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bkckx\Documents\The Lord of the Rings Online\Plugins\CubePlugins\DeedTracker\SourceFiles\"/>
    </mc:Choice>
  </mc:AlternateContent>
  <xr:revisionPtr revIDLastSave="0" documentId="13_ncr:1_{32CF3414-3AD4-4C20-8D85-562548FDAD8E}" xr6:coauthVersionLast="47" xr6:coauthVersionMax="47" xr10:uidLastSave="{00000000-0000-0000-0000-000000000000}"/>
  <bookViews>
    <workbookView xWindow="-120" yWindow="-120" windowWidth="29040" windowHeight="15840" tabRatio="880" activeTab="8" xr2:uid="{CDC9C16A-58F0-4807-B5CD-F77FF9D2EA43}"/>
  </bookViews>
  <sheets>
    <sheet name="Type" sheetId="2" r:id="rId1"/>
    <sheet name="Faction" sheetId="3" r:id="rId2"/>
    <sheet name="Class" sheetId="4" r:id="rId3"/>
    <sheet name="Race" sheetId="8" r:id="rId4"/>
    <sheet name="Vocation" sheetId="5" r:id="rId5"/>
    <sheet name="Class Deeds" sheetId="1" r:id="rId6"/>
    <sheet name="Race &amp; Social" sheetId="7" r:id="rId7"/>
    <sheet name="Epic" sheetId="9" r:id="rId8"/>
    <sheet name="Reputation" sheetId="10" r:id="rId9"/>
    <sheet name="Allegiances" sheetId="1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 i="10" l="1"/>
  <c r="W3" i="10" s="1"/>
  <c r="X3" i="10"/>
  <c r="Y3" i="10"/>
  <c r="Z3" i="10"/>
  <c r="AA3" i="10"/>
  <c r="AB3" i="10"/>
  <c r="AC3" i="10" s="1"/>
  <c r="AD3" i="10"/>
  <c r="AE3" i="10"/>
  <c r="AF3" i="10"/>
  <c r="AG3" i="10" s="1"/>
  <c r="AH3" i="10"/>
  <c r="AI3" i="10"/>
  <c r="AJ3" i="10"/>
  <c r="AK3" i="10"/>
  <c r="AL3" i="10"/>
  <c r="AM3" i="10" s="1"/>
  <c r="AN3" i="10"/>
  <c r="AO3" i="10"/>
  <c r="AP3" i="10"/>
  <c r="AQ3" i="10"/>
  <c r="AR3" i="10"/>
  <c r="AS3" i="10"/>
  <c r="AT3" i="10"/>
  <c r="AU3" i="10"/>
  <c r="AV3" i="10"/>
  <c r="V4" i="10"/>
  <c r="W4" i="10" s="1"/>
  <c r="T4" i="10" s="1"/>
  <c r="X4" i="10"/>
  <c r="Y4" i="10"/>
  <c r="Z4" i="10"/>
  <c r="AA4" i="10"/>
  <c r="AB4" i="10"/>
  <c r="AC4" i="10" s="1"/>
  <c r="AD4" i="10"/>
  <c r="AE4" i="10"/>
  <c r="AF4" i="10"/>
  <c r="AG4" i="10" s="1"/>
  <c r="AH4" i="10"/>
  <c r="AI4" i="10" s="1"/>
  <c r="AJ4" i="10"/>
  <c r="AK4" i="10"/>
  <c r="AL4" i="10"/>
  <c r="AM4" i="10" s="1"/>
  <c r="AN4" i="10"/>
  <c r="AO4" i="10"/>
  <c r="AP4" i="10"/>
  <c r="AQ4" i="10"/>
  <c r="AR4" i="10"/>
  <c r="AS4" i="10"/>
  <c r="AT4" i="10"/>
  <c r="AU4" i="10"/>
  <c r="AV4" i="10"/>
  <c r="V5" i="10"/>
  <c r="W5" i="10" s="1"/>
  <c r="X5" i="10"/>
  <c r="Y5" i="10"/>
  <c r="Z5" i="10"/>
  <c r="AA5" i="10"/>
  <c r="AB5" i="10"/>
  <c r="AC5" i="10" s="1"/>
  <c r="AD5" i="10"/>
  <c r="AE5" i="10"/>
  <c r="AF5" i="10"/>
  <c r="AG5" i="10"/>
  <c r="AH5" i="10"/>
  <c r="AI5" i="10"/>
  <c r="AJ5" i="10"/>
  <c r="AK5" i="10"/>
  <c r="AL5" i="10"/>
  <c r="AM5" i="10" s="1"/>
  <c r="AN5" i="10"/>
  <c r="AO5" i="10"/>
  <c r="AP5" i="10"/>
  <c r="AQ5" i="10"/>
  <c r="AR5" i="10"/>
  <c r="AS5" i="10"/>
  <c r="AT5" i="10"/>
  <c r="AU5" i="10"/>
  <c r="AV5" i="10"/>
  <c r="V6" i="10"/>
  <c r="W6" i="10"/>
  <c r="T6" i="10" s="1"/>
  <c r="X6" i="10"/>
  <c r="Y6" i="10"/>
  <c r="Z6" i="10"/>
  <c r="AA6" i="10"/>
  <c r="AB6" i="10"/>
  <c r="AC6" i="10" s="1"/>
  <c r="AD6" i="10"/>
  <c r="AE6" i="10"/>
  <c r="AF6" i="10"/>
  <c r="AG6" i="10"/>
  <c r="AH6" i="10"/>
  <c r="AI6" i="10" s="1"/>
  <c r="AJ6" i="10"/>
  <c r="AK6" i="10"/>
  <c r="AL6" i="10"/>
  <c r="AM6" i="10"/>
  <c r="AN6" i="10"/>
  <c r="AO6" i="10"/>
  <c r="AP6" i="10"/>
  <c r="AQ6" i="10"/>
  <c r="AR6" i="10"/>
  <c r="AS6" i="10"/>
  <c r="AT6" i="10"/>
  <c r="AU6" i="10"/>
  <c r="AV6" i="10"/>
  <c r="V7" i="10"/>
  <c r="W7" i="10"/>
  <c r="X7" i="10"/>
  <c r="Y7" i="10"/>
  <c r="Z7" i="10"/>
  <c r="AA7" i="10"/>
  <c r="AB7" i="10"/>
  <c r="AC7" i="10" s="1"/>
  <c r="AD7" i="10"/>
  <c r="AE7" i="10"/>
  <c r="AF7" i="10"/>
  <c r="AG7" i="10"/>
  <c r="AH7" i="10"/>
  <c r="AI7" i="10" s="1"/>
  <c r="AJ7" i="10"/>
  <c r="AK7" i="10" s="1"/>
  <c r="AL7" i="10"/>
  <c r="AM7" i="10"/>
  <c r="AN7" i="10"/>
  <c r="AO7" i="10"/>
  <c r="AP7" i="10"/>
  <c r="AQ7" i="10"/>
  <c r="AR7" i="10"/>
  <c r="AS7" i="10"/>
  <c r="AT7" i="10"/>
  <c r="AU7" i="10"/>
  <c r="AV7" i="10"/>
  <c r="V8" i="10"/>
  <c r="W8" i="10"/>
  <c r="X8" i="10"/>
  <c r="Y8" i="10"/>
  <c r="Z8" i="10"/>
  <c r="AA8" i="10"/>
  <c r="AB8" i="10"/>
  <c r="AC8" i="10"/>
  <c r="AD8" i="10"/>
  <c r="AE8" i="10"/>
  <c r="AF8" i="10"/>
  <c r="AG8" i="10"/>
  <c r="AH8" i="10"/>
  <c r="AI8" i="10" s="1"/>
  <c r="AJ8" i="10"/>
  <c r="AK8" i="10" s="1"/>
  <c r="AL8" i="10"/>
  <c r="AM8" i="10"/>
  <c r="AN8" i="10"/>
  <c r="AO8" i="10"/>
  <c r="AP8" i="10"/>
  <c r="AQ8" i="10"/>
  <c r="AR8" i="10"/>
  <c r="AS8" i="10"/>
  <c r="AT8" i="10"/>
  <c r="AU8" i="10"/>
  <c r="AV8" i="10"/>
  <c r="V9" i="10"/>
  <c r="W9" i="10"/>
  <c r="T9" i="10" s="1"/>
  <c r="X9" i="10"/>
  <c r="Y9" i="10"/>
  <c r="Z9" i="10"/>
  <c r="AA9" i="10"/>
  <c r="AB9" i="10"/>
  <c r="AC9" i="10"/>
  <c r="AD9" i="10"/>
  <c r="AE9" i="10"/>
  <c r="AF9" i="10"/>
  <c r="AG9" i="10" s="1"/>
  <c r="AH9" i="10"/>
  <c r="AI9" i="10" s="1"/>
  <c r="AJ9" i="10"/>
  <c r="AK9" i="10"/>
  <c r="AL9" i="10"/>
  <c r="AM9" i="10"/>
  <c r="AN9" i="10"/>
  <c r="AO9" i="10"/>
  <c r="AP9" i="10"/>
  <c r="AQ9" i="10"/>
  <c r="AR9" i="10"/>
  <c r="AS9" i="10"/>
  <c r="AT9" i="10"/>
  <c r="AU9" i="10"/>
  <c r="AV9" i="10"/>
  <c r="V10" i="10"/>
  <c r="W10" i="10"/>
  <c r="T10" i="10" s="1"/>
  <c r="X10" i="10"/>
  <c r="Y10" i="10"/>
  <c r="Z10" i="10"/>
  <c r="AA10" i="10"/>
  <c r="AB10" i="10"/>
  <c r="AC10" i="10"/>
  <c r="AD10" i="10"/>
  <c r="AE10" i="10"/>
  <c r="AF10" i="10"/>
  <c r="AG10" i="10"/>
  <c r="AH10" i="10"/>
  <c r="AI10" i="10" s="1"/>
  <c r="AJ10" i="10"/>
  <c r="AK10" i="10"/>
  <c r="AL10" i="10"/>
  <c r="AM10" i="10"/>
  <c r="AN10" i="10"/>
  <c r="AO10" i="10"/>
  <c r="AP10" i="10"/>
  <c r="AQ10" i="10"/>
  <c r="AR10" i="10"/>
  <c r="AS10" i="10"/>
  <c r="AT10" i="10"/>
  <c r="AU10" i="10"/>
  <c r="AV10" i="10"/>
  <c r="T11" i="10"/>
  <c r="V11" i="10"/>
  <c r="W11" i="10"/>
  <c r="X11" i="10"/>
  <c r="Y11" i="10"/>
  <c r="Z11" i="10"/>
  <c r="AA11" i="10"/>
  <c r="AB11" i="10"/>
  <c r="AC11" i="10"/>
  <c r="U11" i="10" s="1"/>
  <c r="AD11" i="10"/>
  <c r="AE11" i="10"/>
  <c r="AF11" i="10"/>
  <c r="AG11" i="10" s="1"/>
  <c r="AH11" i="10"/>
  <c r="AI11" i="10"/>
  <c r="AJ11" i="10"/>
  <c r="AK11" i="10"/>
  <c r="AL11" i="10"/>
  <c r="AM11" i="10"/>
  <c r="AN11" i="10"/>
  <c r="AO11" i="10"/>
  <c r="AP11" i="10"/>
  <c r="AQ11" i="10"/>
  <c r="AR11" i="10"/>
  <c r="AS11" i="10"/>
  <c r="AT11" i="10"/>
  <c r="AU11" i="10"/>
  <c r="AV11" i="10"/>
  <c r="V12" i="10"/>
  <c r="W12" i="10"/>
  <c r="X12" i="10"/>
  <c r="Y12" i="10"/>
  <c r="Z12" i="10"/>
  <c r="AA12" i="10"/>
  <c r="AB12" i="10"/>
  <c r="AC12" i="10"/>
  <c r="AD12" i="10"/>
  <c r="AE12" i="10"/>
  <c r="AF12" i="10"/>
  <c r="AG12" i="10" s="1"/>
  <c r="AH12" i="10"/>
  <c r="AI12" i="10"/>
  <c r="AJ12" i="10"/>
  <c r="AK12" i="10" s="1"/>
  <c r="AL12" i="10"/>
  <c r="AM12" i="10" s="1"/>
  <c r="AN12" i="10"/>
  <c r="AO12" i="10"/>
  <c r="AP12" i="10"/>
  <c r="AQ12" i="10"/>
  <c r="AR12" i="10"/>
  <c r="AS12" i="10"/>
  <c r="AT12" i="10"/>
  <c r="AU12" i="10"/>
  <c r="AV12" i="10"/>
  <c r="V13" i="10"/>
  <c r="W13" i="10" s="1"/>
  <c r="X13" i="10"/>
  <c r="Y13" i="10"/>
  <c r="Z13" i="10"/>
  <c r="AA13" i="10"/>
  <c r="AB13" i="10"/>
  <c r="AC13" i="10" s="1"/>
  <c r="AD13" i="10"/>
  <c r="AE13" i="10"/>
  <c r="AF13" i="10"/>
  <c r="AG13" i="10" s="1"/>
  <c r="AH13" i="10"/>
  <c r="AI13" i="10"/>
  <c r="AJ13" i="10"/>
  <c r="AK13" i="10" s="1"/>
  <c r="AL13" i="10"/>
  <c r="AM13" i="10"/>
  <c r="AN13" i="10"/>
  <c r="AO13" i="10"/>
  <c r="AP13" i="10"/>
  <c r="AQ13" i="10"/>
  <c r="AR13" i="10"/>
  <c r="AS13" i="10"/>
  <c r="AT13" i="10"/>
  <c r="AU13" i="10"/>
  <c r="AV13" i="10"/>
  <c r="V14" i="10"/>
  <c r="W14" i="10" s="1"/>
  <c r="X14" i="10"/>
  <c r="Y14" i="10"/>
  <c r="T14" i="10" s="1"/>
  <c r="Z14" i="10"/>
  <c r="AA14" i="10"/>
  <c r="AB14" i="10"/>
  <c r="AC14" i="10" s="1"/>
  <c r="AD14" i="10"/>
  <c r="AE14" i="10"/>
  <c r="AF14" i="10"/>
  <c r="AG14" i="10"/>
  <c r="AH14" i="10"/>
  <c r="AI14" i="10"/>
  <c r="AJ14" i="10"/>
  <c r="AK14" i="10" s="1"/>
  <c r="AL14" i="10"/>
  <c r="AM14" i="10" s="1"/>
  <c r="AN14" i="10"/>
  <c r="AO14" i="10"/>
  <c r="AP14" i="10"/>
  <c r="AQ14" i="10"/>
  <c r="AR14" i="10"/>
  <c r="AS14" i="10"/>
  <c r="AT14" i="10"/>
  <c r="AU14" i="10"/>
  <c r="AV14" i="10"/>
  <c r="V15" i="10"/>
  <c r="W15" i="10"/>
  <c r="X15" i="10"/>
  <c r="Y15" i="10"/>
  <c r="Z15" i="10"/>
  <c r="AA15" i="10"/>
  <c r="AB15" i="10"/>
  <c r="AC15" i="10" s="1"/>
  <c r="AD15" i="10"/>
  <c r="AE15" i="10"/>
  <c r="AF15" i="10"/>
  <c r="AG15" i="10" s="1"/>
  <c r="AH15" i="10"/>
  <c r="AI15" i="10"/>
  <c r="AJ15" i="10"/>
  <c r="AK15" i="10" s="1"/>
  <c r="AL15" i="10"/>
  <c r="AM15" i="10" s="1"/>
  <c r="AN15" i="10"/>
  <c r="AO15" i="10"/>
  <c r="AP15" i="10"/>
  <c r="AQ15" i="10"/>
  <c r="AR15" i="10"/>
  <c r="AS15" i="10"/>
  <c r="AT15" i="10"/>
  <c r="AU15" i="10"/>
  <c r="AV15" i="10"/>
  <c r="T15" i="10" s="1"/>
  <c r="V16" i="10"/>
  <c r="W16" i="10"/>
  <c r="T16" i="10" s="1"/>
  <c r="X16" i="10"/>
  <c r="Y16" i="10"/>
  <c r="Z16" i="10"/>
  <c r="AA16" i="10"/>
  <c r="AB16" i="10"/>
  <c r="AC16" i="10" s="1"/>
  <c r="AD16" i="10"/>
  <c r="AE16" i="10"/>
  <c r="AF16" i="10"/>
  <c r="AG16" i="10" s="1"/>
  <c r="AH16" i="10"/>
  <c r="AI16" i="10" s="1"/>
  <c r="AJ16" i="10"/>
  <c r="AK16" i="10"/>
  <c r="AL16" i="10"/>
  <c r="AM16" i="10" s="1"/>
  <c r="AN16" i="10"/>
  <c r="AO16" i="10"/>
  <c r="AP16" i="10"/>
  <c r="AQ16" i="10"/>
  <c r="AR16" i="10"/>
  <c r="AS16" i="10"/>
  <c r="AT16" i="10"/>
  <c r="AU16" i="10"/>
  <c r="AV16" i="10"/>
  <c r="V17" i="10"/>
  <c r="W17" i="10" s="1"/>
  <c r="X17" i="10"/>
  <c r="Y17" i="10"/>
  <c r="Z17" i="10"/>
  <c r="AA17" i="10"/>
  <c r="AB17" i="10"/>
  <c r="AC17" i="10" s="1"/>
  <c r="AD17" i="10"/>
  <c r="AE17" i="10"/>
  <c r="AF17" i="10"/>
  <c r="AG17" i="10" s="1"/>
  <c r="AH17" i="10"/>
  <c r="AI17" i="10" s="1"/>
  <c r="AJ17" i="10"/>
  <c r="AK17" i="10"/>
  <c r="AL17" i="10"/>
  <c r="AM17" i="10"/>
  <c r="AN17" i="10"/>
  <c r="AO17" i="10"/>
  <c r="AP17" i="10"/>
  <c r="AQ17" i="10"/>
  <c r="AR17" i="10"/>
  <c r="AS17" i="10"/>
  <c r="AT17" i="10"/>
  <c r="AU17" i="10"/>
  <c r="AV17" i="10"/>
  <c r="V18" i="10"/>
  <c r="W18" i="10" s="1"/>
  <c r="X18" i="10"/>
  <c r="Y18" i="10"/>
  <c r="Z18" i="10"/>
  <c r="AA18" i="10"/>
  <c r="AB18" i="10"/>
  <c r="AC18" i="10" s="1"/>
  <c r="AD18" i="10"/>
  <c r="AE18" i="10"/>
  <c r="AF18" i="10"/>
  <c r="AG18" i="10" s="1"/>
  <c r="AH18" i="10"/>
  <c r="AI18" i="10" s="1"/>
  <c r="AJ18" i="10"/>
  <c r="AK18" i="10"/>
  <c r="AL18" i="10"/>
  <c r="AM18" i="10" s="1"/>
  <c r="AN18" i="10"/>
  <c r="AO18" i="10"/>
  <c r="AP18" i="10"/>
  <c r="AQ18" i="10"/>
  <c r="AR18" i="10"/>
  <c r="AS18" i="10"/>
  <c r="AT18" i="10"/>
  <c r="AU18" i="10"/>
  <c r="AV18" i="10"/>
  <c r="V19" i="10"/>
  <c r="W19" i="10" s="1"/>
  <c r="X19" i="10"/>
  <c r="Y19" i="10"/>
  <c r="Z19" i="10"/>
  <c r="AA19" i="10"/>
  <c r="AB19" i="10"/>
  <c r="AC19" i="10"/>
  <c r="AD19" i="10"/>
  <c r="AE19" i="10"/>
  <c r="AF19" i="10"/>
  <c r="AG19" i="10" s="1"/>
  <c r="AH19" i="10"/>
  <c r="AI19" i="10"/>
  <c r="AJ19" i="10"/>
  <c r="AK19" i="10"/>
  <c r="AL19" i="10"/>
  <c r="AM19" i="10" s="1"/>
  <c r="AN19" i="10"/>
  <c r="AO19" i="10"/>
  <c r="AP19" i="10"/>
  <c r="AQ19" i="10"/>
  <c r="AR19" i="10"/>
  <c r="AS19" i="10"/>
  <c r="AT19" i="10"/>
  <c r="AU19" i="10"/>
  <c r="AV19" i="10"/>
  <c r="V20" i="10"/>
  <c r="W20" i="10" s="1"/>
  <c r="X20" i="10"/>
  <c r="Y20" i="10"/>
  <c r="Z20" i="10"/>
  <c r="AA20" i="10"/>
  <c r="AB20" i="10"/>
  <c r="AC20" i="10" s="1"/>
  <c r="AD20" i="10"/>
  <c r="AE20" i="10"/>
  <c r="AF20" i="10"/>
  <c r="AG20" i="10"/>
  <c r="U20" i="10" s="1"/>
  <c r="AH20" i="10"/>
  <c r="AI20" i="10"/>
  <c r="AJ20" i="10"/>
  <c r="AK20" i="10"/>
  <c r="AL20" i="10"/>
  <c r="AM20" i="10" s="1"/>
  <c r="AN20" i="10"/>
  <c r="AO20" i="10"/>
  <c r="AP20" i="10"/>
  <c r="AQ20" i="10"/>
  <c r="AR20" i="10"/>
  <c r="AS20" i="10"/>
  <c r="AT20" i="10"/>
  <c r="AU20" i="10"/>
  <c r="AV20" i="10"/>
  <c r="V21" i="10"/>
  <c r="W21" i="10" s="1"/>
  <c r="T21" i="10" s="1"/>
  <c r="X21" i="10"/>
  <c r="Y21" i="10"/>
  <c r="Z21" i="10"/>
  <c r="AA21" i="10"/>
  <c r="AB21" i="10"/>
  <c r="AC21" i="10" s="1"/>
  <c r="AD21" i="10"/>
  <c r="AE21" i="10"/>
  <c r="AF21" i="10"/>
  <c r="AG21" i="10"/>
  <c r="AH21" i="10"/>
  <c r="AI21" i="10" s="1"/>
  <c r="AJ21" i="10"/>
  <c r="AK21" i="10"/>
  <c r="AL21" i="10"/>
  <c r="AM21" i="10" s="1"/>
  <c r="AN21" i="10"/>
  <c r="AO21" i="10"/>
  <c r="AP21" i="10"/>
  <c r="AQ21" i="10"/>
  <c r="AR21" i="10"/>
  <c r="AS21" i="10"/>
  <c r="AT21" i="10"/>
  <c r="AU21" i="10"/>
  <c r="AV21" i="10"/>
  <c r="T22" i="10"/>
  <c r="V22" i="10"/>
  <c r="W22" i="10" s="1"/>
  <c r="X22" i="10"/>
  <c r="Y22" i="10"/>
  <c r="Z22" i="10"/>
  <c r="AA22" i="10"/>
  <c r="AB22" i="10"/>
  <c r="AC22" i="10" s="1"/>
  <c r="AD22" i="10"/>
  <c r="AE22" i="10"/>
  <c r="AF22" i="10"/>
  <c r="AG22" i="10"/>
  <c r="AH22" i="10"/>
  <c r="AI22" i="10" s="1"/>
  <c r="AJ22" i="10"/>
  <c r="AK22" i="10" s="1"/>
  <c r="AL22" i="10"/>
  <c r="AM22" i="10" s="1"/>
  <c r="AN22" i="10"/>
  <c r="AO22" i="10"/>
  <c r="AP22" i="10"/>
  <c r="AQ22" i="10"/>
  <c r="AR22" i="10"/>
  <c r="AS22" i="10"/>
  <c r="AT22" i="10"/>
  <c r="AU22" i="10"/>
  <c r="AV22" i="10"/>
  <c r="V23" i="10"/>
  <c r="W23" i="10"/>
  <c r="X23" i="10"/>
  <c r="Y23" i="10"/>
  <c r="T23" i="10" s="1"/>
  <c r="Z23" i="10"/>
  <c r="AA23" i="10"/>
  <c r="AB23" i="10"/>
  <c r="AC23" i="10" s="1"/>
  <c r="AD23" i="10"/>
  <c r="AE23" i="10"/>
  <c r="AF23" i="10"/>
  <c r="AG23" i="10"/>
  <c r="AH23" i="10"/>
  <c r="AI23" i="10" s="1"/>
  <c r="AJ23" i="10"/>
  <c r="AK23" i="10"/>
  <c r="AL23" i="10"/>
  <c r="AM23" i="10"/>
  <c r="AN23" i="10"/>
  <c r="AO23" i="10"/>
  <c r="AP23" i="10"/>
  <c r="AQ23" i="10"/>
  <c r="AR23" i="10"/>
  <c r="AS23" i="10"/>
  <c r="AT23" i="10"/>
  <c r="AU23" i="10"/>
  <c r="AV23" i="10"/>
  <c r="V24" i="10"/>
  <c r="W24" i="10"/>
  <c r="X24" i="10"/>
  <c r="Y24" i="10"/>
  <c r="Z24" i="10"/>
  <c r="AA24" i="10"/>
  <c r="AB24" i="10"/>
  <c r="AC24" i="10" s="1"/>
  <c r="AD24" i="10"/>
  <c r="AE24" i="10"/>
  <c r="AF24" i="10"/>
  <c r="AG24" i="10"/>
  <c r="AH24" i="10"/>
  <c r="AI24" i="10" s="1"/>
  <c r="AJ24" i="10"/>
  <c r="AK24" i="10" s="1"/>
  <c r="AL24" i="10"/>
  <c r="AM24" i="10"/>
  <c r="AN24" i="10"/>
  <c r="AO24" i="10"/>
  <c r="AP24" i="10"/>
  <c r="AQ24" i="10"/>
  <c r="AR24" i="10"/>
  <c r="AS24" i="10"/>
  <c r="AT24" i="10"/>
  <c r="AU24" i="10"/>
  <c r="AV24" i="10"/>
  <c r="T25" i="10"/>
  <c r="V25" i="10"/>
  <c r="W25" i="10"/>
  <c r="X25" i="10"/>
  <c r="Y25" i="10"/>
  <c r="Z25" i="10"/>
  <c r="AA25" i="10"/>
  <c r="AB25" i="10"/>
  <c r="AC25" i="10"/>
  <c r="AD25" i="10"/>
  <c r="AE25" i="10"/>
  <c r="AF25" i="10"/>
  <c r="AG25" i="10"/>
  <c r="AH25" i="10"/>
  <c r="AI25" i="10" s="1"/>
  <c r="AJ25" i="10"/>
  <c r="AK25" i="10"/>
  <c r="AL25" i="10"/>
  <c r="AM25" i="10"/>
  <c r="U25" i="10" s="1"/>
  <c r="AN25" i="10"/>
  <c r="AO25" i="10"/>
  <c r="AP25" i="10"/>
  <c r="AQ25" i="10"/>
  <c r="AR25" i="10"/>
  <c r="AS25" i="10"/>
  <c r="AT25" i="10"/>
  <c r="AU25" i="10"/>
  <c r="AV25" i="10"/>
  <c r="V26" i="10"/>
  <c r="W26" i="10"/>
  <c r="X26" i="10"/>
  <c r="U26" i="10" s="1"/>
  <c r="Y26" i="10"/>
  <c r="Z26" i="10"/>
  <c r="T26" i="10" s="1"/>
  <c r="AA26" i="10"/>
  <c r="AB26" i="10"/>
  <c r="AC26" i="10"/>
  <c r="AD26" i="10"/>
  <c r="AE26" i="10"/>
  <c r="AF26" i="10"/>
  <c r="AG26" i="10" s="1"/>
  <c r="AH26" i="10"/>
  <c r="AI26" i="10"/>
  <c r="AJ26" i="10"/>
  <c r="AK26" i="10"/>
  <c r="AL26" i="10"/>
  <c r="AM26" i="10"/>
  <c r="AN26" i="10"/>
  <c r="AO26" i="10"/>
  <c r="AP26" i="10"/>
  <c r="AQ26" i="10"/>
  <c r="AR26" i="10"/>
  <c r="AS26" i="10"/>
  <c r="AT26" i="10"/>
  <c r="AU26" i="10"/>
  <c r="AV26" i="10"/>
  <c r="V27" i="10"/>
  <c r="W27" i="10" s="1"/>
  <c r="X27" i="10"/>
  <c r="Y27" i="10"/>
  <c r="Z27" i="10"/>
  <c r="AA27" i="10"/>
  <c r="AB27" i="10"/>
  <c r="AC27" i="10"/>
  <c r="AD27" i="10"/>
  <c r="AE27" i="10"/>
  <c r="AF27" i="10"/>
  <c r="AG27" i="10"/>
  <c r="AH27" i="10"/>
  <c r="AI27" i="10"/>
  <c r="AJ27" i="10"/>
  <c r="AK27" i="10" s="1"/>
  <c r="AL27" i="10"/>
  <c r="AM27" i="10" s="1"/>
  <c r="AN27" i="10"/>
  <c r="AO27" i="10"/>
  <c r="AP27" i="10"/>
  <c r="AQ27" i="10"/>
  <c r="AR27" i="10"/>
  <c r="AS27" i="10"/>
  <c r="AT27" i="10"/>
  <c r="AU27" i="10"/>
  <c r="AV27" i="10"/>
  <c r="V28" i="10"/>
  <c r="W28" i="10" s="1"/>
  <c r="U28" i="10" s="1"/>
  <c r="X28" i="10"/>
  <c r="Y28" i="10"/>
  <c r="Z28" i="10"/>
  <c r="AA28" i="10"/>
  <c r="AB28" i="10"/>
  <c r="AC28" i="10"/>
  <c r="AD28" i="10"/>
  <c r="AE28" i="10"/>
  <c r="AF28" i="10"/>
  <c r="AG28" i="10" s="1"/>
  <c r="AH28" i="10"/>
  <c r="AI28" i="10"/>
  <c r="AJ28" i="10"/>
  <c r="AK28" i="10" s="1"/>
  <c r="AL28" i="10"/>
  <c r="AM28" i="10"/>
  <c r="AN28" i="10"/>
  <c r="AO28" i="10"/>
  <c r="AP28" i="10"/>
  <c r="AQ28" i="10"/>
  <c r="AR28" i="10"/>
  <c r="AS28" i="10"/>
  <c r="AT28" i="10"/>
  <c r="AU28" i="10"/>
  <c r="AV28" i="10"/>
  <c r="V29" i="10"/>
  <c r="W29" i="10"/>
  <c r="X29" i="10"/>
  <c r="Y29" i="10"/>
  <c r="Z29" i="10"/>
  <c r="AA29" i="10"/>
  <c r="AB29" i="10"/>
  <c r="AC29" i="10"/>
  <c r="AD29" i="10"/>
  <c r="AE29" i="10"/>
  <c r="AF29" i="10"/>
  <c r="AG29" i="10" s="1"/>
  <c r="AH29" i="10"/>
  <c r="AI29" i="10"/>
  <c r="AJ29" i="10"/>
  <c r="AK29" i="10" s="1"/>
  <c r="AL29" i="10"/>
  <c r="AM29" i="10"/>
  <c r="AN29" i="10"/>
  <c r="AO29" i="10"/>
  <c r="AP29" i="10"/>
  <c r="AQ29" i="10"/>
  <c r="AR29" i="10"/>
  <c r="AS29" i="10"/>
  <c r="AT29" i="10"/>
  <c r="AU29" i="10"/>
  <c r="AV29" i="10"/>
  <c r="V30" i="10"/>
  <c r="W30" i="10" s="1"/>
  <c r="X30" i="10"/>
  <c r="Y30" i="10"/>
  <c r="Z30" i="10"/>
  <c r="AA30" i="10"/>
  <c r="AB30" i="10"/>
  <c r="AC30" i="10"/>
  <c r="AD30" i="10"/>
  <c r="AE30" i="10"/>
  <c r="AF30" i="10"/>
  <c r="AG30" i="10"/>
  <c r="AH30" i="10"/>
  <c r="AI30" i="10"/>
  <c r="AJ30" i="10"/>
  <c r="AK30" i="10" s="1"/>
  <c r="AL30" i="10"/>
  <c r="AM30" i="10" s="1"/>
  <c r="AN30" i="10"/>
  <c r="AO30" i="10"/>
  <c r="AP30" i="10"/>
  <c r="AQ30" i="10"/>
  <c r="AR30" i="10"/>
  <c r="AS30" i="10"/>
  <c r="AT30" i="10"/>
  <c r="AU30" i="10"/>
  <c r="AV30" i="10"/>
  <c r="V31" i="10"/>
  <c r="W31" i="10"/>
  <c r="X31" i="10"/>
  <c r="Y31" i="10"/>
  <c r="Z31" i="10"/>
  <c r="AA31" i="10"/>
  <c r="AB31" i="10"/>
  <c r="AC31" i="10" s="1"/>
  <c r="AD31" i="10"/>
  <c r="AE31" i="10"/>
  <c r="AF31" i="10"/>
  <c r="AG31" i="10" s="1"/>
  <c r="AH31" i="10"/>
  <c r="AI31" i="10"/>
  <c r="AJ31" i="10"/>
  <c r="AK31" i="10" s="1"/>
  <c r="AL31" i="10"/>
  <c r="AM31" i="10"/>
  <c r="AN31" i="10"/>
  <c r="AO31" i="10"/>
  <c r="AP31" i="10"/>
  <c r="AQ31" i="10"/>
  <c r="AR31" i="10"/>
  <c r="AS31" i="10"/>
  <c r="AT31" i="10"/>
  <c r="AU31" i="10"/>
  <c r="AV31" i="10"/>
  <c r="V32" i="10"/>
  <c r="W32" i="10"/>
  <c r="X32" i="10"/>
  <c r="Y32" i="10"/>
  <c r="Z32" i="10"/>
  <c r="AA32" i="10"/>
  <c r="AB32" i="10"/>
  <c r="AC32" i="10" s="1"/>
  <c r="AD32" i="10"/>
  <c r="AE32" i="10"/>
  <c r="AF32" i="10"/>
  <c r="AG32" i="10" s="1"/>
  <c r="AH32" i="10"/>
  <c r="AI32" i="10"/>
  <c r="AJ32" i="10"/>
  <c r="AK32" i="10"/>
  <c r="AL32" i="10"/>
  <c r="AM32" i="10" s="1"/>
  <c r="AN32" i="10"/>
  <c r="AO32" i="10"/>
  <c r="AP32" i="10"/>
  <c r="AQ32" i="10"/>
  <c r="AR32" i="10"/>
  <c r="AS32" i="10"/>
  <c r="AT32" i="10"/>
  <c r="AU32" i="10"/>
  <c r="AV32" i="10"/>
  <c r="V33" i="10"/>
  <c r="W33" i="10"/>
  <c r="T33" i="10" s="1"/>
  <c r="X33" i="10"/>
  <c r="Y33" i="10"/>
  <c r="Z33" i="10"/>
  <c r="AA33" i="10"/>
  <c r="AB33" i="10"/>
  <c r="AC33" i="10"/>
  <c r="AD33" i="10"/>
  <c r="AE33" i="10"/>
  <c r="AF33" i="10"/>
  <c r="AG33" i="10" s="1"/>
  <c r="AH33" i="10"/>
  <c r="AI33" i="10" s="1"/>
  <c r="AJ33" i="10"/>
  <c r="AK33" i="10"/>
  <c r="AL33" i="10"/>
  <c r="AM33" i="10"/>
  <c r="AN33" i="10"/>
  <c r="AO33" i="10"/>
  <c r="AP33" i="10"/>
  <c r="AQ33" i="10"/>
  <c r="AR33" i="10"/>
  <c r="AS33" i="10"/>
  <c r="AT33" i="10"/>
  <c r="AU33" i="10"/>
  <c r="AV33" i="10"/>
  <c r="V34" i="10"/>
  <c r="W34" i="10" s="1"/>
  <c r="X34" i="10"/>
  <c r="Y34" i="10"/>
  <c r="Z34" i="10"/>
  <c r="AA34" i="10"/>
  <c r="AB34" i="10"/>
  <c r="AC34" i="10"/>
  <c r="AD34" i="10"/>
  <c r="AE34" i="10"/>
  <c r="AF34" i="10"/>
  <c r="AG34" i="10" s="1"/>
  <c r="AH34" i="10"/>
  <c r="AI34" i="10" s="1"/>
  <c r="AJ34" i="10"/>
  <c r="AK34" i="10"/>
  <c r="AL34" i="10"/>
  <c r="AM34" i="10" s="1"/>
  <c r="AN34" i="10"/>
  <c r="AO34" i="10"/>
  <c r="AP34" i="10"/>
  <c r="AQ34" i="10"/>
  <c r="AR34" i="10"/>
  <c r="AS34" i="10"/>
  <c r="AT34" i="10"/>
  <c r="AU34" i="10"/>
  <c r="AV34" i="10"/>
  <c r="V35" i="10"/>
  <c r="W35" i="10" s="1"/>
  <c r="X35" i="10"/>
  <c r="Y35" i="10"/>
  <c r="Z35" i="10"/>
  <c r="AA35" i="10"/>
  <c r="AB35" i="10"/>
  <c r="AC35" i="10" s="1"/>
  <c r="AD35" i="10"/>
  <c r="AE35" i="10"/>
  <c r="AF35" i="10"/>
  <c r="AG35" i="10" s="1"/>
  <c r="AH35" i="10"/>
  <c r="AI35" i="10" s="1"/>
  <c r="AJ35" i="10"/>
  <c r="AK35" i="10"/>
  <c r="AL35" i="10"/>
  <c r="AM35" i="10" s="1"/>
  <c r="AN35" i="10"/>
  <c r="AO35" i="10"/>
  <c r="AP35" i="10"/>
  <c r="AQ35" i="10"/>
  <c r="AR35" i="10"/>
  <c r="AS35" i="10"/>
  <c r="AT35" i="10"/>
  <c r="AU35" i="10"/>
  <c r="AV35" i="10"/>
  <c r="V36" i="10"/>
  <c r="W36" i="10" s="1"/>
  <c r="X36" i="10"/>
  <c r="Y36" i="10"/>
  <c r="Z36" i="10"/>
  <c r="AA36" i="10"/>
  <c r="AB36" i="10"/>
  <c r="AC36" i="10" s="1"/>
  <c r="AD36" i="10"/>
  <c r="AE36" i="10"/>
  <c r="AF36" i="10"/>
  <c r="AG36" i="10" s="1"/>
  <c r="AH36" i="10"/>
  <c r="AI36" i="10"/>
  <c r="AJ36" i="10"/>
  <c r="AK36" i="10"/>
  <c r="AL36" i="10"/>
  <c r="AM36" i="10" s="1"/>
  <c r="AN36" i="10"/>
  <c r="AO36" i="10"/>
  <c r="AP36" i="10"/>
  <c r="AQ36" i="10"/>
  <c r="AR36" i="10"/>
  <c r="AS36" i="10"/>
  <c r="AT36" i="10"/>
  <c r="AU36" i="10"/>
  <c r="AV36" i="10"/>
  <c r="V37" i="10"/>
  <c r="W37" i="10" s="1"/>
  <c r="X37" i="10"/>
  <c r="Y37" i="10"/>
  <c r="Z37" i="10"/>
  <c r="AA37" i="10"/>
  <c r="AB37" i="10"/>
  <c r="AC37" i="10" s="1"/>
  <c r="AD37" i="10"/>
  <c r="AE37" i="10"/>
  <c r="AF37" i="10"/>
  <c r="AG37" i="10"/>
  <c r="AH37" i="10"/>
  <c r="AI37" i="10" s="1"/>
  <c r="AJ37" i="10"/>
  <c r="AK37" i="10"/>
  <c r="AL37" i="10"/>
  <c r="AM37" i="10" s="1"/>
  <c r="AN37" i="10"/>
  <c r="AO37" i="10"/>
  <c r="AP37" i="10"/>
  <c r="AQ37" i="10"/>
  <c r="AR37" i="10"/>
  <c r="AS37" i="10"/>
  <c r="AT37" i="10"/>
  <c r="AU37" i="10"/>
  <c r="AV37" i="10"/>
  <c r="V38" i="10"/>
  <c r="W38" i="10" s="1"/>
  <c r="X38" i="10"/>
  <c r="Y38" i="10"/>
  <c r="Z38" i="10"/>
  <c r="AA38" i="10"/>
  <c r="AB38" i="10"/>
  <c r="AC38" i="10" s="1"/>
  <c r="AD38" i="10"/>
  <c r="AE38" i="10"/>
  <c r="AF38" i="10"/>
  <c r="AG38" i="10"/>
  <c r="AH38" i="10"/>
  <c r="AI38" i="10" s="1"/>
  <c r="AJ38" i="10"/>
  <c r="AK38" i="10"/>
  <c r="AL38" i="10"/>
  <c r="AM38" i="10"/>
  <c r="AN38" i="10"/>
  <c r="AO38" i="10"/>
  <c r="AP38" i="10"/>
  <c r="AQ38" i="10"/>
  <c r="AR38" i="10"/>
  <c r="AS38" i="10"/>
  <c r="AT38" i="10"/>
  <c r="AU38" i="10"/>
  <c r="AV38" i="10"/>
  <c r="V39" i="10"/>
  <c r="W39" i="10"/>
  <c r="X39" i="10"/>
  <c r="Y39" i="10"/>
  <c r="Z39" i="10"/>
  <c r="AA39" i="10"/>
  <c r="AB39" i="10"/>
  <c r="AC39" i="10" s="1"/>
  <c r="AD39" i="10"/>
  <c r="AE39" i="10"/>
  <c r="AF39" i="10"/>
  <c r="AG39" i="10"/>
  <c r="AH39" i="10"/>
  <c r="AI39" i="10" s="1"/>
  <c r="AJ39" i="10"/>
  <c r="AK39" i="10"/>
  <c r="AL39" i="10"/>
  <c r="AM39" i="10"/>
  <c r="AN39" i="10"/>
  <c r="AO39" i="10"/>
  <c r="AP39" i="10"/>
  <c r="AQ39" i="10"/>
  <c r="AR39" i="10"/>
  <c r="AS39" i="10"/>
  <c r="AT39" i="10"/>
  <c r="AU39" i="10"/>
  <c r="AV39" i="10"/>
  <c r="V40" i="10"/>
  <c r="W40" i="10"/>
  <c r="X40" i="10"/>
  <c r="Y40" i="10"/>
  <c r="Z40" i="10"/>
  <c r="AA40" i="10"/>
  <c r="AB40" i="10"/>
  <c r="AC40" i="10" s="1"/>
  <c r="AD40" i="10"/>
  <c r="AE40" i="10"/>
  <c r="AF40" i="10"/>
  <c r="AG40" i="10"/>
  <c r="AH40" i="10"/>
  <c r="AI40" i="10" s="1"/>
  <c r="AJ40" i="10"/>
  <c r="AK40" i="10" s="1"/>
  <c r="AL40" i="10"/>
  <c r="AM40" i="10"/>
  <c r="AN40" i="10"/>
  <c r="AO40" i="10"/>
  <c r="AP40" i="10"/>
  <c r="AQ40" i="10"/>
  <c r="AR40" i="10"/>
  <c r="AS40" i="10"/>
  <c r="AT40" i="10"/>
  <c r="AU40" i="10"/>
  <c r="AV40" i="10"/>
  <c r="V41" i="10"/>
  <c r="W41" i="10"/>
  <c r="X41" i="10"/>
  <c r="Y41" i="10"/>
  <c r="Z41" i="10"/>
  <c r="AA41" i="10"/>
  <c r="AB41" i="10"/>
  <c r="AC41" i="10"/>
  <c r="AD41" i="10"/>
  <c r="AE41" i="10"/>
  <c r="AF41" i="10"/>
  <c r="AG41" i="10"/>
  <c r="AH41" i="10"/>
  <c r="AI41" i="10" s="1"/>
  <c r="AJ41" i="10"/>
  <c r="AK41" i="10"/>
  <c r="AL41" i="10"/>
  <c r="AM41" i="10"/>
  <c r="AN41" i="10"/>
  <c r="AO41" i="10"/>
  <c r="AP41" i="10"/>
  <c r="AQ41" i="10"/>
  <c r="AR41" i="10"/>
  <c r="AS41" i="10"/>
  <c r="AT41" i="10"/>
  <c r="AU41" i="10"/>
  <c r="AV41" i="10"/>
  <c r="V42" i="10"/>
  <c r="W42" i="10"/>
  <c r="X42" i="10"/>
  <c r="Y42" i="10"/>
  <c r="Z42" i="10"/>
  <c r="AA42" i="10"/>
  <c r="AB42" i="10"/>
  <c r="AC42" i="10"/>
  <c r="AD42" i="10"/>
  <c r="AE42" i="10"/>
  <c r="AF42" i="10"/>
  <c r="AG42" i="10"/>
  <c r="AH42" i="10"/>
  <c r="AI42" i="10" s="1"/>
  <c r="AJ42" i="10"/>
  <c r="AK42" i="10" s="1"/>
  <c r="AL42" i="10"/>
  <c r="AM42" i="10"/>
  <c r="AN42" i="10"/>
  <c r="AO42" i="10"/>
  <c r="AP42" i="10"/>
  <c r="AQ42" i="10"/>
  <c r="AR42" i="10"/>
  <c r="AS42" i="10"/>
  <c r="AT42" i="10"/>
  <c r="AU42" i="10"/>
  <c r="AV42" i="10"/>
  <c r="T43" i="10"/>
  <c r="V43" i="10"/>
  <c r="W43" i="10"/>
  <c r="U43" i="10" s="1"/>
  <c r="X43" i="10"/>
  <c r="Y43" i="10"/>
  <c r="Z43" i="10"/>
  <c r="AA43" i="10"/>
  <c r="AB43" i="10"/>
  <c r="AC43" i="10"/>
  <c r="AD43" i="10"/>
  <c r="AE43" i="10"/>
  <c r="AF43" i="10"/>
  <c r="AG43" i="10" s="1"/>
  <c r="AH43" i="10"/>
  <c r="AI43" i="10"/>
  <c r="AJ43" i="10"/>
  <c r="AK43" i="10"/>
  <c r="AL43" i="10"/>
  <c r="AM43" i="10"/>
  <c r="AN43" i="10"/>
  <c r="AO43" i="10"/>
  <c r="AP43" i="10"/>
  <c r="AQ43" i="10"/>
  <c r="AR43" i="10"/>
  <c r="AS43" i="10"/>
  <c r="AT43" i="10"/>
  <c r="AU43" i="10"/>
  <c r="AV43" i="10"/>
  <c r="V44" i="10"/>
  <c r="W44" i="10"/>
  <c r="X44" i="10"/>
  <c r="Y44" i="10"/>
  <c r="Z44" i="10"/>
  <c r="AA44" i="10"/>
  <c r="AB44" i="10"/>
  <c r="AC44" i="10"/>
  <c r="AD44" i="10"/>
  <c r="AE44" i="10"/>
  <c r="AF44" i="10"/>
  <c r="AG44" i="10" s="1"/>
  <c r="AH44" i="10"/>
  <c r="AI44" i="10"/>
  <c r="AJ44" i="10"/>
  <c r="AK44" i="10" s="1"/>
  <c r="AL44" i="10"/>
  <c r="AM44" i="10" s="1"/>
  <c r="AN44" i="10"/>
  <c r="AO44" i="10"/>
  <c r="AP44" i="10"/>
  <c r="AQ44" i="10"/>
  <c r="AR44" i="10"/>
  <c r="AS44" i="10"/>
  <c r="AT44" i="10"/>
  <c r="AU44" i="10"/>
  <c r="AV44" i="10"/>
  <c r="V45" i="10"/>
  <c r="W45" i="10"/>
  <c r="X45" i="10"/>
  <c r="Y45" i="10"/>
  <c r="Z45" i="10"/>
  <c r="AA45" i="10"/>
  <c r="AB45" i="10"/>
  <c r="AC45" i="10" s="1"/>
  <c r="AD45" i="10"/>
  <c r="AE45" i="10"/>
  <c r="AF45" i="10"/>
  <c r="AG45" i="10" s="1"/>
  <c r="AH45" i="10"/>
  <c r="AI45" i="10"/>
  <c r="AJ45" i="10"/>
  <c r="AK45" i="10" s="1"/>
  <c r="AL45" i="10"/>
  <c r="AM45" i="10"/>
  <c r="AN45" i="10"/>
  <c r="AO45" i="10"/>
  <c r="AP45" i="10"/>
  <c r="AQ45" i="10"/>
  <c r="AR45" i="10"/>
  <c r="AS45" i="10"/>
  <c r="AT45" i="10"/>
  <c r="AU45" i="10"/>
  <c r="AV45" i="10"/>
  <c r="V46" i="10"/>
  <c r="W46" i="10" s="1"/>
  <c r="X46" i="10"/>
  <c r="Y46" i="10"/>
  <c r="T46" i="10" s="1"/>
  <c r="Z46" i="10"/>
  <c r="AA46" i="10"/>
  <c r="AB46" i="10"/>
  <c r="AC46" i="10"/>
  <c r="AD46" i="10"/>
  <c r="AE46" i="10"/>
  <c r="AF46" i="10"/>
  <c r="AG46" i="10"/>
  <c r="AH46" i="10"/>
  <c r="AI46" i="10"/>
  <c r="AJ46" i="10"/>
  <c r="AK46" i="10" s="1"/>
  <c r="AL46" i="10"/>
  <c r="AM46" i="10" s="1"/>
  <c r="AN46" i="10"/>
  <c r="AO46" i="10"/>
  <c r="AP46" i="10"/>
  <c r="AQ46" i="10"/>
  <c r="AR46" i="10"/>
  <c r="AS46" i="10"/>
  <c r="AT46" i="10"/>
  <c r="AU46" i="10"/>
  <c r="AV46" i="10"/>
  <c r="V47" i="10"/>
  <c r="W47" i="10"/>
  <c r="X47" i="10"/>
  <c r="Y47" i="10"/>
  <c r="Z47" i="10"/>
  <c r="AA47" i="10"/>
  <c r="AB47" i="10"/>
  <c r="AC47" i="10" s="1"/>
  <c r="AD47" i="10"/>
  <c r="AE47" i="10"/>
  <c r="AF47" i="10"/>
  <c r="AG47" i="10"/>
  <c r="AH47" i="10"/>
  <c r="AI47" i="10" s="1"/>
  <c r="AJ47" i="10"/>
  <c r="AK47" i="10" s="1"/>
  <c r="AL47" i="10"/>
  <c r="AM47" i="10" s="1"/>
  <c r="AN47" i="10"/>
  <c r="AO47" i="10"/>
  <c r="AP47" i="10"/>
  <c r="AQ47" i="10"/>
  <c r="AR47" i="10"/>
  <c r="AS47" i="10"/>
  <c r="AT47" i="10"/>
  <c r="AU47" i="10"/>
  <c r="AV47" i="10"/>
  <c r="T47" i="10" s="1"/>
  <c r="V48" i="10"/>
  <c r="W48" i="10"/>
  <c r="T48" i="10" s="1"/>
  <c r="X48" i="10"/>
  <c r="Y48" i="10"/>
  <c r="Z48" i="10"/>
  <c r="AA48" i="10"/>
  <c r="AB48" i="10"/>
  <c r="AC48" i="10" s="1"/>
  <c r="AD48" i="10"/>
  <c r="AE48" i="10"/>
  <c r="AF48" i="10"/>
  <c r="AG48" i="10" s="1"/>
  <c r="AH48" i="10"/>
  <c r="AI48" i="10" s="1"/>
  <c r="AJ48" i="10"/>
  <c r="AK48" i="10"/>
  <c r="AL48" i="10"/>
  <c r="AM48" i="10"/>
  <c r="AN48" i="10"/>
  <c r="AO48" i="10"/>
  <c r="AP48" i="10"/>
  <c r="AQ48" i="10"/>
  <c r="AR48" i="10"/>
  <c r="AS48" i="10"/>
  <c r="AT48" i="10"/>
  <c r="AU48" i="10"/>
  <c r="AV48" i="10"/>
  <c r="V49" i="10"/>
  <c r="W49" i="10" s="1"/>
  <c r="X49" i="10"/>
  <c r="Y49" i="10"/>
  <c r="Z49" i="10"/>
  <c r="AA49" i="10"/>
  <c r="AB49" i="10"/>
  <c r="AC49" i="10"/>
  <c r="AD49" i="10"/>
  <c r="AE49" i="10"/>
  <c r="AF49" i="10"/>
  <c r="AG49" i="10" s="1"/>
  <c r="AH49" i="10"/>
  <c r="AI49" i="10" s="1"/>
  <c r="AJ49" i="10"/>
  <c r="AK49" i="10"/>
  <c r="AL49" i="10"/>
  <c r="AM49" i="10" s="1"/>
  <c r="AN49" i="10"/>
  <c r="AO49" i="10"/>
  <c r="AP49" i="10"/>
  <c r="AQ49" i="10"/>
  <c r="AR49" i="10"/>
  <c r="AS49" i="10"/>
  <c r="AT49" i="10"/>
  <c r="AU49" i="10"/>
  <c r="AV49" i="10"/>
  <c r="V50" i="10"/>
  <c r="W50" i="10" s="1"/>
  <c r="X50" i="10"/>
  <c r="Y50" i="10"/>
  <c r="Z50" i="10"/>
  <c r="AA50" i="10"/>
  <c r="AB50" i="10"/>
  <c r="AC50" i="10" s="1"/>
  <c r="AD50" i="10"/>
  <c r="AE50" i="10"/>
  <c r="AF50" i="10"/>
  <c r="AG50" i="10" s="1"/>
  <c r="AH50" i="10"/>
  <c r="AI50" i="10" s="1"/>
  <c r="AJ50" i="10"/>
  <c r="AK50" i="10"/>
  <c r="AL50" i="10"/>
  <c r="AM50" i="10" s="1"/>
  <c r="AN50" i="10"/>
  <c r="AO50" i="10"/>
  <c r="AP50" i="10"/>
  <c r="AQ50" i="10"/>
  <c r="AR50" i="10"/>
  <c r="AS50" i="10"/>
  <c r="AT50" i="10"/>
  <c r="AU50" i="10"/>
  <c r="AV50" i="10"/>
  <c r="V51" i="10"/>
  <c r="W51" i="10" s="1"/>
  <c r="X51" i="10"/>
  <c r="Y51" i="10"/>
  <c r="Z51" i="10"/>
  <c r="AA51" i="10"/>
  <c r="AB51" i="10"/>
  <c r="AC51" i="10"/>
  <c r="AD51" i="10"/>
  <c r="AE51" i="10"/>
  <c r="AF51" i="10"/>
  <c r="AG51" i="10" s="1"/>
  <c r="AH51" i="10"/>
  <c r="AI51" i="10"/>
  <c r="AJ51" i="10"/>
  <c r="AK51" i="10"/>
  <c r="AL51" i="10"/>
  <c r="AM51" i="10" s="1"/>
  <c r="AN51" i="10"/>
  <c r="AO51" i="10"/>
  <c r="AP51" i="10"/>
  <c r="AQ51" i="10"/>
  <c r="AR51" i="10"/>
  <c r="AS51" i="10"/>
  <c r="AT51" i="10"/>
  <c r="AU51" i="10"/>
  <c r="AV51" i="10"/>
  <c r="V52" i="10"/>
  <c r="W52" i="10" s="1"/>
  <c r="X52" i="10"/>
  <c r="Y52" i="10"/>
  <c r="Z52" i="10"/>
  <c r="AA52" i="10"/>
  <c r="AB52" i="10"/>
  <c r="AC52" i="10" s="1"/>
  <c r="AD52" i="10"/>
  <c r="AE52" i="10"/>
  <c r="AF52" i="10"/>
  <c r="AG52" i="10"/>
  <c r="AH52" i="10"/>
  <c r="AI52" i="10"/>
  <c r="AJ52" i="10"/>
  <c r="AK52" i="10"/>
  <c r="AL52" i="10"/>
  <c r="AM52" i="10" s="1"/>
  <c r="AN52" i="10"/>
  <c r="U52" i="10" s="1"/>
  <c r="AO52" i="10"/>
  <c r="AP52" i="10"/>
  <c r="AQ52" i="10"/>
  <c r="AR52" i="10"/>
  <c r="AS52" i="10"/>
  <c r="AT52" i="10"/>
  <c r="AU52" i="10"/>
  <c r="AV52" i="10"/>
  <c r="V53" i="10"/>
  <c r="W53" i="10" s="1"/>
  <c r="U53" i="10" s="1"/>
  <c r="X53" i="10"/>
  <c r="Y53" i="10"/>
  <c r="Z53" i="10"/>
  <c r="AA53" i="10"/>
  <c r="AB53" i="10"/>
  <c r="AC53" i="10" s="1"/>
  <c r="AD53" i="10"/>
  <c r="AE53" i="10"/>
  <c r="AF53" i="10"/>
  <c r="AG53" i="10"/>
  <c r="AH53" i="10"/>
  <c r="AI53" i="10" s="1"/>
  <c r="AJ53" i="10"/>
  <c r="AK53" i="10" s="1"/>
  <c r="AL53" i="10"/>
  <c r="AM53" i="10" s="1"/>
  <c r="AN53" i="10"/>
  <c r="AO53" i="10"/>
  <c r="AP53" i="10"/>
  <c r="AQ53" i="10"/>
  <c r="AR53" i="10"/>
  <c r="AS53" i="10"/>
  <c r="AT53" i="10"/>
  <c r="AU53" i="10"/>
  <c r="AV53" i="10"/>
  <c r="T54" i="10"/>
  <c r="V54" i="10"/>
  <c r="W54" i="10" s="1"/>
  <c r="X54" i="10"/>
  <c r="Y54" i="10"/>
  <c r="Z54" i="10"/>
  <c r="AA54" i="10"/>
  <c r="AB54" i="10"/>
  <c r="AC54" i="10" s="1"/>
  <c r="AD54" i="10"/>
  <c r="AE54" i="10"/>
  <c r="AF54" i="10"/>
  <c r="AG54" i="10"/>
  <c r="AH54" i="10"/>
  <c r="AI54" i="10" s="1"/>
  <c r="AJ54" i="10"/>
  <c r="AK54" i="10"/>
  <c r="AL54" i="10"/>
  <c r="AM54" i="10"/>
  <c r="AN54" i="10"/>
  <c r="U54" i="10" s="1"/>
  <c r="AO54" i="10"/>
  <c r="AP54" i="10"/>
  <c r="AQ54" i="10"/>
  <c r="AR54" i="10"/>
  <c r="AS54" i="10"/>
  <c r="AT54" i="10"/>
  <c r="AU54" i="10"/>
  <c r="AV54" i="10"/>
  <c r="V55" i="10"/>
  <c r="W55" i="10"/>
  <c r="X55" i="10"/>
  <c r="Y55" i="10"/>
  <c r="T55" i="10" s="1"/>
  <c r="Z55" i="10"/>
  <c r="AA55" i="10"/>
  <c r="AB55" i="10"/>
  <c r="AC55" i="10" s="1"/>
  <c r="AD55" i="10"/>
  <c r="AE55" i="10"/>
  <c r="AF55" i="10"/>
  <c r="AG55" i="10"/>
  <c r="AH55" i="10"/>
  <c r="AI55" i="10" s="1"/>
  <c r="AJ55" i="10"/>
  <c r="AK55" i="10"/>
  <c r="AL55" i="10"/>
  <c r="AM55" i="10"/>
  <c r="AN55" i="10"/>
  <c r="AO55" i="10"/>
  <c r="AP55" i="10"/>
  <c r="AQ55" i="10"/>
  <c r="AR55" i="10"/>
  <c r="AS55" i="10"/>
  <c r="AT55" i="10"/>
  <c r="AU55" i="10"/>
  <c r="AV55" i="10"/>
  <c r="V56" i="10"/>
  <c r="W56" i="10"/>
  <c r="X56" i="10"/>
  <c r="Y56" i="10"/>
  <c r="Z56" i="10"/>
  <c r="AA56" i="10"/>
  <c r="AB56" i="10"/>
  <c r="AC56" i="10" s="1"/>
  <c r="AD56" i="10"/>
  <c r="AE56" i="10"/>
  <c r="AF56" i="10"/>
  <c r="AG56" i="10"/>
  <c r="AH56" i="10"/>
  <c r="AI56" i="10" s="1"/>
  <c r="AJ56" i="10"/>
  <c r="AK56" i="10" s="1"/>
  <c r="AL56" i="10"/>
  <c r="AM56" i="10"/>
  <c r="AN56" i="10"/>
  <c r="AO56" i="10"/>
  <c r="AP56" i="10"/>
  <c r="AQ56" i="10"/>
  <c r="AR56" i="10"/>
  <c r="AS56" i="10"/>
  <c r="AT56" i="10"/>
  <c r="AU56" i="10"/>
  <c r="AV56" i="10"/>
  <c r="T57" i="10"/>
  <c r="V57" i="10"/>
  <c r="W57" i="10"/>
  <c r="X57" i="10"/>
  <c r="Y57" i="10"/>
  <c r="Z57" i="10"/>
  <c r="AA57" i="10"/>
  <c r="AB57" i="10"/>
  <c r="AC57" i="10"/>
  <c r="AD57" i="10"/>
  <c r="AE57" i="10"/>
  <c r="AF57" i="10"/>
  <c r="AG57" i="10"/>
  <c r="AH57" i="10"/>
  <c r="AI57" i="10" s="1"/>
  <c r="AJ57" i="10"/>
  <c r="AK57" i="10"/>
  <c r="AL57" i="10"/>
  <c r="AM57" i="10"/>
  <c r="U57" i="10" s="1"/>
  <c r="AN57" i="10"/>
  <c r="AO57" i="10"/>
  <c r="AP57" i="10"/>
  <c r="AQ57" i="10"/>
  <c r="AR57" i="10"/>
  <c r="AS57" i="10"/>
  <c r="AT57" i="10"/>
  <c r="AU57" i="10"/>
  <c r="AV57" i="10"/>
  <c r="V58" i="10"/>
  <c r="W58" i="10"/>
  <c r="X58" i="10"/>
  <c r="U58" i="10" s="1"/>
  <c r="Y58" i="10"/>
  <c r="Z58" i="10"/>
  <c r="AA58" i="10"/>
  <c r="AB58" i="10"/>
  <c r="AC58" i="10"/>
  <c r="AD58" i="10"/>
  <c r="AE58" i="10"/>
  <c r="AF58" i="10"/>
  <c r="AG58" i="10" s="1"/>
  <c r="AH58" i="10"/>
  <c r="AI58" i="10"/>
  <c r="AJ58" i="10"/>
  <c r="AK58" i="10"/>
  <c r="AL58" i="10"/>
  <c r="AM58" i="10"/>
  <c r="AN58" i="10"/>
  <c r="AO58" i="10"/>
  <c r="AP58" i="10"/>
  <c r="AQ58" i="10"/>
  <c r="AR58" i="10"/>
  <c r="AS58" i="10"/>
  <c r="AT58" i="10"/>
  <c r="AU58" i="10"/>
  <c r="AV58" i="10"/>
  <c r="V59" i="10"/>
  <c r="W59" i="10" s="1"/>
  <c r="T59" i="10" s="1"/>
  <c r="X59" i="10"/>
  <c r="Y59" i="10"/>
  <c r="Z59" i="10"/>
  <c r="AA59" i="10"/>
  <c r="AB59" i="10"/>
  <c r="AC59" i="10"/>
  <c r="AD59" i="10"/>
  <c r="AE59" i="10"/>
  <c r="AF59" i="10"/>
  <c r="AG59" i="10"/>
  <c r="AH59" i="10"/>
  <c r="AI59" i="10"/>
  <c r="AJ59" i="10"/>
  <c r="AK59" i="10" s="1"/>
  <c r="AL59" i="10"/>
  <c r="AM59" i="10" s="1"/>
  <c r="AN59" i="10"/>
  <c r="AO59" i="10"/>
  <c r="AP59" i="10"/>
  <c r="AQ59" i="10"/>
  <c r="AR59" i="10"/>
  <c r="AS59" i="10"/>
  <c r="AT59" i="10"/>
  <c r="AU59" i="10"/>
  <c r="AV59" i="10"/>
  <c r="V60" i="10"/>
  <c r="W60" i="10" s="1"/>
  <c r="U60" i="10" s="1"/>
  <c r="X60" i="10"/>
  <c r="Y60" i="10"/>
  <c r="Z60" i="10"/>
  <c r="AA60" i="10"/>
  <c r="AB60" i="10"/>
  <c r="AC60" i="10"/>
  <c r="AD60" i="10"/>
  <c r="AE60" i="10"/>
  <c r="AF60" i="10"/>
  <c r="AG60" i="10" s="1"/>
  <c r="AH60" i="10"/>
  <c r="AI60" i="10"/>
  <c r="AJ60" i="10"/>
  <c r="AK60" i="10" s="1"/>
  <c r="AL60" i="10"/>
  <c r="AM60" i="10"/>
  <c r="AN60" i="10"/>
  <c r="AO60" i="10"/>
  <c r="AP60" i="10"/>
  <c r="AQ60" i="10"/>
  <c r="AR60" i="10"/>
  <c r="AS60" i="10"/>
  <c r="AT60" i="10"/>
  <c r="AU60" i="10"/>
  <c r="AV60" i="10"/>
  <c r="V61" i="10"/>
  <c r="W61" i="10" s="1"/>
  <c r="X61" i="10"/>
  <c r="Y61" i="10"/>
  <c r="Z61" i="10"/>
  <c r="AA61" i="10"/>
  <c r="AB61" i="10"/>
  <c r="AC61" i="10"/>
  <c r="AD61" i="10"/>
  <c r="AE61" i="10"/>
  <c r="AF61" i="10"/>
  <c r="AG61" i="10" s="1"/>
  <c r="AH61" i="10"/>
  <c r="AI61" i="10"/>
  <c r="AJ61" i="10"/>
  <c r="AK61" i="10" s="1"/>
  <c r="AL61" i="10"/>
  <c r="AM61" i="10"/>
  <c r="AN61" i="10"/>
  <c r="AO61" i="10"/>
  <c r="AP61" i="10"/>
  <c r="AQ61" i="10"/>
  <c r="AR61" i="10"/>
  <c r="AS61" i="10"/>
  <c r="AT61" i="10"/>
  <c r="AU61" i="10"/>
  <c r="AV61" i="10"/>
  <c r="V62" i="10"/>
  <c r="W62" i="10" s="1"/>
  <c r="X62" i="10"/>
  <c r="Y62" i="10"/>
  <c r="Z62" i="10"/>
  <c r="AA62" i="10"/>
  <c r="AB62" i="10"/>
  <c r="AC62" i="10"/>
  <c r="AD62" i="10"/>
  <c r="AE62" i="10"/>
  <c r="AF62" i="10"/>
  <c r="AG62" i="10"/>
  <c r="AH62" i="10"/>
  <c r="AI62" i="10"/>
  <c r="AJ62" i="10"/>
  <c r="AK62" i="10" s="1"/>
  <c r="AL62" i="10"/>
  <c r="AM62" i="10" s="1"/>
  <c r="AN62" i="10"/>
  <c r="AO62" i="10"/>
  <c r="AP62" i="10"/>
  <c r="AQ62" i="10"/>
  <c r="AR62" i="10"/>
  <c r="AS62" i="10"/>
  <c r="AT62" i="10"/>
  <c r="AU62" i="10"/>
  <c r="AV62" i="10"/>
  <c r="V63" i="10"/>
  <c r="W63" i="10"/>
  <c r="X63" i="10"/>
  <c r="Y63" i="10"/>
  <c r="Z63" i="10"/>
  <c r="AA63" i="10"/>
  <c r="AB63" i="10"/>
  <c r="AC63" i="10" s="1"/>
  <c r="AD63" i="10"/>
  <c r="AE63" i="10"/>
  <c r="AF63" i="10"/>
  <c r="AG63" i="10"/>
  <c r="AH63" i="10"/>
  <c r="AI63" i="10"/>
  <c r="AJ63" i="10"/>
  <c r="AK63" i="10" s="1"/>
  <c r="AL63" i="10"/>
  <c r="AM63" i="10"/>
  <c r="AN63" i="10"/>
  <c r="AO63" i="10"/>
  <c r="AP63" i="10"/>
  <c r="AQ63" i="10"/>
  <c r="AR63" i="10"/>
  <c r="AS63" i="10"/>
  <c r="AT63" i="10"/>
  <c r="AU63" i="10"/>
  <c r="AV63" i="10"/>
  <c r="V64" i="10"/>
  <c r="W64" i="10"/>
  <c r="X64" i="10"/>
  <c r="Y64" i="10"/>
  <c r="Z64" i="10"/>
  <c r="AA64" i="10"/>
  <c r="AB64" i="10"/>
  <c r="AC64" i="10" s="1"/>
  <c r="AD64" i="10"/>
  <c r="AE64" i="10"/>
  <c r="AF64" i="10"/>
  <c r="AG64" i="10" s="1"/>
  <c r="AH64" i="10"/>
  <c r="AI64" i="10" s="1"/>
  <c r="AJ64" i="10"/>
  <c r="AK64" i="10"/>
  <c r="AL64" i="10"/>
  <c r="AM64" i="10"/>
  <c r="AN64" i="10"/>
  <c r="AO64" i="10"/>
  <c r="AP64" i="10"/>
  <c r="AQ64" i="10"/>
  <c r="AR64" i="10"/>
  <c r="AS64" i="10"/>
  <c r="AT64" i="10"/>
  <c r="AU64" i="10"/>
  <c r="AV64" i="10"/>
  <c r="V65" i="10"/>
  <c r="W65" i="10" s="1"/>
  <c r="T65" i="10" s="1"/>
  <c r="X65" i="10"/>
  <c r="Y65" i="10"/>
  <c r="Z65" i="10"/>
  <c r="AA65" i="10"/>
  <c r="AB65" i="10"/>
  <c r="AC65" i="10"/>
  <c r="AD65" i="10"/>
  <c r="AE65" i="10"/>
  <c r="AF65" i="10"/>
  <c r="AG65" i="10" s="1"/>
  <c r="AH65" i="10"/>
  <c r="AI65" i="10"/>
  <c r="AJ65" i="10"/>
  <c r="AK65" i="10"/>
  <c r="AL65" i="10"/>
  <c r="AM65" i="10"/>
  <c r="AN65" i="10"/>
  <c r="AO65" i="10"/>
  <c r="AP65" i="10"/>
  <c r="AQ65" i="10"/>
  <c r="AR65" i="10"/>
  <c r="AS65" i="10"/>
  <c r="AT65" i="10"/>
  <c r="AU65" i="10"/>
  <c r="AV65" i="10"/>
  <c r="V66" i="10"/>
  <c r="W66" i="10" s="1"/>
  <c r="X66" i="10"/>
  <c r="Y66" i="10"/>
  <c r="Z66" i="10"/>
  <c r="AA66" i="10"/>
  <c r="AB66" i="10"/>
  <c r="AC66" i="10" s="1"/>
  <c r="AD66" i="10"/>
  <c r="AE66" i="10"/>
  <c r="AF66" i="10"/>
  <c r="AG66" i="10" s="1"/>
  <c r="AH66" i="10"/>
  <c r="AI66" i="10"/>
  <c r="AJ66" i="10"/>
  <c r="AK66" i="10"/>
  <c r="AL66" i="10"/>
  <c r="AM66" i="10" s="1"/>
  <c r="AN66" i="10"/>
  <c r="AO66" i="10"/>
  <c r="AP66" i="10"/>
  <c r="AQ66" i="10"/>
  <c r="AR66" i="10"/>
  <c r="AS66" i="10"/>
  <c r="AT66" i="10"/>
  <c r="AU66" i="10"/>
  <c r="AV66" i="10"/>
  <c r="V67" i="10"/>
  <c r="W67" i="10" s="1"/>
  <c r="X67" i="10"/>
  <c r="Y67" i="10"/>
  <c r="Z67" i="10"/>
  <c r="AA67" i="10"/>
  <c r="AB67" i="10"/>
  <c r="AC67" i="10"/>
  <c r="AD67" i="10"/>
  <c r="AE67" i="10"/>
  <c r="AF67" i="10"/>
  <c r="AG67" i="10" s="1"/>
  <c r="AH67" i="10"/>
  <c r="AI67" i="10"/>
  <c r="AJ67" i="10"/>
  <c r="AK67" i="10"/>
  <c r="AL67" i="10"/>
  <c r="AM67" i="10" s="1"/>
  <c r="AN67" i="10"/>
  <c r="AO67" i="10"/>
  <c r="AP67" i="10"/>
  <c r="AQ67" i="10"/>
  <c r="AR67" i="10"/>
  <c r="AS67" i="10"/>
  <c r="AT67" i="10"/>
  <c r="AU67" i="10"/>
  <c r="AV67" i="10"/>
  <c r="V68" i="10"/>
  <c r="W68" i="10" s="1"/>
  <c r="X68" i="10"/>
  <c r="Y68" i="10"/>
  <c r="Z68" i="10"/>
  <c r="AA68" i="10"/>
  <c r="AB68" i="10"/>
  <c r="AC68" i="10" s="1"/>
  <c r="AD68" i="10"/>
  <c r="AE68" i="10"/>
  <c r="AF68" i="10"/>
  <c r="AG68" i="10"/>
  <c r="AH68" i="10"/>
  <c r="AI68" i="10"/>
  <c r="AJ68" i="10"/>
  <c r="AK68" i="10"/>
  <c r="AL68" i="10"/>
  <c r="AM68" i="10" s="1"/>
  <c r="AN68" i="10"/>
  <c r="AO68" i="10"/>
  <c r="AP68" i="10"/>
  <c r="AQ68" i="10"/>
  <c r="AR68" i="10"/>
  <c r="AS68" i="10"/>
  <c r="AT68" i="10"/>
  <c r="AU68" i="10"/>
  <c r="AV68" i="10"/>
  <c r="V69" i="10"/>
  <c r="W69" i="10" s="1"/>
  <c r="T69" i="10" s="1"/>
  <c r="X69" i="10"/>
  <c r="Y69" i="10"/>
  <c r="Z69" i="10"/>
  <c r="AA69" i="10"/>
  <c r="AB69" i="10"/>
  <c r="AC69" i="10" s="1"/>
  <c r="AD69" i="10"/>
  <c r="AE69" i="10"/>
  <c r="AF69" i="10"/>
  <c r="AG69" i="10"/>
  <c r="AH69" i="10"/>
  <c r="AI69" i="10" s="1"/>
  <c r="AJ69" i="10"/>
  <c r="AK69" i="10" s="1"/>
  <c r="AL69" i="10"/>
  <c r="AM69" i="10" s="1"/>
  <c r="AN69" i="10"/>
  <c r="AO69" i="10"/>
  <c r="AP69" i="10"/>
  <c r="AQ69" i="10"/>
  <c r="AR69" i="10"/>
  <c r="AS69" i="10"/>
  <c r="AT69" i="10"/>
  <c r="AU69" i="10"/>
  <c r="AV69" i="10"/>
  <c r="V70" i="10"/>
  <c r="W70" i="10" s="1"/>
  <c r="T70" i="10" s="1"/>
  <c r="X70" i="10"/>
  <c r="Y70" i="10"/>
  <c r="Z70" i="10"/>
  <c r="AA70" i="10"/>
  <c r="AB70" i="10"/>
  <c r="AC70" i="10" s="1"/>
  <c r="AD70" i="10"/>
  <c r="AE70" i="10"/>
  <c r="AF70" i="10"/>
  <c r="AG70" i="10"/>
  <c r="AH70" i="10"/>
  <c r="AI70" i="10" s="1"/>
  <c r="AJ70" i="10"/>
  <c r="AK70" i="10"/>
  <c r="AL70" i="10"/>
  <c r="AM70" i="10"/>
  <c r="AN70" i="10"/>
  <c r="AO70" i="10"/>
  <c r="AP70" i="10"/>
  <c r="AQ70" i="10"/>
  <c r="AR70" i="10"/>
  <c r="AS70" i="10"/>
  <c r="AT70" i="10"/>
  <c r="AU70" i="10"/>
  <c r="AV70" i="10"/>
  <c r="V71" i="10"/>
  <c r="W71" i="10"/>
  <c r="U71" i="10" s="1"/>
  <c r="X71" i="10"/>
  <c r="Y71" i="10"/>
  <c r="Z71" i="10"/>
  <c r="AA71" i="10"/>
  <c r="AB71" i="10"/>
  <c r="AC71" i="10" s="1"/>
  <c r="AD71" i="10"/>
  <c r="AE71" i="10"/>
  <c r="AF71" i="10"/>
  <c r="AG71" i="10"/>
  <c r="AH71" i="10"/>
  <c r="AI71" i="10" s="1"/>
  <c r="AJ71" i="10"/>
  <c r="AK71" i="10" s="1"/>
  <c r="AL71" i="10"/>
  <c r="AM71" i="10"/>
  <c r="AN71" i="10"/>
  <c r="AO71" i="10"/>
  <c r="AP71" i="10"/>
  <c r="AQ71" i="10"/>
  <c r="AR71" i="10"/>
  <c r="AS71" i="10"/>
  <c r="AT71" i="10"/>
  <c r="AU71" i="10"/>
  <c r="AV71" i="10"/>
  <c r="U72" i="10"/>
  <c r="V72" i="10"/>
  <c r="W72" i="10"/>
  <c r="X72" i="10"/>
  <c r="Y72" i="10"/>
  <c r="Z72" i="10"/>
  <c r="AA72" i="10"/>
  <c r="AB72" i="10"/>
  <c r="AC72" i="10"/>
  <c r="AD72" i="10"/>
  <c r="AE72" i="10"/>
  <c r="AF72" i="10"/>
  <c r="AG72" i="10"/>
  <c r="AH72" i="10"/>
  <c r="AI72" i="10" s="1"/>
  <c r="AJ72" i="10"/>
  <c r="AK72" i="10"/>
  <c r="AL72" i="10"/>
  <c r="AM72" i="10"/>
  <c r="AN72" i="10"/>
  <c r="AO72" i="10"/>
  <c r="AP72" i="10"/>
  <c r="AQ72" i="10"/>
  <c r="AR72" i="10"/>
  <c r="AS72" i="10"/>
  <c r="AT72" i="10"/>
  <c r="AU72" i="10"/>
  <c r="AV72" i="10"/>
  <c r="V73" i="10"/>
  <c r="W73" i="10"/>
  <c r="X73" i="10"/>
  <c r="Y73" i="10"/>
  <c r="Z73" i="10"/>
  <c r="T73" i="10" s="1"/>
  <c r="AA73" i="10"/>
  <c r="AB73" i="10"/>
  <c r="AC73" i="10"/>
  <c r="AD73" i="10"/>
  <c r="AE73" i="10"/>
  <c r="AF73" i="10"/>
  <c r="AG73" i="10"/>
  <c r="AH73" i="10"/>
  <c r="AI73" i="10" s="1"/>
  <c r="AJ73" i="10"/>
  <c r="AK73" i="10"/>
  <c r="AL73" i="10"/>
  <c r="AM73" i="10"/>
  <c r="AN73" i="10"/>
  <c r="AO73" i="10"/>
  <c r="AP73" i="10"/>
  <c r="AQ73" i="10"/>
  <c r="AR73" i="10"/>
  <c r="AS73" i="10"/>
  <c r="AT73" i="10"/>
  <c r="AU73" i="10"/>
  <c r="AV73" i="10"/>
  <c r="V74" i="10"/>
  <c r="W74" i="10"/>
  <c r="T74" i="10" s="1"/>
  <c r="X74" i="10"/>
  <c r="Y74" i="10"/>
  <c r="Z74" i="10"/>
  <c r="AA74" i="10"/>
  <c r="AB74" i="10"/>
  <c r="AC74" i="10"/>
  <c r="AD74" i="10"/>
  <c r="AE74" i="10"/>
  <c r="AF74" i="10"/>
  <c r="AG74" i="10"/>
  <c r="AH74" i="10"/>
  <c r="AI74" i="10"/>
  <c r="AJ74" i="10"/>
  <c r="AK74" i="10"/>
  <c r="AL74" i="10"/>
  <c r="AM74" i="10"/>
  <c r="AN74" i="10"/>
  <c r="AO74" i="10"/>
  <c r="AP74" i="10"/>
  <c r="AQ74" i="10"/>
  <c r="AR74" i="10"/>
  <c r="AS74" i="10"/>
  <c r="AT74" i="10"/>
  <c r="AU74" i="10"/>
  <c r="AV74" i="10"/>
  <c r="V75" i="10"/>
  <c r="W75" i="10"/>
  <c r="X75" i="10"/>
  <c r="Y75" i="10"/>
  <c r="Z75" i="10"/>
  <c r="AA75" i="10"/>
  <c r="AB75" i="10"/>
  <c r="AC75" i="10"/>
  <c r="AD75" i="10"/>
  <c r="AE75" i="10"/>
  <c r="AF75" i="10"/>
  <c r="AG75" i="10"/>
  <c r="AH75" i="10"/>
  <c r="AI75" i="10"/>
  <c r="AJ75" i="10"/>
  <c r="AK75" i="10" s="1"/>
  <c r="AL75" i="10"/>
  <c r="AM75" i="10"/>
  <c r="AN75" i="10"/>
  <c r="AO75" i="10"/>
  <c r="AP75" i="10"/>
  <c r="AQ75" i="10"/>
  <c r="AR75" i="10"/>
  <c r="AS75" i="10"/>
  <c r="AT75" i="10"/>
  <c r="AU75" i="10"/>
  <c r="AV75" i="10"/>
  <c r="T76" i="10"/>
  <c r="V76" i="10"/>
  <c r="W76" i="10" s="1"/>
  <c r="X76" i="10"/>
  <c r="Y76" i="10"/>
  <c r="Z76" i="10"/>
  <c r="AA76" i="10"/>
  <c r="AB76" i="10"/>
  <c r="AC76" i="10"/>
  <c r="AD76" i="10"/>
  <c r="AE76" i="10"/>
  <c r="AF76" i="10"/>
  <c r="AG76" i="10"/>
  <c r="AH76" i="10"/>
  <c r="AI76" i="10"/>
  <c r="AJ76" i="10"/>
  <c r="AK76" i="10" s="1"/>
  <c r="AL76" i="10"/>
  <c r="AM76" i="10"/>
  <c r="AN76" i="10"/>
  <c r="AO76" i="10"/>
  <c r="AP76" i="10"/>
  <c r="AQ76" i="10"/>
  <c r="AR76" i="10"/>
  <c r="AS76" i="10"/>
  <c r="AT76" i="10"/>
  <c r="AU76" i="10"/>
  <c r="AV76" i="10"/>
  <c r="V77" i="10"/>
  <c r="W77" i="10" s="1"/>
  <c r="X77" i="10"/>
  <c r="Y77" i="10"/>
  <c r="Z77" i="10"/>
  <c r="AA77" i="10"/>
  <c r="AB77" i="10"/>
  <c r="AC77" i="10"/>
  <c r="AD77" i="10"/>
  <c r="AE77" i="10"/>
  <c r="AF77" i="10"/>
  <c r="AG77" i="10" s="1"/>
  <c r="AH77" i="10"/>
  <c r="AI77" i="10"/>
  <c r="AJ77" i="10"/>
  <c r="AK77" i="10" s="1"/>
  <c r="AL77" i="10"/>
  <c r="AM77" i="10"/>
  <c r="AN77" i="10"/>
  <c r="AO77" i="10"/>
  <c r="AP77" i="10"/>
  <c r="AQ77" i="10"/>
  <c r="AR77" i="10"/>
  <c r="AS77" i="10"/>
  <c r="AT77" i="10"/>
  <c r="AU77" i="10"/>
  <c r="AV77" i="10"/>
  <c r="V78" i="10"/>
  <c r="W78" i="10"/>
  <c r="X78" i="10"/>
  <c r="Y78" i="10"/>
  <c r="Z78" i="10"/>
  <c r="AA78" i="10"/>
  <c r="AB78" i="10"/>
  <c r="AC78" i="10"/>
  <c r="AD78" i="10"/>
  <c r="AE78" i="10"/>
  <c r="AF78" i="10"/>
  <c r="AG78" i="10" s="1"/>
  <c r="AH78" i="10"/>
  <c r="AI78" i="10"/>
  <c r="AJ78" i="10"/>
  <c r="AK78" i="10" s="1"/>
  <c r="AL78" i="10"/>
  <c r="AM78" i="10"/>
  <c r="AN78" i="10"/>
  <c r="AO78" i="10"/>
  <c r="AP78" i="10"/>
  <c r="AQ78" i="10"/>
  <c r="AR78" i="10"/>
  <c r="AS78" i="10"/>
  <c r="AT78" i="10"/>
  <c r="AU78" i="10"/>
  <c r="AV78" i="10"/>
  <c r="V79" i="10"/>
  <c r="W79" i="10"/>
  <c r="U79" i="10" s="1"/>
  <c r="X79" i="10"/>
  <c r="Y79" i="10"/>
  <c r="Z79" i="10"/>
  <c r="AA79" i="10"/>
  <c r="AB79" i="10"/>
  <c r="AC79" i="10"/>
  <c r="AD79" i="10"/>
  <c r="AE79" i="10"/>
  <c r="AF79" i="10"/>
  <c r="AG79" i="10" s="1"/>
  <c r="AH79" i="10"/>
  <c r="AI79" i="10"/>
  <c r="AJ79" i="10"/>
  <c r="AK79" i="10" s="1"/>
  <c r="AL79" i="10"/>
  <c r="AM79" i="10" s="1"/>
  <c r="AN79" i="10"/>
  <c r="AO79" i="10"/>
  <c r="AP79" i="10"/>
  <c r="AQ79" i="10"/>
  <c r="AR79" i="10"/>
  <c r="AS79" i="10"/>
  <c r="AT79" i="10"/>
  <c r="AU79" i="10"/>
  <c r="AV79" i="10"/>
  <c r="V80" i="10"/>
  <c r="W80" i="10" s="1"/>
  <c r="X80" i="10"/>
  <c r="Y80" i="10"/>
  <c r="Z80" i="10"/>
  <c r="AA80" i="10"/>
  <c r="AB80" i="10"/>
  <c r="AC80" i="10"/>
  <c r="AD80" i="10"/>
  <c r="AE80" i="10"/>
  <c r="AF80" i="10"/>
  <c r="AG80" i="10" s="1"/>
  <c r="AH80" i="10"/>
  <c r="AI80" i="10"/>
  <c r="AJ80" i="10"/>
  <c r="AK80" i="10"/>
  <c r="AL80" i="10"/>
  <c r="AM80" i="10"/>
  <c r="AN80" i="10"/>
  <c r="AO80" i="10"/>
  <c r="AP80" i="10"/>
  <c r="AQ80" i="10"/>
  <c r="AR80" i="10"/>
  <c r="AS80" i="10"/>
  <c r="AT80" i="10"/>
  <c r="AU80" i="10"/>
  <c r="AV80" i="10"/>
  <c r="V81" i="10"/>
  <c r="W81" i="10"/>
  <c r="X81" i="10"/>
  <c r="Y81" i="10"/>
  <c r="Z81" i="10"/>
  <c r="AA81" i="10"/>
  <c r="AB81" i="10"/>
  <c r="AC81" i="10" s="1"/>
  <c r="AD81" i="10"/>
  <c r="AE81" i="10"/>
  <c r="AF81" i="10"/>
  <c r="AG81" i="10" s="1"/>
  <c r="AH81" i="10"/>
  <c r="AI81" i="10"/>
  <c r="AJ81" i="10"/>
  <c r="AK81" i="10"/>
  <c r="AL81" i="10"/>
  <c r="AM81" i="10"/>
  <c r="AN81" i="10"/>
  <c r="AO81" i="10"/>
  <c r="AP81" i="10"/>
  <c r="AQ81" i="10"/>
  <c r="AR81" i="10"/>
  <c r="AS81" i="10"/>
  <c r="AT81" i="10"/>
  <c r="AU81" i="10"/>
  <c r="AV81" i="10"/>
  <c r="V82" i="10"/>
  <c r="W82" i="10" s="1"/>
  <c r="X82" i="10"/>
  <c r="Y82" i="10"/>
  <c r="Z82" i="10"/>
  <c r="AA82" i="10"/>
  <c r="AB82" i="10"/>
  <c r="AC82" i="10"/>
  <c r="AD82" i="10"/>
  <c r="AE82" i="10"/>
  <c r="AF82" i="10"/>
  <c r="AG82" i="10" s="1"/>
  <c r="AH82" i="10"/>
  <c r="AI82" i="10"/>
  <c r="AJ82" i="10"/>
  <c r="AK82" i="10"/>
  <c r="AL82" i="10"/>
  <c r="AM82" i="10" s="1"/>
  <c r="AN82" i="10"/>
  <c r="AO82" i="10"/>
  <c r="AP82" i="10"/>
  <c r="AQ82" i="10"/>
  <c r="AR82" i="10"/>
  <c r="AS82" i="10"/>
  <c r="AT82" i="10"/>
  <c r="AU82" i="10"/>
  <c r="AV82" i="10"/>
  <c r="V83" i="10"/>
  <c r="W83" i="10" s="1"/>
  <c r="X83" i="10"/>
  <c r="Y83" i="10"/>
  <c r="Z83" i="10"/>
  <c r="AA83" i="10"/>
  <c r="AB83" i="10"/>
  <c r="AC83" i="10"/>
  <c r="AD83" i="10"/>
  <c r="AE83" i="10"/>
  <c r="AF83" i="10"/>
  <c r="AG83" i="10" s="1"/>
  <c r="AH83" i="10"/>
  <c r="AI83" i="10" s="1"/>
  <c r="AJ83" i="10"/>
  <c r="AK83" i="10"/>
  <c r="AL83" i="10"/>
  <c r="AM83" i="10" s="1"/>
  <c r="AN83" i="10"/>
  <c r="AO83" i="10"/>
  <c r="AP83" i="10"/>
  <c r="AQ83" i="10"/>
  <c r="AR83" i="10"/>
  <c r="AS83" i="10"/>
  <c r="AT83" i="10"/>
  <c r="AU83" i="10"/>
  <c r="AV83" i="10"/>
  <c r="V84" i="10"/>
  <c r="W84" i="10" s="1"/>
  <c r="T84" i="10" s="1"/>
  <c r="X84" i="10"/>
  <c r="Y84" i="10"/>
  <c r="Z84" i="10"/>
  <c r="AA84" i="10"/>
  <c r="AB84" i="10"/>
  <c r="AC84" i="10" s="1"/>
  <c r="AD84" i="10"/>
  <c r="AE84" i="10"/>
  <c r="AF84" i="10"/>
  <c r="AG84" i="10"/>
  <c r="AH84" i="10"/>
  <c r="AI84" i="10"/>
  <c r="AJ84" i="10"/>
  <c r="AK84" i="10"/>
  <c r="AL84" i="10"/>
  <c r="AM84" i="10" s="1"/>
  <c r="AN84" i="10"/>
  <c r="AO84" i="10"/>
  <c r="AP84" i="10"/>
  <c r="AQ84" i="10"/>
  <c r="AR84" i="10"/>
  <c r="AS84" i="10"/>
  <c r="AT84" i="10"/>
  <c r="AU84" i="10"/>
  <c r="AV84" i="10"/>
  <c r="V85" i="10"/>
  <c r="W85" i="10" s="1"/>
  <c r="T85" i="10" s="1"/>
  <c r="X85" i="10"/>
  <c r="Y85" i="10"/>
  <c r="Z85" i="10"/>
  <c r="AA85" i="10"/>
  <c r="AB85" i="10"/>
  <c r="AC85" i="10" s="1"/>
  <c r="AD85" i="10"/>
  <c r="AE85" i="10"/>
  <c r="AF85" i="10"/>
  <c r="AG85" i="10"/>
  <c r="AH85" i="10"/>
  <c r="AI85" i="10" s="1"/>
  <c r="AJ85" i="10"/>
  <c r="AK85" i="10" s="1"/>
  <c r="AL85" i="10"/>
  <c r="AM85" i="10" s="1"/>
  <c r="AN85" i="10"/>
  <c r="AO85" i="10"/>
  <c r="AP85" i="10"/>
  <c r="AQ85" i="10"/>
  <c r="AR85" i="10"/>
  <c r="AS85" i="10"/>
  <c r="AT85" i="10"/>
  <c r="AU85" i="10"/>
  <c r="AV85" i="10"/>
  <c r="T86" i="10"/>
  <c r="V86" i="10"/>
  <c r="W86" i="10" s="1"/>
  <c r="X86" i="10"/>
  <c r="Y86" i="10"/>
  <c r="Z86" i="10"/>
  <c r="AA86" i="10"/>
  <c r="AB86" i="10"/>
  <c r="AC86" i="10" s="1"/>
  <c r="U86" i="10" s="1"/>
  <c r="AD86" i="10"/>
  <c r="AE86" i="10"/>
  <c r="AF86" i="10"/>
  <c r="AG86" i="10"/>
  <c r="AH86" i="10"/>
  <c r="AI86" i="10" s="1"/>
  <c r="AJ86" i="10"/>
  <c r="AK86" i="10"/>
  <c r="AL86" i="10"/>
  <c r="AM86" i="10"/>
  <c r="AN86" i="10"/>
  <c r="AO86" i="10"/>
  <c r="AP86" i="10"/>
  <c r="AQ86" i="10"/>
  <c r="AR86" i="10"/>
  <c r="AS86" i="10"/>
  <c r="AT86" i="10"/>
  <c r="AU86" i="10"/>
  <c r="AV86" i="10"/>
  <c r="T87" i="10"/>
  <c r="V87" i="10"/>
  <c r="W87" i="10"/>
  <c r="X87" i="10"/>
  <c r="Y87" i="10"/>
  <c r="Z87" i="10"/>
  <c r="AA87" i="10"/>
  <c r="AB87" i="10"/>
  <c r="AC87" i="10" s="1"/>
  <c r="AD87" i="10"/>
  <c r="AE87" i="10"/>
  <c r="AF87" i="10"/>
  <c r="AG87" i="10"/>
  <c r="AH87" i="10"/>
  <c r="AI87" i="10" s="1"/>
  <c r="AJ87" i="10"/>
  <c r="AK87" i="10" s="1"/>
  <c r="AL87" i="10"/>
  <c r="AM87" i="10"/>
  <c r="AN87" i="10"/>
  <c r="U87" i="10" s="1"/>
  <c r="AO87" i="10"/>
  <c r="AP87" i="10"/>
  <c r="AQ87" i="10"/>
  <c r="AR87" i="10"/>
  <c r="AS87" i="10"/>
  <c r="AT87" i="10"/>
  <c r="AU87" i="10"/>
  <c r="AV87" i="10"/>
  <c r="V88" i="10"/>
  <c r="W88" i="10"/>
  <c r="X88" i="10"/>
  <c r="Y88" i="10"/>
  <c r="Z88" i="10"/>
  <c r="AA88" i="10"/>
  <c r="AB88" i="10"/>
  <c r="AC88" i="10"/>
  <c r="AD88" i="10"/>
  <c r="AE88" i="10"/>
  <c r="AF88" i="10"/>
  <c r="AG88" i="10"/>
  <c r="AH88" i="10"/>
  <c r="AI88" i="10" s="1"/>
  <c r="AJ88" i="10"/>
  <c r="AK88" i="10"/>
  <c r="AL88" i="10"/>
  <c r="AM88" i="10"/>
  <c r="AN88" i="10"/>
  <c r="AO88" i="10"/>
  <c r="AP88" i="10"/>
  <c r="AQ88" i="10"/>
  <c r="AR88" i="10"/>
  <c r="AS88" i="10"/>
  <c r="AT88" i="10"/>
  <c r="AU88" i="10"/>
  <c r="AV88" i="10"/>
  <c r="V89" i="10"/>
  <c r="W89" i="10"/>
  <c r="X89" i="10"/>
  <c r="Y89" i="10"/>
  <c r="Z89" i="10"/>
  <c r="AA89" i="10"/>
  <c r="AB89" i="10"/>
  <c r="AC89" i="10"/>
  <c r="AD89" i="10"/>
  <c r="AE89" i="10"/>
  <c r="AF89" i="10"/>
  <c r="AG89" i="10"/>
  <c r="AH89" i="10"/>
  <c r="AI89" i="10" s="1"/>
  <c r="AJ89" i="10"/>
  <c r="AK89" i="10"/>
  <c r="AL89" i="10"/>
  <c r="AM89" i="10"/>
  <c r="AN89" i="10"/>
  <c r="AO89" i="10"/>
  <c r="AP89" i="10"/>
  <c r="AQ89" i="10"/>
  <c r="AR89" i="10"/>
  <c r="AS89" i="10"/>
  <c r="AT89" i="10"/>
  <c r="AU89" i="10"/>
  <c r="AV89" i="10"/>
  <c r="T89" i="10" s="1"/>
  <c r="T90" i="10"/>
  <c r="V90" i="10"/>
  <c r="W90" i="10"/>
  <c r="X90" i="10"/>
  <c r="Y90" i="10"/>
  <c r="Z90" i="10"/>
  <c r="AA90" i="10"/>
  <c r="AB90" i="10"/>
  <c r="AC90" i="10"/>
  <c r="AD90" i="10"/>
  <c r="AE90" i="10"/>
  <c r="AF90" i="10"/>
  <c r="AG90" i="10"/>
  <c r="AH90" i="10"/>
  <c r="AI90" i="10"/>
  <c r="AJ90" i="10"/>
  <c r="AK90" i="10"/>
  <c r="U90" i="10" s="1"/>
  <c r="AL90" i="10"/>
  <c r="AM90" i="10"/>
  <c r="AN90" i="10"/>
  <c r="AO90" i="10"/>
  <c r="AP90" i="10"/>
  <c r="AQ90" i="10"/>
  <c r="AR90" i="10"/>
  <c r="AS90" i="10"/>
  <c r="AT90" i="10"/>
  <c r="AU90" i="10"/>
  <c r="AV90" i="10"/>
  <c r="V91" i="10"/>
  <c r="W91" i="10"/>
  <c r="T91" i="10" s="1"/>
  <c r="X91" i="10"/>
  <c r="Y91" i="10"/>
  <c r="Z91" i="10"/>
  <c r="AA91" i="10"/>
  <c r="AB91" i="10"/>
  <c r="AC91" i="10"/>
  <c r="AD91" i="10"/>
  <c r="AE91" i="10"/>
  <c r="AF91" i="10"/>
  <c r="AG91" i="10" s="1"/>
  <c r="AH91" i="10"/>
  <c r="AI91" i="10"/>
  <c r="AJ91" i="10"/>
  <c r="AK91" i="10"/>
  <c r="AL91" i="10"/>
  <c r="AM91" i="10"/>
  <c r="AN91" i="10"/>
  <c r="AO91" i="10"/>
  <c r="AP91" i="10"/>
  <c r="AQ91" i="10"/>
  <c r="AR91" i="10"/>
  <c r="AS91" i="10"/>
  <c r="AT91" i="10"/>
  <c r="AU91" i="10"/>
  <c r="AV91" i="10"/>
  <c r="V92" i="10"/>
  <c r="W92" i="10" s="1"/>
  <c r="X92" i="10"/>
  <c r="Y92" i="10"/>
  <c r="Z92" i="10"/>
  <c r="AA92" i="10"/>
  <c r="AB92" i="10"/>
  <c r="AC92" i="10"/>
  <c r="AD92" i="10"/>
  <c r="AE92" i="10"/>
  <c r="AF92" i="10"/>
  <c r="AG92" i="10"/>
  <c r="AH92" i="10"/>
  <c r="AI92" i="10"/>
  <c r="AJ92" i="10"/>
  <c r="AK92" i="10" s="1"/>
  <c r="AL92" i="10"/>
  <c r="AM92" i="10" s="1"/>
  <c r="AN92" i="10"/>
  <c r="AO92" i="10"/>
  <c r="AP92" i="10"/>
  <c r="AQ92" i="10"/>
  <c r="AR92" i="10"/>
  <c r="AS92" i="10"/>
  <c r="AT92" i="10"/>
  <c r="AU92" i="10"/>
  <c r="AV92" i="10"/>
  <c r="V93" i="10"/>
  <c r="W93" i="10" s="1"/>
  <c r="X93" i="10"/>
  <c r="Y93" i="10"/>
  <c r="Z93" i="10"/>
  <c r="AA93" i="10"/>
  <c r="AB93" i="10"/>
  <c r="AC93" i="10"/>
  <c r="AD93" i="10"/>
  <c r="AE93" i="10"/>
  <c r="AF93" i="10"/>
  <c r="AG93" i="10"/>
  <c r="AH93" i="10"/>
  <c r="AI93" i="10"/>
  <c r="AJ93" i="10"/>
  <c r="AK93" i="10" s="1"/>
  <c r="AL93" i="10"/>
  <c r="AM93" i="10"/>
  <c r="AN93" i="10"/>
  <c r="AO93" i="10"/>
  <c r="AP93" i="10"/>
  <c r="AQ93" i="10"/>
  <c r="AR93" i="10"/>
  <c r="AS93" i="10"/>
  <c r="AT93" i="10"/>
  <c r="AU93" i="10"/>
  <c r="AV93" i="10"/>
  <c r="V94" i="10"/>
  <c r="W94" i="10"/>
  <c r="X94" i="10"/>
  <c r="Y94" i="10"/>
  <c r="Z94" i="10"/>
  <c r="AA94" i="10"/>
  <c r="AB94" i="10"/>
  <c r="AC94" i="10"/>
  <c r="AD94" i="10"/>
  <c r="AE94" i="10"/>
  <c r="AF94" i="10"/>
  <c r="AG94" i="10" s="1"/>
  <c r="AH94" i="10"/>
  <c r="AI94" i="10"/>
  <c r="AJ94" i="10"/>
  <c r="AK94" i="10" s="1"/>
  <c r="AL94" i="10"/>
  <c r="AM94" i="10"/>
  <c r="AN94" i="10"/>
  <c r="AO94" i="10"/>
  <c r="AP94" i="10"/>
  <c r="AQ94" i="10"/>
  <c r="AR94" i="10"/>
  <c r="AS94" i="10"/>
  <c r="AT94" i="10"/>
  <c r="AU94" i="10"/>
  <c r="AV94" i="10"/>
  <c r="V95" i="10"/>
  <c r="W95" i="10"/>
  <c r="X95" i="10"/>
  <c r="Y95" i="10"/>
  <c r="Z95" i="10"/>
  <c r="AA95" i="10"/>
  <c r="AB95" i="10"/>
  <c r="AC95" i="10"/>
  <c r="AD95" i="10"/>
  <c r="AE95" i="10"/>
  <c r="AF95" i="10"/>
  <c r="AG95" i="10" s="1"/>
  <c r="AH95" i="10"/>
  <c r="AI95" i="10"/>
  <c r="AJ95" i="10"/>
  <c r="AK95" i="10" s="1"/>
  <c r="AL95" i="10"/>
  <c r="AM95" i="10" s="1"/>
  <c r="AN95" i="10"/>
  <c r="AO95" i="10"/>
  <c r="AP95" i="10"/>
  <c r="AQ95" i="10"/>
  <c r="AR95" i="10"/>
  <c r="AS95" i="10"/>
  <c r="AT95" i="10"/>
  <c r="AU95" i="10"/>
  <c r="AV95" i="10"/>
  <c r="V96" i="10"/>
  <c r="W96" i="10"/>
  <c r="T96" i="10" s="1"/>
  <c r="X96" i="10"/>
  <c r="Y96" i="10"/>
  <c r="Z96" i="10"/>
  <c r="AA96" i="10"/>
  <c r="AB96" i="10"/>
  <c r="AC96" i="10"/>
  <c r="AD96" i="10"/>
  <c r="AE96" i="10"/>
  <c r="AF96" i="10"/>
  <c r="AG96" i="10"/>
  <c r="AH96" i="10"/>
  <c r="AI96" i="10" s="1"/>
  <c r="AJ96" i="10"/>
  <c r="AK96" i="10" s="1"/>
  <c r="AL96" i="10"/>
  <c r="AM96" i="10"/>
  <c r="AN96" i="10"/>
  <c r="AO96" i="10"/>
  <c r="AP96" i="10"/>
  <c r="AQ96" i="10"/>
  <c r="AR96" i="10"/>
  <c r="AS96" i="10"/>
  <c r="AT96" i="10"/>
  <c r="AU96" i="10"/>
  <c r="AV96" i="10"/>
  <c r="V97" i="10"/>
  <c r="W97" i="10"/>
  <c r="X97" i="10"/>
  <c r="Y97" i="10"/>
  <c r="Z97" i="10"/>
  <c r="AA97" i="10"/>
  <c r="AB97" i="10"/>
  <c r="AC97" i="10" s="1"/>
  <c r="AD97" i="10"/>
  <c r="AE97" i="10"/>
  <c r="AF97" i="10"/>
  <c r="AG97" i="10" s="1"/>
  <c r="AH97" i="10"/>
  <c r="AI97" i="10" s="1"/>
  <c r="AJ97" i="10"/>
  <c r="AK97" i="10"/>
  <c r="AL97" i="10"/>
  <c r="AM97" i="10" s="1"/>
  <c r="AN97" i="10"/>
  <c r="AO97" i="10"/>
  <c r="AP97" i="10"/>
  <c r="AQ97" i="10"/>
  <c r="AR97" i="10"/>
  <c r="AS97" i="10"/>
  <c r="AT97" i="10"/>
  <c r="AU97" i="10"/>
  <c r="AV97" i="10"/>
  <c r="V98" i="10"/>
  <c r="W98" i="10"/>
  <c r="T98" i="10" s="1"/>
  <c r="X98" i="10"/>
  <c r="Y98" i="10"/>
  <c r="Z98" i="10"/>
  <c r="AA98" i="10"/>
  <c r="AB98" i="10"/>
  <c r="AC98" i="10" s="1"/>
  <c r="AD98" i="10"/>
  <c r="AE98" i="10"/>
  <c r="AF98" i="10"/>
  <c r="AG98" i="10"/>
  <c r="AH98" i="10"/>
  <c r="AI98" i="10"/>
  <c r="AJ98" i="10"/>
  <c r="AK98" i="10"/>
  <c r="AL98" i="10"/>
  <c r="AM98" i="10"/>
  <c r="AN98" i="10"/>
  <c r="AO98" i="10"/>
  <c r="AP98" i="10"/>
  <c r="AQ98" i="10"/>
  <c r="AR98" i="10"/>
  <c r="AS98" i="10"/>
  <c r="AT98" i="10"/>
  <c r="AU98" i="10"/>
  <c r="AV98" i="10"/>
  <c r="V99" i="10"/>
  <c r="W99" i="10" s="1"/>
  <c r="T99" i="10" s="1"/>
  <c r="X99" i="10"/>
  <c r="Y99" i="10"/>
  <c r="Z99" i="10"/>
  <c r="AA99" i="10"/>
  <c r="AB99" i="10"/>
  <c r="AC99" i="10"/>
  <c r="AD99" i="10"/>
  <c r="AE99" i="10"/>
  <c r="AF99" i="10"/>
  <c r="AG99" i="10" s="1"/>
  <c r="AH99" i="10"/>
  <c r="AI99" i="10"/>
  <c r="AJ99" i="10"/>
  <c r="AK99" i="10" s="1"/>
  <c r="AL99" i="10"/>
  <c r="AM99" i="10" s="1"/>
  <c r="AN99" i="10"/>
  <c r="AO99" i="10"/>
  <c r="AP99" i="10"/>
  <c r="AQ99" i="10"/>
  <c r="AR99" i="10"/>
  <c r="AS99" i="10"/>
  <c r="AT99" i="10"/>
  <c r="AU99" i="10"/>
  <c r="AV99" i="10"/>
  <c r="V100" i="10"/>
  <c r="W100" i="10" s="1"/>
  <c r="X100" i="10"/>
  <c r="Y100" i="10"/>
  <c r="Z100" i="10"/>
  <c r="AA100" i="10"/>
  <c r="AB100" i="10"/>
  <c r="AC100" i="10"/>
  <c r="AD100" i="10"/>
  <c r="AE100" i="10"/>
  <c r="AF100" i="10"/>
  <c r="AG100" i="10"/>
  <c r="AH100" i="10"/>
  <c r="AI100" i="10"/>
  <c r="AJ100" i="10"/>
  <c r="AK100" i="10"/>
  <c r="AL100" i="10"/>
  <c r="AM100" i="10" s="1"/>
  <c r="AN100" i="10"/>
  <c r="AO100" i="10"/>
  <c r="AP100" i="10"/>
  <c r="AQ100" i="10"/>
  <c r="AR100" i="10"/>
  <c r="AS100" i="10"/>
  <c r="AT100" i="10"/>
  <c r="AU100" i="10"/>
  <c r="AV100" i="10"/>
  <c r="V101" i="10"/>
  <c r="W101" i="10" s="1"/>
  <c r="T101" i="10" s="1"/>
  <c r="X101" i="10"/>
  <c r="Y101" i="10"/>
  <c r="Z101" i="10"/>
  <c r="AA101" i="10"/>
  <c r="AB101" i="10"/>
  <c r="AC101" i="10" s="1"/>
  <c r="AD101" i="10"/>
  <c r="AE101" i="10"/>
  <c r="AF101" i="10"/>
  <c r="AG101" i="10" s="1"/>
  <c r="AH101" i="10"/>
  <c r="AI101" i="10" s="1"/>
  <c r="AJ101" i="10"/>
  <c r="AK101" i="10"/>
  <c r="AL101" i="10"/>
  <c r="AM101" i="10" s="1"/>
  <c r="AN101" i="10"/>
  <c r="AO101" i="10"/>
  <c r="AP101" i="10"/>
  <c r="AQ101" i="10"/>
  <c r="AR101" i="10"/>
  <c r="AS101" i="10"/>
  <c r="AT101" i="10"/>
  <c r="AU101" i="10"/>
  <c r="AV101" i="10"/>
  <c r="V102" i="10"/>
  <c r="W102" i="10"/>
  <c r="X102" i="10"/>
  <c r="Y102" i="10"/>
  <c r="Z102" i="10"/>
  <c r="AA102" i="10"/>
  <c r="AB102" i="10"/>
  <c r="AC102" i="10"/>
  <c r="AD102" i="10"/>
  <c r="AE102" i="10"/>
  <c r="AF102" i="10"/>
  <c r="AG102" i="10"/>
  <c r="AH102" i="10"/>
  <c r="AI102" i="10"/>
  <c r="AJ102" i="10"/>
  <c r="AK102" i="10" s="1"/>
  <c r="AL102" i="10"/>
  <c r="AM102" i="10"/>
  <c r="AN102" i="10"/>
  <c r="AO102" i="10"/>
  <c r="AP102" i="10"/>
  <c r="AQ102" i="10"/>
  <c r="AR102" i="10"/>
  <c r="AS102" i="10"/>
  <c r="AT102" i="10"/>
  <c r="AU102" i="10"/>
  <c r="AV102" i="10"/>
  <c r="T103" i="10"/>
  <c r="V103" i="10"/>
  <c r="W103" i="10"/>
  <c r="X103" i="10"/>
  <c r="Y103" i="10"/>
  <c r="Z103" i="10"/>
  <c r="AA103" i="10"/>
  <c r="AB103" i="10"/>
  <c r="AC103" i="10" s="1"/>
  <c r="U103" i="10" s="1"/>
  <c r="AD103" i="10"/>
  <c r="AE103" i="10"/>
  <c r="AF103" i="10"/>
  <c r="AG103" i="10" s="1"/>
  <c r="AH103" i="10"/>
  <c r="AI103" i="10" s="1"/>
  <c r="AJ103" i="10"/>
  <c r="AK103" i="10"/>
  <c r="AL103" i="10"/>
  <c r="AM103" i="10"/>
  <c r="AN103" i="10"/>
  <c r="AO103" i="10"/>
  <c r="AP103" i="10"/>
  <c r="AQ103" i="10"/>
  <c r="AR103" i="10"/>
  <c r="AS103" i="10"/>
  <c r="AT103" i="10"/>
  <c r="AU103" i="10"/>
  <c r="AV103" i="10"/>
  <c r="V104" i="10"/>
  <c r="W104" i="10"/>
  <c r="X104" i="10"/>
  <c r="Y104" i="10"/>
  <c r="T104" i="10" s="1"/>
  <c r="Z104" i="10"/>
  <c r="AA104" i="10"/>
  <c r="AB104" i="10"/>
  <c r="AC104" i="10"/>
  <c r="AD104" i="10"/>
  <c r="AE104" i="10"/>
  <c r="AF104" i="10"/>
  <c r="AG104" i="10"/>
  <c r="AH104" i="10"/>
  <c r="AI104" i="10" s="1"/>
  <c r="AJ104" i="10"/>
  <c r="AK104" i="10" s="1"/>
  <c r="AL104" i="10"/>
  <c r="AM104" i="10"/>
  <c r="AN104" i="10"/>
  <c r="AO104" i="10"/>
  <c r="AP104" i="10"/>
  <c r="AQ104" i="10"/>
  <c r="AR104" i="10"/>
  <c r="AS104" i="10"/>
  <c r="AT104" i="10"/>
  <c r="AU104" i="10"/>
  <c r="AV104" i="10"/>
  <c r="V105" i="10"/>
  <c r="W105" i="10"/>
  <c r="T105" i="10" s="1"/>
  <c r="X105" i="10"/>
  <c r="Y105" i="10"/>
  <c r="Z105" i="10"/>
  <c r="AA105" i="10"/>
  <c r="AB105" i="10"/>
  <c r="AC105" i="10"/>
  <c r="AD105" i="10"/>
  <c r="AE105" i="10"/>
  <c r="AF105" i="10"/>
  <c r="AG105" i="10"/>
  <c r="AH105" i="10"/>
  <c r="AI105" i="10" s="1"/>
  <c r="AJ105" i="10"/>
  <c r="AK105" i="10"/>
  <c r="AL105" i="10"/>
  <c r="AM105" i="10"/>
  <c r="AN105" i="10"/>
  <c r="AO105" i="10"/>
  <c r="AP105" i="10"/>
  <c r="AQ105" i="10"/>
  <c r="AR105" i="10"/>
  <c r="AS105" i="10"/>
  <c r="AT105" i="10"/>
  <c r="AU105" i="10"/>
  <c r="AV105" i="10"/>
  <c r="V106" i="10"/>
  <c r="W106" i="10"/>
  <c r="X106" i="10"/>
  <c r="Y106" i="10"/>
  <c r="Z106" i="10"/>
  <c r="AA106" i="10"/>
  <c r="AB106" i="10"/>
  <c r="AC106" i="10"/>
  <c r="AD106" i="10"/>
  <c r="AE106" i="10"/>
  <c r="AF106" i="10"/>
  <c r="AG106" i="10"/>
  <c r="AH106" i="10"/>
  <c r="AI106" i="10"/>
  <c r="AJ106" i="10"/>
  <c r="AK106" i="10"/>
  <c r="AL106" i="10"/>
  <c r="AM106" i="10"/>
  <c r="AN106" i="10"/>
  <c r="AO106" i="10"/>
  <c r="AP106" i="10"/>
  <c r="AQ106" i="10"/>
  <c r="AR106" i="10"/>
  <c r="AS106" i="10"/>
  <c r="AT106" i="10"/>
  <c r="AU106" i="10"/>
  <c r="AV106" i="10"/>
  <c r="V107" i="10"/>
  <c r="W107" i="10" s="1"/>
  <c r="X107" i="10"/>
  <c r="Y107" i="10"/>
  <c r="Z107" i="10"/>
  <c r="AA107" i="10"/>
  <c r="AB107" i="10"/>
  <c r="AC107" i="10"/>
  <c r="AD107" i="10"/>
  <c r="AE107" i="10"/>
  <c r="AF107" i="10"/>
  <c r="AG107" i="10"/>
  <c r="AH107" i="10"/>
  <c r="AI107" i="10" s="1"/>
  <c r="AJ107" i="10"/>
  <c r="AK107" i="10" s="1"/>
  <c r="AL107" i="10"/>
  <c r="AM107" i="10"/>
  <c r="AN107" i="10"/>
  <c r="AO107" i="10"/>
  <c r="AP107" i="10"/>
  <c r="AQ107" i="10"/>
  <c r="AR107" i="10"/>
  <c r="AS107" i="10"/>
  <c r="AT107" i="10"/>
  <c r="AU107" i="10"/>
  <c r="AV107" i="10"/>
  <c r="V108" i="10"/>
  <c r="W108" i="10" s="1"/>
  <c r="X108" i="10"/>
  <c r="Y108" i="10"/>
  <c r="Z108" i="10"/>
  <c r="AA108" i="10"/>
  <c r="AB108" i="10"/>
  <c r="AC108" i="10"/>
  <c r="AD108" i="10"/>
  <c r="AE108" i="10"/>
  <c r="AF108" i="10"/>
  <c r="AG108" i="10" s="1"/>
  <c r="AH108" i="10"/>
  <c r="AI108" i="10"/>
  <c r="AJ108" i="10"/>
  <c r="AK108" i="10" s="1"/>
  <c r="AL108" i="10"/>
  <c r="AM108" i="10"/>
  <c r="AN108" i="10"/>
  <c r="AO108" i="10"/>
  <c r="AP108" i="10"/>
  <c r="AQ108" i="10"/>
  <c r="AR108" i="10"/>
  <c r="AS108" i="10"/>
  <c r="AT108" i="10"/>
  <c r="AU108" i="10"/>
  <c r="AV108" i="10"/>
  <c r="V109" i="10"/>
  <c r="W109" i="10" s="1"/>
  <c r="X109" i="10"/>
  <c r="Y109" i="10"/>
  <c r="Z109" i="10"/>
  <c r="AA109" i="10"/>
  <c r="AB109" i="10"/>
  <c r="AC109" i="10"/>
  <c r="AD109" i="10"/>
  <c r="AE109" i="10"/>
  <c r="AF109" i="10"/>
  <c r="AG109" i="10"/>
  <c r="AH109" i="10"/>
  <c r="AI109" i="10"/>
  <c r="AJ109" i="10"/>
  <c r="AK109" i="10" s="1"/>
  <c r="AL109" i="10"/>
  <c r="AM109" i="10"/>
  <c r="AN109" i="10"/>
  <c r="AO109" i="10"/>
  <c r="AP109" i="10"/>
  <c r="AQ109" i="10"/>
  <c r="AR109" i="10"/>
  <c r="AS109" i="10"/>
  <c r="AT109" i="10"/>
  <c r="AU109" i="10"/>
  <c r="AV109" i="10"/>
  <c r="T110" i="10"/>
  <c r="V110" i="10"/>
  <c r="W110" i="10"/>
  <c r="X110" i="10"/>
  <c r="Y110" i="10"/>
  <c r="Z110" i="10"/>
  <c r="AA110" i="10"/>
  <c r="AB110" i="10"/>
  <c r="AC110" i="10"/>
  <c r="U110" i="10" s="1"/>
  <c r="AD110" i="10"/>
  <c r="AE110" i="10"/>
  <c r="AF110" i="10"/>
  <c r="AG110" i="10"/>
  <c r="AH110" i="10"/>
  <c r="AI110" i="10"/>
  <c r="AJ110" i="10"/>
  <c r="AK110" i="10"/>
  <c r="AL110" i="10"/>
  <c r="AM110" i="10"/>
  <c r="AN110" i="10"/>
  <c r="AO110" i="10"/>
  <c r="AP110" i="10"/>
  <c r="AQ110" i="10"/>
  <c r="AR110" i="10"/>
  <c r="AS110" i="10"/>
  <c r="AT110" i="10"/>
  <c r="AU110" i="10"/>
  <c r="AV110" i="10"/>
  <c r="V111" i="10"/>
  <c r="W111" i="10"/>
  <c r="T111" i="10" s="1"/>
  <c r="X111" i="10"/>
  <c r="Y111" i="10"/>
  <c r="Z111" i="10"/>
  <c r="AA111" i="10"/>
  <c r="AB111" i="10"/>
  <c r="AC111" i="10"/>
  <c r="AD111" i="10"/>
  <c r="AE111" i="10"/>
  <c r="AF111" i="10"/>
  <c r="AG111" i="10"/>
  <c r="AH111" i="10"/>
  <c r="AI111" i="10" s="1"/>
  <c r="AJ111" i="10"/>
  <c r="AK111" i="10"/>
  <c r="AL111" i="10"/>
  <c r="AM111" i="10"/>
  <c r="AN111" i="10"/>
  <c r="AO111" i="10"/>
  <c r="AP111" i="10"/>
  <c r="AQ111" i="10"/>
  <c r="AR111" i="10"/>
  <c r="AS111" i="10"/>
  <c r="AT111" i="10"/>
  <c r="AU111" i="10"/>
  <c r="AV111" i="10"/>
  <c r="T112" i="10"/>
  <c r="V112" i="10"/>
  <c r="W112" i="10"/>
  <c r="X112" i="10"/>
  <c r="Y112" i="10"/>
  <c r="Z112" i="10"/>
  <c r="AA112" i="10"/>
  <c r="AB112" i="10"/>
  <c r="AC112" i="10" s="1"/>
  <c r="AD112" i="10"/>
  <c r="AE112" i="10"/>
  <c r="AF112" i="10"/>
  <c r="AG112" i="10" s="1"/>
  <c r="AH112" i="10"/>
  <c r="AI112" i="10"/>
  <c r="AJ112" i="10"/>
  <c r="AK112" i="10"/>
  <c r="AL112" i="10"/>
  <c r="AM112" i="10"/>
  <c r="U112" i="10" s="1"/>
  <c r="AN112" i="10"/>
  <c r="AO112" i="10"/>
  <c r="AP112" i="10"/>
  <c r="AQ112" i="10"/>
  <c r="AR112" i="10"/>
  <c r="AS112" i="10"/>
  <c r="AT112" i="10"/>
  <c r="AU112" i="10"/>
  <c r="AV112" i="10"/>
  <c r="V113" i="10"/>
  <c r="W113" i="10"/>
  <c r="X113" i="10"/>
  <c r="Y113" i="10"/>
  <c r="Z113" i="10"/>
  <c r="AA113" i="10"/>
  <c r="AB113" i="10"/>
  <c r="AC113" i="10" s="1"/>
  <c r="AD113" i="10"/>
  <c r="AE113" i="10"/>
  <c r="AF113" i="10"/>
  <c r="AG113" i="10" s="1"/>
  <c r="AH113" i="10"/>
  <c r="AI113" i="10" s="1"/>
  <c r="AJ113" i="10"/>
  <c r="AK113" i="10" s="1"/>
  <c r="AL113" i="10"/>
  <c r="AM113" i="10"/>
  <c r="AN113" i="10"/>
  <c r="AO113" i="10"/>
  <c r="AP113" i="10"/>
  <c r="AQ113" i="10"/>
  <c r="AR113" i="10"/>
  <c r="AS113" i="10"/>
  <c r="AT113" i="10"/>
  <c r="AU113" i="10"/>
  <c r="AV113" i="10"/>
  <c r="V114" i="10"/>
  <c r="W114" i="10" s="1"/>
  <c r="X114" i="10"/>
  <c r="Y114" i="10"/>
  <c r="Z114" i="10"/>
  <c r="AA114" i="10"/>
  <c r="AB114" i="10"/>
  <c r="AC114" i="10" s="1"/>
  <c r="AD114" i="10"/>
  <c r="AE114" i="10"/>
  <c r="AF114" i="10"/>
  <c r="AG114" i="10"/>
  <c r="AH114" i="10"/>
  <c r="AI114" i="10"/>
  <c r="AJ114" i="10"/>
  <c r="AK114" i="10"/>
  <c r="AL114" i="10"/>
  <c r="AM114" i="10" s="1"/>
  <c r="AN114" i="10"/>
  <c r="AO114" i="10"/>
  <c r="AP114" i="10"/>
  <c r="AQ114" i="10"/>
  <c r="AR114" i="10"/>
  <c r="AS114" i="10"/>
  <c r="AT114" i="10"/>
  <c r="AU114" i="10"/>
  <c r="AV114" i="10"/>
  <c r="V115" i="10"/>
  <c r="W115" i="10" s="1"/>
  <c r="T115" i="10" s="1"/>
  <c r="X115" i="10"/>
  <c r="Y115" i="10"/>
  <c r="Z115" i="10"/>
  <c r="AA115" i="10"/>
  <c r="AB115" i="10"/>
  <c r="AC115" i="10" s="1"/>
  <c r="AD115" i="10"/>
  <c r="AE115" i="10"/>
  <c r="AF115" i="10"/>
  <c r="AG115" i="10"/>
  <c r="AH115" i="10"/>
  <c r="AI115" i="10"/>
  <c r="AJ115" i="10"/>
  <c r="AK115" i="10"/>
  <c r="AL115" i="10"/>
  <c r="AM115" i="10" s="1"/>
  <c r="AN115" i="10"/>
  <c r="AO115" i="10"/>
  <c r="AP115" i="10"/>
  <c r="AQ115" i="10"/>
  <c r="AR115" i="10"/>
  <c r="AS115" i="10"/>
  <c r="AT115" i="10"/>
  <c r="AU115" i="10"/>
  <c r="AV115" i="10"/>
  <c r="V116" i="10"/>
  <c r="W116" i="10"/>
  <c r="X116" i="10"/>
  <c r="Y116" i="10"/>
  <c r="Z116" i="10"/>
  <c r="AA116" i="10"/>
  <c r="AB116" i="10"/>
  <c r="AC116" i="10"/>
  <c r="AD116" i="10"/>
  <c r="AE116" i="10"/>
  <c r="AF116" i="10"/>
  <c r="AG116" i="10" s="1"/>
  <c r="AH116" i="10"/>
  <c r="AI116" i="10" s="1"/>
  <c r="AJ116" i="10"/>
  <c r="AK116" i="10" s="1"/>
  <c r="AL116" i="10"/>
  <c r="AM116" i="10"/>
  <c r="AN116" i="10"/>
  <c r="AO116" i="10"/>
  <c r="AP116" i="10"/>
  <c r="AQ116" i="10"/>
  <c r="AR116" i="10"/>
  <c r="AS116" i="10"/>
  <c r="AT116" i="10"/>
  <c r="AU116" i="10"/>
  <c r="AV116" i="10"/>
  <c r="V117" i="10"/>
  <c r="W117" i="10"/>
  <c r="T117" i="10" s="1"/>
  <c r="X117" i="10"/>
  <c r="Y117" i="10"/>
  <c r="Z117" i="10"/>
  <c r="AA117" i="10"/>
  <c r="AB117" i="10"/>
  <c r="AC117" i="10" s="1"/>
  <c r="AD117" i="10"/>
  <c r="AE117" i="10"/>
  <c r="AF117" i="10"/>
  <c r="AG117" i="10"/>
  <c r="AH117" i="10"/>
  <c r="AI117" i="10" s="1"/>
  <c r="AJ117" i="10"/>
  <c r="AK117" i="10" s="1"/>
  <c r="AL117" i="10"/>
  <c r="AM117" i="10"/>
  <c r="AN117" i="10"/>
  <c r="AO117" i="10"/>
  <c r="AP117" i="10"/>
  <c r="AQ117" i="10"/>
  <c r="AR117" i="10"/>
  <c r="AS117" i="10"/>
  <c r="AT117" i="10"/>
  <c r="AU117" i="10"/>
  <c r="AV117" i="10"/>
  <c r="V118" i="10"/>
  <c r="W118" i="10"/>
  <c r="T118" i="10" s="1"/>
  <c r="X118" i="10"/>
  <c r="Y118" i="10"/>
  <c r="Z118" i="10"/>
  <c r="AA118" i="10"/>
  <c r="AB118" i="10"/>
  <c r="AC118" i="10" s="1"/>
  <c r="AD118" i="10"/>
  <c r="AE118" i="10"/>
  <c r="AF118" i="10"/>
  <c r="AG118" i="10"/>
  <c r="AH118" i="10"/>
  <c r="AI118" i="10" s="1"/>
  <c r="AJ118" i="10"/>
  <c r="AK118" i="10"/>
  <c r="AL118" i="10"/>
  <c r="AM118" i="10"/>
  <c r="AN118" i="10"/>
  <c r="AO118" i="10"/>
  <c r="AP118" i="10"/>
  <c r="AQ118" i="10"/>
  <c r="AR118" i="10"/>
  <c r="AS118" i="10"/>
  <c r="AT118" i="10"/>
  <c r="AU118" i="10"/>
  <c r="AV118" i="10"/>
  <c r="V119" i="10"/>
  <c r="W119" i="10"/>
  <c r="X119" i="10"/>
  <c r="Y119" i="10"/>
  <c r="Z119" i="10"/>
  <c r="AA119" i="10"/>
  <c r="AB119" i="10"/>
  <c r="AC119" i="10"/>
  <c r="AD119" i="10"/>
  <c r="AE119" i="10"/>
  <c r="AF119" i="10"/>
  <c r="AG119" i="10"/>
  <c r="AH119" i="10"/>
  <c r="AI119" i="10" s="1"/>
  <c r="AJ119" i="10"/>
  <c r="AK119" i="10"/>
  <c r="AL119" i="10"/>
  <c r="AM119" i="10" s="1"/>
  <c r="AN119" i="10"/>
  <c r="AO119" i="10"/>
  <c r="AP119" i="10"/>
  <c r="AQ119" i="10"/>
  <c r="AR119" i="10"/>
  <c r="AS119" i="10"/>
  <c r="AT119" i="10"/>
  <c r="AU119" i="10"/>
  <c r="AV119" i="10"/>
  <c r="V120" i="10"/>
  <c r="W120" i="10"/>
  <c r="T120" i="10" s="1"/>
  <c r="X120" i="10"/>
  <c r="Y120" i="10"/>
  <c r="Z120" i="10"/>
  <c r="AA120" i="10"/>
  <c r="AB120" i="10"/>
  <c r="AC120" i="10" s="1"/>
  <c r="AD120" i="10"/>
  <c r="AE120" i="10"/>
  <c r="AF120" i="10"/>
  <c r="AG120" i="10"/>
  <c r="AH120" i="10"/>
  <c r="AI120" i="10"/>
  <c r="AJ120" i="10"/>
  <c r="AK120" i="10"/>
  <c r="AL120" i="10"/>
  <c r="AM120" i="10"/>
  <c r="AN120" i="10"/>
  <c r="AO120" i="10"/>
  <c r="AP120" i="10"/>
  <c r="AQ120" i="10"/>
  <c r="AR120" i="10"/>
  <c r="AS120" i="10"/>
  <c r="AT120" i="10"/>
  <c r="AU120" i="10"/>
  <c r="AV120" i="10"/>
  <c r="V121" i="10"/>
  <c r="W121" i="10" s="1"/>
  <c r="U121" i="10" s="1"/>
  <c r="X121" i="10"/>
  <c r="Y121" i="10"/>
  <c r="Z121" i="10"/>
  <c r="AA121" i="10"/>
  <c r="AB121" i="10"/>
  <c r="AC121" i="10" s="1"/>
  <c r="AD121" i="10"/>
  <c r="AE121" i="10"/>
  <c r="AF121" i="10"/>
  <c r="AG121" i="10"/>
  <c r="AH121" i="10"/>
  <c r="AI121" i="10"/>
  <c r="AJ121" i="10"/>
  <c r="AK121" i="10"/>
  <c r="AL121" i="10"/>
  <c r="AM121" i="10" s="1"/>
  <c r="AN121" i="10"/>
  <c r="AO121" i="10"/>
  <c r="AP121" i="10"/>
  <c r="AQ121" i="10"/>
  <c r="AR121" i="10"/>
  <c r="AS121" i="10"/>
  <c r="AT121" i="10"/>
  <c r="AU121" i="10"/>
  <c r="AV121" i="10"/>
  <c r="V122" i="10"/>
  <c r="W122" i="10"/>
  <c r="X122" i="10"/>
  <c r="Y122" i="10"/>
  <c r="Z122" i="10"/>
  <c r="AA122" i="10"/>
  <c r="AB122" i="10"/>
  <c r="AC122" i="10"/>
  <c r="AD122" i="10"/>
  <c r="AE122" i="10"/>
  <c r="AF122" i="10"/>
  <c r="AG122" i="10"/>
  <c r="AH122" i="10"/>
  <c r="AI122" i="10" s="1"/>
  <c r="AJ122" i="10"/>
  <c r="AK122" i="10" s="1"/>
  <c r="AL122" i="10"/>
  <c r="AM122" i="10" s="1"/>
  <c r="AN122" i="10"/>
  <c r="AO122" i="10"/>
  <c r="AP122" i="10"/>
  <c r="AQ122" i="10"/>
  <c r="AR122" i="10"/>
  <c r="AS122" i="10"/>
  <c r="AT122" i="10"/>
  <c r="AU122" i="10"/>
  <c r="AV122" i="10"/>
  <c r="T123" i="10"/>
  <c r="V123" i="10"/>
  <c r="W123" i="10"/>
  <c r="X123" i="10"/>
  <c r="Y123" i="10"/>
  <c r="Z123" i="10"/>
  <c r="AA123" i="10"/>
  <c r="AB123" i="10"/>
  <c r="AC123" i="10" s="1"/>
  <c r="AD123" i="10"/>
  <c r="AE123" i="10"/>
  <c r="AF123" i="10"/>
  <c r="AG123" i="10" s="1"/>
  <c r="AH123" i="10"/>
  <c r="AI123" i="10"/>
  <c r="AJ123" i="10"/>
  <c r="AK123" i="10"/>
  <c r="AL123" i="10"/>
  <c r="AM123" i="10"/>
  <c r="AN123" i="10"/>
  <c r="AO123" i="10"/>
  <c r="AP123" i="10"/>
  <c r="AQ123" i="10"/>
  <c r="AR123" i="10"/>
  <c r="AS123" i="10"/>
  <c r="AT123" i="10"/>
  <c r="AU123" i="10"/>
  <c r="AV123" i="10"/>
  <c r="V124" i="10"/>
  <c r="W124" i="10"/>
  <c r="T124" i="10" s="1"/>
  <c r="X124" i="10"/>
  <c r="Y124" i="10"/>
  <c r="Z124" i="10"/>
  <c r="AA124" i="10"/>
  <c r="AB124" i="10"/>
  <c r="AC124" i="10"/>
  <c r="AD124" i="10"/>
  <c r="AE124" i="10"/>
  <c r="AF124" i="10"/>
  <c r="AG124" i="10"/>
  <c r="AH124" i="10"/>
  <c r="AI124" i="10"/>
  <c r="AJ124" i="10"/>
  <c r="AK124" i="10"/>
  <c r="AL124" i="10"/>
  <c r="AM124" i="10"/>
  <c r="AN124" i="10"/>
  <c r="AO124" i="10"/>
  <c r="AP124" i="10"/>
  <c r="AQ124" i="10"/>
  <c r="AR124" i="10"/>
  <c r="AS124" i="10"/>
  <c r="AT124" i="10"/>
  <c r="AU124" i="10"/>
  <c r="AV124" i="10"/>
  <c r="V125" i="10"/>
  <c r="W125" i="10"/>
  <c r="X125" i="10"/>
  <c r="Y125" i="10"/>
  <c r="Z125" i="10"/>
  <c r="AA125" i="10"/>
  <c r="AB125" i="10"/>
  <c r="AC125" i="10" s="1"/>
  <c r="AD125" i="10"/>
  <c r="AE125" i="10"/>
  <c r="AF125" i="10"/>
  <c r="AG125" i="10"/>
  <c r="AH125" i="10"/>
  <c r="AI125" i="10" s="1"/>
  <c r="AJ125" i="10"/>
  <c r="AK125" i="10" s="1"/>
  <c r="AL125" i="10"/>
  <c r="AM125" i="10"/>
  <c r="AN125" i="10"/>
  <c r="AO125" i="10"/>
  <c r="AP125" i="10"/>
  <c r="AQ125" i="10"/>
  <c r="AR125" i="10"/>
  <c r="AS125" i="10"/>
  <c r="AT125" i="10"/>
  <c r="AU125" i="10"/>
  <c r="AV125" i="10"/>
  <c r="V126" i="10"/>
  <c r="W126" i="10" s="1"/>
  <c r="X126" i="10"/>
  <c r="Y126" i="10"/>
  <c r="Z126" i="10"/>
  <c r="AA126" i="10"/>
  <c r="AB126" i="10"/>
  <c r="AC126" i="10"/>
  <c r="AD126" i="10"/>
  <c r="AE126" i="10"/>
  <c r="AF126" i="10"/>
  <c r="AG126" i="10" s="1"/>
  <c r="AH126" i="10"/>
  <c r="AI126" i="10" s="1"/>
  <c r="AJ126" i="10"/>
  <c r="AK126" i="10"/>
  <c r="AL126" i="10"/>
  <c r="AM126" i="10"/>
  <c r="AN126" i="10"/>
  <c r="AO126" i="10"/>
  <c r="AP126" i="10"/>
  <c r="AQ126" i="10"/>
  <c r="AR126" i="10"/>
  <c r="AS126" i="10"/>
  <c r="AT126" i="10"/>
  <c r="AU126" i="10"/>
  <c r="AV126" i="10"/>
  <c r="V127" i="10"/>
  <c r="W127" i="10"/>
  <c r="X127" i="10"/>
  <c r="U127" i="10" s="1"/>
  <c r="Y127" i="10"/>
  <c r="Z127" i="10"/>
  <c r="AA127" i="10"/>
  <c r="AB127" i="10"/>
  <c r="AC127" i="10" s="1"/>
  <c r="AD127" i="10"/>
  <c r="AE127" i="10"/>
  <c r="AF127" i="10"/>
  <c r="AG127" i="10"/>
  <c r="AH127" i="10"/>
  <c r="AI127" i="10"/>
  <c r="AJ127" i="10"/>
  <c r="AK127" i="10"/>
  <c r="AL127" i="10"/>
  <c r="AM127" i="10"/>
  <c r="AN127" i="10"/>
  <c r="AO127" i="10"/>
  <c r="AP127" i="10"/>
  <c r="AQ127" i="10"/>
  <c r="AR127" i="10"/>
  <c r="AS127" i="10"/>
  <c r="AT127" i="10"/>
  <c r="AU127" i="10"/>
  <c r="AV127" i="10"/>
  <c r="V128" i="10"/>
  <c r="W128" i="10" s="1"/>
  <c r="T128" i="10" s="1"/>
  <c r="X128" i="10"/>
  <c r="Y128" i="10"/>
  <c r="Z128" i="10"/>
  <c r="AA128" i="10"/>
  <c r="AB128" i="10"/>
  <c r="AC128" i="10"/>
  <c r="AD128" i="10"/>
  <c r="AE128" i="10"/>
  <c r="AF128" i="10"/>
  <c r="AG128" i="10" s="1"/>
  <c r="AH128" i="10"/>
  <c r="AI128" i="10"/>
  <c r="AJ128" i="10"/>
  <c r="AK128" i="10"/>
  <c r="AL128" i="10"/>
  <c r="AM128" i="10" s="1"/>
  <c r="AN128" i="10"/>
  <c r="AO128" i="10"/>
  <c r="AP128" i="10"/>
  <c r="AQ128" i="10"/>
  <c r="AR128" i="10"/>
  <c r="AS128" i="10"/>
  <c r="AT128" i="10"/>
  <c r="AU128" i="10"/>
  <c r="AV128" i="10"/>
  <c r="V129" i="10"/>
  <c r="W129" i="10"/>
  <c r="X129" i="10"/>
  <c r="Y129" i="10"/>
  <c r="Z129" i="10"/>
  <c r="AA129" i="10"/>
  <c r="AB129" i="10"/>
  <c r="AC129" i="10"/>
  <c r="AD129" i="10"/>
  <c r="AE129" i="10"/>
  <c r="AF129" i="10"/>
  <c r="AG129" i="10" s="1"/>
  <c r="AH129" i="10"/>
  <c r="AI129" i="10"/>
  <c r="AJ129" i="10"/>
  <c r="AK129" i="10"/>
  <c r="AL129" i="10"/>
  <c r="AM129" i="10"/>
  <c r="AN129" i="10"/>
  <c r="AO129" i="10"/>
  <c r="AP129" i="10"/>
  <c r="AQ129" i="10"/>
  <c r="AR129" i="10"/>
  <c r="AS129" i="10"/>
  <c r="AT129" i="10"/>
  <c r="AU129" i="10"/>
  <c r="AV129" i="10"/>
  <c r="V130" i="10"/>
  <c r="W130" i="10"/>
  <c r="X130" i="10"/>
  <c r="Y130" i="10"/>
  <c r="Z130" i="10"/>
  <c r="AA130" i="10"/>
  <c r="AB130" i="10"/>
  <c r="AC130" i="10"/>
  <c r="U130" i="10" s="1"/>
  <c r="AD130" i="10"/>
  <c r="AE130" i="10"/>
  <c r="AF130" i="10"/>
  <c r="AG130" i="10" s="1"/>
  <c r="AH130" i="10"/>
  <c r="AI130" i="10"/>
  <c r="AJ130" i="10"/>
  <c r="AK130" i="10"/>
  <c r="AL130" i="10"/>
  <c r="AM130" i="10"/>
  <c r="AN130" i="10"/>
  <c r="AO130" i="10"/>
  <c r="AP130" i="10"/>
  <c r="AQ130" i="10"/>
  <c r="AR130" i="10"/>
  <c r="AS130" i="10"/>
  <c r="AT130" i="10"/>
  <c r="AU130" i="10"/>
  <c r="AV130" i="10"/>
  <c r="V131" i="10"/>
  <c r="W131" i="10" s="1"/>
  <c r="X131" i="10"/>
  <c r="Y131" i="10"/>
  <c r="Z131" i="10"/>
  <c r="AA131" i="10"/>
  <c r="AB131" i="10"/>
  <c r="AC131" i="10" s="1"/>
  <c r="AD131" i="10"/>
  <c r="AE131" i="10"/>
  <c r="AF131" i="10"/>
  <c r="AG131" i="10"/>
  <c r="AH131" i="10"/>
  <c r="AI131" i="10" s="1"/>
  <c r="AJ131" i="10"/>
  <c r="AK131" i="10" s="1"/>
  <c r="AL131" i="10"/>
  <c r="AM131" i="10" s="1"/>
  <c r="AN131" i="10"/>
  <c r="AO131" i="10"/>
  <c r="AP131" i="10"/>
  <c r="AQ131" i="10"/>
  <c r="AR131" i="10"/>
  <c r="AS131" i="10"/>
  <c r="AT131" i="10"/>
  <c r="AU131" i="10"/>
  <c r="AV131" i="10"/>
  <c r="V132" i="10"/>
  <c r="W132" i="10" s="1"/>
  <c r="X132" i="10"/>
  <c r="Y132" i="10"/>
  <c r="Z132" i="10"/>
  <c r="AA132" i="10"/>
  <c r="AB132" i="10"/>
  <c r="AC132" i="10"/>
  <c r="AD132" i="10"/>
  <c r="AE132" i="10"/>
  <c r="AF132" i="10"/>
  <c r="AG132" i="10"/>
  <c r="AH132" i="10"/>
  <c r="AI132" i="10"/>
  <c r="AJ132" i="10"/>
  <c r="AK132" i="10"/>
  <c r="AL132" i="10"/>
  <c r="AM132" i="10" s="1"/>
  <c r="AN132" i="10"/>
  <c r="AO132" i="10"/>
  <c r="AP132" i="10"/>
  <c r="AQ132" i="10"/>
  <c r="AR132" i="10"/>
  <c r="AS132" i="10"/>
  <c r="AT132" i="10"/>
  <c r="AU132" i="10"/>
  <c r="AV132" i="10"/>
  <c r="T132" i="10" s="1"/>
  <c r="V133" i="10"/>
  <c r="W133" i="10"/>
  <c r="T133" i="10" s="1"/>
  <c r="X133" i="10"/>
  <c r="Y133" i="10"/>
  <c r="Z133" i="10"/>
  <c r="AA133" i="10"/>
  <c r="AB133" i="10"/>
  <c r="AC133" i="10" s="1"/>
  <c r="AD133" i="10"/>
  <c r="AE133" i="10"/>
  <c r="AF133" i="10"/>
  <c r="AG133" i="10"/>
  <c r="AH133" i="10"/>
  <c r="AI133" i="10"/>
  <c r="AJ133" i="10"/>
  <c r="AK133" i="10"/>
  <c r="AL133" i="10"/>
  <c r="AM133" i="10"/>
  <c r="AN133" i="10"/>
  <c r="AO133" i="10"/>
  <c r="AP133" i="10"/>
  <c r="AQ133" i="10"/>
  <c r="AR133" i="10"/>
  <c r="AS133" i="10"/>
  <c r="AT133" i="10"/>
  <c r="AU133" i="10"/>
  <c r="AV133" i="10"/>
  <c r="V134" i="10"/>
  <c r="W134" i="10"/>
  <c r="X134" i="10"/>
  <c r="Y134" i="10"/>
  <c r="Z134" i="10"/>
  <c r="AA134" i="10"/>
  <c r="AB134" i="10"/>
  <c r="AC134" i="10" s="1"/>
  <c r="AD134" i="10"/>
  <c r="AE134" i="10"/>
  <c r="AF134" i="10"/>
  <c r="AG134" i="10"/>
  <c r="AH134" i="10"/>
  <c r="AI134" i="10"/>
  <c r="AJ134" i="10"/>
  <c r="AK134" i="10" s="1"/>
  <c r="AL134" i="10"/>
  <c r="AM134" i="10"/>
  <c r="AN134" i="10"/>
  <c r="AO134" i="10"/>
  <c r="AP134" i="10"/>
  <c r="AQ134" i="10"/>
  <c r="AR134" i="10"/>
  <c r="AS134" i="10"/>
  <c r="AT134" i="10"/>
  <c r="AU134" i="10"/>
  <c r="AV134" i="10"/>
  <c r="V135" i="10"/>
  <c r="W135" i="10"/>
  <c r="X135" i="10"/>
  <c r="Y135" i="10"/>
  <c r="Z135" i="10"/>
  <c r="AA135" i="10"/>
  <c r="AB135" i="10"/>
  <c r="AC135" i="10"/>
  <c r="AD135" i="10"/>
  <c r="AE135" i="10"/>
  <c r="AF135" i="10"/>
  <c r="AG135" i="10" s="1"/>
  <c r="AH135" i="10"/>
  <c r="AI135" i="10" s="1"/>
  <c r="AJ135" i="10"/>
  <c r="AK135" i="10"/>
  <c r="AL135" i="10"/>
  <c r="AM135" i="10"/>
  <c r="AN135" i="10"/>
  <c r="AO135" i="10"/>
  <c r="AP135" i="10"/>
  <c r="AQ135" i="10"/>
  <c r="AR135" i="10"/>
  <c r="AS135" i="10"/>
  <c r="AT135" i="10"/>
  <c r="AU135" i="10"/>
  <c r="AV135" i="10"/>
  <c r="T136" i="10"/>
  <c r="V136" i="10"/>
  <c r="W136" i="10"/>
  <c r="X136" i="10"/>
  <c r="Y136" i="10"/>
  <c r="Z136" i="10"/>
  <c r="AA136" i="10"/>
  <c r="AB136" i="10"/>
  <c r="AC136" i="10"/>
  <c r="AD136" i="10"/>
  <c r="AE136" i="10"/>
  <c r="AF136" i="10"/>
  <c r="AG136" i="10"/>
  <c r="AH136" i="10"/>
  <c r="AI136" i="10"/>
  <c r="AJ136" i="10"/>
  <c r="AK136" i="10" s="1"/>
  <c r="AL136" i="10"/>
  <c r="AM136" i="10"/>
  <c r="AN136" i="10"/>
  <c r="AO136" i="10"/>
  <c r="AP136" i="10"/>
  <c r="AQ136" i="10"/>
  <c r="AR136" i="10"/>
  <c r="AS136" i="10"/>
  <c r="AT136" i="10"/>
  <c r="AU136" i="10"/>
  <c r="AV136" i="10"/>
  <c r="V137" i="10"/>
  <c r="W137" i="10"/>
  <c r="U137" i="10" s="1"/>
  <c r="X137" i="10"/>
  <c r="Y137" i="10"/>
  <c r="Z137" i="10"/>
  <c r="AA137" i="10"/>
  <c r="AB137" i="10"/>
  <c r="AC137" i="10"/>
  <c r="AD137" i="10"/>
  <c r="AE137" i="10"/>
  <c r="AF137" i="10"/>
  <c r="AG137" i="10"/>
  <c r="AH137" i="10"/>
  <c r="AI137" i="10"/>
  <c r="AJ137" i="10"/>
  <c r="AK137" i="10"/>
  <c r="AL137" i="10"/>
  <c r="AM137" i="10"/>
  <c r="AN137" i="10"/>
  <c r="AO137" i="10"/>
  <c r="AP137" i="10"/>
  <c r="AQ137" i="10"/>
  <c r="AR137" i="10"/>
  <c r="AS137" i="10"/>
  <c r="AT137" i="10"/>
  <c r="AU137" i="10"/>
  <c r="AV137" i="10"/>
  <c r="V138" i="10"/>
  <c r="W138" i="10"/>
  <c r="T138" i="10" s="1"/>
  <c r="X138" i="10"/>
  <c r="Y138" i="10"/>
  <c r="Z138" i="10"/>
  <c r="AA138" i="10"/>
  <c r="AB138" i="10"/>
  <c r="AC138" i="10"/>
  <c r="AD138" i="10"/>
  <c r="AE138" i="10"/>
  <c r="AF138" i="10"/>
  <c r="AG138" i="10" s="1"/>
  <c r="AH138" i="10"/>
  <c r="AI138" i="10"/>
  <c r="AJ138" i="10"/>
  <c r="AK138" i="10"/>
  <c r="AL138" i="10"/>
  <c r="AM138" i="10"/>
  <c r="AN138" i="10"/>
  <c r="AO138" i="10"/>
  <c r="AP138" i="10"/>
  <c r="AQ138" i="10"/>
  <c r="AR138" i="10"/>
  <c r="AS138" i="10"/>
  <c r="AT138" i="10"/>
  <c r="AU138" i="10"/>
  <c r="AV138" i="10"/>
  <c r="V139" i="10"/>
  <c r="W139" i="10"/>
  <c r="X139" i="10"/>
  <c r="Y139" i="10"/>
  <c r="Z139" i="10"/>
  <c r="AA139" i="10"/>
  <c r="AB139" i="10"/>
  <c r="AC139" i="10"/>
  <c r="AD139" i="10"/>
  <c r="AE139" i="10"/>
  <c r="AF139" i="10"/>
  <c r="AG139" i="10"/>
  <c r="AH139" i="10"/>
  <c r="AI139" i="10"/>
  <c r="AJ139" i="10"/>
  <c r="AK139" i="10" s="1"/>
  <c r="AL139" i="10"/>
  <c r="AM139" i="10"/>
  <c r="AN139" i="10"/>
  <c r="AO139" i="10"/>
  <c r="AP139" i="10"/>
  <c r="AQ139" i="10"/>
  <c r="AR139" i="10"/>
  <c r="AS139" i="10"/>
  <c r="AT139" i="10"/>
  <c r="AU139" i="10"/>
  <c r="AV139" i="10"/>
  <c r="T140" i="10"/>
  <c r="V140" i="10"/>
  <c r="W140" i="10"/>
  <c r="X140" i="10"/>
  <c r="Y140" i="10"/>
  <c r="Z140" i="10"/>
  <c r="AA140" i="10"/>
  <c r="U140" i="10" s="1"/>
  <c r="AB140" i="10"/>
  <c r="AC140" i="10"/>
  <c r="AD140" i="10"/>
  <c r="AE140" i="10"/>
  <c r="AF140" i="10"/>
  <c r="AG140" i="10" s="1"/>
  <c r="AH140" i="10"/>
  <c r="AI140" i="10"/>
  <c r="AJ140" i="10"/>
  <c r="AK140" i="10"/>
  <c r="AL140" i="10"/>
  <c r="AM140" i="10" s="1"/>
  <c r="AN140" i="10"/>
  <c r="AO140" i="10"/>
  <c r="AP140" i="10"/>
  <c r="AQ140" i="10"/>
  <c r="AR140" i="10"/>
  <c r="AS140" i="10"/>
  <c r="AT140" i="10"/>
  <c r="AU140" i="10"/>
  <c r="AV140" i="10"/>
  <c r="V141" i="10"/>
  <c r="W141" i="10" s="1"/>
  <c r="X141" i="10"/>
  <c r="Y141" i="10"/>
  <c r="Z141" i="10"/>
  <c r="AA141" i="10"/>
  <c r="AB141" i="10"/>
  <c r="AC141" i="10"/>
  <c r="AD141" i="10"/>
  <c r="AE141" i="10"/>
  <c r="AF141" i="10"/>
  <c r="AG141" i="10"/>
  <c r="AH141" i="10"/>
  <c r="AI141" i="10"/>
  <c r="AJ141" i="10"/>
  <c r="AK141" i="10" s="1"/>
  <c r="AL141" i="10"/>
  <c r="AM141" i="10"/>
  <c r="AN141" i="10"/>
  <c r="AO141" i="10"/>
  <c r="AP141" i="10"/>
  <c r="AQ141" i="10"/>
  <c r="AR141" i="10"/>
  <c r="AS141" i="10"/>
  <c r="AT141" i="10"/>
  <c r="AU141" i="10"/>
  <c r="AV141" i="10"/>
  <c r="V142" i="10"/>
  <c r="W142" i="10"/>
  <c r="X142" i="10"/>
  <c r="Y142" i="10"/>
  <c r="Z142" i="10"/>
  <c r="AA142" i="10"/>
  <c r="AB142" i="10"/>
  <c r="AC142" i="10" s="1"/>
  <c r="AD142" i="10"/>
  <c r="AE142" i="10"/>
  <c r="AF142" i="10"/>
  <c r="AG142" i="10"/>
  <c r="AH142" i="10"/>
  <c r="AI142" i="10"/>
  <c r="AJ142" i="10"/>
  <c r="AK142" i="10"/>
  <c r="AL142" i="10"/>
  <c r="AM142" i="10"/>
  <c r="AN142" i="10"/>
  <c r="AO142" i="10"/>
  <c r="AP142" i="10"/>
  <c r="AQ142" i="10"/>
  <c r="AR142" i="10"/>
  <c r="AS142" i="10"/>
  <c r="AT142" i="10"/>
  <c r="AU142" i="10"/>
  <c r="AV142" i="10"/>
  <c r="V143" i="10"/>
  <c r="W143" i="10" s="1"/>
  <c r="X143" i="10"/>
  <c r="Y143" i="10"/>
  <c r="Z143" i="10"/>
  <c r="AA143" i="10"/>
  <c r="AB143" i="10"/>
  <c r="AC143" i="10"/>
  <c r="AD143" i="10"/>
  <c r="AE143" i="10"/>
  <c r="AF143" i="10"/>
  <c r="AG143" i="10"/>
  <c r="AH143" i="10"/>
  <c r="AI143" i="10" s="1"/>
  <c r="AJ143" i="10"/>
  <c r="AK143" i="10" s="1"/>
  <c r="AL143" i="10"/>
  <c r="AM143" i="10"/>
  <c r="AN143" i="10"/>
  <c r="AO143" i="10"/>
  <c r="AP143" i="10"/>
  <c r="AQ143" i="10"/>
  <c r="AR143" i="10"/>
  <c r="AS143" i="10"/>
  <c r="AT143" i="10"/>
  <c r="AU143" i="10"/>
  <c r="AV143" i="10"/>
  <c r="T144" i="10"/>
  <c r="V144" i="10"/>
  <c r="W144" i="10"/>
  <c r="U144" i="10" s="1"/>
  <c r="X144" i="10"/>
  <c r="Y144" i="10"/>
  <c r="Z144" i="10"/>
  <c r="AA144" i="10"/>
  <c r="AB144" i="10"/>
  <c r="AC144" i="10"/>
  <c r="AD144" i="10"/>
  <c r="AE144" i="10"/>
  <c r="AF144" i="10"/>
  <c r="AG144" i="10" s="1"/>
  <c r="AH144" i="10"/>
  <c r="AI144" i="10"/>
  <c r="AJ144" i="10"/>
  <c r="AK144" i="10"/>
  <c r="AL144" i="10"/>
  <c r="AM144" i="10"/>
  <c r="AN144" i="10"/>
  <c r="AO144" i="10"/>
  <c r="AP144" i="10"/>
  <c r="AQ144" i="10"/>
  <c r="AR144" i="10"/>
  <c r="AS144" i="10"/>
  <c r="AT144" i="10"/>
  <c r="AU144" i="10"/>
  <c r="AV144" i="10"/>
  <c r="V145" i="10"/>
  <c r="W145" i="10"/>
  <c r="T145" i="10" s="1"/>
  <c r="X145" i="10"/>
  <c r="Y145" i="10"/>
  <c r="Z145" i="10"/>
  <c r="AA145" i="10"/>
  <c r="AB145" i="10"/>
  <c r="AC145" i="10" s="1"/>
  <c r="AD145" i="10"/>
  <c r="AE145" i="10"/>
  <c r="AF145" i="10"/>
  <c r="AG145" i="10" s="1"/>
  <c r="AH145" i="10"/>
  <c r="AI145" i="10" s="1"/>
  <c r="AJ145" i="10"/>
  <c r="AK145" i="10" s="1"/>
  <c r="AL145" i="10"/>
  <c r="AM145" i="10"/>
  <c r="AN145" i="10"/>
  <c r="AO145" i="10"/>
  <c r="AP145" i="10"/>
  <c r="AQ145" i="10"/>
  <c r="AR145" i="10"/>
  <c r="AS145" i="10"/>
  <c r="AT145" i="10"/>
  <c r="AU145" i="10"/>
  <c r="AV145" i="10"/>
  <c r="V146" i="10"/>
  <c r="W146" i="10" s="1"/>
  <c r="X146" i="10"/>
  <c r="Y146" i="10"/>
  <c r="Z146" i="10"/>
  <c r="AA146" i="10"/>
  <c r="AB146" i="10"/>
  <c r="AC146" i="10"/>
  <c r="AD146" i="10"/>
  <c r="AE146" i="10"/>
  <c r="AF146" i="10"/>
  <c r="AG146" i="10"/>
  <c r="AH146" i="10"/>
  <c r="AI146" i="10"/>
  <c r="AJ146" i="10"/>
  <c r="AK146" i="10"/>
  <c r="AL146" i="10"/>
  <c r="AM146" i="10" s="1"/>
  <c r="AN146" i="10"/>
  <c r="AO146" i="10"/>
  <c r="AP146" i="10"/>
  <c r="AQ146" i="10"/>
  <c r="AR146" i="10"/>
  <c r="AS146" i="10"/>
  <c r="AT146" i="10"/>
  <c r="AU146" i="10"/>
  <c r="AV146" i="10"/>
  <c r="V147" i="10"/>
  <c r="W147" i="10" s="1"/>
  <c r="T147" i="10" s="1"/>
  <c r="X147" i="10"/>
  <c r="Y147" i="10"/>
  <c r="Z147" i="10"/>
  <c r="AA147" i="10"/>
  <c r="AB147" i="10"/>
  <c r="AC147" i="10" s="1"/>
  <c r="AD147" i="10"/>
  <c r="AE147" i="10"/>
  <c r="AF147" i="10"/>
  <c r="AG147" i="10"/>
  <c r="AH147" i="10"/>
  <c r="AI147" i="10"/>
  <c r="AJ147" i="10"/>
  <c r="AK147" i="10"/>
  <c r="AL147" i="10"/>
  <c r="AM147" i="10" s="1"/>
  <c r="AN147" i="10"/>
  <c r="AO147" i="10"/>
  <c r="AP147" i="10"/>
  <c r="AQ147" i="10"/>
  <c r="AR147" i="10"/>
  <c r="AS147" i="10"/>
  <c r="AT147" i="10"/>
  <c r="AU147" i="10"/>
  <c r="AV147" i="10"/>
  <c r="V148" i="10"/>
  <c r="W148" i="10"/>
  <c r="T148" i="10" s="1"/>
  <c r="X148" i="10"/>
  <c r="Y148" i="10"/>
  <c r="Z148" i="10"/>
  <c r="AA148" i="10"/>
  <c r="AB148" i="10"/>
  <c r="AC148" i="10"/>
  <c r="AD148" i="10"/>
  <c r="AE148" i="10"/>
  <c r="AF148" i="10"/>
  <c r="AG148" i="10" s="1"/>
  <c r="AH148" i="10"/>
  <c r="AI148" i="10" s="1"/>
  <c r="AJ148" i="10"/>
  <c r="AK148" i="10"/>
  <c r="AL148" i="10"/>
  <c r="AM148" i="10"/>
  <c r="AN148" i="10"/>
  <c r="AO148" i="10"/>
  <c r="AP148" i="10"/>
  <c r="AQ148" i="10"/>
  <c r="AR148" i="10"/>
  <c r="AS148" i="10"/>
  <c r="AT148" i="10"/>
  <c r="AU148" i="10"/>
  <c r="AV148" i="10"/>
  <c r="V149" i="10"/>
  <c r="W149" i="10" s="1"/>
  <c r="X149" i="10"/>
  <c r="Y149" i="10"/>
  <c r="Z149" i="10"/>
  <c r="AA149" i="10"/>
  <c r="AB149" i="10"/>
  <c r="AC149" i="10" s="1"/>
  <c r="AD149" i="10"/>
  <c r="AE149" i="10"/>
  <c r="AF149" i="10"/>
  <c r="AG149" i="10"/>
  <c r="AH149" i="10"/>
  <c r="AI149" i="10" s="1"/>
  <c r="AJ149" i="10"/>
  <c r="AK149" i="10" s="1"/>
  <c r="AL149" i="10"/>
  <c r="AM149" i="10" s="1"/>
  <c r="AN149" i="10"/>
  <c r="AO149" i="10"/>
  <c r="AP149" i="10"/>
  <c r="AQ149" i="10"/>
  <c r="AR149" i="10"/>
  <c r="AS149" i="10"/>
  <c r="AT149" i="10"/>
  <c r="AU149" i="10"/>
  <c r="AV149" i="10"/>
  <c r="V150" i="10"/>
  <c r="W150" i="10"/>
  <c r="T150" i="10" s="1"/>
  <c r="X150" i="10"/>
  <c r="Y150" i="10"/>
  <c r="Z150" i="10"/>
  <c r="AA150" i="10"/>
  <c r="AB150" i="10"/>
  <c r="AC150" i="10" s="1"/>
  <c r="AD150" i="10"/>
  <c r="AE150" i="10"/>
  <c r="AF150" i="10"/>
  <c r="AG150" i="10"/>
  <c r="AH150" i="10"/>
  <c r="AI150" i="10"/>
  <c r="AJ150" i="10"/>
  <c r="AK150" i="10"/>
  <c r="AL150" i="10"/>
  <c r="AM150" i="10"/>
  <c r="AN150" i="10"/>
  <c r="AO150" i="10"/>
  <c r="AP150" i="10"/>
  <c r="AQ150" i="10"/>
  <c r="AR150" i="10"/>
  <c r="AS150" i="10"/>
  <c r="AT150" i="10"/>
  <c r="AU150" i="10"/>
  <c r="AV150" i="10"/>
  <c r="V151" i="10"/>
  <c r="W151" i="10"/>
  <c r="T151" i="10" s="1"/>
  <c r="X151" i="10"/>
  <c r="Y151" i="10"/>
  <c r="Z151" i="10"/>
  <c r="AA151" i="10"/>
  <c r="AB151" i="10"/>
  <c r="AC151" i="10"/>
  <c r="AD151" i="10"/>
  <c r="AE151" i="10"/>
  <c r="AF151" i="10"/>
  <c r="AG151" i="10"/>
  <c r="AH151" i="10"/>
  <c r="AI151" i="10" s="1"/>
  <c r="AJ151" i="10"/>
  <c r="AK151" i="10" s="1"/>
  <c r="AL151" i="10"/>
  <c r="AM151" i="10"/>
  <c r="AN151" i="10"/>
  <c r="AO151" i="10"/>
  <c r="AP151" i="10"/>
  <c r="AQ151" i="10"/>
  <c r="AR151" i="10"/>
  <c r="AS151" i="10"/>
  <c r="AT151" i="10"/>
  <c r="AU151" i="10"/>
  <c r="AV151" i="10"/>
  <c r="V152" i="10"/>
  <c r="W152" i="10"/>
  <c r="X152" i="10"/>
  <c r="Y152" i="10"/>
  <c r="Z152" i="10"/>
  <c r="AA152" i="10"/>
  <c r="AB152" i="10"/>
  <c r="AC152" i="10" s="1"/>
  <c r="AD152" i="10"/>
  <c r="AE152" i="10"/>
  <c r="AF152" i="10"/>
  <c r="AG152" i="10"/>
  <c r="AH152" i="10"/>
  <c r="AI152" i="10"/>
  <c r="AJ152" i="10"/>
  <c r="AK152" i="10"/>
  <c r="AL152" i="10"/>
  <c r="AM152" i="10"/>
  <c r="AN152" i="10"/>
  <c r="AO152" i="10"/>
  <c r="AP152" i="10"/>
  <c r="AQ152" i="10"/>
  <c r="AR152" i="10"/>
  <c r="AS152" i="10"/>
  <c r="AT152" i="10"/>
  <c r="AU152" i="10"/>
  <c r="AV152" i="10"/>
  <c r="V153" i="10"/>
  <c r="W153" i="10" s="1"/>
  <c r="T153" i="10" s="1"/>
  <c r="X153" i="10"/>
  <c r="Y153" i="10"/>
  <c r="Z153" i="10"/>
  <c r="AA153" i="10"/>
  <c r="AB153" i="10"/>
  <c r="AC153" i="10"/>
  <c r="AD153" i="10"/>
  <c r="AE153" i="10"/>
  <c r="AF153" i="10"/>
  <c r="AG153" i="10"/>
  <c r="AH153" i="10"/>
  <c r="AI153" i="10"/>
  <c r="AJ153" i="10"/>
  <c r="AK153" i="10"/>
  <c r="AL153" i="10"/>
  <c r="AM153" i="10" s="1"/>
  <c r="AN153" i="10"/>
  <c r="AO153" i="10"/>
  <c r="AP153" i="10"/>
  <c r="AQ153" i="10"/>
  <c r="AR153" i="10"/>
  <c r="AS153" i="10"/>
  <c r="AT153" i="10"/>
  <c r="AU153" i="10"/>
  <c r="AV153" i="10"/>
  <c r="V154" i="10"/>
  <c r="W154" i="10"/>
  <c r="T154" i="10" s="1"/>
  <c r="X154" i="10"/>
  <c r="Y154" i="10"/>
  <c r="Z154" i="10"/>
  <c r="AA154" i="10"/>
  <c r="AB154" i="10"/>
  <c r="AC154" i="10"/>
  <c r="AD154" i="10"/>
  <c r="AE154" i="10"/>
  <c r="AF154" i="10"/>
  <c r="AG154" i="10"/>
  <c r="AH154" i="10"/>
  <c r="AI154" i="10" s="1"/>
  <c r="AJ154" i="10"/>
  <c r="AK154" i="10" s="1"/>
  <c r="AL154" i="10"/>
  <c r="AM154" i="10"/>
  <c r="AN154" i="10"/>
  <c r="AO154" i="10"/>
  <c r="AP154" i="10"/>
  <c r="AQ154" i="10"/>
  <c r="AR154" i="10"/>
  <c r="AS154" i="10"/>
  <c r="AT154" i="10"/>
  <c r="AU154" i="10"/>
  <c r="AV154" i="10"/>
  <c r="V155" i="10"/>
  <c r="W155" i="10"/>
  <c r="X155" i="10"/>
  <c r="Y155" i="10"/>
  <c r="Z155" i="10"/>
  <c r="AA155" i="10"/>
  <c r="AB155" i="10"/>
  <c r="AC155" i="10" s="1"/>
  <c r="AD155" i="10"/>
  <c r="AE155" i="10"/>
  <c r="AF155" i="10"/>
  <c r="AG155" i="10"/>
  <c r="AH155" i="10"/>
  <c r="AI155" i="10" s="1"/>
  <c r="AJ155" i="10"/>
  <c r="AK155" i="10"/>
  <c r="AL155" i="10"/>
  <c r="AM155" i="10"/>
  <c r="AN155" i="10"/>
  <c r="AO155" i="10"/>
  <c r="AP155" i="10"/>
  <c r="AQ155" i="10"/>
  <c r="AR155" i="10"/>
  <c r="AS155" i="10"/>
  <c r="AT155" i="10"/>
  <c r="AU155" i="10"/>
  <c r="AV155" i="10"/>
  <c r="T156" i="10"/>
  <c r="V156" i="10"/>
  <c r="W156" i="10"/>
  <c r="X156" i="10"/>
  <c r="Y156" i="10"/>
  <c r="Z156" i="10"/>
  <c r="AA156" i="10"/>
  <c r="AB156" i="10"/>
  <c r="AC156" i="10" s="1"/>
  <c r="U156" i="10" s="1"/>
  <c r="AD156" i="10"/>
  <c r="AE156" i="10"/>
  <c r="AF156" i="10"/>
  <c r="AG156" i="10"/>
  <c r="AH156" i="10"/>
  <c r="AI156" i="10"/>
  <c r="AJ156" i="10"/>
  <c r="AK156" i="10"/>
  <c r="AL156" i="10"/>
  <c r="AM156" i="10"/>
  <c r="AN156" i="10"/>
  <c r="AO156" i="10"/>
  <c r="AP156" i="10"/>
  <c r="AQ156" i="10"/>
  <c r="AR156" i="10"/>
  <c r="AS156" i="10"/>
  <c r="AT156" i="10"/>
  <c r="AU156" i="10"/>
  <c r="AV156" i="10"/>
  <c r="V157" i="10"/>
  <c r="W157" i="10"/>
  <c r="T157" i="10" s="1"/>
  <c r="X157" i="10"/>
  <c r="Y157" i="10"/>
  <c r="Z157" i="10"/>
  <c r="AA157" i="10"/>
  <c r="AB157" i="10"/>
  <c r="AC157" i="10" s="1"/>
  <c r="AD157" i="10"/>
  <c r="AE157" i="10"/>
  <c r="AF157" i="10"/>
  <c r="AG157" i="10"/>
  <c r="AH157" i="10"/>
  <c r="AI157" i="10"/>
  <c r="AJ157" i="10"/>
  <c r="AK157" i="10" s="1"/>
  <c r="AL157" i="10"/>
  <c r="AM157" i="10"/>
  <c r="AN157" i="10"/>
  <c r="AO157" i="10"/>
  <c r="AP157" i="10"/>
  <c r="AQ157" i="10"/>
  <c r="AR157" i="10"/>
  <c r="AS157" i="10"/>
  <c r="AT157" i="10"/>
  <c r="AU157" i="10"/>
  <c r="AV157" i="10"/>
  <c r="T158" i="10"/>
  <c r="V158" i="10"/>
  <c r="W158" i="10"/>
  <c r="X158" i="10"/>
  <c r="Y158" i="10"/>
  <c r="Z158" i="10"/>
  <c r="AA158" i="10"/>
  <c r="AB158" i="10"/>
  <c r="AC158" i="10"/>
  <c r="AD158" i="10"/>
  <c r="AE158" i="10"/>
  <c r="AF158" i="10"/>
  <c r="AG158" i="10" s="1"/>
  <c r="AH158" i="10"/>
  <c r="AI158" i="10" s="1"/>
  <c r="AJ158" i="10"/>
  <c r="AK158" i="10"/>
  <c r="AL158" i="10"/>
  <c r="AM158" i="10"/>
  <c r="U158" i="10" s="1"/>
  <c r="AN158" i="10"/>
  <c r="AO158" i="10"/>
  <c r="AP158" i="10"/>
  <c r="AQ158" i="10"/>
  <c r="AR158" i="10"/>
  <c r="AS158" i="10"/>
  <c r="AT158" i="10"/>
  <c r="AU158" i="10"/>
  <c r="AV158" i="10"/>
  <c r="V159" i="10"/>
  <c r="W159" i="10"/>
  <c r="X159" i="10"/>
  <c r="Y159" i="10"/>
  <c r="Z159" i="10"/>
  <c r="AA159" i="10"/>
  <c r="AB159" i="10"/>
  <c r="AC159" i="10" s="1"/>
  <c r="AD159" i="10"/>
  <c r="AE159" i="10"/>
  <c r="AF159" i="10"/>
  <c r="AG159" i="10"/>
  <c r="AH159" i="10"/>
  <c r="AI159" i="10"/>
  <c r="AJ159" i="10"/>
  <c r="AK159" i="10"/>
  <c r="AL159" i="10"/>
  <c r="AM159" i="10"/>
  <c r="AN159" i="10"/>
  <c r="AO159" i="10"/>
  <c r="AP159" i="10"/>
  <c r="AQ159" i="10"/>
  <c r="AR159" i="10"/>
  <c r="AS159" i="10"/>
  <c r="AT159" i="10"/>
  <c r="AU159" i="10"/>
  <c r="AV159" i="10"/>
  <c r="V160" i="10"/>
  <c r="W160" i="10" s="1"/>
  <c r="U160" i="10" s="1"/>
  <c r="X160" i="10"/>
  <c r="Y160" i="10"/>
  <c r="Z160" i="10"/>
  <c r="AA160" i="10"/>
  <c r="AB160" i="10"/>
  <c r="AC160" i="10"/>
  <c r="AD160" i="10"/>
  <c r="AE160" i="10"/>
  <c r="AF160" i="10"/>
  <c r="AG160" i="10" s="1"/>
  <c r="AH160" i="10"/>
  <c r="AI160" i="10"/>
  <c r="AJ160" i="10"/>
  <c r="AK160" i="10"/>
  <c r="AL160" i="10"/>
  <c r="AM160" i="10" s="1"/>
  <c r="AN160" i="10"/>
  <c r="AO160" i="10"/>
  <c r="AP160" i="10"/>
  <c r="AQ160" i="10"/>
  <c r="AR160" i="10"/>
  <c r="AS160" i="10"/>
  <c r="AT160" i="10"/>
  <c r="AU160" i="10"/>
  <c r="AV160" i="10"/>
  <c r="T161" i="10"/>
  <c r="V161" i="10"/>
  <c r="W161" i="10"/>
  <c r="U161" i="10" s="1"/>
  <c r="X161" i="10"/>
  <c r="Y161" i="10"/>
  <c r="Z161" i="10"/>
  <c r="AA161" i="10"/>
  <c r="AB161" i="10"/>
  <c r="AC161" i="10"/>
  <c r="AD161" i="10"/>
  <c r="AE161" i="10"/>
  <c r="AF161" i="10"/>
  <c r="AG161" i="10" s="1"/>
  <c r="AH161" i="10"/>
  <c r="AI161" i="10"/>
  <c r="AJ161" i="10"/>
  <c r="AK161" i="10"/>
  <c r="AL161" i="10"/>
  <c r="AM161" i="10"/>
  <c r="AN161" i="10"/>
  <c r="AO161" i="10"/>
  <c r="AP161" i="10"/>
  <c r="AQ161" i="10"/>
  <c r="AR161" i="10"/>
  <c r="AS161" i="10"/>
  <c r="AT161" i="10"/>
  <c r="AU161" i="10"/>
  <c r="AV161" i="10"/>
  <c r="V162" i="10"/>
  <c r="W162" i="10"/>
  <c r="X162" i="10"/>
  <c r="Y162" i="10"/>
  <c r="Z162" i="10"/>
  <c r="AA162" i="10"/>
  <c r="AB162" i="10"/>
  <c r="AC162" i="10"/>
  <c r="AD162" i="10"/>
  <c r="AE162" i="10"/>
  <c r="AF162" i="10"/>
  <c r="AG162" i="10" s="1"/>
  <c r="AH162" i="10"/>
  <c r="AI162" i="10" s="1"/>
  <c r="AJ162" i="10"/>
  <c r="AK162" i="10"/>
  <c r="AL162" i="10"/>
  <c r="AM162" i="10"/>
  <c r="AN162" i="10"/>
  <c r="AO162" i="10"/>
  <c r="AP162" i="10"/>
  <c r="AQ162" i="10"/>
  <c r="AR162" i="10"/>
  <c r="AS162" i="10"/>
  <c r="AT162" i="10"/>
  <c r="AU162" i="10"/>
  <c r="AV162" i="10"/>
  <c r="V163" i="10"/>
  <c r="W163" i="10" s="1"/>
  <c r="U163" i="10" s="1"/>
  <c r="X163" i="10"/>
  <c r="Y163" i="10"/>
  <c r="Z163" i="10"/>
  <c r="AA163" i="10"/>
  <c r="AB163" i="10"/>
  <c r="AC163" i="10"/>
  <c r="AD163" i="10"/>
  <c r="AE163" i="10"/>
  <c r="AF163" i="10"/>
  <c r="AG163" i="10"/>
  <c r="AH163" i="10"/>
  <c r="AI163" i="10" s="1"/>
  <c r="AJ163" i="10"/>
  <c r="AK163" i="10" s="1"/>
  <c r="AL163" i="10"/>
  <c r="AM163" i="10" s="1"/>
  <c r="AN163" i="10"/>
  <c r="AO163" i="10"/>
  <c r="AP163" i="10"/>
  <c r="AQ163" i="10"/>
  <c r="AR163" i="10"/>
  <c r="AS163" i="10"/>
  <c r="AT163" i="10"/>
  <c r="AU163" i="10"/>
  <c r="AV163" i="10"/>
  <c r="V164" i="10"/>
  <c r="W164" i="10" s="1"/>
  <c r="T164" i="10" s="1"/>
  <c r="X164" i="10"/>
  <c r="Y164" i="10"/>
  <c r="Z164" i="10"/>
  <c r="AA164" i="10"/>
  <c r="AB164" i="10"/>
  <c r="AC164" i="10"/>
  <c r="AD164" i="10"/>
  <c r="AE164" i="10"/>
  <c r="AF164" i="10"/>
  <c r="AG164" i="10"/>
  <c r="AH164" i="10"/>
  <c r="AI164" i="10"/>
  <c r="AJ164" i="10"/>
  <c r="AK164" i="10"/>
  <c r="AL164" i="10"/>
  <c r="AM164" i="10" s="1"/>
  <c r="AN164" i="10"/>
  <c r="AO164" i="10"/>
  <c r="AP164" i="10"/>
  <c r="AQ164" i="10"/>
  <c r="AR164" i="10"/>
  <c r="AS164" i="10"/>
  <c r="AT164" i="10"/>
  <c r="AU164" i="10"/>
  <c r="AV164" i="10"/>
  <c r="V165" i="10"/>
  <c r="W165" i="10"/>
  <c r="X165" i="10"/>
  <c r="Y165" i="10"/>
  <c r="Z165" i="10"/>
  <c r="AA165" i="10"/>
  <c r="AB165" i="10"/>
  <c r="AC165" i="10" s="1"/>
  <c r="AD165" i="10"/>
  <c r="AE165" i="10"/>
  <c r="AF165" i="10"/>
  <c r="AG165" i="10"/>
  <c r="AH165" i="10"/>
  <c r="AI165" i="10"/>
  <c r="AJ165" i="10"/>
  <c r="AK165" i="10"/>
  <c r="AL165" i="10"/>
  <c r="AM165" i="10" s="1"/>
  <c r="AN165" i="10"/>
  <c r="AO165" i="10"/>
  <c r="AP165" i="10"/>
  <c r="AQ165" i="10"/>
  <c r="AR165" i="10"/>
  <c r="AS165" i="10"/>
  <c r="AT165" i="10"/>
  <c r="AU165" i="10"/>
  <c r="AV165" i="10"/>
  <c r="V166" i="10"/>
  <c r="W166" i="10"/>
  <c r="X166" i="10"/>
  <c r="Y166" i="10"/>
  <c r="Z166" i="10"/>
  <c r="AA166" i="10"/>
  <c r="AB166" i="10"/>
  <c r="AC166" i="10"/>
  <c r="AD166" i="10"/>
  <c r="AE166" i="10"/>
  <c r="AF166" i="10"/>
  <c r="AG166" i="10"/>
  <c r="AH166" i="10"/>
  <c r="AI166" i="10"/>
  <c r="AJ166" i="10"/>
  <c r="AK166" i="10" s="1"/>
  <c r="AL166" i="10"/>
  <c r="AM166" i="10"/>
  <c r="AN166" i="10"/>
  <c r="AO166" i="10"/>
  <c r="AP166" i="10"/>
  <c r="AQ166" i="10"/>
  <c r="AR166" i="10"/>
  <c r="AS166" i="10"/>
  <c r="AT166" i="10"/>
  <c r="AU166" i="10"/>
  <c r="AV166" i="10"/>
  <c r="V167" i="10"/>
  <c r="W167" i="10"/>
  <c r="T167" i="10" s="1"/>
  <c r="X167" i="10"/>
  <c r="Y167" i="10"/>
  <c r="Z167" i="10"/>
  <c r="AA167" i="10"/>
  <c r="AB167" i="10"/>
  <c r="AC167" i="10"/>
  <c r="AD167" i="10"/>
  <c r="AE167" i="10"/>
  <c r="AF167" i="10"/>
  <c r="AG167" i="10" s="1"/>
  <c r="AH167" i="10"/>
  <c r="AI167" i="10" s="1"/>
  <c r="AJ167" i="10"/>
  <c r="AK167" i="10"/>
  <c r="AL167" i="10"/>
  <c r="AM167" i="10"/>
  <c r="AN167" i="10"/>
  <c r="AO167" i="10"/>
  <c r="AP167" i="10"/>
  <c r="AQ167" i="10"/>
  <c r="AR167" i="10"/>
  <c r="AS167" i="10"/>
  <c r="AT167" i="10"/>
  <c r="AU167" i="10"/>
  <c r="AV167" i="10"/>
  <c r="V168" i="10"/>
  <c r="W168" i="10"/>
  <c r="X168" i="10"/>
  <c r="Y168" i="10"/>
  <c r="Z168" i="10"/>
  <c r="AA168" i="10"/>
  <c r="AB168" i="10"/>
  <c r="AC168" i="10"/>
  <c r="AD168" i="10"/>
  <c r="AE168" i="10"/>
  <c r="AF168" i="10"/>
  <c r="AG168" i="10"/>
  <c r="AH168" i="10"/>
  <c r="AI168" i="10"/>
  <c r="AJ168" i="10"/>
  <c r="AK168" i="10" s="1"/>
  <c r="AL168" i="10"/>
  <c r="AM168" i="10"/>
  <c r="AN168" i="10"/>
  <c r="AO168" i="10"/>
  <c r="AP168" i="10"/>
  <c r="AQ168" i="10"/>
  <c r="AR168" i="10"/>
  <c r="AS168" i="10"/>
  <c r="AT168" i="10"/>
  <c r="AU168" i="10"/>
  <c r="AV168" i="10"/>
  <c r="V169" i="10"/>
  <c r="W169" i="10"/>
  <c r="X169" i="10"/>
  <c r="Y169" i="10"/>
  <c r="Z169" i="10"/>
  <c r="AA169" i="10"/>
  <c r="U169" i="10" s="1"/>
  <c r="AB169" i="10"/>
  <c r="AC169" i="10"/>
  <c r="AD169" i="10"/>
  <c r="AE169" i="10"/>
  <c r="AF169" i="10"/>
  <c r="AG169" i="10"/>
  <c r="AH169" i="10"/>
  <c r="AI169" i="10"/>
  <c r="AJ169" i="10"/>
  <c r="AK169" i="10"/>
  <c r="AL169" i="10"/>
  <c r="AM169" i="10"/>
  <c r="AN169" i="10"/>
  <c r="AO169" i="10"/>
  <c r="AP169" i="10"/>
  <c r="AQ169" i="10"/>
  <c r="AR169" i="10"/>
  <c r="AS169" i="10"/>
  <c r="AT169" i="10"/>
  <c r="AU169" i="10"/>
  <c r="AV169" i="10"/>
  <c r="T169" i="10" s="1"/>
  <c r="V170" i="10"/>
  <c r="W170" i="10" s="1"/>
  <c r="X170" i="10"/>
  <c r="Y170" i="10"/>
  <c r="Z170" i="10"/>
  <c r="AA170" i="10"/>
  <c r="AB170" i="10"/>
  <c r="AC170" i="10"/>
  <c r="AD170" i="10"/>
  <c r="AE170" i="10"/>
  <c r="AF170" i="10"/>
  <c r="AG170" i="10"/>
  <c r="AH170" i="10"/>
  <c r="AI170" i="10"/>
  <c r="AJ170" i="10"/>
  <c r="AK170" i="10"/>
  <c r="AL170" i="10"/>
  <c r="AM170" i="10" s="1"/>
  <c r="AN170" i="10"/>
  <c r="AO170" i="10"/>
  <c r="AP170" i="10"/>
  <c r="AQ170" i="10"/>
  <c r="AR170" i="10"/>
  <c r="AS170" i="10"/>
  <c r="AT170" i="10"/>
  <c r="AU170" i="10"/>
  <c r="AV170" i="10"/>
  <c r="V171" i="10"/>
  <c r="W171" i="10"/>
  <c r="X171" i="10"/>
  <c r="Y171" i="10"/>
  <c r="Z171" i="10"/>
  <c r="AA171" i="10"/>
  <c r="AB171" i="10"/>
  <c r="AC171" i="10" s="1"/>
  <c r="AD171" i="10"/>
  <c r="AE171" i="10"/>
  <c r="AF171" i="10"/>
  <c r="AG171" i="10"/>
  <c r="AH171" i="10"/>
  <c r="AI171" i="10"/>
  <c r="AJ171" i="10"/>
  <c r="AK171" i="10" s="1"/>
  <c r="AL171" i="10"/>
  <c r="AM171" i="10"/>
  <c r="AN171" i="10"/>
  <c r="AO171" i="10"/>
  <c r="AP171" i="10"/>
  <c r="AQ171" i="10"/>
  <c r="AR171" i="10"/>
  <c r="AS171" i="10"/>
  <c r="AT171" i="10"/>
  <c r="AU171" i="10"/>
  <c r="AV171" i="10"/>
  <c r="V172" i="10"/>
  <c r="W172" i="10"/>
  <c r="X172" i="10"/>
  <c r="Y172" i="10"/>
  <c r="Z172" i="10"/>
  <c r="AA172" i="10"/>
  <c r="AB172" i="10"/>
  <c r="AC172" i="10"/>
  <c r="AD172" i="10"/>
  <c r="AE172" i="10"/>
  <c r="AF172" i="10"/>
  <c r="AG172" i="10" s="1"/>
  <c r="AH172" i="10"/>
  <c r="AI172" i="10"/>
  <c r="AJ172" i="10"/>
  <c r="AK172" i="10" s="1"/>
  <c r="AL172" i="10"/>
  <c r="AM172" i="10"/>
  <c r="AN172" i="10"/>
  <c r="AO172" i="10"/>
  <c r="AP172" i="10"/>
  <c r="AQ172" i="10"/>
  <c r="AR172" i="10"/>
  <c r="AS172" i="10"/>
  <c r="AT172" i="10"/>
  <c r="AU172" i="10"/>
  <c r="AV172" i="10"/>
  <c r="V173" i="10"/>
  <c r="W173" i="10" s="1"/>
  <c r="X173" i="10"/>
  <c r="Y173" i="10"/>
  <c r="Z173" i="10"/>
  <c r="AA173" i="10"/>
  <c r="AB173" i="10"/>
  <c r="AC173" i="10"/>
  <c r="AD173" i="10"/>
  <c r="AE173" i="10"/>
  <c r="AF173" i="10"/>
  <c r="AG173" i="10"/>
  <c r="AH173" i="10"/>
  <c r="AI173" i="10"/>
  <c r="AJ173" i="10"/>
  <c r="AK173" i="10" s="1"/>
  <c r="AL173" i="10"/>
  <c r="AM173" i="10"/>
  <c r="AN173" i="10"/>
  <c r="AO173" i="10"/>
  <c r="AP173" i="10"/>
  <c r="AQ173" i="10"/>
  <c r="AR173" i="10"/>
  <c r="AS173" i="10"/>
  <c r="AT173" i="10"/>
  <c r="AU173" i="10"/>
  <c r="AV173" i="10"/>
  <c r="V174" i="10"/>
  <c r="W174" i="10"/>
  <c r="T174" i="10" s="1"/>
  <c r="X174" i="10"/>
  <c r="Y174" i="10"/>
  <c r="Z174" i="10"/>
  <c r="AA174" i="10"/>
  <c r="AB174" i="10"/>
  <c r="AC174" i="10"/>
  <c r="AD174" i="10"/>
  <c r="AE174" i="10"/>
  <c r="AF174" i="10"/>
  <c r="AG174" i="10" s="1"/>
  <c r="AH174" i="10"/>
  <c r="AI174" i="10"/>
  <c r="AJ174" i="10"/>
  <c r="AK174" i="10"/>
  <c r="AL174" i="10"/>
  <c r="AM174" i="10"/>
  <c r="AN174" i="10"/>
  <c r="AO174" i="10"/>
  <c r="AP174" i="10"/>
  <c r="AQ174" i="10"/>
  <c r="AR174" i="10"/>
  <c r="AS174" i="10"/>
  <c r="AT174" i="10"/>
  <c r="AU174" i="10"/>
  <c r="AV174" i="10"/>
  <c r="V175" i="10"/>
  <c r="W175" i="10"/>
  <c r="T175" i="10" s="1"/>
  <c r="X175" i="10"/>
  <c r="Y175" i="10"/>
  <c r="Z175" i="10"/>
  <c r="AA175" i="10"/>
  <c r="AB175" i="10"/>
  <c r="AC175" i="10"/>
  <c r="AD175" i="10"/>
  <c r="AE175" i="10"/>
  <c r="AF175" i="10"/>
  <c r="AG175" i="10" s="1"/>
  <c r="AH175" i="10"/>
  <c r="AI175" i="10"/>
  <c r="AJ175" i="10"/>
  <c r="AK175" i="10" s="1"/>
  <c r="AL175" i="10"/>
  <c r="AM175" i="10"/>
  <c r="AN175" i="10"/>
  <c r="AO175" i="10"/>
  <c r="AP175" i="10"/>
  <c r="AQ175" i="10"/>
  <c r="AR175" i="10"/>
  <c r="AS175" i="10"/>
  <c r="AT175" i="10"/>
  <c r="AU175" i="10"/>
  <c r="AV175" i="10"/>
  <c r="V176" i="10"/>
  <c r="W176" i="10"/>
  <c r="X176" i="10"/>
  <c r="Y176" i="10"/>
  <c r="Z176" i="10"/>
  <c r="AA176" i="10"/>
  <c r="AB176" i="10"/>
  <c r="AC176" i="10"/>
  <c r="AD176" i="10"/>
  <c r="AE176" i="10"/>
  <c r="AF176" i="10"/>
  <c r="AG176" i="10"/>
  <c r="AH176" i="10"/>
  <c r="AI176" i="10"/>
  <c r="AJ176" i="10"/>
  <c r="AK176" i="10" s="1"/>
  <c r="AL176" i="10"/>
  <c r="AM176" i="10"/>
  <c r="AN176" i="10"/>
  <c r="AO176" i="10"/>
  <c r="AP176" i="10"/>
  <c r="AQ176" i="10"/>
  <c r="AR176" i="10"/>
  <c r="AS176" i="10"/>
  <c r="AT176" i="10"/>
  <c r="AU176" i="10"/>
  <c r="AV176" i="10"/>
  <c r="T177" i="10"/>
  <c r="V177" i="10"/>
  <c r="W177" i="10"/>
  <c r="X177" i="10"/>
  <c r="Y177" i="10"/>
  <c r="Z177" i="10"/>
  <c r="AA177" i="10"/>
  <c r="AB177" i="10"/>
  <c r="AC177" i="10"/>
  <c r="AD177" i="10"/>
  <c r="AE177" i="10"/>
  <c r="AF177" i="10"/>
  <c r="AG177" i="10" s="1"/>
  <c r="AH177" i="10"/>
  <c r="AI177" i="10"/>
  <c r="AJ177" i="10"/>
  <c r="AK177" i="10"/>
  <c r="AL177" i="10"/>
  <c r="AM177" i="10" s="1"/>
  <c r="U177" i="10" s="1"/>
  <c r="AN177" i="10"/>
  <c r="AO177" i="10"/>
  <c r="AP177" i="10"/>
  <c r="AQ177" i="10"/>
  <c r="AR177" i="10"/>
  <c r="AS177" i="10"/>
  <c r="AT177" i="10"/>
  <c r="AU177" i="10"/>
  <c r="AV177" i="10"/>
  <c r="V178" i="10"/>
  <c r="W178" i="10"/>
  <c r="X178" i="10"/>
  <c r="Y178" i="10"/>
  <c r="Z178" i="10"/>
  <c r="AA178" i="10"/>
  <c r="AB178" i="10"/>
  <c r="AC178" i="10"/>
  <c r="AD178" i="10"/>
  <c r="AE178" i="10"/>
  <c r="AF178" i="10"/>
  <c r="AG178" i="10" s="1"/>
  <c r="AH178" i="10"/>
  <c r="AI178" i="10"/>
  <c r="AJ178" i="10"/>
  <c r="AK178" i="10"/>
  <c r="AL178" i="10"/>
  <c r="AM178" i="10"/>
  <c r="AN178" i="10"/>
  <c r="AO178" i="10"/>
  <c r="AP178" i="10"/>
  <c r="AQ178" i="10"/>
  <c r="AR178" i="10"/>
  <c r="AS178" i="10"/>
  <c r="AT178" i="10"/>
  <c r="AU178" i="10"/>
  <c r="AV178" i="10"/>
  <c r="V179" i="10"/>
  <c r="W179" i="10" s="1"/>
  <c r="T179" i="10" s="1"/>
  <c r="X179" i="10"/>
  <c r="Y179" i="10"/>
  <c r="Z179" i="10"/>
  <c r="AA179" i="10"/>
  <c r="AB179" i="10"/>
  <c r="AC179" i="10"/>
  <c r="AD179" i="10"/>
  <c r="AE179" i="10"/>
  <c r="AF179" i="10"/>
  <c r="AG179" i="10"/>
  <c r="AH179" i="10"/>
  <c r="AI179" i="10"/>
  <c r="AJ179" i="10"/>
  <c r="AK179" i="10" s="1"/>
  <c r="AL179" i="10"/>
  <c r="AM179" i="10" s="1"/>
  <c r="AN179" i="10"/>
  <c r="AO179" i="10"/>
  <c r="AP179" i="10"/>
  <c r="AQ179" i="10"/>
  <c r="AR179" i="10"/>
  <c r="AS179" i="10"/>
  <c r="AT179" i="10"/>
  <c r="AU179" i="10"/>
  <c r="AV179" i="10"/>
  <c r="V180" i="10"/>
  <c r="W180" i="10"/>
  <c r="X180" i="10"/>
  <c r="Y180" i="10"/>
  <c r="Z180" i="10"/>
  <c r="AA180" i="10"/>
  <c r="AB180" i="10"/>
  <c r="AC180" i="10"/>
  <c r="AD180" i="10"/>
  <c r="AE180" i="10"/>
  <c r="AF180" i="10"/>
  <c r="AG180" i="10" s="1"/>
  <c r="AH180" i="10"/>
  <c r="AI180" i="10"/>
  <c r="AJ180" i="10"/>
  <c r="AK180" i="10"/>
  <c r="AL180" i="10"/>
  <c r="AM180" i="10" s="1"/>
  <c r="AN180" i="10"/>
  <c r="AO180" i="10"/>
  <c r="AP180" i="10"/>
  <c r="AQ180" i="10"/>
  <c r="AR180" i="10"/>
  <c r="AS180" i="10"/>
  <c r="AT180" i="10"/>
  <c r="AU180" i="10"/>
  <c r="AV180" i="10"/>
  <c r="V181" i="10"/>
  <c r="W181" i="10"/>
  <c r="U181" i="10" s="1"/>
  <c r="X181" i="10"/>
  <c r="Y181" i="10"/>
  <c r="Z181" i="10"/>
  <c r="AA181" i="10"/>
  <c r="AB181" i="10"/>
  <c r="AC181" i="10" s="1"/>
  <c r="AD181" i="10"/>
  <c r="AE181" i="10"/>
  <c r="AF181" i="10"/>
  <c r="AG181" i="10"/>
  <c r="AH181" i="10"/>
  <c r="AI181" i="10"/>
  <c r="AJ181" i="10"/>
  <c r="AK181" i="10"/>
  <c r="AL181" i="10"/>
  <c r="AM181" i="10"/>
  <c r="AN181" i="10"/>
  <c r="AO181" i="10"/>
  <c r="AP181" i="10"/>
  <c r="AQ181" i="10"/>
  <c r="AR181" i="10"/>
  <c r="AS181" i="10"/>
  <c r="AT181" i="10"/>
  <c r="AU181" i="10"/>
  <c r="AV181" i="10"/>
  <c r="T182" i="10"/>
  <c r="V182" i="10"/>
  <c r="W182" i="10" s="1"/>
  <c r="U182" i="10" s="1"/>
  <c r="X182" i="10"/>
  <c r="Y182" i="10"/>
  <c r="Z182" i="10"/>
  <c r="AA182" i="10"/>
  <c r="AB182" i="10"/>
  <c r="AC182" i="10" s="1"/>
  <c r="AD182" i="10"/>
  <c r="AE182" i="10"/>
  <c r="AF182" i="10"/>
  <c r="AG182" i="10"/>
  <c r="AH182" i="10"/>
  <c r="AI182" i="10"/>
  <c r="AJ182" i="10"/>
  <c r="AK182" i="10"/>
  <c r="AL182" i="10"/>
  <c r="AM182" i="10" s="1"/>
  <c r="AN182" i="10"/>
  <c r="AO182" i="10"/>
  <c r="AP182" i="10"/>
  <c r="AQ182" i="10"/>
  <c r="AR182" i="10"/>
  <c r="AS182" i="10"/>
  <c r="AT182" i="10"/>
  <c r="AU182" i="10"/>
  <c r="AV182" i="10"/>
  <c r="V183" i="10"/>
  <c r="W183" i="10"/>
  <c r="X183" i="10"/>
  <c r="Y183" i="10"/>
  <c r="Z183" i="10"/>
  <c r="AA183" i="10"/>
  <c r="AB183" i="10"/>
  <c r="AC183" i="10" s="1"/>
  <c r="AD183" i="10"/>
  <c r="AE183" i="10"/>
  <c r="AF183" i="10"/>
  <c r="AG183" i="10" s="1"/>
  <c r="AH183" i="10"/>
  <c r="AI183" i="10" s="1"/>
  <c r="AJ183" i="10"/>
  <c r="AK183" i="10" s="1"/>
  <c r="AL183" i="10"/>
  <c r="AM183" i="10"/>
  <c r="AN183" i="10"/>
  <c r="AO183" i="10"/>
  <c r="AP183" i="10"/>
  <c r="AQ183" i="10"/>
  <c r="AR183" i="10"/>
  <c r="AS183" i="10"/>
  <c r="AT183" i="10"/>
  <c r="AU183" i="10"/>
  <c r="AV183" i="10"/>
  <c r="V184" i="10"/>
  <c r="W184" i="10"/>
  <c r="X184" i="10"/>
  <c r="Y184" i="10"/>
  <c r="Z184" i="10"/>
  <c r="T184" i="10" s="1"/>
  <c r="AA184" i="10"/>
  <c r="AB184" i="10"/>
  <c r="AC184" i="10" s="1"/>
  <c r="AD184" i="10"/>
  <c r="AE184" i="10"/>
  <c r="AF184" i="10"/>
  <c r="AG184" i="10"/>
  <c r="AH184" i="10"/>
  <c r="AI184" i="10"/>
  <c r="AJ184" i="10"/>
  <c r="AK184" i="10" s="1"/>
  <c r="AL184" i="10"/>
  <c r="AM184" i="10"/>
  <c r="AN184" i="10"/>
  <c r="AO184" i="10"/>
  <c r="AP184" i="10"/>
  <c r="AQ184" i="10"/>
  <c r="AR184" i="10"/>
  <c r="AS184" i="10"/>
  <c r="AT184" i="10"/>
  <c r="AU184" i="10"/>
  <c r="AV184" i="10"/>
  <c r="V185" i="10"/>
  <c r="W185" i="10"/>
  <c r="U185" i="10" s="1"/>
  <c r="X185" i="10"/>
  <c r="Y185" i="10"/>
  <c r="Z185" i="10"/>
  <c r="AA185" i="10"/>
  <c r="AB185" i="10"/>
  <c r="AC185" i="10"/>
  <c r="AD185" i="10"/>
  <c r="AE185" i="10"/>
  <c r="AF185" i="10"/>
  <c r="AG185" i="10"/>
  <c r="AH185" i="10"/>
  <c r="AI185" i="10"/>
  <c r="AJ185" i="10"/>
  <c r="AK185" i="10"/>
  <c r="AL185" i="10"/>
  <c r="AM185" i="10"/>
  <c r="AN185" i="10"/>
  <c r="AO185" i="10"/>
  <c r="AP185" i="10"/>
  <c r="AQ185" i="10"/>
  <c r="AR185" i="10"/>
  <c r="AS185" i="10"/>
  <c r="AT185" i="10"/>
  <c r="AU185" i="10"/>
  <c r="AV185" i="10"/>
  <c r="V186" i="10"/>
  <c r="W186" i="10"/>
  <c r="T186" i="10" s="1"/>
  <c r="X186" i="10"/>
  <c r="Y186" i="10"/>
  <c r="Z186" i="10"/>
  <c r="AA186" i="10"/>
  <c r="AB186" i="10"/>
  <c r="AC186" i="10"/>
  <c r="AD186" i="10"/>
  <c r="AE186" i="10"/>
  <c r="AF186" i="10"/>
  <c r="AG186" i="10"/>
  <c r="AH186" i="10"/>
  <c r="AI186" i="10" s="1"/>
  <c r="AJ186" i="10"/>
  <c r="AK186" i="10"/>
  <c r="AL186" i="10"/>
  <c r="AM186" i="10"/>
  <c r="AN186" i="10"/>
  <c r="AO186" i="10"/>
  <c r="AP186" i="10"/>
  <c r="AQ186" i="10"/>
  <c r="AR186" i="10"/>
  <c r="AS186" i="10"/>
  <c r="AT186" i="10"/>
  <c r="AU186" i="10"/>
  <c r="AV186" i="10"/>
  <c r="V187" i="10"/>
  <c r="W187" i="10"/>
  <c r="U187" i="10" s="1"/>
  <c r="X187" i="10"/>
  <c r="Y187" i="10"/>
  <c r="Z187" i="10"/>
  <c r="AA187" i="10"/>
  <c r="AB187" i="10"/>
  <c r="AC187" i="10"/>
  <c r="AD187" i="10"/>
  <c r="AE187" i="10"/>
  <c r="AF187" i="10"/>
  <c r="AG187" i="10"/>
  <c r="AH187" i="10"/>
  <c r="AI187" i="10" s="1"/>
  <c r="AJ187" i="10"/>
  <c r="AK187" i="10"/>
  <c r="AL187" i="10"/>
  <c r="AM187" i="10"/>
  <c r="AN187" i="10"/>
  <c r="AO187" i="10"/>
  <c r="AP187" i="10"/>
  <c r="AQ187" i="10"/>
  <c r="AR187" i="10"/>
  <c r="AS187" i="10"/>
  <c r="AT187" i="10"/>
  <c r="AU187" i="10"/>
  <c r="AV187" i="10"/>
  <c r="V188" i="10"/>
  <c r="W188" i="10"/>
  <c r="X188" i="10"/>
  <c r="Y188" i="10"/>
  <c r="Z188" i="10"/>
  <c r="AA188" i="10"/>
  <c r="AB188" i="10"/>
  <c r="AC188" i="10"/>
  <c r="AD188" i="10"/>
  <c r="AE188" i="10"/>
  <c r="AF188" i="10"/>
  <c r="AG188" i="10"/>
  <c r="AH188" i="10"/>
  <c r="AI188" i="10"/>
  <c r="AJ188" i="10"/>
  <c r="AK188" i="10"/>
  <c r="AL188" i="10"/>
  <c r="AM188" i="10"/>
  <c r="AN188" i="10"/>
  <c r="AO188" i="10"/>
  <c r="AP188" i="10"/>
  <c r="AQ188" i="10"/>
  <c r="AR188" i="10"/>
  <c r="AS188" i="10"/>
  <c r="AT188" i="10"/>
  <c r="AU188" i="10"/>
  <c r="AV188" i="10"/>
  <c r="V189" i="10"/>
  <c r="W189" i="10" s="1"/>
  <c r="U189" i="10" s="1"/>
  <c r="X189" i="10"/>
  <c r="Y189" i="10"/>
  <c r="Z189" i="10"/>
  <c r="AA189" i="10"/>
  <c r="AB189" i="10"/>
  <c r="AC189" i="10"/>
  <c r="AD189" i="10"/>
  <c r="AE189" i="10"/>
  <c r="AF189" i="10"/>
  <c r="AG189" i="10"/>
  <c r="AH189" i="10"/>
  <c r="AI189" i="10"/>
  <c r="AJ189" i="10"/>
  <c r="AK189" i="10" s="1"/>
  <c r="AL189" i="10"/>
  <c r="AM189" i="10"/>
  <c r="AN189" i="10"/>
  <c r="AO189" i="10"/>
  <c r="AP189" i="10"/>
  <c r="AQ189" i="10"/>
  <c r="AR189" i="10"/>
  <c r="AS189" i="10"/>
  <c r="AT189" i="10"/>
  <c r="AU189" i="10"/>
  <c r="AV189" i="10"/>
  <c r="V190" i="10"/>
  <c r="W190" i="10"/>
  <c r="U190" i="10" s="1"/>
  <c r="X190" i="10"/>
  <c r="Y190" i="10"/>
  <c r="Z190" i="10"/>
  <c r="AA190" i="10"/>
  <c r="AB190" i="10"/>
  <c r="AC190" i="10"/>
  <c r="AD190" i="10"/>
  <c r="AE190" i="10"/>
  <c r="AF190" i="10"/>
  <c r="AG190" i="10"/>
  <c r="AH190" i="10"/>
  <c r="AI190" i="10"/>
  <c r="AJ190" i="10"/>
  <c r="AK190" i="10"/>
  <c r="AL190" i="10"/>
  <c r="AM190" i="10"/>
  <c r="AN190" i="10"/>
  <c r="AO190" i="10"/>
  <c r="AP190" i="10"/>
  <c r="AQ190" i="10"/>
  <c r="AR190" i="10"/>
  <c r="AS190" i="10"/>
  <c r="AT190" i="10"/>
  <c r="AU190" i="10"/>
  <c r="AV190" i="10"/>
  <c r="V191" i="10"/>
  <c r="W191" i="10"/>
  <c r="T191" i="10" s="1"/>
  <c r="X191" i="10"/>
  <c r="Y191" i="10"/>
  <c r="Z191" i="10"/>
  <c r="AA191" i="10"/>
  <c r="AB191" i="10"/>
  <c r="AC191" i="10"/>
  <c r="AD191" i="10"/>
  <c r="AE191" i="10"/>
  <c r="AF191" i="10"/>
  <c r="AG191" i="10" s="1"/>
  <c r="AH191" i="10"/>
  <c r="AI191" i="10"/>
  <c r="AJ191" i="10"/>
  <c r="AK191" i="10"/>
  <c r="AL191" i="10"/>
  <c r="AM191" i="10"/>
  <c r="AN191" i="10"/>
  <c r="AO191" i="10"/>
  <c r="AP191" i="10"/>
  <c r="AQ191" i="10"/>
  <c r="AR191" i="10"/>
  <c r="AS191" i="10"/>
  <c r="AT191" i="10"/>
  <c r="AU191" i="10"/>
  <c r="AV191" i="10"/>
  <c r="V192" i="10"/>
  <c r="W192" i="10"/>
  <c r="X192" i="10"/>
  <c r="Y192" i="10"/>
  <c r="Z192" i="10"/>
  <c r="AA192" i="10"/>
  <c r="AB192" i="10"/>
  <c r="AC192" i="10"/>
  <c r="AD192" i="10"/>
  <c r="AE192" i="10"/>
  <c r="AF192" i="10"/>
  <c r="AG192" i="10"/>
  <c r="AH192" i="10"/>
  <c r="AI192" i="10"/>
  <c r="AJ192" i="10"/>
  <c r="AK192" i="10" s="1"/>
  <c r="AL192" i="10"/>
  <c r="AM192" i="10"/>
  <c r="AN192" i="10"/>
  <c r="AO192" i="10"/>
  <c r="AP192" i="10"/>
  <c r="AQ192" i="10"/>
  <c r="AR192" i="10"/>
  <c r="AS192" i="10"/>
  <c r="AT192" i="10"/>
  <c r="AU192" i="10"/>
  <c r="AV192" i="10"/>
  <c r="T193" i="10"/>
  <c r="V193" i="10"/>
  <c r="W193" i="10"/>
  <c r="X193" i="10"/>
  <c r="Y193" i="10"/>
  <c r="Z193" i="10"/>
  <c r="AA193" i="10"/>
  <c r="U193" i="10" s="1"/>
  <c r="AB193" i="10"/>
  <c r="AC193" i="10"/>
  <c r="AD193" i="10"/>
  <c r="AE193" i="10"/>
  <c r="AF193" i="10"/>
  <c r="AG193" i="10" s="1"/>
  <c r="AH193" i="10"/>
  <c r="AI193" i="10"/>
  <c r="AJ193" i="10"/>
  <c r="AK193" i="10"/>
  <c r="AL193" i="10"/>
  <c r="AM193" i="10" s="1"/>
  <c r="AN193" i="10"/>
  <c r="AO193" i="10"/>
  <c r="AP193" i="10"/>
  <c r="AQ193" i="10"/>
  <c r="AR193" i="10"/>
  <c r="AS193" i="10"/>
  <c r="AT193" i="10"/>
  <c r="AU193" i="10"/>
  <c r="AV193" i="10"/>
  <c r="V194" i="10"/>
  <c r="W194" i="10"/>
  <c r="X194" i="10"/>
  <c r="Y194" i="10"/>
  <c r="Z194" i="10"/>
  <c r="AA194" i="10"/>
  <c r="AB194" i="10"/>
  <c r="AC194" i="10"/>
  <c r="AD194" i="10"/>
  <c r="AE194" i="10"/>
  <c r="AF194" i="10"/>
  <c r="AG194" i="10"/>
  <c r="AH194" i="10"/>
  <c r="AI194" i="10"/>
  <c r="AJ194" i="10"/>
  <c r="AK194" i="10"/>
  <c r="AL194" i="10"/>
  <c r="AM194" i="10"/>
  <c r="AN194" i="10"/>
  <c r="AO194" i="10"/>
  <c r="AP194" i="10"/>
  <c r="AQ194" i="10"/>
  <c r="AR194" i="10"/>
  <c r="AS194" i="10"/>
  <c r="AT194" i="10"/>
  <c r="AU194" i="10"/>
  <c r="AV194" i="10"/>
  <c r="T195" i="10"/>
  <c r="V195" i="10"/>
  <c r="W195" i="10" s="1"/>
  <c r="U195" i="10" s="1"/>
  <c r="X195" i="10"/>
  <c r="Y195" i="10"/>
  <c r="Z195" i="10"/>
  <c r="AA195" i="10"/>
  <c r="AB195" i="10"/>
  <c r="AC195" i="10"/>
  <c r="AD195" i="10"/>
  <c r="AE195" i="10"/>
  <c r="AF195" i="10"/>
  <c r="AG195" i="10"/>
  <c r="AH195" i="10"/>
  <c r="AI195" i="10"/>
  <c r="AJ195" i="10"/>
  <c r="AK195" i="10"/>
  <c r="AL195" i="10"/>
  <c r="AM195" i="10" s="1"/>
  <c r="AN195" i="10"/>
  <c r="AO195" i="10"/>
  <c r="AP195" i="10"/>
  <c r="AQ195" i="10"/>
  <c r="AR195" i="10"/>
  <c r="AS195" i="10"/>
  <c r="AT195" i="10"/>
  <c r="AU195" i="10"/>
  <c r="AV195" i="10"/>
  <c r="V196" i="10"/>
  <c r="W196" i="10"/>
  <c r="X196" i="10"/>
  <c r="Y196" i="10"/>
  <c r="Z196" i="10"/>
  <c r="AA196" i="10"/>
  <c r="AB196" i="10"/>
  <c r="AC196" i="10"/>
  <c r="AD196" i="10"/>
  <c r="AE196" i="10"/>
  <c r="AF196" i="10"/>
  <c r="AG196" i="10" s="1"/>
  <c r="AH196" i="10"/>
  <c r="AI196" i="10"/>
  <c r="AJ196" i="10"/>
  <c r="AK196" i="10"/>
  <c r="AL196" i="10"/>
  <c r="AM196" i="10" s="1"/>
  <c r="AN196" i="10"/>
  <c r="AO196" i="10"/>
  <c r="AP196" i="10"/>
  <c r="AQ196" i="10"/>
  <c r="AR196" i="10"/>
  <c r="AS196" i="10"/>
  <c r="AT196" i="10"/>
  <c r="AU196" i="10"/>
  <c r="AV196" i="10"/>
  <c r="V197" i="10"/>
  <c r="W197" i="10" s="1"/>
  <c r="T197" i="10" s="1"/>
  <c r="X197" i="10"/>
  <c r="Y197" i="10"/>
  <c r="Z197" i="10"/>
  <c r="AA197" i="10"/>
  <c r="AB197" i="10"/>
  <c r="AC197" i="10" s="1"/>
  <c r="AD197" i="10"/>
  <c r="AE197" i="10"/>
  <c r="AF197" i="10"/>
  <c r="AG197" i="10"/>
  <c r="AH197" i="10"/>
  <c r="AI197" i="10" s="1"/>
  <c r="AJ197" i="10"/>
  <c r="AK197" i="10"/>
  <c r="AL197" i="10"/>
  <c r="AM197" i="10"/>
  <c r="AN197" i="10"/>
  <c r="AO197" i="10"/>
  <c r="AP197" i="10"/>
  <c r="AQ197" i="10"/>
  <c r="AR197" i="10"/>
  <c r="AS197" i="10"/>
  <c r="AT197" i="10"/>
  <c r="AU197" i="10"/>
  <c r="AV197" i="10"/>
  <c r="T198" i="10"/>
  <c r="V198" i="10"/>
  <c r="W198" i="10"/>
  <c r="X198" i="10"/>
  <c r="Y198" i="10"/>
  <c r="Z198" i="10"/>
  <c r="AA198" i="10"/>
  <c r="AB198" i="10"/>
  <c r="AC198" i="10"/>
  <c r="AD198" i="10"/>
  <c r="AE198" i="10"/>
  <c r="AF198" i="10"/>
  <c r="AG198" i="10"/>
  <c r="AH198" i="10"/>
  <c r="AI198" i="10"/>
  <c r="AJ198" i="10"/>
  <c r="AK198" i="10"/>
  <c r="U198" i="10" s="1"/>
  <c r="AL198" i="10"/>
  <c r="AM198" i="10"/>
  <c r="AN198" i="10"/>
  <c r="AO198" i="10"/>
  <c r="AP198" i="10"/>
  <c r="AQ198" i="10"/>
  <c r="AR198" i="10"/>
  <c r="AS198" i="10"/>
  <c r="AT198" i="10"/>
  <c r="AU198" i="10"/>
  <c r="AV198" i="10"/>
  <c r="V199" i="10"/>
  <c r="W199" i="10"/>
  <c r="X199" i="10"/>
  <c r="Y199" i="10"/>
  <c r="Z199" i="10"/>
  <c r="AA199" i="10"/>
  <c r="AB199" i="10"/>
  <c r="AC199" i="10"/>
  <c r="AD199" i="10"/>
  <c r="AE199" i="10"/>
  <c r="AF199" i="10"/>
  <c r="AG199" i="10" s="1"/>
  <c r="AH199" i="10"/>
  <c r="AI199" i="10" s="1"/>
  <c r="AJ199" i="10"/>
  <c r="AK199" i="10"/>
  <c r="AL199" i="10"/>
  <c r="AM199" i="10" s="1"/>
  <c r="AN199" i="10"/>
  <c r="AO199" i="10"/>
  <c r="AP199" i="10"/>
  <c r="AQ199" i="10"/>
  <c r="AR199" i="10"/>
  <c r="AS199" i="10"/>
  <c r="AT199" i="10"/>
  <c r="AU199" i="10"/>
  <c r="AV199" i="10"/>
  <c r="V200" i="10"/>
  <c r="W200" i="10"/>
  <c r="X200" i="10"/>
  <c r="Y200" i="10"/>
  <c r="Z200" i="10"/>
  <c r="AA200" i="10"/>
  <c r="AB200" i="10"/>
  <c r="AC200" i="10"/>
  <c r="AD200" i="10"/>
  <c r="AE200" i="10"/>
  <c r="AF200" i="10"/>
  <c r="AG200" i="10"/>
  <c r="AH200" i="10"/>
  <c r="AI200" i="10"/>
  <c r="AJ200" i="10"/>
  <c r="AK200" i="10" s="1"/>
  <c r="AL200" i="10"/>
  <c r="AM200" i="10"/>
  <c r="AN200" i="10"/>
  <c r="AO200" i="10"/>
  <c r="AP200" i="10"/>
  <c r="AQ200" i="10"/>
  <c r="AR200" i="10"/>
  <c r="AS200" i="10"/>
  <c r="AT200" i="10"/>
  <c r="AU200" i="10"/>
  <c r="AV200" i="10"/>
  <c r="V201" i="10"/>
  <c r="W201" i="10"/>
  <c r="X201" i="10"/>
  <c r="Y201" i="10"/>
  <c r="Z201" i="10"/>
  <c r="T201" i="10" s="1"/>
  <c r="AA201" i="10"/>
  <c r="AB201" i="10"/>
  <c r="AC201" i="10"/>
  <c r="AD201" i="10"/>
  <c r="AE201" i="10"/>
  <c r="AF201" i="10"/>
  <c r="AG201" i="10"/>
  <c r="AH201" i="10"/>
  <c r="AI201" i="10"/>
  <c r="AJ201" i="10"/>
  <c r="AK201" i="10" s="1"/>
  <c r="AL201" i="10"/>
  <c r="AM201" i="10"/>
  <c r="AN201" i="10"/>
  <c r="AO201" i="10"/>
  <c r="AP201" i="10"/>
  <c r="AQ201" i="10"/>
  <c r="AR201" i="10"/>
  <c r="AS201" i="10"/>
  <c r="AT201" i="10"/>
  <c r="AU201" i="10"/>
  <c r="AV201" i="10"/>
  <c r="V202" i="10"/>
  <c r="W202" i="10"/>
  <c r="U202" i="10" s="1"/>
  <c r="X202" i="10"/>
  <c r="Y202" i="10"/>
  <c r="Z202" i="10"/>
  <c r="AA202" i="10"/>
  <c r="AB202" i="10"/>
  <c r="AC202" i="10"/>
  <c r="AD202" i="10"/>
  <c r="AE202" i="10"/>
  <c r="AF202" i="10"/>
  <c r="AG202" i="10"/>
  <c r="AH202" i="10"/>
  <c r="AI202" i="10"/>
  <c r="AJ202" i="10"/>
  <c r="AK202" i="10" s="1"/>
  <c r="AL202" i="10"/>
  <c r="AM202" i="10"/>
  <c r="AN202" i="10"/>
  <c r="AO202" i="10"/>
  <c r="AP202" i="10"/>
  <c r="AQ202" i="10"/>
  <c r="AR202" i="10"/>
  <c r="AS202" i="10"/>
  <c r="AT202" i="10"/>
  <c r="AU202" i="10"/>
  <c r="AV202" i="10"/>
  <c r="V203" i="10"/>
  <c r="W203" i="10"/>
  <c r="U203" i="10" s="1"/>
  <c r="X203" i="10"/>
  <c r="Y203" i="10"/>
  <c r="Z203" i="10"/>
  <c r="AA203" i="10"/>
  <c r="AB203" i="10"/>
  <c r="AC203" i="10"/>
  <c r="AD203" i="10"/>
  <c r="AE203" i="10"/>
  <c r="AF203" i="10"/>
  <c r="AG203" i="10"/>
  <c r="AH203" i="10"/>
  <c r="AI203" i="10"/>
  <c r="AJ203" i="10"/>
  <c r="AK203" i="10"/>
  <c r="AL203" i="10"/>
  <c r="AM203" i="10"/>
  <c r="AN203" i="10"/>
  <c r="AO203" i="10"/>
  <c r="AP203" i="10"/>
  <c r="AQ203" i="10"/>
  <c r="AR203" i="10"/>
  <c r="AS203" i="10"/>
  <c r="AT203" i="10"/>
  <c r="AU203" i="10"/>
  <c r="AV203" i="10"/>
  <c r="V204" i="10"/>
  <c r="W204" i="10"/>
  <c r="T204" i="10" s="1"/>
  <c r="X204" i="10"/>
  <c r="Y204" i="10"/>
  <c r="Z204" i="10"/>
  <c r="AA204" i="10"/>
  <c r="AB204" i="10"/>
  <c r="AC204" i="10"/>
  <c r="AD204" i="10"/>
  <c r="AE204" i="10"/>
  <c r="AF204" i="10"/>
  <c r="AG204" i="10" s="1"/>
  <c r="AH204" i="10"/>
  <c r="AI204" i="10"/>
  <c r="AJ204" i="10"/>
  <c r="AK204" i="10"/>
  <c r="AL204" i="10"/>
  <c r="AM204" i="10"/>
  <c r="AN204" i="10"/>
  <c r="AO204" i="10"/>
  <c r="AP204" i="10"/>
  <c r="AQ204" i="10"/>
  <c r="AR204" i="10"/>
  <c r="AS204" i="10"/>
  <c r="AT204" i="10"/>
  <c r="AU204" i="10"/>
  <c r="AV204" i="10"/>
  <c r="V205" i="10"/>
  <c r="W205" i="10"/>
  <c r="X205" i="10"/>
  <c r="Y205" i="10"/>
  <c r="Z205" i="10"/>
  <c r="AA205" i="10"/>
  <c r="AB205" i="10"/>
  <c r="AC205" i="10"/>
  <c r="AD205" i="10"/>
  <c r="AE205" i="10"/>
  <c r="AF205" i="10"/>
  <c r="AG205" i="10"/>
  <c r="AH205" i="10"/>
  <c r="AI205" i="10"/>
  <c r="AJ205" i="10"/>
  <c r="AK205" i="10" s="1"/>
  <c r="AL205" i="10"/>
  <c r="AM205" i="10"/>
  <c r="AN205" i="10"/>
  <c r="AO205" i="10"/>
  <c r="AP205" i="10"/>
  <c r="AQ205" i="10"/>
  <c r="AR205" i="10"/>
  <c r="AS205" i="10"/>
  <c r="AT205" i="10"/>
  <c r="AU205" i="10"/>
  <c r="AV205" i="10"/>
  <c r="T206" i="10"/>
  <c r="V206" i="10"/>
  <c r="W206" i="10"/>
  <c r="X206" i="10"/>
  <c r="Y206" i="10"/>
  <c r="Z206" i="10"/>
  <c r="AA206" i="10"/>
  <c r="AB206" i="10"/>
  <c r="AC206" i="10"/>
  <c r="AD206" i="10"/>
  <c r="AE206" i="10"/>
  <c r="AF206" i="10"/>
  <c r="AG206" i="10"/>
  <c r="AH206" i="10"/>
  <c r="AI206" i="10"/>
  <c r="AJ206" i="10"/>
  <c r="AK206" i="10"/>
  <c r="U206" i="10" s="1"/>
  <c r="AL206" i="10"/>
  <c r="AM206" i="10"/>
  <c r="AN206" i="10"/>
  <c r="AO206" i="10"/>
  <c r="AP206" i="10"/>
  <c r="AQ206" i="10"/>
  <c r="AR206" i="10"/>
  <c r="AS206" i="10"/>
  <c r="AT206" i="10"/>
  <c r="AU206" i="10"/>
  <c r="AV206" i="10"/>
  <c r="V207" i="10"/>
  <c r="W207" i="10"/>
  <c r="T207" i="10" s="1"/>
  <c r="X207" i="10"/>
  <c r="Y207" i="10"/>
  <c r="Z207" i="10"/>
  <c r="AA207" i="10"/>
  <c r="AB207" i="10"/>
  <c r="AC207" i="10"/>
  <c r="AD207" i="10"/>
  <c r="AE207" i="10"/>
  <c r="AF207" i="10"/>
  <c r="AG207" i="10"/>
  <c r="AH207" i="10"/>
  <c r="AI207" i="10"/>
  <c r="AJ207" i="10"/>
  <c r="AK207" i="10"/>
  <c r="AL207" i="10"/>
  <c r="AM207" i="10"/>
  <c r="AN207" i="10"/>
  <c r="AO207" i="10"/>
  <c r="AP207" i="10"/>
  <c r="AQ207" i="10"/>
  <c r="AR207" i="10"/>
  <c r="AS207" i="10"/>
  <c r="AT207" i="10"/>
  <c r="AU207" i="10"/>
  <c r="AV207" i="10"/>
  <c r="V208" i="10"/>
  <c r="W208" i="10"/>
  <c r="U208" i="10" s="1"/>
  <c r="X208" i="10"/>
  <c r="Y208" i="10"/>
  <c r="Z208" i="10"/>
  <c r="AA208" i="10"/>
  <c r="AB208" i="10"/>
  <c r="AC208" i="10"/>
  <c r="AD208" i="10"/>
  <c r="AE208" i="10"/>
  <c r="AF208" i="10"/>
  <c r="AG208" i="10"/>
  <c r="AH208" i="10"/>
  <c r="AI208" i="10"/>
  <c r="AJ208" i="10"/>
  <c r="AK208" i="10"/>
  <c r="AL208" i="10"/>
  <c r="AM208" i="10"/>
  <c r="AN208" i="10"/>
  <c r="AO208" i="10"/>
  <c r="AP208" i="10"/>
  <c r="AQ208" i="10"/>
  <c r="AR208" i="10"/>
  <c r="AS208" i="10"/>
  <c r="AT208" i="10"/>
  <c r="AU208" i="10"/>
  <c r="AV208" i="10"/>
  <c r="V209" i="10"/>
  <c r="W209" i="10"/>
  <c r="T209" i="10" s="1"/>
  <c r="X209" i="10"/>
  <c r="Y209" i="10"/>
  <c r="Z209" i="10"/>
  <c r="AA209" i="10"/>
  <c r="AB209" i="10"/>
  <c r="AC209" i="10"/>
  <c r="AD209" i="10"/>
  <c r="AE209" i="10"/>
  <c r="AF209" i="10"/>
  <c r="AG209" i="10"/>
  <c r="AH209" i="10"/>
  <c r="AI209" i="10"/>
  <c r="AJ209" i="10"/>
  <c r="AK209" i="10" s="1"/>
  <c r="AL209" i="10"/>
  <c r="AM209" i="10"/>
  <c r="AN209" i="10"/>
  <c r="AO209" i="10"/>
  <c r="AP209" i="10"/>
  <c r="AQ209" i="10"/>
  <c r="AR209" i="10"/>
  <c r="AS209" i="10"/>
  <c r="AT209" i="10"/>
  <c r="AU209" i="10"/>
  <c r="AV209" i="10"/>
  <c r="V210" i="10"/>
  <c r="W210" i="10"/>
  <c r="X210" i="10"/>
  <c r="Y210" i="10"/>
  <c r="Z210" i="10"/>
  <c r="AA210" i="10"/>
  <c r="AB210" i="10"/>
  <c r="AC210" i="10"/>
  <c r="AD210" i="10"/>
  <c r="AE210" i="10"/>
  <c r="AF210" i="10"/>
  <c r="AG210" i="10"/>
  <c r="AH210" i="10"/>
  <c r="AI210" i="10"/>
  <c r="AJ210" i="10"/>
  <c r="AK210" i="10" s="1"/>
  <c r="AL210" i="10"/>
  <c r="AM210" i="10"/>
  <c r="AN210" i="10"/>
  <c r="AO210" i="10"/>
  <c r="AP210" i="10"/>
  <c r="AQ210" i="10"/>
  <c r="AR210" i="10"/>
  <c r="AS210" i="10"/>
  <c r="AT210" i="10"/>
  <c r="AU210" i="10"/>
  <c r="AV210" i="10"/>
  <c r="V211" i="10"/>
  <c r="W211" i="10"/>
  <c r="X211" i="10"/>
  <c r="Y211" i="10"/>
  <c r="Z211" i="10"/>
  <c r="T211" i="10" s="1"/>
  <c r="AA211" i="10"/>
  <c r="AB211" i="10"/>
  <c r="AC211" i="10"/>
  <c r="AD211" i="10"/>
  <c r="AE211" i="10"/>
  <c r="AF211" i="10"/>
  <c r="AG211" i="10"/>
  <c r="AH211" i="10"/>
  <c r="AI211" i="10"/>
  <c r="AJ211" i="10"/>
  <c r="AK211" i="10" s="1"/>
  <c r="AL211" i="10"/>
  <c r="AM211" i="10"/>
  <c r="AN211" i="10"/>
  <c r="AO211" i="10"/>
  <c r="AP211" i="10"/>
  <c r="AQ211" i="10"/>
  <c r="AR211" i="10"/>
  <c r="AS211" i="10"/>
  <c r="AT211" i="10"/>
  <c r="AU211" i="10"/>
  <c r="AV211" i="10"/>
  <c r="V212" i="10"/>
  <c r="W212" i="10"/>
  <c r="U212" i="10" s="1"/>
  <c r="X212" i="10"/>
  <c r="Y212" i="10"/>
  <c r="Z212" i="10"/>
  <c r="AA212" i="10"/>
  <c r="AB212" i="10"/>
  <c r="AC212" i="10"/>
  <c r="AD212" i="10"/>
  <c r="AE212" i="10"/>
  <c r="AF212" i="10"/>
  <c r="AG212" i="10"/>
  <c r="AH212" i="10"/>
  <c r="AI212" i="10" s="1"/>
  <c r="AJ212" i="10"/>
  <c r="AK212" i="10"/>
  <c r="AL212" i="10"/>
  <c r="AM212" i="10"/>
  <c r="AN212" i="10"/>
  <c r="AO212" i="10"/>
  <c r="AP212" i="10"/>
  <c r="AQ212" i="10"/>
  <c r="AR212" i="10"/>
  <c r="AS212" i="10"/>
  <c r="AT212" i="10"/>
  <c r="AU212" i="10"/>
  <c r="AV212" i="10"/>
  <c r="V213" i="10"/>
  <c r="W213" i="10"/>
  <c r="T213" i="10" s="1"/>
  <c r="X213" i="10"/>
  <c r="Y213" i="10"/>
  <c r="Z213" i="10"/>
  <c r="AA213" i="10"/>
  <c r="AB213" i="10"/>
  <c r="AC213" i="10"/>
  <c r="AD213" i="10"/>
  <c r="AE213" i="10"/>
  <c r="AF213" i="10"/>
  <c r="AG213" i="10"/>
  <c r="AH213" i="10"/>
  <c r="AI213" i="10" s="1"/>
  <c r="AJ213" i="10"/>
  <c r="AK213" i="10"/>
  <c r="AL213" i="10"/>
  <c r="AM213" i="10"/>
  <c r="AN213" i="10"/>
  <c r="AO213" i="10"/>
  <c r="AP213" i="10"/>
  <c r="AQ213" i="10"/>
  <c r="AR213" i="10"/>
  <c r="AS213" i="10"/>
  <c r="AT213" i="10"/>
  <c r="AU213" i="10"/>
  <c r="AV213" i="10"/>
  <c r="T214" i="10"/>
  <c r="V214" i="10"/>
  <c r="W214" i="10"/>
  <c r="X214" i="10"/>
  <c r="Y214" i="10"/>
  <c r="Z214" i="10"/>
  <c r="AA214" i="10"/>
  <c r="AB214" i="10"/>
  <c r="AC214" i="10"/>
  <c r="AD214" i="10"/>
  <c r="AE214" i="10"/>
  <c r="AF214" i="10"/>
  <c r="AG214" i="10" s="1"/>
  <c r="AH214" i="10"/>
  <c r="AI214" i="10"/>
  <c r="AJ214" i="10"/>
  <c r="AK214" i="10"/>
  <c r="AL214" i="10"/>
  <c r="AM214" i="10" s="1"/>
  <c r="U214" i="10" s="1"/>
  <c r="AN214" i="10"/>
  <c r="AO214" i="10"/>
  <c r="AP214" i="10"/>
  <c r="AQ214" i="10"/>
  <c r="AR214" i="10"/>
  <c r="AS214" i="10"/>
  <c r="AT214" i="10"/>
  <c r="AU214" i="10"/>
  <c r="AV214" i="10"/>
  <c r="V215" i="10"/>
  <c r="W215" i="10"/>
  <c r="X215" i="10"/>
  <c r="Y215" i="10"/>
  <c r="Z215" i="10"/>
  <c r="AA215" i="10"/>
  <c r="AB215" i="10"/>
  <c r="AC215" i="10"/>
  <c r="AD215" i="10"/>
  <c r="AE215" i="10"/>
  <c r="AF215" i="10"/>
  <c r="AG215" i="10" s="1"/>
  <c r="AH215" i="10"/>
  <c r="AI215" i="10"/>
  <c r="AJ215" i="10"/>
  <c r="AK215" i="10"/>
  <c r="AL215" i="10"/>
  <c r="AM215" i="10"/>
  <c r="AN215" i="10"/>
  <c r="AO215" i="10"/>
  <c r="AP215" i="10"/>
  <c r="AQ215" i="10"/>
  <c r="AR215" i="10"/>
  <c r="AS215" i="10"/>
  <c r="AT215" i="10"/>
  <c r="AU215" i="10"/>
  <c r="AV215" i="10"/>
  <c r="V216" i="10"/>
  <c r="W216" i="10" s="1"/>
  <c r="X216" i="10"/>
  <c r="Y216" i="10"/>
  <c r="Z216" i="10"/>
  <c r="AA216" i="10"/>
  <c r="AB216" i="10"/>
  <c r="AC216" i="10"/>
  <c r="AD216" i="10"/>
  <c r="AE216" i="10"/>
  <c r="AF216" i="10"/>
  <c r="AG216" i="10"/>
  <c r="AH216" i="10"/>
  <c r="AI216" i="10" s="1"/>
  <c r="AJ216" i="10"/>
  <c r="AK216" i="10"/>
  <c r="AL216" i="10"/>
  <c r="AM216" i="10" s="1"/>
  <c r="AN216" i="10"/>
  <c r="AO216" i="10"/>
  <c r="AP216" i="10"/>
  <c r="AQ216" i="10"/>
  <c r="AR216" i="10"/>
  <c r="AS216" i="10"/>
  <c r="AT216" i="10"/>
  <c r="AU216" i="10"/>
  <c r="AV216" i="10"/>
  <c r="V217" i="10"/>
  <c r="W217" i="10" s="1"/>
  <c r="T217" i="10" s="1"/>
  <c r="X217" i="10"/>
  <c r="Y217" i="10"/>
  <c r="Z217" i="10"/>
  <c r="AA217" i="10"/>
  <c r="AB217" i="10"/>
  <c r="AC217" i="10"/>
  <c r="AD217" i="10"/>
  <c r="AE217" i="10"/>
  <c r="AF217" i="10"/>
  <c r="AG217" i="10"/>
  <c r="AH217" i="10"/>
  <c r="AI217" i="10"/>
  <c r="AJ217" i="10"/>
  <c r="AK217" i="10"/>
  <c r="AL217" i="10"/>
  <c r="AM217" i="10" s="1"/>
  <c r="AN217" i="10"/>
  <c r="AO217" i="10"/>
  <c r="AP217" i="10"/>
  <c r="AQ217" i="10"/>
  <c r="AR217" i="10"/>
  <c r="AS217" i="10"/>
  <c r="AT217" i="10"/>
  <c r="AU217" i="10"/>
  <c r="AV217" i="10"/>
  <c r="V218" i="10"/>
  <c r="W218" i="10"/>
  <c r="U218" i="10" s="1"/>
  <c r="X218" i="10"/>
  <c r="Y218" i="10"/>
  <c r="Z218" i="10"/>
  <c r="AA218" i="10"/>
  <c r="AB218" i="10"/>
  <c r="AC218" i="10" s="1"/>
  <c r="AD218" i="10"/>
  <c r="AE218" i="10"/>
  <c r="AF218" i="10"/>
  <c r="AG218" i="10"/>
  <c r="AH218" i="10"/>
  <c r="AI218" i="10"/>
  <c r="AJ218" i="10"/>
  <c r="AK218" i="10"/>
  <c r="AL218" i="10"/>
  <c r="AM218" i="10"/>
  <c r="AN218" i="10"/>
  <c r="AO218" i="10"/>
  <c r="AP218" i="10"/>
  <c r="AQ218" i="10"/>
  <c r="AR218" i="10"/>
  <c r="AS218" i="10"/>
  <c r="AT218" i="10"/>
  <c r="AU218" i="10"/>
  <c r="AV218" i="10"/>
  <c r="V219" i="10"/>
  <c r="W219" i="10"/>
  <c r="U219" i="10" s="1"/>
  <c r="X219" i="10"/>
  <c r="Y219" i="10"/>
  <c r="Z219" i="10"/>
  <c r="AA219" i="10"/>
  <c r="AB219" i="10"/>
  <c r="AC219" i="10" s="1"/>
  <c r="AD219" i="10"/>
  <c r="AE219" i="10"/>
  <c r="AF219" i="10"/>
  <c r="AG219" i="10"/>
  <c r="AH219" i="10"/>
  <c r="AI219" i="10"/>
  <c r="AJ219" i="10"/>
  <c r="AK219" i="10"/>
  <c r="AL219" i="10"/>
  <c r="AM219" i="10"/>
  <c r="AN219" i="10"/>
  <c r="AO219" i="10"/>
  <c r="AP219" i="10"/>
  <c r="AQ219" i="10"/>
  <c r="AR219" i="10"/>
  <c r="AS219" i="10"/>
  <c r="AT219" i="10"/>
  <c r="AU219" i="10"/>
  <c r="AV219" i="10"/>
  <c r="V220" i="10"/>
  <c r="W220" i="10"/>
  <c r="X220" i="10"/>
  <c r="Y220" i="10"/>
  <c r="Z220" i="10"/>
  <c r="AA220" i="10"/>
  <c r="AB220" i="10"/>
  <c r="AC220" i="10"/>
  <c r="AD220" i="10"/>
  <c r="AE220" i="10"/>
  <c r="AF220" i="10"/>
  <c r="AG220" i="10"/>
  <c r="AH220" i="10"/>
  <c r="AI220" i="10" s="1"/>
  <c r="AJ220" i="10"/>
  <c r="AK220" i="10"/>
  <c r="AL220" i="10"/>
  <c r="AM220" i="10"/>
  <c r="AN220" i="10"/>
  <c r="AO220" i="10"/>
  <c r="AP220" i="10"/>
  <c r="AQ220" i="10"/>
  <c r="AR220" i="10"/>
  <c r="AS220" i="10"/>
  <c r="AT220" i="10"/>
  <c r="AU220" i="10"/>
  <c r="AV220" i="10"/>
  <c r="V221" i="10"/>
  <c r="W221" i="10"/>
  <c r="X221" i="10"/>
  <c r="Y221" i="10"/>
  <c r="Z221" i="10"/>
  <c r="AA221" i="10"/>
  <c r="AB221" i="10"/>
  <c r="AC221" i="10"/>
  <c r="AD221" i="10"/>
  <c r="AE221" i="10"/>
  <c r="AF221" i="10"/>
  <c r="AG221" i="10"/>
  <c r="AH221" i="10"/>
  <c r="AI221" i="10" s="1"/>
  <c r="AJ221" i="10"/>
  <c r="AK221" i="10"/>
  <c r="AL221" i="10"/>
  <c r="AM221" i="10"/>
  <c r="AN221" i="10"/>
  <c r="AO221" i="10"/>
  <c r="AP221" i="10"/>
  <c r="AQ221" i="10"/>
  <c r="AR221" i="10"/>
  <c r="AS221" i="10"/>
  <c r="AT221" i="10"/>
  <c r="AU221" i="10"/>
  <c r="AV221" i="10"/>
  <c r="T222" i="10"/>
  <c r="V222" i="10"/>
  <c r="W222" i="10"/>
  <c r="X222" i="10"/>
  <c r="Y222" i="10"/>
  <c r="Z222" i="10"/>
  <c r="AA222" i="10"/>
  <c r="U222" i="10" s="1"/>
  <c r="AB222" i="10"/>
  <c r="AC222" i="10"/>
  <c r="AD222" i="10"/>
  <c r="AE222" i="10"/>
  <c r="AF222" i="10"/>
  <c r="AG222" i="10"/>
  <c r="AH222" i="10"/>
  <c r="AI222" i="10"/>
  <c r="AJ222" i="10"/>
  <c r="AK222" i="10"/>
  <c r="AL222" i="10"/>
  <c r="AM222" i="10"/>
  <c r="AN222" i="10"/>
  <c r="AO222" i="10"/>
  <c r="AP222" i="10"/>
  <c r="AQ222" i="10"/>
  <c r="AR222" i="10"/>
  <c r="AS222" i="10"/>
  <c r="AT222" i="10"/>
  <c r="AU222" i="10"/>
  <c r="AV222" i="10"/>
  <c r="V223" i="10"/>
  <c r="W223" i="10"/>
  <c r="T223" i="10" s="1"/>
  <c r="X223" i="10"/>
  <c r="Y223" i="10"/>
  <c r="Z223" i="10"/>
  <c r="AA223" i="10"/>
  <c r="AB223" i="10"/>
  <c r="AC223" i="10"/>
  <c r="AD223" i="10"/>
  <c r="AE223" i="10"/>
  <c r="AF223" i="10"/>
  <c r="AG223" i="10"/>
  <c r="AH223" i="10"/>
  <c r="AI223" i="10"/>
  <c r="AJ223" i="10"/>
  <c r="AK223" i="10" s="1"/>
  <c r="AL223" i="10"/>
  <c r="AM223" i="10"/>
  <c r="AN223" i="10"/>
  <c r="AO223" i="10"/>
  <c r="AP223" i="10"/>
  <c r="AQ223" i="10"/>
  <c r="AR223" i="10"/>
  <c r="AS223" i="10"/>
  <c r="AT223" i="10"/>
  <c r="AU223" i="10"/>
  <c r="AV223" i="10"/>
  <c r="T224" i="10"/>
  <c r="V224" i="10"/>
  <c r="W224" i="10"/>
  <c r="U224" i="10" s="1"/>
  <c r="X224" i="10"/>
  <c r="Y224" i="10"/>
  <c r="Z224" i="10"/>
  <c r="AA224" i="10"/>
  <c r="AB224" i="10"/>
  <c r="AC224" i="10"/>
  <c r="AD224" i="10"/>
  <c r="AE224" i="10"/>
  <c r="AF224" i="10"/>
  <c r="AG224" i="10"/>
  <c r="AH224" i="10"/>
  <c r="AI224" i="10"/>
  <c r="AJ224" i="10"/>
  <c r="AK224" i="10" s="1"/>
  <c r="AL224" i="10"/>
  <c r="AM224" i="10"/>
  <c r="AN224" i="10"/>
  <c r="AO224" i="10"/>
  <c r="AP224" i="10"/>
  <c r="AQ224" i="10"/>
  <c r="AR224" i="10"/>
  <c r="AS224" i="10"/>
  <c r="AT224" i="10"/>
  <c r="AU224" i="10"/>
  <c r="AV224" i="10"/>
  <c r="V225" i="10"/>
  <c r="W225" i="10"/>
  <c r="T225" i="10" s="1"/>
  <c r="X225" i="10"/>
  <c r="Y225" i="10"/>
  <c r="Z225" i="10"/>
  <c r="AA225" i="10"/>
  <c r="AB225" i="10"/>
  <c r="AC225" i="10"/>
  <c r="AD225" i="10"/>
  <c r="AE225" i="10"/>
  <c r="AF225" i="10"/>
  <c r="AG225" i="10"/>
  <c r="AH225" i="10"/>
  <c r="AI225" i="10"/>
  <c r="AJ225" i="10"/>
  <c r="AK225" i="10"/>
  <c r="AL225" i="10"/>
  <c r="AM225" i="10"/>
  <c r="AN225" i="10"/>
  <c r="AO225" i="10"/>
  <c r="AP225" i="10"/>
  <c r="AQ225" i="10"/>
  <c r="AR225" i="10"/>
  <c r="AS225" i="10"/>
  <c r="AT225" i="10"/>
  <c r="AU225" i="10"/>
  <c r="AV225" i="10"/>
  <c r="V226" i="10"/>
  <c r="W226" i="10"/>
  <c r="X226" i="10"/>
  <c r="Y226" i="10"/>
  <c r="Z226" i="10"/>
  <c r="AA226" i="10"/>
  <c r="AB226" i="10"/>
  <c r="AC226" i="10" s="1"/>
  <c r="AD226" i="10"/>
  <c r="AE226" i="10"/>
  <c r="AF226" i="10"/>
  <c r="AG226" i="10"/>
  <c r="AH226" i="10"/>
  <c r="AI226" i="10"/>
  <c r="AJ226" i="10"/>
  <c r="AK226" i="10" s="1"/>
  <c r="AL226" i="10"/>
  <c r="AM226" i="10"/>
  <c r="AN226" i="10"/>
  <c r="AO226" i="10"/>
  <c r="AP226" i="10"/>
  <c r="AQ226" i="10"/>
  <c r="AR226" i="10"/>
  <c r="AS226" i="10"/>
  <c r="AT226" i="10"/>
  <c r="AU226" i="10"/>
  <c r="AV226" i="10"/>
  <c r="V227" i="10"/>
  <c r="W227" i="10"/>
  <c r="X227" i="10"/>
  <c r="Y227" i="10"/>
  <c r="Z227" i="10"/>
  <c r="T227" i="10" s="1"/>
  <c r="AA227" i="10"/>
  <c r="AB227" i="10"/>
  <c r="AC227" i="10"/>
  <c r="AD227" i="10"/>
  <c r="AE227" i="10"/>
  <c r="AF227" i="10"/>
  <c r="AG227" i="10"/>
  <c r="AH227" i="10"/>
  <c r="AI227" i="10"/>
  <c r="AJ227" i="10"/>
  <c r="AK227" i="10" s="1"/>
  <c r="AL227" i="10"/>
  <c r="AM227" i="10"/>
  <c r="AN227" i="10"/>
  <c r="AO227" i="10"/>
  <c r="AP227" i="10"/>
  <c r="AQ227" i="10"/>
  <c r="AR227" i="10"/>
  <c r="AS227" i="10"/>
  <c r="AT227" i="10"/>
  <c r="AU227" i="10"/>
  <c r="AV227" i="10"/>
  <c r="T228" i="10"/>
  <c r="V228" i="10"/>
  <c r="W228" i="10"/>
  <c r="X228" i="10"/>
  <c r="Y228" i="10"/>
  <c r="Z228" i="10"/>
  <c r="AA228" i="10"/>
  <c r="AB228" i="10"/>
  <c r="AC228" i="10"/>
  <c r="AD228" i="10"/>
  <c r="AE228" i="10"/>
  <c r="AF228" i="10"/>
  <c r="AG228" i="10"/>
  <c r="AH228" i="10"/>
  <c r="AI228" i="10"/>
  <c r="AJ228" i="10"/>
  <c r="AK228" i="10"/>
  <c r="U228" i="10" s="1"/>
  <c r="AL228" i="10"/>
  <c r="AM228" i="10"/>
  <c r="AN228" i="10"/>
  <c r="AO228" i="10"/>
  <c r="AP228" i="10"/>
  <c r="AQ228" i="10"/>
  <c r="AR228" i="10"/>
  <c r="AS228" i="10"/>
  <c r="AT228" i="10"/>
  <c r="AU228" i="10"/>
  <c r="AV228" i="10"/>
  <c r="V229" i="10"/>
  <c r="W229" i="10"/>
  <c r="T229" i="10" s="1"/>
  <c r="X229" i="10"/>
  <c r="Y229" i="10"/>
  <c r="Z229" i="10"/>
  <c r="AA229" i="10"/>
  <c r="AB229" i="10"/>
  <c r="AC229" i="10"/>
  <c r="AD229" i="10"/>
  <c r="AE229" i="10"/>
  <c r="AF229" i="10"/>
  <c r="AG229" i="10"/>
  <c r="AH229" i="10"/>
  <c r="AI229" i="10"/>
  <c r="AJ229" i="10"/>
  <c r="AK229" i="10"/>
  <c r="AL229" i="10"/>
  <c r="AM229" i="10"/>
  <c r="AN229" i="10"/>
  <c r="AO229" i="10"/>
  <c r="AP229" i="10"/>
  <c r="AQ229" i="10"/>
  <c r="AR229" i="10"/>
  <c r="AS229" i="10"/>
  <c r="AT229" i="10"/>
  <c r="AU229" i="10"/>
  <c r="AV229" i="10"/>
  <c r="V230" i="10"/>
  <c r="W230" i="10"/>
  <c r="U230" i="10" s="1"/>
  <c r="X230" i="10"/>
  <c r="Y230" i="10"/>
  <c r="Z230" i="10"/>
  <c r="AA230" i="10"/>
  <c r="AB230" i="10"/>
  <c r="AC230" i="10"/>
  <c r="AD230" i="10"/>
  <c r="AE230" i="10"/>
  <c r="AF230" i="10"/>
  <c r="AG230" i="10" s="1"/>
  <c r="AH230" i="10"/>
  <c r="AI230" i="10"/>
  <c r="AJ230" i="10"/>
  <c r="AK230" i="10"/>
  <c r="AL230" i="10"/>
  <c r="AM230" i="10"/>
  <c r="AN230" i="10"/>
  <c r="AO230" i="10"/>
  <c r="AP230" i="10"/>
  <c r="AQ230" i="10"/>
  <c r="AR230" i="10"/>
  <c r="AS230" i="10"/>
  <c r="AT230" i="10"/>
  <c r="AU230" i="10"/>
  <c r="AV230" i="10"/>
  <c r="V231" i="10"/>
  <c r="W231" i="10"/>
  <c r="X231" i="10"/>
  <c r="Y231" i="10"/>
  <c r="Z231" i="10"/>
  <c r="AA231" i="10"/>
  <c r="AB231" i="10"/>
  <c r="AC231" i="10"/>
  <c r="AD231" i="10"/>
  <c r="AE231" i="10"/>
  <c r="AF231" i="10"/>
  <c r="AG231" i="10" s="1"/>
  <c r="AH231" i="10"/>
  <c r="AI231" i="10"/>
  <c r="AJ231" i="10"/>
  <c r="AK231" i="10"/>
  <c r="AL231" i="10"/>
  <c r="AM231" i="10"/>
  <c r="AN231" i="10"/>
  <c r="AO231" i="10"/>
  <c r="AP231" i="10"/>
  <c r="AQ231" i="10"/>
  <c r="AR231" i="10"/>
  <c r="AS231" i="10"/>
  <c r="AT231" i="10"/>
  <c r="AU231" i="10"/>
  <c r="AV231" i="10"/>
  <c r="V232" i="10"/>
  <c r="W232" i="10" s="1"/>
  <c r="X232" i="10"/>
  <c r="Y232" i="10"/>
  <c r="Z232" i="10"/>
  <c r="AA232" i="10"/>
  <c r="AB232" i="10"/>
  <c r="AC232" i="10"/>
  <c r="AD232" i="10"/>
  <c r="AE232" i="10"/>
  <c r="AF232" i="10"/>
  <c r="AG232" i="10"/>
  <c r="AH232" i="10"/>
  <c r="AI232" i="10"/>
  <c r="AJ232" i="10"/>
  <c r="AK232" i="10"/>
  <c r="AL232" i="10"/>
  <c r="AM232" i="10" s="1"/>
  <c r="AN232" i="10"/>
  <c r="AO232" i="10"/>
  <c r="AP232" i="10"/>
  <c r="AQ232" i="10"/>
  <c r="AR232" i="10"/>
  <c r="AS232" i="10"/>
  <c r="AT232" i="10"/>
  <c r="AU232" i="10"/>
  <c r="AV232" i="10"/>
  <c r="V233" i="10"/>
  <c r="W233" i="10" s="1"/>
  <c r="T233" i="10" s="1"/>
  <c r="X233" i="10"/>
  <c r="Y233" i="10"/>
  <c r="Z233" i="10"/>
  <c r="AA233" i="10"/>
  <c r="AB233" i="10"/>
  <c r="AC233" i="10"/>
  <c r="AD233" i="10"/>
  <c r="AE233" i="10"/>
  <c r="AF233" i="10"/>
  <c r="AG233" i="10" s="1"/>
  <c r="AH233" i="10"/>
  <c r="AI233" i="10"/>
  <c r="AJ233" i="10"/>
  <c r="AK233" i="10"/>
  <c r="AL233" i="10"/>
  <c r="AM233" i="10" s="1"/>
  <c r="AN233" i="10"/>
  <c r="AO233" i="10"/>
  <c r="AP233" i="10"/>
  <c r="AQ233" i="10"/>
  <c r="AR233" i="10"/>
  <c r="AS233" i="10"/>
  <c r="AT233" i="10"/>
  <c r="AU233" i="10"/>
  <c r="AV233" i="10"/>
  <c r="V234" i="10"/>
  <c r="W234" i="10"/>
  <c r="T234" i="10" s="1"/>
  <c r="X234" i="10"/>
  <c r="Y234" i="10"/>
  <c r="Z234" i="10"/>
  <c r="AA234" i="10"/>
  <c r="AB234" i="10"/>
  <c r="AC234" i="10" s="1"/>
  <c r="AD234" i="10"/>
  <c r="AE234" i="10"/>
  <c r="AF234" i="10"/>
  <c r="AG234" i="10"/>
  <c r="AH234" i="10"/>
  <c r="AI234" i="10" s="1"/>
  <c r="AJ234" i="10"/>
  <c r="AK234" i="10"/>
  <c r="AL234" i="10"/>
  <c r="AM234" i="10"/>
  <c r="AN234" i="10"/>
  <c r="AO234" i="10"/>
  <c r="AP234" i="10"/>
  <c r="AQ234" i="10"/>
  <c r="AR234" i="10"/>
  <c r="AS234" i="10"/>
  <c r="AT234" i="10"/>
  <c r="AU234" i="10"/>
  <c r="AV234" i="10"/>
  <c r="T235" i="10"/>
  <c r="V235" i="10"/>
  <c r="W235" i="10"/>
  <c r="X235" i="10"/>
  <c r="Y235" i="10"/>
  <c r="Z235" i="10"/>
  <c r="AA235" i="10"/>
  <c r="AB235" i="10"/>
  <c r="AC235" i="10" s="1"/>
  <c r="AD235" i="10"/>
  <c r="AE235" i="10"/>
  <c r="AF235" i="10"/>
  <c r="AG235" i="10"/>
  <c r="AH235" i="10"/>
  <c r="AI235" i="10"/>
  <c r="AJ235" i="10"/>
  <c r="AK235" i="10"/>
  <c r="AL235" i="10"/>
  <c r="AM235" i="10" s="1"/>
  <c r="U235" i="10" s="1"/>
  <c r="AN235" i="10"/>
  <c r="AO235" i="10"/>
  <c r="AP235" i="10"/>
  <c r="AQ235" i="10"/>
  <c r="AR235" i="10"/>
  <c r="AS235" i="10"/>
  <c r="AT235" i="10"/>
  <c r="AU235" i="10"/>
  <c r="AV235" i="10"/>
  <c r="V236" i="10"/>
  <c r="W236" i="10"/>
  <c r="X236" i="10"/>
  <c r="Y236" i="10"/>
  <c r="Z236" i="10"/>
  <c r="AA236" i="10"/>
  <c r="AB236" i="10"/>
  <c r="AC236" i="10"/>
  <c r="AD236" i="10"/>
  <c r="AE236" i="10"/>
  <c r="AF236" i="10"/>
  <c r="AG236" i="10"/>
  <c r="AH236" i="10"/>
  <c r="AI236" i="10" s="1"/>
  <c r="AJ236" i="10"/>
  <c r="AK236" i="10"/>
  <c r="AL236" i="10"/>
  <c r="AM236" i="10"/>
  <c r="AN236" i="10"/>
  <c r="AO236" i="10"/>
  <c r="AP236" i="10"/>
  <c r="AQ236" i="10"/>
  <c r="AR236" i="10"/>
  <c r="AS236" i="10"/>
  <c r="AT236" i="10"/>
  <c r="AU236" i="10"/>
  <c r="AV236" i="10"/>
  <c r="V237" i="10"/>
  <c r="W237" i="10"/>
  <c r="X237" i="10"/>
  <c r="Y237" i="10"/>
  <c r="Z237" i="10"/>
  <c r="AA237" i="10"/>
  <c r="AB237" i="10"/>
  <c r="AC237" i="10"/>
  <c r="AD237" i="10"/>
  <c r="AE237" i="10"/>
  <c r="AF237" i="10"/>
  <c r="AG237" i="10" s="1"/>
  <c r="AH237" i="10"/>
  <c r="AI237" i="10" s="1"/>
  <c r="AJ237" i="10"/>
  <c r="AK237" i="10"/>
  <c r="AL237" i="10"/>
  <c r="AM237" i="10"/>
  <c r="AN237" i="10"/>
  <c r="AO237" i="10"/>
  <c r="AP237" i="10"/>
  <c r="AQ237" i="10"/>
  <c r="AR237" i="10"/>
  <c r="AS237" i="10"/>
  <c r="AT237" i="10"/>
  <c r="AU237" i="10"/>
  <c r="AV237" i="10"/>
  <c r="T238" i="10"/>
  <c r="V238" i="10"/>
  <c r="W238" i="10"/>
  <c r="X238" i="10"/>
  <c r="Y238" i="10"/>
  <c r="Z238" i="10"/>
  <c r="AA238" i="10"/>
  <c r="U238" i="10" s="1"/>
  <c r="AB238" i="10"/>
  <c r="AC238" i="10"/>
  <c r="AD238" i="10"/>
  <c r="AE238" i="10"/>
  <c r="AF238" i="10"/>
  <c r="AG238" i="10"/>
  <c r="AH238" i="10"/>
  <c r="AI238" i="10"/>
  <c r="AJ238" i="10"/>
  <c r="AK238" i="10" s="1"/>
  <c r="AL238" i="10"/>
  <c r="AM238" i="10"/>
  <c r="AN238" i="10"/>
  <c r="AO238" i="10"/>
  <c r="AP238" i="10"/>
  <c r="AQ238" i="10"/>
  <c r="AR238" i="10"/>
  <c r="AS238" i="10"/>
  <c r="AT238" i="10"/>
  <c r="AU238" i="10"/>
  <c r="AV238" i="10"/>
  <c r="V239" i="10"/>
  <c r="W239" i="10"/>
  <c r="T239" i="10" s="1"/>
  <c r="X239" i="10"/>
  <c r="Y239" i="10"/>
  <c r="Z239" i="10"/>
  <c r="AA239" i="10"/>
  <c r="AB239" i="10"/>
  <c r="AC239" i="10"/>
  <c r="AD239" i="10"/>
  <c r="AE239" i="10"/>
  <c r="AF239" i="10"/>
  <c r="AG239" i="10"/>
  <c r="AH239" i="10"/>
  <c r="AI239" i="10"/>
  <c r="AJ239" i="10"/>
  <c r="AK239" i="10"/>
  <c r="AL239" i="10"/>
  <c r="AM239" i="10"/>
  <c r="AN239" i="10"/>
  <c r="AO239" i="10"/>
  <c r="AP239" i="10"/>
  <c r="AQ239" i="10"/>
  <c r="AR239" i="10"/>
  <c r="AS239" i="10"/>
  <c r="AT239" i="10"/>
  <c r="AU239" i="10"/>
  <c r="AV239" i="10"/>
  <c r="V240" i="10"/>
  <c r="W240" i="10"/>
  <c r="T240" i="10" s="1"/>
  <c r="X240" i="10"/>
  <c r="Y240" i="10"/>
  <c r="Z240" i="10"/>
  <c r="AA240" i="10"/>
  <c r="AB240" i="10"/>
  <c r="AC240" i="10"/>
  <c r="AD240" i="10"/>
  <c r="AE240" i="10"/>
  <c r="AF240" i="10"/>
  <c r="AG240" i="10"/>
  <c r="AH240" i="10"/>
  <c r="AI240" i="10"/>
  <c r="AJ240" i="10"/>
  <c r="AK240" i="10"/>
  <c r="AL240" i="10"/>
  <c r="AM240" i="10"/>
  <c r="AN240" i="10"/>
  <c r="AO240" i="10"/>
  <c r="AP240" i="10"/>
  <c r="AQ240" i="10"/>
  <c r="AR240" i="10"/>
  <c r="AS240" i="10"/>
  <c r="AT240" i="10"/>
  <c r="AU240" i="10"/>
  <c r="AV240" i="10"/>
  <c r="V241" i="10"/>
  <c r="W241" i="10"/>
  <c r="T241" i="10" s="1"/>
  <c r="X241" i="10"/>
  <c r="Y241" i="10"/>
  <c r="Z241" i="10"/>
  <c r="AA241" i="10"/>
  <c r="AB241" i="10"/>
  <c r="AC241" i="10"/>
  <c r="AD241" i="10"/>
  <c r="AE241" i="10"/>
  <c r="AF241" i="10"/>
  <c r="AG241" i="10"/>
  <c r="AH241" i="10"/>
  <c r="AI241" i="10"/>
  <c r="AJ241" i="10"/>
  <c r="AK241" i="10"/>
  <c r="AL241" i="10"/>
  <c r="AM241" i="10"/>
  <c r="AN241" i="10"/>
  <c r="AO241" i="10"/>
  <c r="AP241" i="10"/>
  <c r="AQ241" i="10"/>
  <c r="AR241" i="10"/>
  <c r="AS241" i="10"/>
  <c r="AT241" i="10"/>
  <c r="AU241" i="10"/>
  <c r="AV241" i="10"/>
  <c r="V242" i="10"/>
  <c r="W242" i="10"/>
  <c r="X242" i="10"/>
  <c r="Y242" i="10"/>
  <c r="Z242" i="10"/>
  <c r="AA242" i="10"/>
  <c r="AB242" i="10"/>
  <c r="AC242" i="10"/>
  <c r="AD242" i="10"/>
  <c r="AE242" i="10"/>
  <c r="AF242" i="10"/>
  <c r="AG242" i="10"/>
  <c r="AH242" i="10"/>
  <c r="AI242" i="10"/>
  <c r="AJ242" i="10"/>
  <c r="AK242" i="10" s="1"/>
  <c r="AL242" i="10"/>
  <c r="AM242" i="10"/>
  <c r="AN242" i="10"/>
  <c r="AO242" i="10"/>
  <c r="AP242" i="10"/>
  <c r="AQ242" i="10"/>
  <c r="AR242" i="10"/>
  <c r="AS242" i="10"/>
  <c r="AT242" i="10"/>
  <c r="AU242" i="10"/>
  <c r="AV242" i="10"/>
  <c r="T243" i="10"/>
  <c r="V243" i="10"/>
  <c r="W243" i="10"/>
  <c r="U243" i="10" s="1"/>
  <c r="X243" i="10"/>
  <c r="Y243" i="10"/>
  <c r="Z243" i="10"/>
  <c r="AA243" i="10"/>
  <c r="AB243" i="10"/>
  <c r="AC243" i="10"/>
  <c r="AD243" i="10"/>
  <c r="AE243" i="10"/>
  <c r="AF243" i="10"/>
  <c r="AG243" i="10"/>
  <c r="AH243" i="10"/>
  <c r="AI243" i="10"/>
  <c r="AJ243" i="10"/>
  <c r="AK243" i="10" s="1"/>
  <c r="AL243" i="10"/>
  <c r="AM243" i="10"/>
  <c r="AN243" i="10"/>
  <c r="AO243" i="10"/>
  <c r="AP243" i="10"/>
  <c r="AQ243" i="10"/>
  <c r="AR243" i="10"/>
  <c r="AS243" i="10"/>
  <c r="AT243" i="10"/>
  <c r="AU243" i="10"/>
  <c r="AV243" i="10"/>
  <c r="V244" i="10"/>
  <c r="W244" i="10"/>
  <c r="U244" i="10" s="1"/>
  <c r="X244" i="10"/>
  <c r="Y244" i="10"/>
  <c r="Z244" i="10"/>
  <c r="AA244" i="10"/>
  <c r="AB244" i="10"/>
  <c r="AC244" i="10"/>
  <c r="AD244" i="10"/>
  <c r="AE244" i="10"/>
  <c r="AF244" i="10"/>
  <c r="AG244" i="10"/>
  <c r="AH244" i="10"/>
  <c r="AI244" i="10"/>
  <c r="AJ244" i="10"/>
  <c r="AK244" i="10"/>
  <c r="AL244" i="10"/>
  <c r="AM244" i="10"/>
  <c r="AN244" i="10"/>
  <c r="AO244" i="10"/>
  <c r="AP244" i="10"/>
  <c r="AQ244" i="10"/>
  <c r="AR244" i="10"/>
  <c r="AS244" i="10"/>
  <c r="AT244" i="10"/>
  <c r="AU244" i="10"/>
  <c r="AV244" i="10"/>
  <c r="V245" i="10"/>
  <c r="W245" i="10"/>
  <c r="U245" i="10" s="1"/>
  <c r="X245" i="10"/>
  <c r="Y245" i="10"/>
  <c r="Z245" i="10"/>
  <c r="AA245" i="10"/>
  <c r="AB245" i="10"/>
  <c r="AC245" i="10"/>
  <c r="AD245" i="10"/>
  <c r="AE245" i="10"/>
  <c r="AF245" i="10"/>
  <c r="AG245" i="10"/>
  <c r="AH245" i="10"/>
  <c r="AI245" i="10"/>
  <c r="AJ245" i="10"/>
  <c r="AK245" i="10"/>
  <c r="AL245" i="10"/>
  <c r="AM245" i="10"/>
  <c r="AN245" i="10"/>
  <c r="AO245" i="10"/>
  <c r="AP245" i="10"/>
  <c r="AQ245" i="10"/>
  <c r="AR245" i="10"/>
  <c r="AS245" i="10"/>
  <c r="AT245" i="10"/>
  <c r="AU245" i="10"/>
  <c r="AV245" i="10"/>
  <c r="V246" i="10"/>
  <c r="W246" i="10"/>
  <c r="T246" i="10" s="1"/>
  <c r="X246" i="10"/>
  <c r="Y246" i="10"/>
  <c r="Z246" i="10"/>
  <c r="AA246" i="10"/>
  <c r="AB246" i="10"/>
  <c r="AC246" i="10"/>
  <c r="AD246" i="10"/>
  <c r="AE246" i="10"/>
  <c r="AF246" i="10"/>
  <c r="AG246" i="10" s="1"/>
  <c r="AH246" i="10"/>
  <c r="AI246" i="10"/>
  <c r="AJ246" i="10"/>
  <c r="AK246" i="10"/>
  <c r="AL246" i="10"/>
  <c r="AM246" i="10"/>
  <c r="AN246" i="10"/>
  <c r="AO246" i="10"/>
  <c r="AP246" i="10"/>
  <c r="AQ246" i="10"/>
  <c r="AR246" i="10"/>
  <c r="AS246" i="10"/>
  <c r="AT246" i="10"/>
  <c r="AU246" i="10"/>
  <c r="AV246" i="10"/>
  <c r="V247" i="10"/>
  <c r="W247" i="10"/>
  <c r="X247" i="10"/>
  <c r="Y247" i="10"/>
  <c r="Z247" i="10"/>
  <c r="AA247" i="10"/>
  <c r="AB247" i="10"/>
  <c r="AC247" i="10"/>
  <c r="AD247" i="10"/>
  <c r="AE247" i="10"/>
  <c r="AF247" i="10"/>
  <c r="AG247" i="10" s="1"/>
  <c r="AH247" i="10"/>
  <c r="AI247" i="10"/>
  <c r="AJ247" i="10"/>
  <c r="AK247" i="10"/>
  <c r="AL247" i="10"/>
  <c r="AM247" i="10"/>
  <c r="AN247" i="10"/>
  <c r="AO247" i="10"/>
  <c r="AP247" i="10"/>
  <c r="AQ247" i="10"/>
  <c r="AR247" i="10"/>
  <c r="AS247" i="10"/>
  <c r="AT247" i="10"/>
  <c r="AU247" i="10"/>
  <c r="AV247" i="10"/>
  <c r="V248" i="10"/>
  <c r="W248" i="10" s="1"/>
  <c r="X248" i="10"/>
  <c r="Y248" i="10"/>
  <c r="Z248" i="10"/>
  <c r="AA248" i="10"/>
  <c r="AB248" i="10"/>
  <c r="AC248" i="10"/>
  <c r="AD248" i="10"/>
  <c r="AE248" i="10"/>
  <c r="AF248" i="10"/>
  <c r="AG248" i="10"/>
  <c r="AH248" i="10"/>
  <c r="AI248" i="10"/>
  <c r="AJ248" i="10"/>
  <c r="AK248" i="10"/>
  <c r="AL248" i="10"/>
  <c r="AM248" i="10" s="1"/>
  <c r="AN248" i="10"/>
  <c r="AO248" i="10"/>
  <c r="AP248" i="10"/>
  <c r="AQ248" i="10"/>
  <c r="AR248" i="10"/>
  <c r="AS248" i="10"/>
  <c r="AT248" i="10"/>
  <c r="AU248" i="10"/>
  <c r="AV248" i="10"/>
  <c r="V249" i="10"/>
  <c r="W249" i="10" s="1"/>
  <c r="X249" i="10"/>
  <c r="Y249" i="10"/>
  <c r="Z249" i="10"/>
  <c r="AA249" i="10"/>
  <c r="AB249" i="10"/>
  <c r="AC249" i="10"/>
  <c r="U249" i="10" s="1"/>
  <c r="AD249" i="10"/>
  <c r="AE249" i="10"/>
  <c r="AF249" i="10"/>
  <c r="AG249" i="10"/>
  <c r="AH249" i="10"/>
  <c r="AI249" i="10"/>
  <c r="AJ249" i="10"/>
  <c r="AK249" i="10"/>
  <c r="AL249" i="10"/>
  <c r="AM249" i="10" s="1"/>
  <c r="AN249" i="10"/>
  <c r="AO249" i="10"/>
  <c r="AP249" i="10"/>
  <c r="AQ249" i="10"/>
  <c r="AR249" i="10"/>
  <c r="AS249" i="10"/>
  <c r="AT249" i="10"/>
  <c r="AU249" i="10"/>
  <c r="AV249" i="10"/>
  <c r="T249" i="10" s="1"/>
  <c r="V250" i="10"/>
  <c r="W250" i="10"/>
  <c r="T250" i="10" s="1"/>
  <c r="X250" i="10"/>
  <c r="Y250" i="10"/>
  <c r="Z250" i="10"/>
  <c r="AA250" i="10"/>
  <c r="AB250" i="10"/>
  <c r="AC250" i="10" s="1"/>
  <c r="AD250" i="10"/>
  <c r="AE250" i="10"/>
  <c r="AF250" i="10"/>
  <c r="AG250" i="10"/>
  <c r="AH250" i="10"/>
  <c r="AI250" i="10"/>
  <c r="AJ250" i="10"/>
  <c r="AK250" i="10"/>
  <c r="AL250" i="10"/>
  <c r="AM250" i="10" s="1"/>
  <c r="AN250" i="10"/>
  <c r="AO250" i="10"/>
  <c r="AP250" i="10"/>
  <c r="AQ250" i="10"/>
  <c r="AR250" i="10"/>
  <c r="AS250" i="10"/>
  <c r="AT250" i="10"/>
  <c r="AU250" i="10"/>
  <c r="AV250" i="10"/>
  <c r="V251" i="10"/>
  <c r="W251" i="10"/>
  <c r="U251" i="10" s="1"/>
  <c r="X251" i="10"/>
  <c r="Y251" i="10"/>
  <c r="Z251" i="10"/>
  <c r="AA251" i="10"/>
  <c r="AB251" i="10"/>
  <c r="AC251" i="10" s="1"/>
  <c r="AD251" i="10"/>
  <c r="AE251" i="10"/>
  <c r="AF251" i="10"/>
  <c r="AG251" i="10"/>
  <c r="AH251" i="10"/>
  <c r="AI251" i="10"/>
  <c r="AJ251" i="10"/>
  <c r="AK251" i="10"/>
  <c r="AL251" i="10"/>
  <c r="AM251" i="10"/>
  <c r="AN251" i="10"/>
  <c r="AO251" i="10"/>
  <c r="AP251" i="10"/>
  <c r="AQ251" i="10"/>
  <c r="AR251" i="10"/>
  <c r="AS251" i="10"/>
  <c r="AT251" i="10"/>
  <c r="AU251" i="10"/>
  <c r="AV251" i="10"/>
  <c r="V252" i="10"/>
  <c r="W252" i="10"/>
  <c r="U252" i="10" s="1"/>
  <c r="X252" i="10"/>
  <c r="Y252" i="10"/>
  <c r="Z252" i="10"/>
  <c r="AA252" i="10"/>
  <c r="AB252" i="10"/>
  <c r="AC252" i="10"/>
  <c r="AD252" i="10"/>
  <c r="AE252" i="10"/>
  <c r="AF252" i="10"/>
  <c r="AG252" i="10"/>
  <c r="AH252" i="10"/>
  <c r="AI252" i="10" s="1"/>
  <c r="AJ252" i="10"/>
  <c r="AK252" i="10"/>
  <c r="AL252" i="10"/>
  <c r="AM252" i="10"/>
  <c r="AN252" i="10"/>
  <c r="AO252" i="10"/>
  <c r="AP252" i="10"/>
  <c r="AQ252" i="10"/>
  <c r="AR252" i="10"/>
  <c r="AS252" i="10"/>
  <c r="AT252" i="10"/>
  <c r="AU252" i="10"/>
  <c r="AV252" i="10"/>
  <c r="V253" i="10"/>
  <c r="W253" i="10"/>
  <c r="X253" i="10"/>
  <c r="Y253" i="10"/>
  <c r="Z253" i="10"/>
  <c r="AA253" i="10"/>
  <c r="AB253" i="10"/>
  <c r="AC253" i="10"/>
  <c r="AD253" i="10"/>
  <c r="AE253" i="10"/>
  <c r="AF253" i="10"/>
  <c r="AG253" i="10"/>
  <c r="AH253" i="10"/>
  <c r="AI253" i="10" s="1"/>
  <c r="AJ253" i="10"/>
  <c r="AK253" i="10"/>
  <c r="AL253" i="10"/>
  <c r="AM253" i="10"/>
  <c r="AN253" i="10"/>
  <c r="AO253" i="10"/>
  <c r="AP253" i="10"/>
  <c r="AQ253" i="10"/>
  <c r="AR253" i="10"/>
  <c r="AS253" i="10"/>
  <c r="AT253" i="10"/>
  <c r="AU253" i="10"/>
  <c r="AV253" i="10"/>
  <c r="T254" i="10"/>
  <c r="V254" i="10"/>
  <c r="W254" i="10"/>
  <c r="X254" i="10"/>
  <c r="Y254" i="10"/>
  <c r="Z254" i="10"/>
  <c r="AA254" i="10"/>
  <c r="AB254" i="10"/>
  <c r="AC254" i="10"/>
  <c r="AD254" i="10"/>
  <c r="AE254" i="10"/>
  <c r="AF254" i="10"/>
  <c r="AG254" i="10"/>
  <c r="AH254" i="10"/>
  <c r="AI254" i="10"/>
  <c r="AJ254" i="10"/>
  <c r="AK254" i="10"/>
  <c r="U254" i="10" s="1"/>
  <c r="AL254" i="10"/>
  <c r="AM254" i="10"/>
  <c r="AN254" i="10"/>
  <c r="AO254" i="10"/>
  <c r="AP254" i="10"/>
  <c r="AQ254" i="10"/>
  <c r="AR254" i="10"/>
  <c r="AS254" i="10"/>
  <c r="AT254" i="10"/>
  <c r="AU254" i="10"/>
  <c r="AV254" i="10"/>
  <c r="V255" i="10"/>
  <c r="W255" i="10"/>
  <c r="U255" i="10" s="1"/>
  <c r="X255" i="10"/>
  <c r="Y255" i="10"/>
  <c r="Z255" i="10"/>
  <c r="AA255" i="10"/>
  <c r="AB255" i="10"/>
  <c r="AC255" i="10"/>
  <c r="AD255" i="10"/>
  <c r="AE255" i="10"/>
  <c r="AF255" i="10"/>
  <c r="AG255" i="10" s="1"/>
  <c r="AH255" i="10"/>
  <c r="AI255" i="10"/>
  <c r="AJ255" i="10"/>
  <c r="AK255" i="10"/>
  <c r="AL255" i="10"/>
  <c r="AM255" i="10"/>
  <c r="AN255" i="10"/>
  <c r="AO255" i="10"/>
  <c r="AP255" i="10"/>
  <c r="AQ255" i="10"/>
  <c r="AR255" i="10"/>
  <c r="AS255" i="10"/>
  <c r="AT255" i="10"/>
  <c r="AU255" i="10"/>
  <c r="AV255" i="10"/>
  <c r="V256" i="10"/>
  <c r="W256" i="10"/>
  <c r="T256" i="10" s="1"/>
  <c r="X256" i="10"/>
  <c r="Y256" i="10"/>
  <c r="Z256" i="10"/>
  <c r="AA256" i="10"/>
  <c r="AB256" i="10"/>
  <c r="AC256" i="10"/>
  <c r="AD256" i="10"/>
  <c r="AE256" i="10"/>
  <c r="AF256" i="10"/>
  <c r="AG256" i="10"/>
  <c r="AH256" i="10"/>
  <c r="AI256" i="10"/>
  <c r="AJ256" i="10"/>
  <c r="AK256" i="10"/>
  <c r="AL256" i="10"/>
  <c r="AM256" i="10"/>
  <c r="AN256" i="10"/>
  <c r="AO256" i="10"/>
  <c r="AP256" i="10"/>
  <c r="AQ256" i="10"/>
  <c r="AR256" i="10"/>
  <c r="AS256" i="10"/>
  <c r="AT256" i="10"/>
  <c r="AU256" i="10"/>
  <c r="AV256" i="10"/>
  <c r="V257" i="10"/>
  <c r="W257" i="10" s="1"/>
  <c r="X257" i="10"/>
  <c r="Y257" i="10"/>
  <c r="Z257" i="10"/>
  <c r="AA257" i="10"/>
  <c r="AB257" i="10"/>
  <c r="AC257" i="10"/>
  <c r="AD257" i="10"/>
  <c r="AE257" i="10"/>
  <c r="AF257" i="10"/>
  <c r="AG257" i="10"/>
  <c r="AH257" i="10"/>
  <c r="AI257" i="10"/>
  <c r="AJ257" i="10"/>
  <c r="AK257" i="10"/>
  <c r="AL257" i="10"/>
  <c r="AM257" i="10" s="1"/>
  <c r="AN257" i="10"/>
  <c r="AO257" i="10"/>
  <c r="AP257" i="10"/>
  <c r="AQ257" i="10"/>
  <c r="AR257" i="10"/>
  <c r="AS257" i="10"/>
  <c r="AT257" i="10"/>
  <c r="AU257" i="10"/>
  <c r="AV257" i="10"/>
  <c r="V258" i="10"/>
  <c r="W258" i="10"/>
  <c r="X258" i="10"/>
  <c r="Y258" i="10"/>
  <c r="Z258" i="10"/>
  <c r="AA258" i="10"/>
  <c r="AB258" i="10"/>
  <c r="AC258" i="10"/>
  <c r="AD258" i="10"/>
  <c r="AE258" i="10"/>
  <c r="AF258" i="10"/>
  <c r="AG258" i="10"/>
  <c r="AH258" i="10"/>
  <c r="AI258" i="10"/>
  <c r="AJ258" i="10"/>
  <c r="AK258" i="10" s="1"/>
  <c r="AL258" i="10"/>
  <c r="AM258" i="10"/>
  <c r="AN258" i="10"/>
  <c r="AO258" i="10"/>
  <c r="AP258" i="10"/>
  <c r="AQ258" i="10"/>
  <c r="AR258" i="10"/>
  <c r="AS258" i="10"/>
  <c r="AT258" i="10"/>
  <c r="AU258" i="10"/>
  <c r="AV258" i="10"/>
  <c r="V259" i="10"/>
  <c r="W259" i="10"/>
  <c r="X259" i="10"/>
  <c r="Y259" i="10"/>
  <c r="Z259" i="10"/>
  <c r="T259" i="10" s="1"/>
  <c r="AA259" i="10"/>
  <c r="AB259" i="10"/>
  <c r="AC259" i="10"/>
  <c r="AD259" i="10"/>
  <c r="AE259" i="10"/>
  <c r="AF259" i="10"/>
  <c r="AG259" i="10" s="1"/>
  <c r="AH259" i="10"/>
  <c r="AI259" i="10"/>
  <c r="AJ259" i="10"/>
  <c r="AK259" i="10" s="1"/>
  <c r="AL259" i="10"/>
  <c r="AM259" i="10"/>
  <c r="AN259" i="10"/>
  <c r="AO259" i="10"/>
  <c r="AP259" i="10"/>
  <c r="AQ259" i="10"/>
  <c r="AR259" i="10"/>
  <c r="AS259" i="10"/>
  <c r="AT259" i="10"/>
  <c r="AU259" i="10"/>
  <c r="AV259" i="10"/>
  <c r="V260" i="10"/>
  <c r="W260" i="10"/>
  <c r="T260" i="10" s="1"/>
  <c r="X260" i="10"/>
  <c r="Y260" i="10"/>
  <c r="Z260" i="10"/>
  <c r="AA260" i="10"/>
  <c r="AB260" i="10"/>
  <c r="AC260" i="10"/>
  <c r="AD260" i="10"/>
  <c r="AE260" i="10"/>
  <c r="AF260" i="10"/>
  <c r="AG260" i="10"/>
  <c r="AH260" i="10"/>
  <c r="AI260" i="10"/>
  <c r="AJ260" i="10"/>
  <c r="AK260" i="10" s="1"/>
  <c r="AL260" i="10"/>
  <c r="AM260" i="10"/>
  <c r="AN260" i="10"/>
  <c r="AO260" i="10"/>
  <c r="AP260" i="10"/>
  <c r="AQ260" i="10"/>
  <c r="AR260" i="10"/>
  <c r="AS260" i="10"/>
  <c r="AT260" i="10"/>
  <c r="AU260" i="10"/>
  <c r="AV260" i="10"/>
  <c r="T261" i="10"/>
  <c r="V261" i="10"/>
  <c r="W261" i="10"/>
  <c r="U261" i="10" s="1"/>
  <c r="X261" i="10"/>
  <c r="Y261" i="10"/>
  <c r="Z261" i="10"/>
  <c r="AA261" i="10"/>
  <c r="AB261" i="10"/>
  <c r="AC261" i="10"/>
  <c r="AD261" i="10"/>
  <c r="AE261" i="10"/>
  <c r="AF261" i="10"/>
  <c r="AG261" i="10"/>
  <c r="AH261" i="10"/>
  <c r="AI261" i="10"/>
  <c r="AJ261" i="10"/>
  <c r="AK261" i="10" s="1"/>
  <c r="AL261" i="10"/>
  <c r="AM261" i="10"/>
  <c r="AN261" i="10"/>
  <c r="AO261" i="10"/>
  <c r="AP261" i="10"/>
  <c r="AQ261" i="10"/>
  <c r="AR261" i="10"/>
  <c r="AS261" i="10"/>
  <c r="AT261" i="10"/>
  <c r="AU261" i="10"/>
  <c r="AV261" i="10"/>
  <c r="V262" i="10"/>
  <c r="W262" i="10"/>
  <c r="T262" i="10" s="1"/>
  <c r="X262" i="10"/>
  <c r="Y262" i="10"/>
  <c r="Z262" i="10"/>
  <c r="AA262" i="10"/>
  <c r="AB262" i="10"/>
  <c r="AC262" i="10"/>
  <c r="AD262" i="10"/>
  <c r="AE262" i="10"/>
  <c r="AF262" i="10"/>
  <c r="AG262" i="10" s="1"/>
  <c r="AH262" i="10"/>
  <c r="AI262" i="10"/>
  <c r="AJ262" i="10"/>
  <c r="AK262" i="10"/>
  <c r="AL262" i="10"/>
  <c r="AM262" i="10"/>
  <c r="AN262" i="10"/>
  <c r="AO262" i="10"/>
  <c r="AP262" i="10"/>
  <c r="AQ262" i="10"/>
  <c r="AR262" i="10"/>
  <c r="AS262" i="10"/>
  <c r="AT262" i="10"/>
  <c r="AU262" i="10"/>
  <c r="AV262" i="10"/>
  <c r="V263" i="10"/>
  <c r="W263" i="10"/>
  <c r="X263" i="10"/>
  <c r="Y263" i="10"/>
  <c r="Z263" i="10"/>
  <c r="AA263" i="10"/>
  <c r="AB263" i="10"/>
  <c r="AC263" i="10"/>
  <c r="AD263" i="10"/>
  <c r="AE263" i="10"/>
  <c r="AF263" i="10"/>
  <c r="AG263" i="10" s="1"/>
  <c r="AH263" i="10"/>
  <c r="AI263" i="10"/>
  <c r="AJ263" i="10"/>
  <c r="AK263" i="10"/>
  <c r="AL263" i="10"/>
  <c r="AM263" i="10"/>
  <c r="AN263" i="10"/>
  <c r="AO263" i="10"/>
  <c r="AP263" i="10"/>
  <c r="AQ263" i="10"/>
  <c r="AR263" i="10"/>
  <c r="AS263" i="10"/>
  <c r="AT263" i="10"/>
  <c r="AU263" i="10"/>
  <c r="AV263" i="10"/>
  <c r="V264" i="10"/>
  <c r="W264" i="10" s="1"/>
  <c r="X264" i="10"/>
  <c r="Y264" i="10"/>
  <c r="Z264" i="10"/>
  <c r="AA264" i="10"/>
  <c r="AB264" i="10"/>
  <c r="AC264" i="10"/>
  <c r="AD264" i="10"/>
  <c r="AE264" i="10"/>
  <c r="AF264" i="10"/>
  <c r="AG264" i="10"/>
  <c r="AH264" i="10"/>
  <c r="AI264" i="10"/>
  <c r="AJ264" i="10"/>
  <c r="AK264" i="10"/>
  <c r="AL264" i="10"/>
  <c r="AM264" i="10" s="1"/>
  <c r="AN264" i="10"/>
  <c r="AO264" i="10"/>
  <c r="AP264" i="10"/>
  <c r="AQ264" i="10"/>
  <c r="AR264" i="10"/>
  <c r="AS264" i="10"/>
  <c r="AT264" i="10"/>
  <c r="AU264" i="10"/>
  <c r="AV264" i="10"/>
  <c r="V265" i="10"/>
  <c r="W265" i="10" s="1"/>
  <c r="X265" i="10"/>
  <c r="Y265" i="10"/>
  <c r="Z265" i="10"/>
  <c r="AA265" i="10"/>
  <c r="AB265" i="10"/>
  <c r="AC265" i="10" s="1"/>
  <c r="AD265" i="10"/>
  <c r="AE265" i="10"/>
  <c r="AF265" i="10"/>
  <c r="AG265" i="10"/>
  <c r="AH265" i="10"/>
  <c r="AI265" i="10"/>
  <c r="AJ265" i="10"/>
  <c r="AK265" i="10"/>
  <c r="AL265" i="10"/>
  <c r="AM265" i="10" s="1"/>
  <c r="AN265" i="10"/>
  <c r="AO265" i="10"/>
  <c r="AP265" i="10"/>
  <c r="AQ265" i="10"/>
  <c r="AR265" i="10"/>
  <c r="AS265" i="10"/>
  <c r="AT265" i="10"/>
  <c r="AU265" i="10"/>
  <c r="AV265" i="10"/>
  <c r="V266" i="10"/>
  <c r="W266" i="10"/>
  <c r="T266" i="10" s="1"/>
  <c r="X266" i="10"/>
  <c r="Y266" i="10"/>
  <c r="Z266" i="10"/>
  <c r="AA266" i="10"/>
  <c r="AB266" i="10"/>
  <c r="AC266" i="10" s="1"/>
  <c r="AD266" i="10"/>
  <c r="AE266" i="10"/>
  <c r="AF266" i="10"/>
  <c r="AG266" i="10"/>
  <c r="AH266" i="10"/>
  <c r="AI266" i="10"/>
  <c r="AJ266" i="10"/>
  <c r="AK266" i="10"/>
  <c r="AL266" i="10"/>
  <c r="AM266" i="10"/>
  <c r="AN266" i="10"/>
  <c r="AO266" i="10"/>
  <c r="AP266" i="10"/>
  <c r="AQ266" i="10"/>
  <c r="AR266" i="10"/>
  <c r="AS266" i="10"/>
  <c r="AT266" i="10"/>
  <c r="AU266" i="10"/>
  <c r="AV266" i="10"/>
  <c r="V267" i="10"/>
  <c r="W267" i="10"/>
  <c r="T267" i="10" s="1"/>
  <c r="X267" i="10"/>
  <c r="Y267" i="10"/>
  <c r="Z267" i="10"/>
  <c r="AA267" i="10"/>
  <c r="AB267" i="10"/>
  <c r="AC267" i="10" s="1"/>
  <c r="AD267" i="10"/>
  <c r="AE267" i="10"/>
  <c r="AF267" i="10"/>
  <c r="AG267" i="10"/>
  <c r="AH267" i="10"/>
  <c r="AI267" i="10" s="1"/>
  <c r="AJ267" i="10"/>
  <c r="AK267" i="10"/>
  <c r="AL267" i="10"/>
  <c r="AM267" i="10"/>
  <c r="AN267" i="10"/>
  <c r="AO267" i="10"/>
  <c r="AP267" i="10"/>
  <c r="AQ267" i="10"/>
  <c r="AR267" i="10"/>
  <c r="AS267" i="10"/>
  <c r="AT267" i="10"/>
  <c r="AU267" i="10"/>
  <c r="AV267" i="10"/>
  <c r="V268" i="10"/>
  <c r="W268" i="10" s="1"/>
  <c r="X268" i="10"/>
  <c r="Y268" i="10"/>
  <c r="Z268" i="10"/>
  <c r="AA268" i="10"/>
  <c r="AB268" i="10"/>
  <c r="AC268" i="10"/>
  <c r="AD268" i="10"/>
  <c r="AE268" i="10"/>
  <c r="AF268" i="10"/>
  <c r="AG268" i="10"/>
  <c r="AH268" i="10"/>
  <c r="AI268" i="10" s="1"/>
  <c r="AJ268" i="10"/>
  <c r="AK268" i="10"/>
  <c r="AL268" i="10"/>
  <c r="AM268" i="10"/>
  <c r="AN268" i="10"/>
  <c r="AO268" i="10"/>
  <c r="AP268" i="10"/>
  <c r="AQ268" i="10"/>
  <c r="AR268" i="10"/>
  <c r="AS268" i="10"/>
  <c r="AT268" i="10"/>
  <c r="AU268" i="10"/>
  <c r="AV268" i="10"/>
  <c r="V269" i="10"/>
  <c r="W269" i="10"/>
  <c r="X269" i="10"/>
  <c r="Y269" i="10"/>
  <c r="Z269" i="10"/>
  <c r="AA269" i="10"/>
  <c r="AB269" i="10"/>
  <c r="AC269" i="10" s="1"/>
  <c r="AD269" i="10"/>
  <c r="AE269" i="10"/>
  <c r="AF269" i="10"/>
  <c r="AG269" i="10"/>
  <c r="AH269" i="10"/>
  <c r="AI269" i="10" s="1"/>
  <c r="AJ269" i="10"/>
  <c r="AK269" i="10"/>
  <c r="AL269" i="10"/>
  <c r="AM269" i="10"/>
  <c r="AN269" i="10"/>
  <c r="AO269" i="10"/>
  <c r="AP269" i="10"/>
  <c r="AQ269" i="10"/>
  <c r="AR269" i="10"/>
  <c r="AS269" i="10"/>
  <c r="AT269" i="10"/>
  <c r="AU269" i="10"/>
  <c r="AV269" i="10"/>
  <c r="V270" i="10"/>
  <c r="W270" i="10"/>
  <c r="X270" i="10"/>
  <c r="Y270" i="10"/>
  <c r="Z270" i="10"/>
  <c r="AA270" i="10"/>
  <c r="U270" i="10" s="1"/>
  <c r="AB270" i="10"/>
  <c r="AC270" i="10"/>
  <c r="AD270" i="10"/>
  <c r="AE270" i="10"/>
  <c r="AF270" i="10"/>
  <c r="AG270" i="10" s="1"/>
  <c r="AH270" i="10"/>
  <c r="AI270" i="10"/>
  <c r="AJ270" i="10"/>
  <c r="AK270" i="10"/>
  <c r="AL270" i="10"/>
  <c r="AM270" i="10"/>
  <c r="AN270" i="10"/>
  <c r="AO270" i="10"/>
  <c r="AP270" i="10"/>
  <c r="AQ270" i="10"/>
  <c r="AR270" i="10"/>
  <c r="AS270" i="10"/>
  <c r="AT270" i="10"/>
  <c r="AU270" i="10"/>
  <c r="AV270" i="10"/>
  <c r="T270" i="10" s="1"/>
  <c r="V271" i="10"/>
  <c r="W271" i="10" s="1"/>
  <c r="X271" i="10"/>
  <c r="Y271" i="10"/>
  <c r="Z271" i="10"/>
  <c r="AA271" i="10"/>
  <c r="AB271" i="10"/>
  <c r="AC271" i="10"/>
  <c r="AD271" i="10"/>
  <c r="AE271" i="10"/>
  <c r="AF271" i="10"/>
  <c r="AG271" i="10"/>
  <c r="AH271" i="10"/>
  <c r="AI271" i="10"/>
  <c r="AJ271" i="10"/>
  <c r="AK271" i="10"/>
  <c r="AL271" i="10"/>
  <c r="AM271" i="10" s="1"/>
  <c r="AN271" i="10"/>
  <c r="AO271" i="10"/>
  <c r="AP271" i="10"/>
  <c r="AQ271" i="10"/>
  <c r="AR271" i="10"/>
  <c r="AS271" i="10"/>
  <c r="AT271" i="10"/>
  <c r="AU271" i="10"/>
  <c r="AV271" i="10"/>
  <c r="V272" i="10"/>
  <c r="W272" i="10" s="1"/>
  <c r="X272" i="10"/>
  <c r="Y272" i="10"/>
  <c r="Z272" i="10"/>
  <c r="AA272" i="10"/>
  <c r="AB272" i="10"/>
  <c r="AC272" i="10"/>
  <c r="AD272" i="10"/>
  <c r="AE272" i="10"/>
  <c r="AF272" i="10"/>
  <c r="AG272" i="10"/>
  <c r="AH272" i="10"/>
  <c r="AI272" i="10"/>
  <c r="AJ272" i="10"/>
  <c r="AK272" i="10"/>
  <c r="AL272" i="10"/>
  <c r="AM272" i="10" s="1"/>
  <c r="AN272" i="10"/>
  <c r="AO272" i="10"/>
  <c r="AP272" i="10"/>
  <c r="AQ272" i="10"/>
  <c r="AR272" i="10"/>
  <c r="AS272" i="10"/>
  <c r="AT272" i="10"/>
  <c r="AU272" i="10"/>
  <c r="AV272" i="10"/>
  <c r="V273" i="10"/>
  <c r="W273" i="10"/>
  <c r="X273" i="10"/>
  <c r="Y273" i="10"/>
  <c r="Z273" i="10"/>
  <c r="AA273" i="10"/>
  <c r="AB273" i="10"/>
  <c r="AC273" i="10" s="1"/>
  <c r="AD273" i="10"/>
  <c r="AE273" i="10"/>
  <c r="AF273" i="10"/>
  <c r="AG273" i="10"/>
  <c r="AH273" i="10"/>
  <c r="AI273" i="10"/>
  <c r="AJ273" i="10"/>
  <c r="AK273" i="10"/>
  <c r="AL273" i="10"/>
  <c r="AM273" i="10"/>
  <c r="AN273" i="10"/>
  <c r="AO273" i="10"/>
  <c r="AP273" i="10"/>
  <c r="AQ273" i="10"/>
  <c r="AR273" i="10"/>
  <c r="AS273" i="10"/>
  <c r="AT273" i="10"/>
  <c r="AU273" i="10"/>
  <c r="AV273" i="10"/>
  <c r="V274" i="10"/>
  <c r="W274" i="10"/>
  <c r="X274" i="10"/>
  <c r="Y274" i="10"/>
  <c r="Z274" i="10"/>
  <c r="AA274" i="10"/>
  <c r="AB274" i="10"/>
  <c r="AC274" i="10"/>
  <c r="AD274" i="10"/>
  <c r="AE274" i="10"/>
  <c r="AF274" i="10"/>
  <c r="AG274" i="10"/>
  <c r="AH274" i="10"/>
  <c r="AI274" i="10"/>
  <c r="AJ274" i="10"/>
  <c r="AK274" i="10" s="1"/>
  <c r="AL274" i="10"/>
  <c r="AM274" i="10"/>
  <c r="AN274" i="10"/>
  <c r="AO274" i="10"/>
  <c r="AP274" i="10"/>
  <c r="AQ274" i="10"/>
  <c r="AR274" i="10"/>
  <c r="AS274" i="10"/>
  <c r="AT274" i="10"/>
  <c r="AU274" i="10"/>
  <c r="AV274" i="10"/>
  <c r="V275" i="10"/>
  <c r="W275" i="10"/>
  <c r="X275" i="10"/>
  <c r="Y275" i="10"/>
  <c r="Z275" i="10"/>
  <c r="T275" i="10" s="1"/>
  <c r="AA275" i="10"/>
  <c r="AB275" i="10"/>
  <c r="AC275" i="10"/>
  <c r="AD275" i="10"/>
  <c r="AE275" i="10"/>
  <c r="AF275" i="10"/>
  <c r="AG275" i="10"/>
  <c r="AH275" i="10"/>
  <c r="AI275" i="10"/>
  <c r="AJ275" i="10"/>
  <c r="AK275" i="10" s="1"/>
  <c r="AL275" i="10"/>
  <c r="AM275" i="10"/>
  <c r="AN275" i="10"/>
  <c r="AO275" i="10"/>
  <c r="AP275" i="10"/>
  <c r="AQ275" i="10"/>
  <c r="AR275" i="10"/>
  <c r="AS275" i="10"/>
  <c r="AT275" i="10"/>
  <c r="AU275" i="10"/>
  <c r="AV275" i="10"/>
  <c r="V276" i="10"/>
  <c r="W276" i="10"/>
  <c r="T276" i="10" s="1"/>
  <c r="X276" i="10"/>
  <c r="Y276" i="10"/>
  <c r="Z276" i="10"/>
  <c r="AA276" i="10"/>
  <c r="AB276" i="10"/>
  <c r="AC276" i="10"/>
  <c r="AD276" i="10"/>
  <c r="AE276" i="10"/>
  <c r="AF276" i="10"/>
  <c r="AG276" i="10"/>
  <c r="AH276" i="10"/>
  <c r="AI276" i="10"/>
  <c r="AJ276" i="10"/>
  <c r="AK276" i="10"/>
  <c r="AL276" i="10"/>
  <c r="AM276" i="10"/>
  <c r="AN276" i="10"/>
  <c r="AO276" i="10"/>
  <c r="AP276" i="10"/>
  <c r="AQ276" i="10"/>
  <c r="AR276" i="10"/>
  <c r="AS276" i="10"/>
  <c r="AT276" i="10"/>
  <c r="AU276" i="10"/>
  <c r="AV276" i="10"/>
  <c r="V277" i="10"/>
  <c r="W277" i="10"/>
  <c r="U277" i="10" s="1"/>
  <c r="X277" i="10"/>
  <c r="Y277" i="10"/>
  <c r="Z277" i="10"/>
  <c r="AA277" i="10"/>
  <c r="AB277" i="10"/>
  <c r="AC277" i="10"/>
  <c r="AD277" i="10"/>
  <c r="AE277" i="10"/>
  <c r="AF277" i="10"/>
  <c r="AG277" i="10"/>
  <c r="AH277" i="10"/>
  <c r="AI277" i="10"/>
  <c r="AJ277" i="10"/>
  <c r="AK277" i="10"/>
  <c r="AL277" i="10"/>
  <c r="AM277" i="10"/>
  <c r="AN277" i="10"/>
  <c r="AO277" i="10"/>
  <c r="AP277" i="10"/>
  <c r="AQ277" i="10"/>
  <c r="AR277" i="10"/>
  <c r="AS277" i="10"/>
  <c r="AT277" i="10"/>
  <c r="AU277" i="10"/>
  <c r="AV277" i="10"/>
  <c r="V278" i="10"/>
  <c r="W278" i="10"/>
  <c r="U278" i="10" s="1"/>
  <c r="X278" i="10"/>
  <c r="Y278" i="10"/>
  <c r="Z278" i="10"/>
  <c r="AA278" i="10"/>
  <c r="AB278" i="10"/>
  <c r="AC278" i="10"/>
  <c r="AD278" i="10"/>
  <c r="AE278" i="10"/>
  <c r="AF278" i="10"/>
  <c r="AG278" i="10" s="1"/>
  <c r="AH278" i="10"/>
  <c r="AI278" i="10"/>
  <c r="AJ278" i="10"/>
  <c r="AK278" i="10"/>
  <c r="AL278" i="10"/>
  <c r="AM278" i="10"/>
  <c r="AN278" i="10"/>
  <c r="AO278" i="10"/>
  <c r="AP278" i="10"/>
  <c r="AQ278" i="10"/>
  <c r="AR278" i="10"/>
  <c r="AS278" i="10"/>
  <c r="AT278" i="10"/>
  <c r="AU278" i="10"/>
  <c r="AV278" i="10"/>
  <c r="V279" i="10"/>
  <c r="W279" i="10" s="1"/>
  <c r="X279" i="10"/>
  <c r="Y279" i="10"/>
  <c r="Z279" i="10"/>
  <c r="AA279" i="10"/>
  <c r="AB279" i="10"/>
  <c r="AC279" i="10"/>
  <c r="AD279" i="10"/>
  <c r="AE279" i="10"/>
  <c r="AF279" i="10"/>
  <c r="AG279" i="10" s="1"/>
  <c r="AH279" i="10"/>
  <c r="AI279" i="10"/>
  <c r="AJ279" i="10"/>
  <c r="AK279" i="10"/>
  <c r="AL279" i="10"/>
  <c r="AM279" i="10"/>
  <c r="AN279" i="10"/>
  <c r="AO279" i="10"/>
  <c r="AP279" i="10"/>
  <c r="AQ279" i="10"/>
  <c r="AR279" i="10"/>
  <c r="AS279" i="10"/>
  <c r="AT279" i="10"/>
  <c r="AU279" i="10"/>
  <c r="AV279" i="10"/>
  <c r="V280" i="10"/>
  <c r="W280" i="10" s="1"/>
  <c r="X280" i="10"/>
  <c r="Y280" i="10"/>
  <c r="Z280" i="10"/>
  <c r="AA280" i="10"/>
  <c r="AB280" i="10"/>
  <c r="AC280" i="10"/>
  <c r="AD280" i="10"/>
  <c r="AE280" i="10"/>
  <c r="AF280" i="10"/>
  <c r="AG280" i="10"/>
  <c r="AH280" i="10"/>
  <c r="AI280" i="10"/>
  <c r="AJ280" i="10"/>
  <c r="AK280" i="10"/>
  <c r="AL280" i="10"/>
  <c r="AM280" i="10" s="1"/>
  <c r="AN280" i="10"/>
  <c r="AO280" i="10"/>
  <c r="AP280" i="10"/>
  <c r="AQ280" i="10"/>
  <c r="AR280" i="10"/>
  <c r="AS280" i="10"/>
  <c r="AT280" i="10"/>
  <c r="AU280" i="10"/>
  <c r="AV280" i="10"/>
  <c r="V281" i="10"/>
  <c r="W281" i="10" s="1"/>
  <c r="X281" i="10"/>
  <c r="Y281" i="10"/>
  <c r="Z281" i="10"/>
  <c r="AA281" i="10"/>
  <c r="AB281" i="10"/>
  <c r="AC281" i="10"/>
  <c r="AD281" i="10"/>
  <c r="AE281" i="10"/>
  <c r="AF281" i="10"/>
  <c r="AG281" i="10"/>
  <c r="AH281" i="10"/>
  <c r="AI281" i="10" s="1"/>
  <c r="AJ281" i="10"/>
  <c r="AK281" i="10"/>
  <c r="AL281" i="10"/>
  <c r="AM281" i="10" s="1"/>
  <c r="AN281" i="10"/>
  <c r="AO281" i="10"/>
  <c r="AP281" i="10"/>
  <c r="AQ281" i="10"/>
  <c r="AR281" i="10"/>
  <c r="AS281" i="10"/>
  <c r="AT281" i="10"/>
  <c r="AU281" i="10"/>
  <c r="AV281" i="10"/>
  <c r="V282" i="10"/>
  <c r="W282" i="10" s="1"/>
  <c r="X282" i="10"/>
  <c r="Y282" i="10"/>
  <c r="Z282" i="10"/>
  <c r="AA282" i="10"/>
  <c r="AB282" i="10"/>
  <c r="AC282" i="10" s="1"/>
  <c r="AD282" i="10"/>
  <c r="AE282" i="10"/>
  <c r="AF282" i="10"/>
  <c r="AG282" i="10"/>
  <c r="AH282" i="10"/>
  <c r="AI282" i="10"/>
  <c r="AJ282" i="10"/>
  <c r="AK282" i="10" s="1"/>
  <c r="AL282" i="10"/>
  <c r="AM282" i="10"/>
  <c r="AN282" i="10"/>
  <c r="AO282" i="10"/>
  <c r="AP282" i="10"/>
  <c r="AQ282" i="10"/>
  <c r="AR282" i="10"/>
  <c r="AS282" i="10"/>
  <c r="AT282" i="10"/>
  <c r="AU282" i="10"/>
  <c r="AV282" i="10"/>
  <c r="V283" i="10"/>
  <c r="W283" i="10"/>
  <c r="T283" i="10" s="1"/>
  <c r="X283" i="10"/>
  <c r="Y283" i="10"/>
  <c r="Z283" i="10"/>
  <c r="AA283" i="10"/>
  <c r="AB283" i="10"/>
  <c r="AC283" i="10" s="1"/>
  <c r="AD283" i="10"/>
  <c r="AE283" i="10"/>
  <c r="AF283" i="10"/>
  <c r="AG283" i="10"/>
  <c r="AH283" i="10"/>
  <c r="AI283" i="10"/>
  <c r="AJ283" i="10"/>
  <c r="AK283" i="10"/>
  <c r="AL283" i="10"/>
  <c r="AM283" i="10"/>
  <c r="AN283" i="10"/>
  <c r="AO283" i="10"/>
  <c r="AP283" i="10"/>
  <c r="AQ283" i="10"/>
  <c r="AR283" i="10"/>
  <c r="AS283" i="10"/>
  <c r="AT283" i="10"/>
  <c r="AU283" i="10"/>
  <c r="AV283" i="10"/>
  <c r="V284" i="10"/>
  <c r="W284" i="10"/>
  <c r="X284" i="10"/>
  <c r="Y284" i="10"/>
  <c r="Z284" i="10"/>
  <c r="AA284" i="10"/>
  <c r="AB284" i="10"/>
  <c r="AC284" i="10" s="1"/>
  <c r="AD284" i="10"/>
  <c r="AE284" i="10"/>
  <c r="AF284" i="10"/>
  <c r="AG284" i="10"/>
  <c r="AH284" i="10"/>
  <c r="AI284" i="10" s="1"/>
  <c r="AJ284" i="10"/>
  <c r="AK284" i="10"/>
  <c r="AL284" i="10"/>
  <c r="AM284" i="10"/>
  <c r="AN284" i="10"/>
  <c r="AO284" i="10"/>
  <c r="AP284" i="10"/>
  <c r="AQ284" i="10"/>
  <c r="AR284" i="10"/>
  <c r="AS284" i="10"/>
  <c r="AT284" i="10"/>
  <c r="AU284" i="10"/>
  <c r="AV284" i="10"/>
  <c r="V285" i="10"/>
  <c r="W285" i="10"/>
  <c r="X285" i="10"/>
  <c r="Y285" i="10"/>
  <c r="Z285" i="10"/>
  <c r="AA285" i="10"/>
  <c r="AB285" i="10"/>
  <c r="AC285" i="10"/>
  <c r="AD285" i="10"/>
  <c r="AE285" i="10"/>
  <c r="AF285" i="10"/>
  <c r="AG285" i="10"/>
  <c r="AH285" i="10"/>
  <c r="AI285" i="10" s="1"/>
  <c r="AJ285" i="10"/>
  <c r="AK285" i="10"/>
  <c r="AL285" i="10"/>
  <c r="AM285" i="10"/>
  <c r="AN285" i="10"/>
  <c r="AO285" i="10"/>
  <c r="AP285" i="10"/>
  <c r="AQ285" i="10"/>
  <c r="AR285" i="10"/>
  <c r="AS285" i="10"/>
  <c r="AT285" i="10"/>
  <c r="AU285" i="10"/>
  <c r="AV285" i="10"/>
  <c r="T286" i="10"/>
  <c r="U286" i="10"/>
  <c r="V286" i="10"/>
  <c r="W286" i="10"/>
  <c r="X286" i="10"/>
  <c r="Y286" i="10"/>
  <c r="Z286" i="10"/>
  <c r="AA286" i="10"/>
  <c r="AB286" i="10"/>
  <c r="AC286" i="10"/>
  <c r="AD286" i="10"/>
  <c r="AE286" i="10"/>
  <c r="AF286" i="10"/>
  <c r="AG286" i="10"/>
  <c r="AH286" i="10"/>
  <c r="AI286" i="10"/>
  <c r="AJ286" i="10"/>
  <c r="AK286" i="10"/>
  <c r="AL286" i="10"/>
  <c r="AM286" i="10"/>
  <c r="AN286" i="10"/>
  <c r="AO286" i="10"/>
  <c r="AP286" i="10"/>
  <c r="AQ286" i="10"/>
  <c r="AR286" i="10"/>
  <c r="AS286" i="10"/>
  <c r="AT286" i="10"/>
  <c r="AU286" i="10"/>
  <c r="AV286" i="10"/>
  <c r="V287" i="10"/>
  <c r="W287" i="10"/>
  <c r="T287" i="10" s="1"/>
  <c r="X287" i="10"/>
  <c r="Y287" i="10"/>
  <c r="Z287" i="10"/>
  <c r="AA287" i="10"/>
  <c r="AB287" i="10"/>
  <c r="AC287" i="10"/>
  <c r="AD287" i="10"/>
  <c r="AE287" i="10"/>
  <c r="AF287" i="10"/>
  <c r="AG287" i="10"/>
  <c r="AH287" i="10"/>
  <c r="AI287" i="10"/>
  <c r="AJ287" i="10"/>
  <c r="AK287" i="10"/>
  <c r="AL287" i="10"/>
  <c r="AM287" i="10"/>
  <c r="AN287" i="10"/>
  <c r="AO287" i="10"/>
  <c r="AP287" i="10"/>
  <c r="AQ287" i="10"/>
  <c r="AR287" i="10"/>
  <c r="AS287" i="10"/>
  <c r="AT287" i="10"/>
  <c r="AU287" i="10"/>
  <c r="AV287" i="10"/>
  <c r="V288" i="10"/>
  <c r="W288" i="10"/>
  <c r="T288" i="10" s="1"/>
  <c r="X288" i="10"/>
  <c r="Y288" i="10"/>
  <c r="Z288" i="10"/>
  <c r="AA288" i="10"/>
  <c r="AB288" i="10"/>
  <c r="AC288" i="10"/>
  <c r="AD288" i="10"/>
  <c r="AE288" i="10"/>
  <c r="AF288" i="10"/>
  <c r="AG288" i="10"/>
  <c r="AH288" i="10"/>
  <c r="AI288" i="10"/>
  <c r="AJ288" i="10"/>
  <c r="AK288" i="10"/>
  <c r="AL288" i="10"/>
  <c r="AM288" i="10"/>
  <c r="AN288" i="10"/>
  <c r="AO288" i="10"/>
  <c r="AP288" i="10"/>
  <c r="AQ288" i="10"/>
  <c r="AR288" i="10"/>
  <c r="AS288" i="10"/>
  <c r="AT288" i="10"/>
  <c r="AU288" i="10"/>
  <c r="AV288" i="10"/>
  <c r="V289" i="10"/>
  <c r="W289" i="10"/>
  <c r="U289" i="10" s="1"/>
  <c r="X289" i="10"/>
  <c r="Y289" i="10"/>
  <c r="Z289" i="10"/>
  <c r="AA289" i="10"/>
  <c r="AB289" i="10"/>
  <c r="AC289" i="10"/>
  <c r="AD289" i="10"/>
  <c r="AE289" i="10"/>
  <c r="AF289" i="10"/>
  <c r="AG289" i="10"/>
  <c r="AH289" i="10"/>
  <c r="AI289" i="10"/>
  <c r="AJ289" i="10"/>
  <c r="AK289" i="10"/>
  <c r="AL289" i="10"/>
  <c r="AM289" i="10"/>
  <c r="AN289" i="10"/>
  <c r="AO289" i="10"/>
  <c r="AP289" i="10"/>
  <c r="AQ289" i="10"/>
  <c r="AR289" i="10"/>
  <c r="AS289" i="10"/>
  <c r="AT289" i="10"/>
  <c r="AU289" i="10"/>
  <c r="AV289" i="10"/>
  <c r="V290" i="10"/>
  <c r="W290" i="10"/>
  <c r="X290" i="10"/>
  <c r="Y290" i="10"/>
  <c r="Z290" i="10"/>
  <c r="AA290" i="10"/>
  <c r="AB290" i="10"/>
  <c r="AC290" i="10"/>
  <c r="AD290" i="10"/>
  <c r="AE290" i="10"/>
  <c r="AF290" i="10"/>
  <c r="AG290" i="10"/>
  <c r="AH290" i="10"/>
  <c r="AI290" i="10"/>
  <c r="AJ290" i="10"/>
  <c r="AK290" i="10" s="1"/>
  <c r="AL290" i="10"/>
  <c r="AM290" i="10"/>
  <c r="AN290" i="10"/>
  <c r="AO290" i="10"/>
  <c r="AP290" i="10"/>
  <c r="AQ290" i="10"/>
  <c r="AR290" i="10"/>
  <c r="AS290" i="10"/>
  <c r="AT290" i="10"/>
  <c r="AU290" i="10"/>
  <c r="AV290" i="10"/>
  <c r="T291" i="10"/>
  <c r="V291" i="10"/>
  <c r="W291" i="10"/>
  <c r="X291" i="10"/>
  <c r="Y291" i="10"/>
  <c r="Z291" i="10"/>
  <c r="AA291" i="10"/>
  <c r="AB291" i="10"/>
  <c r="AC291" i="10" s="1"/>
  <c r="AD291" i="10"/>
  <c r="AE291" i="10"/>
  <c r="AF291" i="10"/>
  <c r="AG291" i="10"/>
  <c r="AH291" i="10"/>
  <c r="AI291" i="10"/>
  <c r="AJ291" i="10"/>
  <c r="AK291" i="10" s="1"/>
  <c r="AL291" i="10"/>
  <c r="AM291" i="10"/>
  <c r="AN291" i="10"/>
  <c r="AO291" i="10"/>
  <c r="AP291" i="10"/>
  <c r="AQ291" i="10"/>
  <c r="AR291" i="10"/>
  <c r="AS291" i="10"/>
  <c r="AT291" i="10"/>
  <c r="AU291" i="10"/>
  <c r="AV291" i="10"/>
  <c r="V292" i="10"/>
  <c r="W292" i="10"/>
  <c r="T292" i="10" s="1"/>
  <c r="X292" i="10"/>
  <c r="Y292" i="10"/>
  <c r="Z292" i="10"/>
  <c r="AA292" i="10"/>
  <c r="AB292" i="10"/>
  <c r="AC292" i="10"/>
  <c r="AD292" i="10"/>
  <c r="AE292" i="10"/>
  <c r="AF292" i="10"/>
  <c r="AG292" i="10" s="1"/>
  <c r="AH292" i="10"/>
  <c r="AI292" i="10"/>
  <c r="AJ292" i="10"/>
  <c r="AK292" i="10"/>
  <c r="AL292" i="10"/>
  <c r="AM292" i="10"/>
  <c r="AN292" i="10"/>
  <c r="AO292" i="10"/>
  <c r="AP292" i="10"/>
  <c r="AQ292" i="10"/>
  <c r="AR292" i="10"/>
  <c r="AS292" i="10"/>
  <c r="AT292" i="10"/>
  <c r="AU292" i="10"/>
  <c r="AV292" i="10"/>
  <c r="V293" i="10"/>
  <c r="W293" i="10"/>
  <c r="T293" i="10" s="1"/>
  <c r="X293" i="10"/>
  <c r="Y293" i="10"/>
  <c r="Z293" i="10"/>
  <c r="AA293" i="10"/>
  <c r="AB293" i="10"/>
  <c r="AC293" i="10"/>
  <c r="AD293" i="10"/>
  <c r="AE293" i="10"/>
  <c r="AF293" i="10"/>
  <c r="AG293" i="10" s="1"/>
  <c r="AH293" i="10"/>
  <c r="AI293" i="10"/>
  <c r="AJ293" i="10"/>
  <c r="AK293" i="10"/>
  <c r="AL293" i="10"/>
  <c r="AM293" i="10"/>
  <c r="AN293" i="10"/>
  <c r="AO293" i="10"/>
  <c r="AP293" i="10"/>
  <c r="AQ293" i="10"/>
  <c r="AR293" i="10"/>
  <c r="AS293" i="10"/>
  <c r="AT293" i="10"/>
  <c r="AU293" i="10"/>
  <c r="AV293" i="10"/>
  <c r="V294" i="10"/>
  <c r="W294" i="10" s="1"/>
  <c r="X294" i="10"/>
  <c r="Y294" i="10"/>
  <c r="Z294" i="10"/>
  <c r="AA294" i="10"/>
  <c r="AB294" i="10"/>
  <c r="AC294" i="10"/>
  <c r="AD294" i="10"/>
  <c r="AE294" i="10"/>
  <c r="AF294" i="10"/>
  <c r="AG294" i="10" s="1"/>
  <c r="AH294" i="10"/>
  <c r="AI294" i="10"/>
  <c r="AJ294" i="10"/>
  <c r="AK294" i="10" s="1"/>
  <c r="AL294" i="10"/>
  <c r="AM294" i="10"/>
  <c r="AN294" i="10"/>
  <c r="AO294" i="10"/>
  <c r="AP294" i="10"/>
  <c r="AQ294" i="10"/>
  <c r="AR294" i="10"/>
  <c r="AS294" i="10"/>
  <c r="AT294" i="10"/>
  <c r="AU294" i="10"/>
  <c r="AV294" i="10"/>
  <c r="V295" i="10"/>
  <c r="W295" i="10"/>
  <c r="X295" i="10"/>
  <c r="Y295" i="10"/>
  <c r="Z295" i="10"/>
  <c r="AA295" i="10"/>
  <c r="AB295" i="10"/>
  <c r="AC295" i="10" s="1"/>
  <c r="AD295" i="10"/>
  <c r="AE295" i="10"/>
  <c r="AF295" i="10"/>
  <c r="AG295" i="10" s="1"/>
  <c r="AH295" i="10"/>
  <c r="AI295" i="10"/>
  <c r="AJ295" i="10"/>
  <c r="AK295" i="10"/>
  <c r="AL295" i="10"/>
  <c r="AM295" i="10"/>
  <c r="AN295" i="10"/>
  <c r="AO295" i="10"/>
  <c r="AP295" i="10"/>
  <c r="AQ295" i="10"/>
  <c r="AR295" i="10"/>
  <c r="AS295" i="10"/>
  <c r="AT295" i="10"/>
  <c r="AU295" i="10"/>
  <c r="AV295" i="10"/>
  <c r="V296" i="10"/>
  <c r="W296" i="10" s="1"/>
  <c r="X296" i="10"/>
  <c r="Y296" i="10"/>
  <c r="Z296" i="10"/>
  <c r="AA296" i="10"/>
  <c r="AB296" i="10"/>
  <c r="AC296" i="10"/>
  <c r="AD296" i="10"/>
  <c r="AE296" i="10"/>
  <c r="AF296" i="10"/>
  <c r="AG296" i="10" s="1"/>
  <c r="AH296" i="10"/>
  <c r="AI296" i="10"/>
  <c r="AJ296" i="10"/>
  <c r="AK296" i="10"/>
  <c r="AL296" i="10"/>
  <c r="AM296" i="10" s="1"/>
  <c r="AN296" i="10"/>
  <c r="AO296" i="10"/>
  <c r="AP296" i="10"/>
  <c r="AQ296" i="10"/>
  <c r="AR296" i="10"/>
  <c r="AS296" i="10"/>
  <c r="AT296" i="10"/>
  <c r="AU296" i="10"/>
  <c r="AV296" i="10"/>
  <c r="T297" i="10"/>
  <c r="V297" i="10"/>
  <c r="W297" i="10" s="1"/>
  <c r="U297" i="10" s="1"/>
  <c r="X297" i="10"/>
  <c r="Y297" i="10"/>
  <c r="Z297" i="10"/>
  <c r="AA297" i="10"/>
  <c r="AB297" i="10"/>
  <c r="AC297" i="10"/>
  <c r="AD297" i="10"/>
  <c r="AE297" i="10"/>
  <c r="AF297" i="10"/>
  <c r="AG297" i="10"/>
  <c r="AH297" i="10"/>
  <c r="AI297" i="10"/>
  <c r="AJ297" i="10"/>
  <c r="AK297" i="10"/>
  <c r="AL297" i="10"/>
  <c r="AM297" i="10" s="1"/>
  <c r="AN297" i="10"/>
  <c r="AO297" i="10"/>
  <c r="AP297" i="10"/>
  <c r="AQ297" i="10"/>
  <c r="AR297" i="10"/>
  <c r="AS297" i="10"/>
  <c r="AT297" i="10"/>
  <c r="AU297" i="10"/>
  <c r="AV297" i="10"/>
  <c r="V298" i="10"/>
  <c r="W298" i="10"/>
  <c r="T298" i="10" s="1"/>
  <c r="X298" i="10"/>
  <c r="Y298" i="10"/>
  <c r="Z298" i="10"/>
  <c r="AA298" i="10"/>
  <c r="AB298" i="10"/>
  <c r="AC298" i="10" s="1"/>
  <c r="AD298" i="10"/>
  <c r="AE298" i="10"/>
  <c r="AF298" i="10"/>
  <c r="AG298" i="10"/>
  <c r="AH298" i="10"/>
  <c r="AI298" i="10"/>
  <c r="AJ298" i="10"/>
  <c r="AK298" i="10"/>
  <c r="AL298" i="10"/>
  <c r="AM298" i="10"/>
  <c r="AN298" i="10"/>
  <c r="AO298" i="10"/>
  <c r="AP298" i="10"/>
  <c r="AQ298" i="10"/>
  <c r="AR298" i="10"/>
  <c r="AS298" i="10"/>
  <c r="AT298" i="10"/>
  <c r="AU298" i="10"/>
  <c r="AV298" i="10"/>
  <c r="V299" i="10"/>
  <c r="W299" i="10"/>
  <c r="T299" i="10" s="1"/>
  <c r="X299" i="10"/>
  <c r="Y299" i="10"/>
  <c r="Z299" i="10"/>
  <c r="AA299" i="10"/>
  <c r="AB299" i="10"/>
  <c r="AC299" i="10" s="1"/>
  <c r="AD299" i="10"/>
  <c r="AE299" i="10"/>
  <c r="AF299" i="10"/>
  <c r="AG299" i="10"/>
  <c r="AH299" i="10"/>
  <c r="AI299" i="10"/>
  <c r="AJ299" i="10"/>
  <c r="AK299" i="10"/>
  <c r="AL299" i="10"/>
  <c r="AM299" i="10"/>
  <c r="AN299" i="10"/>
  <c r="AO299" i="10"/>
  <c r="AP299" i="10"/>
  <c r="AQ299" i="10"/>
  <c r="AR299" i="10"/>
  <c r="AS299" i="10"/>
  <c r="AT299" i="10"/>
  <c r="AU299" i="10"/>
  <c r="AV299" i="10"/>
  <c r="V300" i="10"/>
  <c r="W300" i="10"/>
  <c r="X300" i="10"/>
  <c r="U300" i="10" s="1"/>
  <c r="Y300" i="10"/>
  <c r="Z300" i="10"/>
  <c r="AA300" i="10"/>
  <c r="AB300" i="10"/>
  <c r="AC300" i="10"/>
  <c r="AD300" i="10"/>
  <c r="AE300" i="10"/>
  <c r="AF300" i="10"/>
  <c r="AG300" i="10"/>
  <c r="AH300" i="10"/>
  <c r="AI300" i="10" s="1"/>
  <c r="AJ300" i="10"/>
  <c r="AK300" i="10"/>
  <c r="AL300" i="10"/>
  <c r="AM300" i="10" s="1"/>
  <c r="AN300" i="10"/>
  <c r="AO300" i="10"/>
  <c r="AP300" i="10"/>
  <c r="AQ300" i="10"/>
  <c r="AR300" i="10"/>
  <c r="AS300" i="10"/>
  <c r="AT300" i="10"/>
  <c r="AU300" i="10"/>
  <c r="AV300" i="10"/>
  <c r="V301" i="10"/>
  <c r="W301" i="10"/>
  <c r="T301" i="10" s="1"/>
  <c r="X301" i="10"/>
  <c r="U301" i="10" s="1"/>
  <c r="Y301" i="10"/>
  <c r="Z301" i="10"/>
  <c r="AA301" i="10"/>
  <c r="AB301" i="10"/>
  <c r="AC301" i="10"/>
  <c r="AD301" i="10"/>
  <c r="AE301" i="10"/>
  <c r="AF301" i="10"/>
  <c r="AG301" i="10"/>
  <c r="AH301" i="10"/>
  <c r="AI301" i="10" s="1"/>
  <c r="AJ301" i="10"/>
  <c r="AK301" i="10"/>
  <c r="AL301" i="10"/>
  <c r="AM301" i="10"/>
  <c r="AN301" i="10"/>
  <c r="AO301" i="10"/>
  <c r="AP301" i="10"/>
  <c r="AQ301" i="10"/>
  <c r="AR301" i="10"/>
  <c r="AS301" i="10"/>
  <c r="AT301" i="10"/>
  <c r="AU301" i="10"/>
  <c r="AV301" i="10"/>
  <c r="T302" i="10"/>
  <c r="V302" i="10"/>
  <c r="W302" i="10"/>
  <c r="X302" i="10"/>
  <c r="Y302" i="10"/>
  <c r="Z302" i="10"/>
  <c r="AA302" i="10"/>
  <c r="AB302" i="10"/>
  <c r="AC302" i="10" s="1"/>
  <c r="AD302" i="10"/>
  <c r="AE302" i="10"/>
  <c r="AF302" i="10"/>
  <c r="AG302" i="10"/>
  <c r="AH302" i="10"/>
  <c r="AI302" i="10"/>
  <c r="AJ302" i="10"/>
  <c r="AK302" i="10"/>
  <c r="AL302" i="10"/>
  <c r="AM302" i="10"/>
  <c r="AN302" i="10"/>
  <c r="AO302" i="10"/>
  <c r="AP302" i="10"/>
  <c r="AQ302" i="10"/>
  <c r="AR302" i="10"/>
  <c r="AS302" i="10"/>
  <c r="AT302" i="10"/>
  <c r="AU302" i="10"/>
  <c r="AV302" i="10"/>
  <c r="V303" i="10"/>
  <c r="W303" i="10"/>
  <c r="T303" i="10" s="1"/>
  <c r="X303" i="10"/>
  <c r="Y303" i="10"/>
  <c r="Z303" i="10"/>
  <c r="AA303" i="10"/>
  <c r="AB303" i="10"/>
  <c r="AC303" i="10"/>
  <c r="AD303" i="10"/>
  <c r="AE303" i="10"/>
  <c r="AF303" i="10"/>
  <c r="AG303" i="10"/>
  <c r="AH303" i="10"/>
  <c r="AI303" i="10" s="1"/>
  <c r="AJ303" i="10"/>
  <c r="AK303" i="10"/>
  <c r="AL303" i="10"/>
  <c r="AM303" i="10"/>
  <c r="AN303" i="10"/>
  <c r="AO303" i="10"/>
  <c r="AP303" i="10"/>
  <c r="AQ303" i="10"/>
  <c r="AR303" i="10"/>
  <c r="AS303" i="10"/>
  <c r="AT303" i="10"/>
  <c r="AU303" i="10"/>
  <c r="AV303" i="10"/>
  <c r="V304" i="10"/>
  <c r="W304" i="10"/>
  <c r="T304" i="10" s="1"/>
  <c r="X304" i="10"/>
  <c r="U304" i="10" s="1"/>
  <c r="Y304" i="10"/>
  <c r="Z304" i="10"/>
  <c r="AA304" i="10"/>
  <c r="AB304" i="10"/>
  <c r="AC304" i="10"/>
  <c r="AD304" i="10"/>
  <c r="AE304" i="10"/>
  <c r="AF304" i="10"/>
  <c r="AG304" i="10"/>
  <c r="AH304" i="10"/>
  <c r="AI304" i="10" s="1"/>
  <c r="AJ304" i="10"/>
  <c r="AK304" i="10"/>
  <c r="AL304" i="10"/>
  <c r="AM304" i="10"/>
  <c r="AN304" i="10"/>
  <c r="AO304" i="10"/>
  <c r="AP304" i="10"/>
  <c r="AQ304" i="10"/>
  <c r="AR304" i="10"/>
  <c r="AS304" i="10"/>
  <c r="AT304" i="10"/>
  <c r="AU304" i="10"/>
  <c r="AV304" i="10"/>
  <c r="T305" i="10"/>
  <c r="V305" i="10"/>
  <c r="W305" i="10"/>
  <c r="X305" i="10"/>
  <c r="Y305" i="10"/>
  <c r="Z305" i="10"/>
  <c r="AA305" i="10"/>
  <c r="AB305" i="10"/>
  <c r="AC305" i="10"/>
  <c r="AD305" i="10"/>
  <c r="AE305" i="10"/>
  <c r="AF305" i="10"/>
  <c r="AG305" i="10"/>
  <c r="AH305" i="10"/>
  <c r="AI305" i="10"/>
  <c r="AJ305" i="10"/>
  <c r="AK305" i="10"/>
  <c r="U305" i="10" s="1"/>
  <c r="AL305" i="10"/>
  <c r="AM305" i="10"/>
  <c r="AN305" i="10"/>
  <c r="AO305" i="10"/>
  <c r="AP305" i="10"/>
  <c r="AQ305" i="10"/>
  <c r="AR305" i="10"/>
  <c r="AS305" i="10"/>
  <c r="AT305" i="10"/>
  <c r="AU305" i="10"/>
  <c r="AV305" i="10"/>
  <c r="V306" i="10"/>
  <c r="W306" i="10"/>
  <c r="X306" i="10"/>
  <c r="Y306" i="10"/>
  <c r="Z306" i="10"/>
  <c r="AA306" i="10"/>
  <c r="AB306" i="10"/>
  <c r="AC306" i="10"/>
  <c r="AD306" i="10"/>
  <c r="AE306" i="10"/>
  <c r="AF306" i="10"/>
  <c r="AG306" i="10"/>
  <c r="AH306" i="10"/>
  <c r="AI306" i="10"/>
  <c r="AJ306" i="10"/>
  <c r="AK306" i="10" s="1"/>
  <c r="AL306" i="10"/>
  <c r="AM306" i="10"/>
  <c r="AN306" i="10"/>
  <c r="AO306" i="10"/>
  <c r="AP306" i="10"/>
  <c r="AQ306" i="10"/>
  <c r="AR306" i="10"/>
  <c r="AS306" i="10"/>
  <c r="AT306" i="10"/>
  <c r="AU306" i="10"/>
  <c r="AV306" i="10"/>
  <c r="V307" i="10"/>
  <c r="W307" i="10"/>
  <c r="X307" i="10"/>
  <c r="Y307" i="10"/>
  <c r="Z307" i="10"/>
  <c r="T307" i="10" s="1"/>
  <c r="AA307" i="10"/>
  <c r="AB307" i="10"/>
  <c r="AC307" i="10"/>
  <c r="AD307" i="10"/>
  <c r="AE307" i="10"/>
  <c r="AF307" i="10"/>
  <c r="AG307" i="10"/>
  <c r="AH307" i="10"/>
  <c r="AI307" i="10" s="1"/>
  <c r="AJ307" i="10"/>
  <c r="AK307" i="10" s="1"/>
  <c r="AL307" i="10"/>
  <c r="AM307" i="10"/>
  <c r="AN307" i="10"/>
  <c r="AO307" i="10"/>
  <c r="AP307" i="10"/>
  <c r="AQ307" i="10"/>
  <c r="AR307" i="10"/>
  <c r="AS307" i="10"/>
  <c r="AT307" i="10"/>
  <c r="AU307" i="10"/>
  <c r="AV307" i="10"/>
  <c r="V308" i="10"/>
  <c r="W308" i="10" s="1"/>
  <c r="X308" i="10"/>
  <c r="Y308" i="10"/>
  <c r="Z308" i="10"/>
  <c r="AA308" i="10"/>
  <c r="AB308" i="10"/>
  <c r="AC308" i="10"/>
  <c r="AD308" i="10"/>
  <c r="AE308" i="10"/>
  <c r="AF308" i="10"/>
  <c r="AG308" i="10"/>
  <c r="AH308" i="10"/>
  <c r="AI308" i="10"/>
  <c r="AJ308" i="10"/>
  <c r="AK308" i="10"/>
  <c r="AL308" i="10"/>
  <c r="AM308" i="10" s="1"/>
  <c r="AN308" i="10"/>
  <c r="AO308" i="10"/>
  <c r="AP308" i="10"/>
  <c r="AQ308" i="10"/>
  <c r="AR308" i="10"/>
  <c r="AS308" i="10"/>
  <c r="AT308" i="10"/>
  <c r="AU308" i="10"/>
  <c r="AV308" i="10"/>
  <c r="V309" i="10"/>
  <c r="W309" i="10" s="1"/>
  <c r="X309" i="10"/>
  <c r="Y309" i="10"/>
  <c r="Z309" i="10"/>
  <c r="AA309" i="10"/>
  <c r="AB309" i="10"/>
  <c r="AC309" i="10"/>
  <c r="AD309" i="10"/>
  <c r="AE309" i="10"/>
  <c r="AF309" i="10"/>
  <c r="AG309" i="10"/>
  <c r="AH309" i="10"/>
  <c r="AI309" i="10"/>
  <c r="AJ309" i="10"/>
  <c r="AK309" i="10"/>
  <c r="AL309" i="10"/>
  <c r="AM309" i="10" s="1"/>
  <c r="AN309" i="10"/>
  <c r="AO309" i="10"/>
  <c r="AP309" i="10"/>
  <c r="AQ309" i="10"/>
  <c r="AR309" i="10"/>
  <c r="AS309" i="10"/>
  <c r="AT309" i="10"/>
  <c r="AU309" i="10"/>
  <c r="AV309" i="10"/>
  <c r="V310" i="10"/>
  <c r="W310" i="10"/>
  <c r="T310" i="10" s="1"/>
  <c r="X310" i="10"/>
  <c r="Y310" i="10"/>
  <c r="Z310" i="10"/>
  <c r="AA310" i="10"/>
  <c r="AB310" i="10"/>
  <c r="AC310" i="10" s="1"/>
  <c r="AD310" i="10"/>
  <c r="AE310" i="10"/>
  <c r="AF310" i="10"/>
  <c r="AG310" i="10" s="1"/>
  <c r="AH310" i="10"/>
  <c r="AI310" i="10"/>
  <c r="AJ310" i="10"/>
  <c r="AK310" i="10"/>
  <c r="AL310" i="10"/>
  <c r="AM310" i="10"/>
  <c r="AN310" i="10"/>
  <c r="AO310" i="10"/>
  <c r="AP310" i="10"/>
  <c r="AQ310" i="10"/>
  <c r="AR310" i="10"/>
  <c r="AS310" i="10"/>
  <c r="AT310" i="10"/>
  <c r="AU310" i="10"/>
  <c r="AV310" i="10"/>
  <c r="V311" i="10"/>
  <c r="W311" i="10"/>
  <c r="X311" i="10"/>
  <c r="Y311" i="10"/>
  <c r="Z311" i="10"/>
  <c r="AA311" i="10"/>
  <c r="AB311" i="10"/>
  <c r="AC311" i="10"/>
  <c r="AD311" i="10"/>
  <c r="AE311" i="10"/>
  <c r="AF311" i="10"/>
  <c r="AG311" i="10" s="1"/>
  <c r="AH311" i="10"/>
  <c r="AI311" i="10"/>
  <c r="AJ311" i="10"/>
  <c r="AK311" i="10"/>
  <c r="AL311" i="10"/>
  <c r="AM311" i="10"/>
  <c r="AN311" i="10"/>
  <c r="AO311" i="10"/>
  <c r="AP311" i="10"/>
  <c r="AQ311" i="10"/>
  <c r="AR311" i="10"/>
  <c r="AS311" i="10"/>
  <c r="AT311" i="10"/>
  <c r="AU311" i="10"/>
  <c r="AV311" i="10"/>
  <c r="V312" i="10"/>
  <c r="W312" i="10" s="1"/>
  <c r="X312" i="10"/>
  <c r="Y312" i="10"/>
  <c r="Z312" i="10"/>
  <c r="AA312" i="10"/>
  <c r="AB312" i="10"/>
  <c r="AC312" i="10"/>
  <c r="AD312" i="10"/>
  <c r="AE312" i="10"/>
  <c r="AF312" i="10"/>
  <c r="AG312" i="10"/>
  <c r="AH312" i="10"/>
  <c r="AI312" i="10"/>
  <c r="AJ312" i="10"/>
  <c r="AK312" i="10"/>
  <c r="AL312" i="10"/>
  <c r="AM312" i="10" s="1"/>
  <c r="AN312" i="10"/>
  <c r="AO312" i="10"/>
  <c r="AP312" i="10"/>
  <c r="AQ312" i="10"/>
  <c r="AR312" i="10"/>
  <c r="AS312" i="10"/>
  <c r="AT312" i="10"/>
  <c r="AU312" i="10"/>
  <c r="AV312" i="10"/>
  <c r="V313" i="10"/>
  <c r="W313" i="10" s="1"/>
  <c r="T313" i="10" s="1"/>
  <c r="X313" i="10"/>
  <c r="Y313" i="10"/>
  <c r="Z313" i="10"/>
  <c r="AA313" i="10"/>
  <c r="AB313" i="10"/>
  <c r="AC313" i="10"/>
  <c r="AD313" i="10"/>
  <c r="AE313" i="10"/>
  <c r="AF313" i="10"/>
  <c r="AG313" i="10"/>
  <c r="AH313" i="10"/>
  <c r="AI313" i="10"/>
  <c r="AJ313" i="10"/>
  <c r="AK313" i="10"/>
  <c r="AL313" i="10"/>
  <c r="AM313" i="10" s="1"/>
  <c r="AN313" i="10"/>
  <c r="AO313" i="10"/>
  <c r="AP313" i="10"/>
  <c r="AQ313" i="10"/>
  <c r="AR313" i="10"/>
  <c r="AS313" i="10"/>
  <c r="AT313" i="10"/>
  <c r="AU313" i="10"/>
  <c r="AV313" i="10"/>
  <c r="V314" i="10"/>
  <c r="W314" i="10"/>
  <c r="T314" i="10" s="1"/>
  <c r="X314" i="10"/>
  <c r="Y314" i="10"/>
  <c r="Z314" i="10"/>
  <c r="AA314" i="10"/>
  <c r="AB314" i="10"/>
  <c r="AC314" i="10" s="1"/>
  <c r="AD314" i="10"/>
  <c r="AE314" i="10"/>
  <c r="AF314" i="10"/>
  <c r="AG314" i="10" s="1"/>
  <c r="AH314" i="10"/>
  <c r="AI314" i="10"/>
  <c r="AJ314" i="10"/>
  <c r="AK314" i="10"/>
  <c r="AL314" i="10"/>
  <c r="AM314" i="10"/>
  <c r="AN314" i="10"/>
  <c r="AO314" i="10"/>
  <c r="AP314" i="10"/>
  <c r="AQ314" i="10"/>
  <c r="AR314" i="10"/>
  <c r="AS314" i="10"/>
  <c r="AT314" i="10"/>
  <c r="AU314" i="10"/>
  <c r="AV314" i="10"/>
  <c r="V315" i="10"/>
  <c r="W315" i="10" s="1"/>
  <c r="X315" i="10"/>
  <c r="Y315" i="10"/>
  <c r="Z315" i="10"/>
  <c r="AA315" i="10"/>
  <c r="AB315" i="10"/>
  <c r="AC315" i="10" s="1"/>
  <c r="AD315" i="10"/>
  <c r="AE315" i="10"/>
  <c r="AF315" i="10"/>
  <c r="AG315" i="10"/>
  <c r="AH315" i="10"/>
  <c r="AI315" i="10"/>
  <c r="AJ315" i="10"/>
  <c r="AK315" i="10" s="1"/>
  <c r="AL315" i="10"/>
  <c r="AM315" i="10"/>
  <c r="AN315" i="10"/>
  <c r="AO315" i="10"/>
  <c r="AP315" i="10"/>
  <c r="AQ315" i="10"/>
  <c r="AR315" i="10"/>
  <c r="AS315" i="10"/>
  <c r="AT315" i="10"/>
  <c r="AU315" i="10"/>
  <c r="AV315" i="10"/>
  <c r="V316" i="10"/>
  <c r="W316" i="10"/>
  <c r="T316" i="10" s="1"/>
  <c r="X316" i="10"/>
  <c r="Y316" i="10"/>
  <c r="Z316" i="10"/>
  <c r="AA316" i="10"/>
  <c r="AB316" i="10"/>
  <c r="AC316" i="10"/>
  <c r="AD316" i="10"/>
  <c r="AE316" i="10"/>
  <c r="AF316" i="10"/>
  <c r="AG316" i="10"/>
  <c r="AH316" i="10"/>
  <c r="AI316" i="10" s="1"/>
  <c r="AJ316" i="10"/>
  <c r="AK316" i="10"/>
  <c r="AL316" i="10"/>
  <c r="AM316" i="10"/>
  <c r="AN316" i="10"/>
  <c r="AO316" i="10"/>
  <c r="AP316" i="10"/>
  <c r="AQ316" i="10"/>
  <c r="AR316" i="10"/>
  <c r="AS316" i="10"/>
  <c r="AT316" i="10"/>
  <c r="AU316" i="10"/>
  <c r="AV316" i="10"/>
  <c r="V317" i="10"/>
  <c r="W317" i="10"/>
  <c r="X317" i="10"/>
  <c r="Y317" i="10"/>
  <c r="Z317" i="10"/>
  <c r="AA317" i="10"/>
  <c r="AB317" i="10"/>
  <c r="AC317" i="10"/>
  <c r="AD317" i="10"/>
  <c r="AE317" i="10"/>
  <c r="AF317" i="10"/>
  <c r="AG317" i="10"/>
  <c r="AH317" i="10"/>
  <c r="AI317" i="10" s="1"/>
  <c r="AJ317" i="10"/>
  <c r="AK317" i="10"/>
  <c r="AL317" i="10"/>
  <c r="AM317" i="10"/>
  <c r="AN317" i="10"/>
  <c r="AO317" i="10"/>
  <c r="AP317" i="10"/>
  <c r="AQ317" i="10"/>
  <c r="AR317" i="10"/>
  <c r="AS317" i="10"/>
  <c r="AT317" i="10"/>
  <c r="AU317" i="10"/>
  <c r="AV317" i="10"/>
  <c r="V318" i="10"/>
  <c r="W318" i="10"/>
  <c r="X318" i="10"/>
  <c r="Y318" i="10"/>
  <c r="Z318" i="10"/>
  <c r="AA318" i="10"/>
  <c r="U318" i="10" s="1"/>
  <c r="AB318" i="10"/>
  <c r="AC318" i="10"/>
  <c r="AD318" i="10"/>
  <c r="AE318" i="10"/>
  <c r="AF318" i="10"/>
  <c r="AG318" i="10"/>
  <c r="AH318" i="10"/>
  <c r="AI318" i="10" s="1"/>
  <c r="AJ318" i="10"/>
  <c r="AK318" i="10"/>
  <c r="AL318" i="10"/>
  <c r="AM318" i="10"/>
  <c r="AN318" i="10"/>
  <c r="AO318" i="10"/>
  <c r="AP318" i="10"/>
  <c r="AQ318" i="10"/>
  <c r="AR318" i="10"/>
  <c r="AS318" i="10"/>
  <c r="AT318" i="10"/>
  <c r="AU318" i="10"/>
  <c r="AV318" i="10"/>
  <c r="T318" i="10" s="1"/>
  <c r="T319" i="10"/>
  <c r="V319" i="10"/>
  <c r="W319" i="10"/>
  <c r="X319" i="10"/>
  <c r="Y319" i="10"/>
  <c r="Z319" i="10"/>
  <c r="AA319" i="10"/>
  <c r="AB319" i="10"/>
  <c r="AC319" i="10"/>
  <c r="AD319" i="10"/>
  <c r="AE319" i="10"/>
  <c r="AF319" i="10"/>
  <c r="AG319" i="10"/>
  <c r="AH319" i="10"/>
  <c r="AI319" i="10"/>
  <c r="AJ319" i="10"/>
  <c r="AK319" i="10"/>
  <c r="U319" i="10" s="1"/>
  <c r="AL319" i="10"/>
  <c r="AM319" i="10"/>
  <c r="AN319" i="10"/>
  <c r="AO319" i="10"/>
  <c r="AP319" i="10"/>
  <c r="AQ319" i="10"/>
  <c r="AR319" i="10"/>
  <c r="AS319" i="10"/>
  <c r="AT319" i="10"/>
  <c r="AU319" i="10"/>
  <c r="AV319" i="10"/>
  <c r="V320" i="10"/>
  <c r="W320" i="10"/>
  <c r="U320" i="10" s="1"/>
  <c r="X320" i="10"/>
  <c r="Y320" i="10"/>
  <c r="Z320" i="10"/>
  <c r="AA320" i="10"/>
  <c r="AB320" i="10"/>
  <c r="AC320" i="10"/>
  <c r="AD320" i="10"/>
  <c r="AE320" i="10"/>
  <c r="AF320" i="10"/>
  <c r="AG320" i="10"/>
  <c r="AH320" i="10"/>
  <c r="AI320" i="10"/>
  <c r="AJ320" i="10"/>
  <c r="AK320" i="10"/>
  <c r="AL320" i="10"/>
  <c r="AM320" i="10"/>
  <c r="AN320" i="10"/>
  <c r="AO320" i="10"/>
  <c r="AP320" i="10"/>
  <c r="AQ320" i="10"/>
  <c r="AR320" i="10"/>
  <c r="AS320" i="10"/>
  <c r="AT320" i="10"/>
  <c r="AU320" i="10"/>
  <c r="AV320" i="10"/>
  <c r="V321" i="10"/>
  <c r="W321" i="10"/>
  <c r="T321" i="10" s="1"/>
  <c r="X321" i="10"/>
  <c r="Y321" i="10"/>
  <c r="Z321" i="10"/>
  <c r="AA321" i="10"/>
  <c r="AB321" i="10"/>
  <c r="AC321" i="10"/>
  <c r="AD321" i="10"/>
  <c r="AE321" i="10"/>
  <c r="AF321" i="10"/>
  <c r="AG321" i="10"/>
  <c r="AH321" i="10"/>
  <c r="AI321" i="10"/>
  <c r="AJ321" i="10"/>
  <c r="AK321" i="10"/>
  <c r="AL321" i="10"/>
  <c r="AM321" i="10"/>
  <c r="AN321" i="10"/>
  <c r="AO321" i="10"/>
  <c r="AP321" i="10"/>
  <c r="AQ321" i="10"/>
  <c r="AR321" i="10"/>
  <c r="AS321" i="10"/>
  <c r="AT321" i="10"/>
  <c r="AU321" i="10"/>
  <c r="AV321" i="10"/>
  <c r="V322" i="10"/>
  <c r="W322" i="10"/>
  <c r="X322" i="10"/>
  <c r="Y322" i="10"/>
  <c r="Z322" i="10"/>
  <c r="AA322" i="10"/>
  <c r="AB322" i="10"/>
  <c r="AC322" i="10"/>
  <c r="AD322" i="10"/>
  <c r="AE322" i="10"/>
  <c r="AF322" i="10"/>
  <c r="AG322" i="10" s="1"/>
  <c r="AH322" i="10"/>
  <c r="AI322" i="10"/>
  <c r="AJ322" i="10"/>
  <c r="AK322" i="10" s="1"/>
  <c r="AL322" i="10"/>
  <c r="AM322" i="10"/>
  <c r="AN322" i="10"/>
  <c r="AO322" i="10"/>
  <c r="AP322" i="10"/>
  <c r="AQ322" i="10"/>
  <c r="AR322" i="10"/>
  <c r="AS322" i="10"/>
  <c r="AT322" i="10"/>
  <c r="AU322" i="10"/>
  <c r="AV322" i="10"/>
  <c r="T323" i="10"/>
  <c r="V323" i="10"/>
  <c r="W323" i="10"/>
  <c r="X323" i="10"/>
  <c r="Y323" i="10"/>
  <c r="Z323" i="10"/>
  <c r="AA323" i="10"/>
  <c r="AB323" i="10"/>
  <c r="AC323" i="10"/>
  <c r="AD323" i="10"/>
  <c r="AE323" i="10"/>
  <c r="AF323" i="10"/>
  <c r="AG323" i="10"/>
  <c r="AH323" i="10"/>
  <c r="AI323" i="10"/>
  <c r="AJ323" i="10"/>
  <c r="AK323" i="10" s="1"/>
  <c r="AL323" i="10"/>
  <c r="AM323" i="10"/>
  <c r="AN323" i="10"/>
  <c r="AO323" i="10"/>
  <c r="AP323" i="10"/>
  <c r="AQ323" i="10"/>
  <c r="AR323" i="10"/>
  <c r="AS323" i="10"/>
  <c r="AT323" i="10"/>
  <c r="AU323" i="10"/>
  <c r="AV323" i="10"/>
  <c r="V324" i="10"/>
  <c r="W324" i="10"/>
  <c r="U324" i="10" s="1"/>
  <c r="X324" i="10"/>
  <c r="Y324" i="10"/>
  <c r="Z324" i="10"/>
  <c r="AA324" i="10"/>
  <c r="AB324" i="10"/>
  <c r="AC324" i="10"/>
  <c r="AD324" i="10"/>
  <c r="AE324" i="10"/>
  <c r="AF324" i="10"/>
  <c r="AG324" i="10"/>
  <c r="AH324" i="10"/>
  <c r="AI324" i="10"/>
  <c r="AJ324" i="10"/>
  <c r="AK324" i="10"/>
  <c r="AL324" i="10"/>
  <c r="AM324" i="10"/>
  <c r="AN324" i="10"/>
  <c r="AO324" i="10"/>
  <c r="AP324" i="10"/>
  <c r="AQ324" i="10"/>
  <c r="AR324" i="10"/>
  <c r="AS324" i="10"/>
  <c r="AT324" i="10"/>
  <c r="AU324" i="10"/>
  <c r="AV324" i="10"/>
  <c r="V325" i="10"/>
  <c r="W325" i="10"/>
  <c r="T325" i="10" s="1"/>
  <c r="X325" i="10"/>
  <c r="Y325" i="10"/>
  <c r="Z325" i="10"/>
  <c r="AA325" i="10"/>
  <c r="AB325" i="10"/>
  <c r="AC325" i="10"/>
  <c r="AD325" i="10"/>
  <c r="AE325" i="10"/>
  <c r="AF325" i="10"/>
  <c r="AG325" i="10"/>
  <c r="AH325" i="10"/>
  <c r="AI325" i="10"/>
  <c r="AJ325" i="10"/>
  <c r="AK325" i="10"/>
  <c r="AL325" i="10"/>
  <c r="AM325" i="10"/>
  <c r="AN325" i="10"/>
  <c r="AO325" i="10"/>
  <c r="AP325" i="10"/>
  <c r="AQ325" i="10"/>
  <c r="AR325" i="10"/>
  <c r="AS325" i="10"/>
  <c r="AT325" i="10"/>
  <c r="AU325" i="10"/>
  <c r="AV325" i="10"/>
  <c r="V326" i="10"/>
  <c r="W326" i="10"/>
  <c r="T326" i="10" s="1"/>
  <c r="X326" i="10"/>
  <c r="Y326" i="10"/>
  <c r="Z326" i="10"/>
  <c r="AA326" i="10"/>
  <c r="AB326" i="10"/>
  <c r="AC326" i="10"/>
  <c r="AD326" i="10"/>
  <c r="AE326" i="10"/>
  <c r="AF326" i="10"/>
  <c r="AG326" i="10" s="1"/>
  <c r="AH326" i="10"/>
  <c r="AI326" i="10"/>
  <c r="AJ326" i="10"/>
  <c r="AK326" i="10"/>
  <c r="AL326" i="10"/>
  <c r="AM326" i="10"/>
  <c r="AN326" i="10"/>
  <c r="AO326" i="10"/>
  <c r="AP326" i="10"/>
  <c r="AQ326" i="10"/>
  <c r="AR326" i="10"/>
  <c r="AS326" i="10"/>
  <c r="AT326" i="10"/>
  <c r="AU326" i="10"/>
  <c r="AV326" i="10"/>
  <c r="V327" i="10"/>
  <c r="W327" i="10"/>
  <c r="X327" i="10"/>
  <c r="Y327" i="10"/>
  <c r="Z327" i="10"/>
  <c r="AA327" i="10"/>
  <c r="AB327" i="10"/>
  <c r="AC327" i="10"/>
  <c r="AD327" i="10"/>
  <c r="AE327" i="10"/>
  <c r="AF327" i="10"/>
  <c r="AG327" i="10" s="1"/>
  <c r="AH327" i="10"/>
  <c r="AI327" i="10"/>
  <c r="AJ327" i="10"/>
  <c r="AK327" i="10"/>
  <c r="AL327" i="10"/>
  <c r="AM327" i="10" s="1"/>
  <c r="AN327" i="10"/>
  <c r="AO327" i="10"/>
  <c r="AP327" i="10"/>
  <c r="AQ327" i="10"/>
  <c r="AR327" i="10"/>
  <c r="AS327" i="10"/>
  <c r="AT327" i="10"/>
  <c r="AU327" i="10"/>
  <c r="AV327" i="10"/>
  <c r="V328" i="10"/>
  <c r="W328" i="10" s="1"/>
  <c r="X328" i="10"/>
  <c r="Y328" i="10"/>
  <c r="Z328" i="10"/>
  <c r="AA328" i="10"/>
  <c r="AB328" i="10"/>
  <c r="AC328" i="10" s="1"/>
  <c r="AD328" i="10"/>
  <c r="AE328" i="10"/>
  <c r="AF328" i="10"/>
  <c r="AG328" i="10"/>
  <c r="AH328" i="10"/>
  <c r="AI328" i="10"/>
  <c r="AJ328" i="10"/>
  <c r="AK328" i="10"/>
  <c r="AL328" i="10"/>
  <c r="AM328" i="10" s="1"/>
  <c r="AN328" i="10"/>
  <c r="AO328" i="10"/>
  <c r="AP328" i="10"/>
  <c r="AQ328" i="10"/>
  <c r="AR328" i="10"/>
  <c r="AS328" i="10"/>
  <c r="AT328" i="10"/>
  <c r="AU328" i="10"/>
  <c r="AV328" i="10"/>
  <c r="V329" i="10"/>
  <c r="W329" i="10" s="1"/>
  <c r="T329" i="10" s="1"/>
  <c r="X329" i="10"/>
  <c r="Y329" i="10"/>
  <c r="Z329" i="10"/>
  <c r="AA329" i="10"/>
  <c r="AB329" i="10"/>
  <c r="AC329" i="10"/>
  <c r="AD329" i="10"/>
  <c r="AE329" i="10"/>
  <c r="AF329" i="10"/>
  <c r="AG329" i="10"/>
  <c r="AH329" i="10"/>
  <c r="AI329" i="10"/>
  <c r="AJ329" i="10"/>
  <c r="AK329" i="10" s="1"/>
  <c r="AL329" i="10"/>
  <c r="AM329" i="10" s="1"/>
  <c r="AN329" i="10"/>
  <c r="AO329" i="10"/>
  <c r="AP329" i="10"/>
  <c r="AQ329" i="10"/>
  <c r="AR329" i="10"/>
  <c r="AS329" i="10"/>
  <c r="AT329" i="10"/>
  <c r="AU329" i="10"/>
  <c r="AV329" i="10"/>
  <c r="T330" i="10"/>
  <c r="V330" i="10"/>
  <c r="W330" i="10"/>
  <c r="X330" i="10"/>
  <c r="Y330" i="10"/>
  <c r="Z330" i="10"/>
  <c r="AA330" i="10"/>
  <c r="AB330" i="10"/>
  <c r="AC330" i="10" s="1"/>
  <c r="AD330" i="10"/>
  <c r="AE330" i="10"/>
  <c r="AF330" i="10"/>
  <c r="AG330" i="10"/>
  <c r="AH330" i="10"/>
  <c r="AI330" i="10"/>
  <c r="AJ330" i="10"/>
  <c r="AK330" i="10"/>
  <c r="AL330" i="10"/>
  <c r="AM330" i="10" s="1"/>
  <c r="U330" i="10" s="1"/>
  <c r="AN330" i="10"/>
  <c r="AO330" i="10"/>
  <c r="AP330" i="10"/>
  <c r="AQ330" i="10"/>
  <c r="AR330" i="10"/>
  <c r="AS330" i="10"/>
  <c r="AT330" i="10"/>
  <c r="AU330" i="10"/>
  <c r="AV330" i="10"/>
  <c r="V331" i="10"/>
  <c r="W331" i="10"/>
  <c r="T331" i="10" s="1"/>
  <c r="X331" i="10"/>
  <c r="Y331" i="10"/>
  <c r="Z331" i="10"/>
  <c r="AA331" i="10"/>
  <c r="AB331" i="10"/>
  <c r="AC331" i="10" s="1"/>
  <c r="AD331" i="10"/>
  <c r="AE331" i="10"/>
  <c r="AF331" i="10"/>
  <c r="AG331" i="10"/>
  <c r="AH331" i="10"/>
  <c r="AI331" i="10"/>
  <c r="AJ331" i="10"/>
  <c r="AK331" i="10"/>
  <c r="AL331" i="10"/>
  <c r="AM331" i="10"/>
  <c r="AN331" i="10"/>
  <c r="AO331" i="10"/>
  <c r="AP331" i="10"/>
  <c r="AQ331" i="10"/>
  <c r="AR331" i="10"/>
  <c r="AS331" i="10"/>
  <c r="AT331" i="10"/>
  <c r="AU331" i="10"/>
  <c r="AV331" i="10"/>
  <c r="V332" i="10"/>
  <c r="W332" i="10"/>
  <c r="X332" i="10"/>
  <c r="Y332" i="10"/>
  <c r="Z332" i="10"/>
  <c r="AA332" i="10"/>
  <c r="AB332" i="10"/>
  <c r="AC332" i="10"/>
  <c r="AD332" i="10"/>
  <c r="AE332" i="10"/>
  <c r="AF332" i="10"/>
  <c r="AG332" i="10"/>
  <c r="AH332" i="10"/>
  <c r="AI332" i="10" s="1"/>
  <c r="AJ332" i="10"/>
  <c r="AK332" i="10"/>
  <c r="AL332" i="10"/>
  <c r="AM332" i="10"/>
  <c r="AN332" i="10"/>
  <c r="AO332" i="10"/>
  <c r="AP332" i="10"/>
  <c r="AQ332" i="10"/>
  <c r="AR332" i="10"/>
  <c r="AS332" i="10"/>
  <c r="AT332" i="10"/>
  <c r="AU332" i="10"/>
  <c r="AV332" i="10"/>
  <c r="V333" i="10"/>
  <c r="W333" i="10"/>
  <c r="X333" i="10"/>
  <c r="Y333" i="10"/>
  <c r="Z333" i="10"/>
  <c r="AA333" i="10"/>
  <c r="AB333" i="10"/>
  <c r="AC333" i="10"/>
  <c r="AD333" i="10"/>
  <c r="AE333" i="10"/>
  <c r="AF333" i="10"/>
  <c r="AG333" i="10"/>
  <c r="AH333" i="10"/>
  <c r="AI333" i="10" s="1"/>
  <c r="AJ333" i="10"/>
  <c r="AK333" i="10"/>
  <c r="AL333" i="10"/>
  <c r="AM333" i="10"/>
  <c r="AN333" i="10"/>
  <c r="AO333" i="10"/>
  <c r="AP333" i="10"/>
  <c r="AQ333" i="10"/>
  <c r="AR333" i="10"/>
  <c r="AS333" i="10"/>
  <c r="AT333" i="10"/>
  <c r="AU333" i="10"/>
  <c r="AV333" i="10"/>
  <c r="T334" i="10"/>
  <c r="V334" i="10"/>
  <c r="W334" i="10"/>
  <c r="X334" i="10"/>
  <c r="Y334" i="10"/>
  <c r="Z334" i="10"/>
  <c r="AA334" i="10"/>
  <c r="AB334" i="10"/>
  <c r="AC334" i="10"/>
  <c r="AD334" i="10"/>
  <c r="AE334" i="10"/>
  <c r="AF334" i="10"/>
  <c r="AG334" i="10"/>
  <c r="AH334" i="10"/>
  <c r="AI334" i="10"/>
  <c r="AJ334" i="10"/>
  <c r="AK334" i="10"/>
  <c r="U334" i="10" s="1"/>
  <c r="AL334" i="10"/>
  <c r="AM334" i="10"/>
  <c r="AN334" i="10"/>
  <c r="AO334" i="10"/>
  <c r="AP334" i="10"/>
  <c r="AQ334" i="10"/>
  <c r="AR334" i="10"/>
  <c r="AS334" i="10"/>
  <c r="AT334" i="10"/>
  <c r="AU334" i="10"/>
  <c r="AV334" i="10"/>
  <c r="V335" i="10"/>
  <c r="W335" i="10"/>
  <c r="T335" i="10" s="1"/>
  <c r="X335" i="10"/>
  <c r="Y335" i="10"/>
  <c r="Z335" i="10"/>
  <c r="AA335" i="10"/>
  <c r="AB335" i="10"/>
  <c r="AC335" i="10"/>
  <c r="AD335" i="10"/>
  <c r="AE335" i="10"/>
  <c r="AF335" i="10"/>
  <c r="AG335" i="10"/>
  <c r="AH335" i="10"/>
  <c r="AI335" i="10"/>
  <c r="AJ335" i="10"/>
  <c r="AK335" i="10"/>
  <c r="AL335" i="10"/>
  <c r="AM335" i="10"/>
  <c r="AN335" i="10"/>
  <c r="AO335" i="10"/>
  <c r="AP335" i="10"/>
  <c r="AQ335" i="10"/>
  <c r="AR335" i="10"/>
  <c r="AS335" i="10"/>
  <c r="AT335" i="10"/>
  <c r="AU335" i="10"/>
  <c r="AV335" i="10"/>
  <c r="V336" i="10"/>
  <c r="W336" i="10"/>
  <c r="T336" i="10" s="1"/>
  <c r="X336" i="10"/>
  <c r="Y336" i="10"/>
  <c r="Z336" i="10"/>
  <c r="AA336" i="10"/>
  <c r="AB336" i="10"/>
  <c r="AC336" i="10"/>
  <c r="AD336" i="10"/>
  <c r="AE336" i="10"/>
  <c r="AF336" i="10"/>
  <c r="AG336" i="10"/>
  <c r="AH336" i="10"/>
  <c r="AI336" i="10"/>
  <c r="AJ336" i="10"/>
  <c r="AK336" i="10"/>
  <c r="AL336" i="10"/>
  <c r="AM336" i="10"/>
  <c r="AN336" i="10"/>
  <c r="AO336" i="10"/>
  <c r="AP336" i="10"/>
  <c r="AQ336" i="10"/>
  <c r="AR336" i="10"/>
  <c r="AS336" i="10"/>
  <c r="AT336" i="10"/>
  <c r="AU336" i="10"/>
  <c r="AV336" i="10"/>
  <c r="V337" i="10"/>
  <c r="W337" i="10"/>
  <c r="T337" i="10" s="1"/>
  <c r="X337" i="10"/>
  <c r="Y337" i="10"/>
  <c r="Z337" i="10"/>
  <c r="AA337" i="10"/>
  <c r="AB337" i="10"/>
  <c r="AC337" i="10"/>
  <c r="AD337" i="10"/>
  <c r="AE337" i="10"/>
  <c r="AF337" i="10"/>
  <c r="AG337" i="10"/>
  <c r="AH337" i="10"/>
  <c r="AI337" i="10"/>
  <c r="AJ337" i="10"/>
  <c r="AK337" i="10" s="1"/>
  <c r="AL337" i="10"/>
  <c r="AM337" i="10"/>
  <c r="AN337" i="10"/>
  <c r="AO337" i="10"/>
  <c r="AP337" i="10"/>
  <c r="AQ337" i="10"/>
  <c r="AR337" i="10"/>
  <c r="AS337" i="10"/>
  <c r="AT337" i="10"/>
  <c r="AU337" i="10"/>
  <c r="AV337" i="10"/>
  <c r="V338" i="10"/>
  <c r="W338" i="10"/>
  <c r="X338" i="10"/>
  <c r="Y338" i="10"/>
  <c r="Z338" i="10"/>
  <c r="AA338" i="10"/>
  <c r="AB338" i="10"/>
  <c r="AC338" i="10"/>
  <c r="AD338" i="10"/>
  <c r="AE338" i="10"/>
  <c r="AF338" i="10"/>
  <c r="AG338" i="10"/>
  <c r="AH338" i="10"/>
  <c r="AI338" i="10"/>
  <c r="AJ338" i="10"/>
  <c r="AK338" i="10" s="1"/>
  <c r="AL338" i="10"/>
  <c r="AM338" i="10"/>
  <c r="AN338" i="10"/>
  <c r="AO338" i="10"/>
  <c r="AP338" i="10"/>
  <c r="AQ338" i="10"/>
  <c r="AR338" i="10"/>
  <c r="AS338" i="10"/>
  <c r="AT338" i="10"/>
  <c r="AU338" i="10"/>
  <c r="AV338" i="10"/>
  <c r="V339" i="10"/>
  <c r="W339" i="10"/>
  <c r="X339" i="10"/>
  <c r="Y339" i="10"/>
  <c r="Z339" i="10"/>
  <c r="T339" i="10" s="1"/>
  <c r="AA339" i="10"/>
  <c r="AB339" i="10"/>
  <c r="AC339" i="10"/>
  <c r="AD339" i="10"/>
  <c r="AE339" i="10"/>
  <c r="AF339" i="10"/>
  <c r="AG339" i="10"/>
  <c r="AH339" i="10"/>
  <c r="AI339" i="10"/>
  <c r="AJ339" i="10"/>
  <c r="AK339" i="10" s="1"/>
  <c r="AL339" i="10"/>
  <c r="AM339" i="10"/>
  <c r="AN339" i="10"/>
  <c r="AO339" i="10"/>
  <c r="AP339" i="10"/>
  <c r="AQ339" i="10"/>
  <c r="AR339" i="10"/>
  <c r="AS339" i="10"/>
  <c r="AT339" i="10"/>
  <c r="AU339" i="10"/>
  <c r="AV339" i="10"/>
  <c r="V340" i="10"/>
  <c r="W340" i="10"/>
  <c r="T340" i="10" s="1"/>
  <c r="X340" i="10"/>
  <c r="Y340" i="10"/>
  <c r="Z340" i="10"/>
  <c r="AA340" i="10"/>
  <c r="AB340" i="10"/>
  <c r="AC340" i="10"/>
  <c r="AD340" i="10"/>
  <c r="AE340" i="10"/>
  <c r="AF340" i="10"/>
  <c r="AG340" i="10"/>
  <c r="AH340" i="10"/>
  <c r="AI340" i="10" s="1"/>
  <c r="AJ340" i="10"/>
  <c r="AK340" i="10"/>
  <c r="AL340" i="10"/>
  <c r="AM340" i="10"/>
  <c r="AN340" i="10"/>
  <c r="AO340" i="10"/>
  <c r="AP340" i="10"/>
  <c r="AQ340" i="10"/>
  <c r="AR340" i="10"/>
  <c r="AS340" i="10"/>
  <c r="AT340" i="10"/>
  <c r="AU340" i="10"/>
  <c r="AV340" i="10"/>
  <c r="V341" i="10"/>
  <c r="W341" i="10"/>
  <c r="X341" i="10"/>
  <c r="U341" i="10" s="1"/>
  <c r="Y341" i="10"/>
  <c r="T341" i="10" s="1"/>
  <c r="Z341" i="10"/>
  <c r="AA341" i="10"/>
  <c r="AB341" i="10"/>
  <c r="AC341" i="10"/>
  <c r="AD341" i="10"/>
  <c r="AE341" i="10"/>
  <c r="AF341" i="10"/>
  <c r="AG341" i="10"/>
  <c r="AH341" i="10"/>
  <c r="AI341" i="10" s="1"/>
  <c r="AJ341" i="10"/>
  <c r="AK341" i="10"/>
  <c r="AL341" i="10"/>
  <c r="AM341" i="10"/>
  <c r="AN341" i="10"/>
  <c r="AO341" i="10"/>
  <c r="AP341" i="10"/>
  <c r="AQ341" i="10"/>
  <c r="AR341" i="10"/>
  <c r="AS341" i="10"/>
  <c r="AT341" i="10"/>
  <c r="AU341" i="10"/>
  <c r="AV341" i="10"/>
  <c r="T342" i="10"/>
  <c r="V342" i="10"/>
  <c r="W342" i="10"/>
  <c r="X342" i="10"/>
  <c r="Y342" i="10"/>
  <c r="Z342" i="10"/>
  <c r="AA342" i="10"/>
  <c r="AB342" i="10"/>
  <c r="AC342" i="10"/>
  <c r="AD342" i="10"/>
  <c r="AE342" i="10"/>
  <c r="AF342" i="10"/>
  <c r="AG342" i="10" s="1"/>
  <c r="AH342" i="10"/>
  <c r="AI342" i="10"/>
  <c r="AJ342" i="10"/>
  <c r="AK342" i="10"/>
  <c r="AL342" i="10"/>
  <c r="AM342" i="10" s="1"/>
  <c r="U342" i="10" s="1"/>
  <c r="AN342" i="10"/>
  <c r="AO342" i="10"/>
  <c r="AP342" i="10"/>
  <c r="AQ342" i="10"/>
  <c r="AR342" i="10"/>
  <c r="AS342" i="10"/>
  <c r="AT342" i="10"/>
  <c r="AU342" i="10"/>
  <c r="AV342" i="10"/>
  <c r="V343" i="10"/>
  <c r="W343" i="10"/>
  <c r="X343" i="10"/>
  <c r="Y343" i="10"/>
  <c r="Z343" i="10"/>
  <c r="AA343" i="10"/>
  <c r="AB343" i="10"/>
  <c r="AC343" i="10"/>
  <c r="AD343" i="10"/>
  <c r="AE343" i="10"/>
  <c r="AF343" i="10"/>
  <c r="AG343" i="10" s="1"/>
  <c r="AH343" i="10"/>
  <c r="AI343" i="10"/>
  <c r="AJ343" i="10"/>
  <c r="AK343" i="10"/>
  <c r="AL343" i="10"/>
  <c r="AM343" i="10"/>
  <c r="AN343" i="10"/>
  <c r="AO343" i="10"/>
  <c r="AP343" i="10"/>
  <c r="AQ343" i="10"/>
  <c r="AR343" i="10"/>
  <c r="AS343" i="10"/>
  <c r="AT343" i="10"/>
  <c r="AU343" i="10"/>
  <c r="AV343" i="10"/>
  <c r="V344" i="10"/>
  <c r="W344" i="10" s="1"/>
  <c r="X344" i="10"/>
  <c r="Y344" i="10"/>
  <c r="Z344" i="10"/>
  <c r="AA344" i="10"/>
  <c r="AB344" i="10"/>
  <c r="AC344" i="10"/>
  <c r="AD344" i="10"/>
  <c r="AE344" i="10"/>
  <c r="AF344" i="10"/>
  <c r="AG344" i="10"/>
  <c r="AH344" i="10"/>
  <c r="AI344" i="10" s="1"/>
  <c r="AJ344" i="10"/>
  <c r="AK344" i="10"/>
  <c r="AL344" i="10"/>
  <c r="AM344" i="10" s="1"/>
  <c r="AN344" i="10"/>
  <c r="AO344" i="10"/>
  <c r="AP344" i="10"/>
  <c r="AQ344" i="10"/>
  <c r="AR344" i="10"/>
  <c r="AS344" i="10"/>
  <c r="AT344" i="10"/>
  <c r="AU344" i="10"/>
  <c r="AV344" i="10"/>
  <c r="V345" i="10"/>
  <c r="W345" i="10" s="1"/>
  <c r="T345" i="10" s="1"/>
  <c r="X345" i="10"/>
  <c r="Y345" i="10"/>
  <c r="Z345" i="10"/>
  <c r="AA345" i="10"/>
  <c r="AB345" i="10"/>
  <c r="AC345" i="10"/>
  <c r="AD345" i="10"/>
  <c r="AE345" i="10"/>
  <c r="AF345" i="10"/>
  <c r="AG345" i="10"/>
  <c r="AH345" i="10"/>
  <c r="AI345" i="10"/>
  <c r="AJ345" i="10"/>
  <c r="AK345" i="10"/>
  <c r="AL345" i="10"/>
  <c r="AM345" i="10" s="1"/>
  <c r="AN345" i="10"/>
  <c r="AO345" i="10"/>
  <c r="AP345" i="10"/>
  <c r="AQ345" i="10"/>
  <c r="AR345" i="10"/>
  <c r="AS345" i="10"/>
  <c r="AT345" i="10"/>
  <c r="AU345" i="10"/>
  <c r="AV345" i="10"/>
  <c r="V346" i="10"/>
  <c r="W346" i="10"/>
  <c r="U346" i="10" s="1"/>
  <c r="X346" i="10"/>
  <c r="Y346" i="10"/>
  <c r="Z346" i="10"/>
  <c r="AA346" i="10"/>
  <c r="AB346" i="10"/>
  <c r="AC346" i="10" s="1"/>
  <c r="AD346" i="10"/>
  <c r="AE346" i="10"/>
  <c r="AF346" i="10"/>
  <c r="AG346" i="10"/>
  <c r="AH346" i="10"/>
  <c r="AI346" i="10"/>
  <c r="AJ346" i="10"/>
  <c r="AK346" i="10"/>
  <c r="AL346" i="10"/>
  <c r="AM346" i="10"/>
  <c r="AN346" i="10"/>
  <c r="AO346" i="10"/>
  <c r="AP346" i="10"/>
  <c r="AQ346" i="10"/>
  <c r="AR346" i="10"/>
  <c r="AS346" i="10"/>
  <c r="AT346" i="10"/>
  <c r="AU346" i="10"/>
  <c r="AV346" i="10"/>
  <c r="V347" i="10"/>
  <c r="W347" i="10"/>
  <c r="T347" i="10" s="1"/>
  <c r="X347" i="10"/>
  <c r="Y347" i="10"/>
  <c r="Z347" i="10"/>
  <c r="AA347" i="10"/>
  <c r="AB347" i="10"/>
  <c r="AC347" i="10" s="1"/>
  <c r="AD347" i="10"/>
  <c r="AE347" i="10"/>
  <c r="AF347" i="10"/>
  <c r="AG347" i="10"/>
  <c r="AH347" i="10"/>
  <c r="AI347" i="10"/>
  <c r="AJ347" i="10"/>
  <c r="AK347" i="10"/>
  <c r="AL347" i="10"/>
  <c r="AM347" i="10"/>
  <c r="AN347" i="10"/>
  <c r="AO347" i="10"/>
  <c r="AP347" i="10"/>
  <c r="AQ347" i="10"/>
  <c r="AR347" i="10"/>
  <c r="AS347" i="10"/>
  <c r="AT347" i="10"/>
  <c r="AU347" i="10"/>
  <c r="AV347" i="10"/>
  <c r="V348" i="10"/>
  <c r="W348" i="10"/>
  <c r="X348" i="10"/>
  <c r="Y348" i="10"/>
  <c r="Z348" i="10"/>
  <c r="AA348" i="10"/>
  <c r="AB348" i="10"/>
  <c r="AC348" i="10"/>
  <c r="AD348" i="10"/>
  <c r="AE348" i="10"/>
  <c r="AF348" i="10"/>
  <c r="AG348" i="10"/>
  <c r="AH348" i="10"/>
  <c r="AI348" i="10" s="1"/>
  <c r="AJ348" i="10"/>
  <c r="AK348" i="10"/>
  <c r="AL348" i="10"/>
  <c r="AM348" i="10"/>
  <c r="AN348" i="10"/>
  <c r="AO348" i="10"/>
  <c r="AP348" i="10"/>
  <c r="AQ348" i="10"/>
  <c r="AR348" i="10"/>
  <c r="AS348" i="10"/>
  <c r="AT348" i="10"/>
  <c r="AU348" i="10"/>
  <c r="AV348" i="10"/>
  <c r="V349" i="10"/>
  <c r="W349" i="10"/>
  <c r="X349" i="10"/>
  <c r="Y349" i="10"/>
  <c r="Z349" i="10"/>
  <c r="AA349" i="10"/>
  <c r="AB349" i="10"/>
  <c r="AC349" i="10"/>
  <c r="AD349" i="10"/>
  <c r="AE349" i="10"/>
  <c r="AF349" i="10"/>
  <c r="AG349" i="10"/>
  <c r="AH349" i="10"/>
  <c r="AI349" i="10" s="1"/>
  <c r="AJ349" i="10"/>
  <c r="AK349" i="10"/>
  <c r="AL349" i="10"/>
  <c r="AM349" i="10"/>
  <c r="AN349" i="10"/>
  <c r="AO349" i="10"/>
  <c r="AP349" i="10"/>
  <c r="AQ349" i="10"/>
  <c r="AR349" i="10"/>
  <c r="AS349" i="10"/>
  <c r="AT349" i="10"/>
  <c r="AU349" i="10"/>
  <c r="AV349" i="10"/>
  <c r="T350" i="10"/>
  <c r="V350" i="10"/>
  <c r="W350" i="10"/>
  <c r="X350" i="10"/>
  <c r="Y350" i="10"/>
  <c r="Z350" i="10"/>
  <c r="AA350" i="10"/>
  <c r="U350" i="10" s="1"/>
  <c r="AB350" i="10"/>
  <c r="AC350" i="10"/>
  <c r="AD350" i="10"/>
  <c r="AE350" i="10"/>
  <c r="AF350" i="10"/>
  <c r="AG350" i="10"/>
  <c r="AH350" i="10"/>
  <c r="AI350" i="10"/>
  <c r="AJ350" i="10"/>
  <c r="AK350" i="10"/>
  <c r="AL350" i="10"/>
  <c r="AM350" i="10"/>
  <c r="AN350" i="10"/>
  <c r="AO350" i="10"/>
  <c r="AP350" i="10"/>
  <c r="AQ350" i="10"/>
  <c r="AR350" i="10"/>
  <c r="AS350" i="10"/>
  <c r="AT350" i="10"/>
  <c r="AU350" i="10"/>
  <c r="AV350" i="10"/>
  <c r="V351" i="10"/>
  <c r="W351" i="10"/>
  <c r="T351" i="10" s="1"/>
  <c r="X351" i="10"/>
  <c r="Y351" i="10"/>
  <c r="Z351" i="10"/>
  <c r="AA351" i="10"/>
  <c r="AB351" i="10"/>
  <c r="AC351" i="10"/>
  <c r="AD351" i="10"/>
  <c r="AE351" i="10"/>
  <c r="AF351" i="10"/>
  <c r="AG351" i="10"/>
  <c r="AH351" i="10"/>
  <c r="AI351" i="10"/>
  <c r="AJ351" i="10"/>
  <c r="AK351" i="10" s="1"/>
  <c r="AL351" i="10"/>
  <c r="AM351" i="10"/>
  <c r="AN351" i="10"/>
  <c r="AO351" i="10"/>
  <c r="AP351" i="10"/>
  <c r="AQ351" i="10"/>
  <c r="AR351" i="10"/>
  <c r="AS351" i="10"/>
  <c r="AT351" i="10"/>
  <c r="AU351" i="10"/>
  <c r="AV351" i="10"/>
  <c r="T352" i="10"/>
  <c r="V352" i="10"/>
  <c r="W352" i="10"/>
  <c r="U352" i="10" s="1"/>
  <c r="X352" i="10"/>
  <c r="Y352" i="10"/>
  <c r="Z352" i="10"/>
  <c r="AA352" i="10"/>
  <c r="AB352" i="10"/>
  <c r="AC352" i="10"/>
  <c r="AD352" i="10"/>
  <c r="AE352" i="10"/>
  <c r="AF352" i="10"/>
  <c r="AG352" i="10"/>
  <c r="AH352" i="10"/>
  <c r="AI352" i="10"/>
  <c r="AJ352" i="10"/>
  <c r="AK352" i="10" s="1"/>
  <c r="AL352" i="10"/>
  <c r="AM352" i="10"/>
  <c r="AN352" i="10"/>
  <c r="AO352" i="10"/>
  <c r="AP352" i="10"/>
  <c r="AQ352" i="10"/>
  <c r="AR352" i="10"/>
  <c r="AS352" i="10"/>
  <c r="AT352" i="10"/>
  <c r="AU352" i="10"/>
  <c r="AV352" i="10"/>
  <c r="V353" i="10"/>
  <c r="W353" i="10"/>
  <c r="T353" i="10" s="1"/>
  <c r="X353" i="10"/>
  <c r="Y353" i="10"/>
  <c r="Z353" i="10"/>
  <c r="AA353" i="10"/>
  <c r="AB353" i="10"/>
  <c r="AC353" i="10"/>
  <c r="AD353" i="10"/>
  <c r="AE353" i="10"/>
  <c r="AF353" i="10"/>
  <c r="AG353" i="10"/>
  <c r="AH353" i="10"/>
  <c r="AI353" i="10"/>
  <c r="AJ353" i="10"/>
  <c r="AK353" i="10"/>
  <c r="AL353" i="10"/>
  <c r="AM353" i="10"/>
  <c r="AN353" i="10"/>
  <c r="AO353" i="10"/>
  <c r="AP353" i="10"/>
  <c r="AQ353" i="10"/>
  <c r="AR353" i="10"/>
  <c r="AS353" i="10"/>
  <c r="AT353" i="10"/>
  <c r="AU353" i="10"/>
  <c r="AV353" i="10"/>
  <c r="V354" i="10"/>
  <c r="W354" i="10"/>
  <c r="X354" i="10"/>
  <c r="Y354" i="10"/>
  <c r="Z354" i="10"/>
  <c r="AA354" i="10"/>
  <c r="AB354" i="10"/>
  <c r="AC354" i="10" s="1"/>
  <c r="AD354" i="10"/>
  <c r="AE354" i="10"/>
  <c r="AF354" i="10"/>
  <c r="AG354" i="10"/>
  <c r="AH354" i="10"/>
  <c r="AI354" i="10"/>
  <c r="AJ354" i="10"/>
  <c r="AK354" i="10" s="1"/>
  <c r="AL354" i="10"/>
  <c r="AM354" i="10"/>
  <c r="AN354" i="10"/>
  <c r="AO354" i="10"/>
  <c r="AP354" i="10"/>
  <c r="AQ354" i="10"/>
  <c r="AR354" i="10"/>
  <c r="AS354" i="10"/>
  <c r="AT354" i="10"/>
  <c r="AU354" i="10"/>
  <c r="AV354" i="10"/>
  <c r="V355" i="10"/>
  <c r="W355" i="10"/>
  <c r="X355" i="10"/>
  <c r="Y355" i="10"/>
  <c r="Z355" i="10"/>
  <c r="T355" i="10" s="1"/>
  <c r="AA355" i="10"/>
  <c r="AB355" i="10"/>
  <c r="AC355" i="10"/>
  <c r="AD355" i="10"/>
  <c r="AE355" i="10"/>
  <c r="AF355" i="10"/>
  <c r="AG355" i="10"/>
  <c r="AH355" i="10"/>
  <c r="AI355" i="10"/>
  <c r="AJ355" i="10"/>
  <c r="AK355" i="10" s="1"/>
  <c r="AL355" i="10"/>
  <c r="AM355" i="10"/>
  <c r="AN355" i="10"/>
  <c r="AO355" i="10"/>
  <c r="AP355" i="10"/>
  <c r="AQ355" i="10"/>
  <c r="AR355" i="10"/>
  <c r="AS355" i="10"/>
  <c r="AT355" i="10"/>
  <c r="AU355" i="10"/>
  <c r="AV355" i="10"/>
  <c r="T356" i="10"/>
  <c r="V356" i="10"/>
  <c r="W356" i="10"/>
  <c r="X356" i="10"/>
  <c r="Y356" i="10"/>
  <c r="Z356" i="10"/>
  <c r="AA356" i="10"/>
  <c r="AB356" i="10"/>
  <c r="AC356" i="10"/>
  <c r="AD356" i="10"/>
  <c r="AE356" i="10"/>
  <c r="AF356" i="10"/>
  <c r="AG356" i="10"/>
  <c r="AH356" i="10"/>
  <c r="AI356" i="10"/>
  <c r="AJ356" i="10"/>
  <c r="AK356" i="10"/>
  <c r="U356" i="10" s="1"/>
  <c r="AL356" i="10"/>
  <c r="AM356" i="10"/>
  <c r="AN356" i="10"/>
  <c r="AO356" i="10"/>
  <c r="AP356" i="10"/>
  <c r="AQ356" i="10"/>
  <c r="AR356" i="10"/>
  <c r="AS356" i="10"/>
  <c r="AT356" i="10"/>
  <c r="AU356" i="10"/>
  <c r="AV356" i="10"/>
  <c r="V357" i="10"/>
  <c r="W357" i="10"/>
  <c r="T357" i="10" s="1"/>
  <c r="X357" i="10"/>
  <c r="Y357" i="10"/>
  <c r="Z357" i="10"/>
  <c r="AA357" i="10"/>
  <c r="AB357" i="10"/>
  <c r="AC357" i="10"/>
  <c r="AD357" i="10"/>
  <c r="AE357" i="10"/>
  <c r="AF357" i="10"/>
  <c r="AG357" i="10"/>
  <c r="AH357" i="10"/>
  <c r="AI357" i="10"/>
  <c r="AJ357" i="10"/>
  <c r="AK357" i="10"/>
  <c r="AL357" i="10"/>
  <c r="AM357" i="10"/>
  <c r="AN357" i="10"/>
  <c r="AO357" i="10"/>
  <c r="AP357" i="10"/>
  <c r="AQ357" i="10"/>
  <c r="AR357" i="10"/>
  <c r="AS357" i="10"/>
  <c r="AT357" i="10"/>
  <c r="AU357" i="10"/>
  <c r="AV357" i="10"/>
  <c r="V358" i="10"/>
  <c r="W358" i="10"/>
  <c r="T358" i="10" s="1"/>
  <c r="X358" i="10"/>
  <c r="Y358" i="10"/>
  <c r="Z358" i="10"/>
  <c r="AA358" i="10"/>
  <c r="AB358" i="10"/>
  <c r="AC358" i="10"/>
  <c r="AD358" i="10"/>
  <c r="AE358" i="10"/>
  <c r="AF358" i="10"/>
  <c r="AG358" i="10" s="1"/>
  <c r="AH358" i="10"/>
  <c r="AI358" i="10"/>
  <c r="AJ358" i="10"/>
  <c r="AK358" i="10"/>
  <c r="AL358" i="10"/>
  <c r="AM358" i="10"/>
  <c r="AN358" i="10"/>
  <c r="AO358" i="10"/>
  <c r="AP358" i="10"/>
  <c r="AQ358" i="10"/>
  <c r="AR358" i="10"/>
  <c r="AS358" i="10"/>
  <c r="AT358" i="10"/>
  <c r="AU358" i="10"/>
  <c r="AV358" i="10"/>
  <c r="V359" i="10"/>
  <c r="W359" i="10"/>
  <c r="X359" i="10"/>
  <c r="Y359" i="10"/>
  <c r="Z359" i="10"/>
  <c r="AA359" i="10"/>
  <c r="AB359" i="10"/>
  <c r="AC359" i="10"/>
  <c r="AD359" i="10"/>
  <c r="AE359" i="10"/>
  <c r="AF359" i="10"/>
  <c r="AG359" i="10" s="1"/>
  <c r="AH359" i="10"/>
  <c r="AI359" i="10"/>
  <c r="AJ359" i="10"/>
  <c r="AK359" i="10"/>
  <c r="AL359" i="10"/>
  <c r="AM359" i="10"/>
  <c r="AN359" i="10"/>
  <c r="AO359" i="10"/>
  <c r="AP359" i="10"/>
  <c r="AQ359" i="10"/>
  <c r="AR359" i="10"/>
  <c r="AS359" i="10"/>
  <c r="AT359" i="10"/>
  <c r="AU359" i="10"/>
  <c r="AV359" i="10"/>
  <c r="V360" i="10"/>
  <c r="W360" i="10" s="1"/>
  <c r="X360" i="10"/>
  <c r="Y360" i="10"/>
  <c r="Z360" i="10"/>
  <c r="AA360" i="10"/>
  <c r="AB360" i="10"/>
  <c r="AC360" i="10"/>
  <c r="AD360" i="10"/>
  <c r="AE360" i="10"/>
  <c r="AF360" i="10"/>
  <c r="AG360" i="10"/>
  <c r="AH360" i="10"/>
  <c r="AI360" i="10"/>
  <c r="AJ360" i="10"/>
  <c r="AK360" i="10"/>
  <c r="AL360" i="10"/>
  <c r="AM360" i="10" s="1"/>
  <c r="AN360" i="10"/>
  <c r="AO360" i="10"/>
  <c r="AP360" i="10"/>
  <c r="AQ360" i="10"/>
  <c r="AR360" i="10"/>
  <c r="AS360" i="10"/>
  <c r="AT360" i="10"/>
  <c r="AU360" i="10"/>
  <c r="AV360" i="10"/>
  <c r="V361" i="10"/>
  <c r="W361" i="10" s="1"/>
  <c r="T361" i="10" s="1"/>
  <c r="X361" i="10"/>
  <c r="Y361" i="10"/>
  <c r="Z361" i="10"/>
  <c r="AA361" i="10"/>
  <c r="AB361" i="10"/>
  <c r="AC361" i="10"/>
  <c r="AD361" i="10"/>
  <c r="AE361" i="10"/>
  <c r="AF361" i="10"/>
  <c r="AG361" i="10" s="1"/>
  <c r="AH361" i="10"/>
  <c r="AI361" i="10"/>
  <c r="AJ361" i="10"/>
  <c r="AK361" i="10"/>
  <c r="AL361" i="10"/>
  <c r="AM361" i="10" s="1"/>
  <c r="AN361" i="10"/>
  <c r="AO361" i="10"/>
  <c r="AP361" i="10"/>
  <c r="AQ361" i="10"/>
  <c r="AR361" i="10"/>
  <c r="AS361" i="10"/>
  <c r="AT361" i="10"/>
  <c r="AU361" i="10"/>
  <c r="AV361" i="10"/>
  <c r="V362" i="10"/>
  <c r="W362" i="10"/>
  <c r="T362" i="10" s="1"/>
  <c r="X362" i="10"/>
  <c r="Y362" i="10"/>
  <c r="Z362" i="10"/>
  <c r="AA362" i="10"/>
  <c r="AB362" i="10"/>
  <c r="AC362" i="10" s="1"/>
  <c r="AD362" i="10"/>
  <c r="AE362" i="10"/>
  <c r="AF362" i="10"/>
  <c r="AG362" i="10"/>
  <c r="AH362" i="10"/>
  <c r="AI362" i="10" s="1"/>
  <c r="AJ362" i="10"/>
  <c r="AK362" i="10"/>
  <c r="AL362" i="10"/>
  <c r="AM362" i="10"/>
  <c r="AN362" i="10"/>
  <c r="AO362" i="10"/>
  <c r="AP362" i="10"/>
  <c r="AQ362" i="10"/>
  <c r="AR362" i="10"/>
  <c r="AS362" i="10"/>
  <c r="AT362" i="10"/>
  <c r="AU362" i="10"/>
  <c r="AV362" i="10"/>
  <c r="T363" i="10"/>
  <c r="V363" i="10"/>
  <c r="W363" i="10"/>
  <c r="X363" i="10"/>
  <c r="Y363" i="10"/>
  <c r="Z363" i="10"/>
  <c r="AA363" i="10"/>
  <c r="AB363" i="10"/>
  <c r="AC363" i="10" s="1"/>
  <c r="AD363" i="10"/>
  <c r="AE363" i="10"/>
  <c r="AF363" i="10"/>
  <c r="AG363" i="10"/>
  <c r="AH363" i="10"/>
  <c r="AI363" i="10"/>
  <c r="AJ363" i="10"/>
  <c r="AK363" i="10"/>
  <c r="AL363" i="10"/>
  <c r="AM363" i="10" s="1"/>
  <c r="U363" i="10" s="1"/>
  <c r="AN363" i="10"/>
  <c r="AO363" i="10"/>
  <c r="AP363" i="10"/>
  <c r="AQ363" i="10"/>
  <c r="AR363" i="10"/>
  <c r="AS363" i="10"/>
  <c r="AT363" i="10"/>
  <c r="AU363" i="10"/>
  <c r="AV363" i="10"/>
  <c r="V364" i="10"/>
  <c r="W364" i="10"/>
  <c r="U364" i="10" s="1"/>
  <c r="X364" i="10"/>
  <c r="Y364" i="10"/>
  <c r="Z364" i="10"/>
  <c r="AA364" i="10"/>
  <c r="AB364" i="10"/>
  <c r="AC364" i="10"/>
  <c r="AD364" i="10"/>
  <c r="AE364" i="10"/>
  <c r="AF364" i="10"/>
  <c r="AG364" i="10"/>
  <c r="AH364" i="10"/>
  <c r="AI364" i="10" s="1"/>
  <c r="AJ364" i="10"/>
  <c r="AK364" i="10"/>
  <c r="AL364" i="10"/>
  <c r="AM364" i="10"/>
  <c r="AN364" i="10"/>
  <c r="AO364" i="10"/>
  <c r="AP364" i="10"/>
  <c r="AQ364" i="10"/>
  <c r="AR364" i="10"/>
  <c r="AS364" i="10"/>
  <c r="AT364" i="10"/>
  <c r="AU364" i="10"/>
  <c r="AV364" i="10"/>
  <c r="V365" i="10"/>
  <c r="W365" i="10"/>
  <c r="X365" i="10"/>
  <c r="Y365" i="10"/>
  <c r="Z365" i="10"/>
  <c r="AA365" i="10"/>
  <c r="AB365" i="10"/>
  <c r="AC365" i="10"/>
  <c r="AD365" i="10"/>
  <c r="AE365" i="10"/>
  <c r="AF365" i="10"/>
  <c r="AG365" i="10" s="1"/>
  <c r="AH365" i="10"/>
  <c r="AI365" i="10" s="1"/>
  <c r="AJ365" i="10"/>
  <c r="AK365" i="10"/>
  <c r="AL365" i="10"/>
  <c r="AM365" i="10"/>
  <c r="AN365" i="10"/>
  <c r="AO365" i="10"/>
  <c r="AP365" i="10"/>
  <c r="AQ365" i="10"/>
  <c r="AR365" i="10"/>
  <c r="AS365" i="10"/>
  <c r="AT365" i="10"/>
  <c r="AU365" i="10"/>
  <c r="AV365" i="10"/>
  <c r="T366" i="10"/>
  <c r="V366" i="10"/>
  <c r="W366" i="10"/>
  <c r="X366" i="10"/>
  <c r="Y366" i="10"/>
  <c r="Z366" i="10"/>
  <c r="AA366" i="10"/>
  <c r="AB366" i="10"/>
  <c r="AC366" i="10"/>
  <c r="AD366" i="10"/>
  <c r="AE366" i="10"/>
  <c r="AF366" i="10"/>
  <c r="AG366" i="10"/>
  <c r="AH366" i="10"/>
  <c r="AI366" i="10"/>
  <c r="AJ366" i="10"/>
  <c r="AK366" i="10" s="1"/>
  <c r="AL366" i="10"/>
  <c r="AM366" i="10"/>
  <c r="AN366" i="10"/>
  <c r="AO366" i="10"/>
  <c r="AP366" i="10"/>
  <c r="AQ366" i="10"/>
  <c r="AR366" i="10"/>
  <c r="AS366" i="10"/>
  <c r="AT366" i="10"/>
  <c r="AU366" i="10"/>
  <c r="AV366" i="10"/>
  <c r="V367" i="10"/>
  <c r="W367" i="10"/>
  <c r="U367" i="10" s="1"/>
  <c r="X367" i="10"/>
  <c r="Y367" i="10"/>
  <c r="Z367" i="10"/>
  <c r="AA367" i="10"/>
  <c r="AB367" i="10"/>
  <c r="AC367" i="10"/>
  <c r="AD367" i="10"/>
  <c r="AE367" i="10"/>
  <c r="AF367" i="10"/>
  <c r="AG367" i="10"/>
  <c r="AH367" i="10"/>
  <c r="AI367" i="10"/>
  <c r="AJ367" i="10"/>
  <c r="AK367" i="10"/>
  <c r="AL367" i="10"/>
  <c r="AM367" i="10"/>
  <c r="AN367" i="10"/>
  <c r="AO367" i="10"/>
  <c r="AP367" i="10"/>
  <c r="AQ367" i="10"/>
  <c r="AR367" i="10"/>
  <c r="AS367" i="10"/>
  <c r="AT367" i="10"/>
  <c r="AU367" i="10"/>
  <c r="AV367" i="10"/>
  <c r="V368" i="10"/>
  <c r="W368" i="10"/>
  <c r="U368" i="10" s="1"/>
  <c r="X368" i="10"/>
  <c r="Y368" i="10"/>
  <c r="Z368" i="10"/>
  <c r="AA368" i="10"/>
  <c r="AB368" i="10"/>
  <c r="AC368" i="10"/>
  <c r="AD368" i="10"/>
  <c r="AE368" i="10"/>
  <c r="AF368" i="10"/>
  <c r="AG368" i="10"/>
  <c r="AH368" i="10"/>
  <c r="AI368" i="10"/>
  <c r="AJ368" i="10"/>
  <c r="AK368" i="10"/>
  <c r="AL368" i="10"/>
  <c r="AM368" i="10"/>
  <c r="AN368" i="10"/>
  <c r="AO368" i="10"/>
  <c r="AP368" i="10"/>
  <c r="AQ368" i="10"/>
  <c r="AR368" i="10"/>
  <c r="AS368" i="10"/>
  <c r="AT368" i="10"/>
  <c r="AU368" i="10"/>
  <c r="AV368" i="10"/>
  <c r="V369" i="10"/>
  <c r="W369" i="10"/>
  <c r="T369" i="10" s="1"/>
  <c r="X369" i="10"/>
  <c r="Y369" i="10"/>
  <c r="Z369" i="10"/>
  <c r="AA369" i="10"/>
  <c r="AB369" i="10"/>
  <c r="AC369" i="10"/>
  <c r="AD369" i="10"/>
  <c r="AE369" i="10" s="1"/>
  <c r="AF369" i="10"/>
  <c r="AG369" i="10"/>
  <c r="AH369" i="10"/>
  <c r="AI369" i="10"/>
  <c r="AJ369" i="10"/>
  <c r="AK369" i="10"/>
  <c r="AL369" i="10"/>
  <c r="AM369" i="10"/>
  <c r="AN369" i="10"/>
  <c r="AO369" i="10"/>
  <c r="AP369" i="10"/>
  <c r="AQ369" i="10"/>
  <c r="AR369" i="10"/>
  <c r="AS369" i="10"/>
  <c r="AT369" i="10"/>
  <c r="AU369" i="10"/>
  <c r="AV369" i="10"/>
  <c r="V370" i="10"/>
  <c r="W370" i="10"/>
  <c r="X370" i="10"/>
  <c r="Y370" i="10"/>
  <c r="Z370" i="10"/>
  <c r="AA370" i="10"/>
  <c r="AB370" i="10"/>
  <c r="AC370" i="10"/>
  <c r="AD370" i="10"/>
  <c r="AE370" i="10"/>
  <c r="AF370" i="10"/>
  <c r="AG370" i="10"/>
  <c r="AH370" i="10"/>
  <c r="AI370" i="10"/>
  <c r="AJ370" i="10"/>
  <c r="AK370" i="10" s="1"/>
  <c r="AL370" i="10"/>
  <c r="AM370" i="10"/>
  <c r="AN370" i="10"/>
  <c r="AO370" i="10"/>
  <c r="AP370" i="10"/>
  <c r="AQ370" i="10"/>
  <c r="AR370" i="10"/>
  <c r="AS370" i="10"/>
  <c r="AT370" i="10"/>
  <c r="AU370" i="10"/>
  <c r="AV370" i="10"/>
  <c r="T371" i="10"/>
  <c r="V371" i="10"/>
  <c r="W371" i="10"/>
  <c r="U371" i="10" s="1"/>
  <c r="X371" i="10"/>
  <c r="Y371" i="10"/>
  <c r="Z371" i="10"/>
  <c r="AA371" i="10"/>
  <c r="AB371" i="10"/>
  <c r="AC371" i="10"/>
  <c r="AD371" i="10"/>
  <c r="AE371" i="10"/>
  <c r="AF371" i="10"/>
  <c r="AG371" i="10"/>
  <c r="AH371" i="10"/>
  <c r="AI371" i="10"/>
  <c r="AJ371" i="10"/>
  <c r="AK371" i="10" s="1"/>
  <c r="AL371" i="10"/>
  <c r="AM371" i="10"/>
  <c r="AN371" i="10"/>
  <c r="AO371" i="10"/>
  <c r="AP371" i="10"/>
  <c r="AQ371" i="10"/>
  <c r="AR371" i="10"/>
  <c r="AS371" i="10"/>
  <c r="AT371" i="10"/>
  <c r="AU371" i="10"/>
  <c r="AV371" i="10"/>
  <c r="V372" i="10"/>
  <c r="W372" i="10"/>
  <c r="T372" i="10" s="1"/>
  <c r="X372" i="10"/>
  <c r="Y372" i="10"/>
  <c r="Z372" i="10"/>
  <c r="AA372" i="10"/>
  <c r="AB372" i="10"/>
  <c r="AC372" i="10"/>
  <c r="AD372" i="10"/>
  <c r="AE372" i="10"/>
  <c r="AF372" i="10"/>
  <c r="AG372" i="10"/>
  <c r="AH372" i="10"/>
  <c r="AI372" i="10"/>
  <c r="AJ372" i="10"/>
  <c r="AK372" i="10"/>
  <c r="AL372" i="10"/>
  <c r="AM372" i="10"/>
  <c r="AN372" i="10"/>
  <c r="AO372" i="10"/>
  <c r="AP372" i="10"/>
  <c r="AQ372" i="10"/>
  <c r="AR372" i="10"/>
  <c r="AS372" i="10"/>
  <c r="AT372" i="10"/>
  <c r="AU372" i="10"/>
  <c r="AV372" i="10"/>
  <c r="V373" i="10"/>
  <c r="W373" i="10"/>
  <c r="U373" i="10" s="1"/>
  <c r="X373" i="10"/>
  <c r="Y373" i="10"/>
  <c r="Z373" i="10"/>
  <c r="AA373" i="10"/>
  <c r="AB373" i="10"/>
  <c r="AC373" i="10"/>
  <c r="AD373" i="10"/>
  <c r="AE373" i="10"/>
  <c r="AF373" i="10"/>
  <c r="AG373" i="10"/>
  <c r="AH373" i="10"/>
  <c r="AI373" i="10" s="1"/>
  <c r="AJ373" i="10"/>
  <c r="AK373" i="10"/>
  <c r="AL373" i="10"/>
  <c r="AM373" i="10"/>
  <c r="AN373" i="10"/>
  <c r="AO373" i="10"/>
  <c r="AP373" i="10"/>
  <c r="AQ373" i="10"/>
  <c r="AR373" i="10"/>
  <c r="AS373" i="10"/>
  <c r="AT373" i="10"/>
  <c r="AU373" i="10"/>
  <c r="AV373" i="10"/>
  <c r="V374" i="10"/>
  <c r="W374" i="10"/>
  <c r="X374" i="10"/>
  <c r="U374" i="10" s="1"/>
  <c r="Y374" i="10"/>
  <c r="T374" i="10" s="1"/>
  <c r="Z374" i="10"/>
  <c r="AA374" i="10"/>
  <c r="AB374" i="10"/>
  <c r="AC374" i="10"/>
  <c r="AD374" i="10"/>
  <c r="AE374" i="10"/>
  <c r="AF374" i="10"/>
  <c r="AG374" i="10" s="1"/>
  <c r="AH374" i="10"/>
  <c r="AI374" i="10"/>
  <c r="AJ374" i="10"/>
  <c r="AK374" i="10"/>
  <c r="AL374" i="10"/>
  <c r="AM374" i="10" s="1"/>
  <c r="AN374" i="10"/>
  <c r="AO374" i="10"/>
  <c r="AP374" i="10"/>
  <c r="AQ374" i="10"/>
  <c r="AR374" i="10"/>
  <c r="AS374" i="10"/>
  <c r="AT374" i="10"/>
  <c r="AU374" i="10"/>
  <c r="AV374" i="10"/>
  <c r="V375" i="10"/>
  <c r="W375" i="10"/>
  <c r="X375" i="10"/>
  <c r="Y375" i="10"/>
  <c r="Z375" i="10"/>
  <c r="AA375" i="10"/>
  <c r="AB375" i="10"/>
  <c r="AC375" i="10"/>
  <c r="AD375" i="10"/>
  <c r="AE375" i="10"/>
  <c r="AF375" i="10"/>
  <c r="AG375" i="10" s="1"/>
  <c r="AH375" i="10"/>
  <c r="AI375" i="10"/>
  <c r="AJ375" i="10"/>
  <c r="AK375" i="10"/>
  <c r="AL375" i="10"/>
  <c r="AM375" i="10"/>
  <c r="AN375" i="10"/>
  <c r="AO375" i="10"/>
  <c r="AP375" i="10"/>
  <c r="AQ375" i="10"/>
  <c r="AR375" i="10"/>
  <c r="AS375" i="10"/>
  <c r="AT375" i="10"/>
  <c r="AU375" i="10"/>
  <c r="AV375" i="10"/>
  <c r="V376" i="10"/>
  <c r="W376" i="10" s="1"/>
  <c r="X376" i="10"/>
  <c r="Y376" i="10"/>
  <c r="Z376" i="10"/>
  <c r="AA376" i="10"/>
  <c r="AB376" i="10"/>
  <c r="AC376" i="10"/>
  <c r="AD376" i="10"/>
  <c r="AE376" i="10"/>
  <c r="AF376" i="10"/>
  <c r="AG376" i="10"/>
  <c r="AH376" i="10"/>
  <c r="AI376" i="10" s="1"/>
  <c r="AJ376" i="10"/>
  <c r="AK376" i="10"/>
  <c r="AL376" i="10"/>
  <c r="AM376" i="10" s="1"/>
  <c r="AN376" i="10"/>
  <c r="AO376" i="10"/>
  <c r="AP376" i="10"/>
  <c r="AQ376" i="10"/>
  <c r="AR376" i="10"/>
  <c r="AS376" i="10"/>
  <c r="AT376" i="10"/>
  <c r="AU376" i="10"/>
  <c r="AV376" i="10"/>
  <c r="V377" i="10"/>
  <c r="W377" i="10" s="1"/>
  <c r="T377" i="10" s="1"/>
  <c r="X377" i="10"/>
  <c r="Y377" i="10"/>
  <c r="Z377" i="10"/>
  <c r="AA377" i="10"/>
  <c r="AB377" i="10"/>
  <c r="AC377" i="10"/>
  <c r="AD377" i="10"/>
  <c r="AE377" i="10"/>
  <c r="AF377" i="10"/>
  <c r="AG377" i="10"/>
  <c r="AH377" i="10"/>
  <c r="AI377" i="10"/>
  <c r="AJ377" i="10"/>
  <c r="AK377" i="10" s="1"/>
  <c r="AL377" i="10"/>
  <c r="AM377" i="10" s="1"/>
  <c r="AN377" i="10"/>
  <c r="AO377" i="10"/>
  <c r="AP377" i="10"/>
  <c r="AQ377" i="10"/>
  <c r="AR377" i="10"/>
  <c r="AS377" i="10"/>
  <c r="AT377" i="10"/>
  <c r="AU377" i="10"/>
  <c r="AV377" i="10"/>
  <c r="V378" i="10"/>
  <c r="W378" i="10"/>
  <c r="U378" i="10" s="1"/>
  <c r="X378" i="10"/>
  <c r="Y378" i="10"/>
  <c r="Z378" i="10"/>
  <c r="AA378" i="10"/>
  <c r="AB378" i="10"/>
  <c r="AC378" i="10" s="1"/>
  <c r="AD378" i="10"/>
  <c r="AE378" i="10"/>
  <c r="AF378" i="10"/>
  <c r="AG378" i="10"/>
  <c r="AH378" i="10"/>
  <c r="AI378" i="10" s="1"/>
  <c r="AJ378" i="10"/>
  <c r="AK378" i="10"/>
  <c r="AL378" i="10"/>
  <c r="AM378" i="10"/>
  <c r="AN378" i="10"/>
  <c r="AO378" i="10"/>
  <c r="AP378" i="10"/>
  <c r="AQ378" i="10"/>
  <c r="AR378" i="10"/>
  <c r="AS378" i="10"/>
  <c r="AT378" i="10"/>
  <c r="AU378" i="10"/>
  <c r="AV378" i="10"/>
  <c r="V379" i="10"/>
  <c r="W379" i="10"/>
  <c r="T379" i="10" s="1"/>
  <c r="X379" i="10"/>
  <c r="Y379" i="10"/>
  <c r="Z379" i="10"/>
  <c r="AA379" i="10"/>
  <c r="AB379" i="10"/>
  <c r="AC379" i="10" s="1"/>
  <c r="AD379" i="10"/>
  <c r="AE379" i="10"/>
  <c r="AF379" i="10"/>
  <c r="AG379" i="10"/>
  <c r="AH379" i="10"/>
  <c r="AI379" i="10"/>
  <c r="AJ379" i="10"/>
  <c r="AK379" i="10"/>
  <c r="AL379" i="10"/>
  <c r="AM379" i="10" s="1"/>
  <c r="AN379" i="10"/>
  <c r="AO379" i="10"/>
  <c r="AP379" i="10"/>
  <c r="AQ379" i="10"/>
  <c r="AR379" i="10"/>
  <c r="AS379" i="10"/>
  <c r="AT379" i="10"/>
  <c r="AU379" i="10"/>
  <c r="AV379" i="10"/>
  <c r="V380" i="10"/>
  <c r="W380" i="10"/>
  <c r="X380" i="10"/>
  <c r="Y380" i="10"/>
  <c r="Z380" i="10"/>
  <c r="AA380" i="10"/>
  <c r="AB380" i="10"/>
  <c r="AC380" i="10"/>
  <c r="AD380" i="10"/>
  <c r="AE380" i="10"/>
  <c r="AF380" i="10"/>
  <c r="AG380" i="10"/>
  <c r="AH380" i="10"/>
  <c r="AI380" i="10" s="1"/>
  <c r="AJ380" i="10"/>
  <c r="AK380" i="10"/>
  <c r="AL380" i="10"/>
  <c r="AM380" i="10"/>
  <c r="AN380" i="10"/>
  <c r="AO380" i="10"/>
  <c r="AP380" i="10"/>
  <c r="AQ380" i="10"/>
  <c r="AR380" i="10"/>
  <c r="AS380" i="10"/>
  <c r="AT380" i="10"/>
  <c r="AU380" i="10"/>
  <c r="AV380" i="10"/>
  <c r="V381" i="10"/>
  <c r="W381" i="10"/>
  <c r="X381" i="10"/>
  <c r="Y381" i="10"/>
  <c r="Z381" i="10"/>
  <c r="AA381" i="10"/>
  <c r="AB381" i="10"/>
  <c r="AC381" i="10"/>
  <c r="AD381" i="10"/>
  <c r="AE381" i="10"/>
  <c r="AF381" i="10"/>
  <c r="AG381" i="10"/>
  <c r="AH381" i="10"/>
  <c r="AI381" i="10" s="1"/>
  <c r="AJ381" i="10"/>
  <c r="AK381" i="10"/>
  <c r="AL381" i="10"/>
  <c r="AM381" i="10"/>
  <c r="AN381" i="10"/>
  <c r="AO381" i="10"/>
  <c r="AP381" i="10"/>
  <c r="AQ381" i="10"/>
  <c r="AR381" i="10"/>
  <c r="AS381" i="10"/>
  <c r="AT381" i="10"/>
  <c r="AU381" i="10"/>
  <c r="AV381" i="10"/>
  <c r="T382" i="10"/>
  <c r="V382" i="10"/>
  <c r="W382" i="10"/>
  <c r="X382" i="10"/>
  <c r="Y382" i="10"/>
  <c r="Z382" i="10"/>
  <c r="AA382" i="10"/>
  <c r="AB382" i="10"/>
  <c r="AC382" i="10"/>
  <c r="AD382" i="10"/>
  <c r="AE382" i="10" s="1"/>
  <c r="AF382" i="10"/>
  <c r="AG382" i="10"/>
  <c r="AH382" i="10"/>
  <c r="AI382" i="10"/>
  <c r="AJ382" i="10"/>
  <c r="AK382" i="10"/>
  <c r="AL382" i="10"/>
  <c r="AM382" i="10"/>
  <c r="AN382" i="10"/>
  <c r="AO382" i="10"/>
  <c r="AP382" i="10"/>
  <c r="AQ382" i="10"/>
  <c r="AR382" i="10"/>
  <c r="AS382" i="10"/>
  <c r="AT382" i="10"/>
  <c r="AU382" i="10"/>
  <c r="AV382" i="10"/>
  <c r="V383" i="10"/>
  <c r="W383" i="10"/>
  <c r="X383" i="10"/>
  <c r="Y383" i="10"/>
  <c r="Z383" i="10"/>
  <c r="AA383" i="10"/>
  <c r="AB383" i="10"/>
  <c r="AC383" i="10"/>
  <c r="AD383" i="10"/>
  <c r="AE383" i="10" s="1"/>
  <c r="AF383" i="10"/>
  <c r="AG383" i="10"/>
  <c r="AH383" i="10"/>
  <c r="AI383" i="10"/>
  <c r="AJ383" i="10"/>
  <c r="AK383" i="10"/>
  <c r="AL383" i="10"/>
  <c r="AM383" i="10"/>
  <c r="AN383" i="10"/>
  <c r="AO383" i="10"/>
  <c r="AP383" i="10"/>
  <c r="AQ383" i="10"/>
  <c r="AR383" i="10"/>
  <c r="AS383" i="10"/>
  <c r="AT383" i="10"/>
  <c r="AU383" i="10"/>
  <c r="AV383" i="10"/>
  <c r="V384" i="10"/>
  <c r="W384" i="10"/>
  <c r="T384" i="10" s="1"/>
  <c r="X384" i="10"/>
  <c r="Y384" i="10"/>
  <c r="Z384" i="10"/>
  <c r="AA384" i="10"/>
  <c r="AB384" i="10"/>
  <c r="AC384" i="10"/>
  <c r="AD384" i="10"/>
  <c r="AE384" i="10"/>
  <c r="AF384" i="10"/>
  <c r="AG384" i="10"/>
  <c r="AH384" i="10"/>
  <c r="AI384" i="10"/>
  <c r="AJ384" i="10"/>
  <c r="AK384" i="10" s="1"/>
  <c r="AL384" i="10"/>
  <c r="AM384" i="10"/>
  <c r="AN384" i="10"/>
  <c r="AO384" i="10"/>
  <c r="AP384" i="10"/>
  <c r="AQ384" i="10"/>
  <c r="AR384" i="10"/>
  <c r="AS384" i="10"/>
  <c r="AT384" i="10"/>
  <c r="AU384" i="10"/>
  <c r="AV384" i="10"/>
  <c r="T385" i="10"/>
  <c r="V385" i="10"/>
  <c r="W385" i="10"/>
  <c r="U385" i="10" s="1"/>
  <c r="X385" i="10"/>
  <c r="Y385" i="10"/>
  <c r="Z385" i="10"/>
  <c r="AA385" i="10"/>
  <c r="AB385" i="10"/>
  <c r="AC385" i="10"/>
  <c r="AD385" i="10"/>
  <c r="AE385" i="10" s="1"/>
  <c r="AF385" i="10"/>
  <c r="AG385" i="10"/>
  <c r="AH385" i="10"/>
  <c r="AI385" i="10"/>
  <c r="AJ385" i="10"/>
  <c r="AK385" i="10"/>
  <c r="AL385" i="10"/>
  <c r="AM385" i="10"/>
  <c r="AN385" i="10"/>
  <c r="AO385" i="10"/>
  <c r="AP385" i="10"/>
  <c r="AQ385" i="10"/>
  <c r="AR385" i="10"/>
  <c r="AS385" i="10"/>
  <c r="AT385" i="10"/>
  <c r="AU385" i="10"/>
  <c r="AV385" i="10"/>
  <c r="V386" i="10"/>
  <c r="W386" i="10"/>
  <c r="X386" i="10"/>
  <c r="Y386" i="10"/>
  <c r="Z386" i="10"/>
  <c r="AA386" i="10"/>
  <c r="AB386" i="10"/>
  <c r="AC386" i="10"/>
  <c r="AD386" i="10"/>
  <c r="AE386" i="10"/>
  <c r="AF386" i="10"/>
  <c r="AG386" i="10"/>
  <c r="AH386" i="10"/>
  <c r="AI386" i="10"/>
  <c r="AJ386" i="10"/>
  <c r="AK386" i="10" s="1"/>
  <c r="AL386" i="10"/>
  <c r="AM386" i="10"/>
  <c r="AN386" i="10"/>
  <c r="AO386" i="10"/>
  <c r="AP386" i="10"/>
  <c r="AQ386" i="10"/>
  <c r="AR386" i="10"/>
  <c r="AS386" i="10"/>
  <c r="AT386" i="10"/>
  <c r="AU386" i="10"/>
  <c r="AV386" i="10"/>
  <c r="V387" i="10"/>
  <c r="W387" i="10"/>
  <c r="X387" i="10"/>
  <c r="Y387" i="10"/>
  <c r="Z387" i="10"/>
  <c r="T387" i="10" s="1"/>
  <c r="AA387" i="10"/>
  <c r="AB387" i="10"/>
  <c r="AC387" i="10"/>
  <c r="AD387" i="10"/>
  <c r="AE387" i="10"/>
  <c r="AF387" i="10"/>
  <c r="AG387" i="10"/>
  <c r="AH387" i="10"/>
  <c r="AI387" i="10" s="1"/>
  <c r="AJ387" i="10"/>
  <c r="AK387" i="10" s="1"/>
  <c r="AL387" i="10"/>
  <c r="AM387" i="10"/>
  <c r="AN387" i="10"/>
  <c r="AO387" i="10"/>
  <c r="AP387" i="10"/>
  <c r="AQ387" i="10"/>
  <c r="AR387" i="10"/>
  <c r="AS387" i="10"/>
  <c r="AT387" i="10"/>
  <c r="AU387" i="10"/>
  <c r="AV387" i="10"/>
  <c r="V388" i="10"/>
  <c r="W388" i="10" s="1"/>
  <c r="X388" i="10"/>
  <c r="Y388" i="10"/>
  <c r="Z388" i="10"/>
  <c r="AA388" i="10"/>
  <c r="AB388" i="10"/>
  <c r="AC388" i="10"/>
  <c r="AD388" i="10"/>
  <c r="AE388" i="10"/>
  <c r="AF388" i="10"/>
  <c r="AG388" i="10"/>
  <c r="AH388" i="10"/>
  <c r="AI388" i="10"/>
  <c r="AJ388" i="10"/>
  <c r="AK388" i="10"/>
  <c r="AL388" i="10"/>
  <c r="AM388" i="10" s="1"/>
  <c r="AN388" i="10"/>
  <c r="AO388" i="10"/>
  <c r="AP388" i="10"/>
  <c r="AQ388" i="10"/>
  <c r="AR388" i="10"/>
  <c r="AS388" i="10"/>
  <c r="AT388" i="10"/>
  <c r="AU388" i="10"/>
  <c r="AV388" i="10"/>
  <c r="V389" i="10"/>
  <c r="W389" i="10" s="1"/>
  <c r="X389" i="10"/>
  <c r="Y389" i="10"/>
  <c r="Z389" i="10"/>
  <c r="AA389" i="10"/>
  <c r="AB389" i="10"/>
  <c r="AC389" i="10"/>
  <c r="AD389" i="10"/>
  <c r="AE389" i="10"/>
  <c r="AF389" i="10"/>
  <c r="AG389" i="10"/>
  <c r="AH389" i="10"/>
  <c r="AI389" i="10"/>
  <c r="AJ389" i="10"/>
  <c r="AK389" i="10"/>
  <c r="AL389" i="10"/>
  <c r="AM389" i="10" s="1"/>
  <c r="AN389" i="10"/>
  <c r="AO389" i="10"/>
  <c r="AP389" i="10"/>
  <c r="AQ389" i="10"/>
  <c r="AR389" i="10"/>
  <c r="AS389" i="10"/>
  <c r="AT389" i="10"/>
  <c r="AU389" i="10"/>
  <c r="AV389" i="10"/>
  <c r="V390" i="10"/>
  <c r="W390" i="10"/>
  <c r="U390" i="10" s="1"/>
  <c r="X390" i="10"/>
  <c r="Y390" i="10"/>
  <c r="Z390" i="10"/>
  <c r="AA390" i="10"/>
  <c r="AB390" i="10"/>
  <c r="AC390" i="10" s="1"/>
  <c r="AD390" i="10"/>
  <c r="AE390" i="10"/>
  <c r="AF390" i="10"/>
  <c r="AG390" i="10" s="1"/>
  <c r="AH390" i="10"/>
  <c r="AI390" i="10"/>
  <c r="AJ390" i="10"/>
  <c r="AK390" i="10"/>
  <c r="AL390" i="10"/>
  <c r="AM390" i="10"/>
  <c r="AN390" i="10"/>
  <c r="AO390" i="10"/>
  <c r="AP390" i="10"/>
  <c r="AQ390" i="10"/>
  <c r="AR390" i="10"/>
  <c r="AS390" i="10"/>
  <c r="AT390" i="10"/>
  <c r="AU390" i="10"/>
  <c r="AV390" i="10"/>
  <c r="V391" i="10"/>
  <c r="W391" i="10"/>
  <c r="X391" i="10"/>
  <c r="Y391" i="10"/>
  <c r="Z391" i="10"/>
  <c r="AA391" i="10"/>
  <c r="AB391" i="10"/>
  <c r="AC391" i="10"/>
  <c r="AD391" i="10"/>
  <c r="AE391" i="10"/>
  <c r="AF391" i="10"/>
  <c r="AG391" i="10" s="1"/>
  <c r="AH391" i="10"/>
  <c r="AI391" i="10"/>
  <c r="AJ391" i="10"/>
  <c r="AK391" i="10"/>
  <c r="AL391" i="10"/>
  <c r="AM391" i="10"/>
  <c r="AN391" i="10"/>
  <c r="AO391" i="10"/>
  <c r="AP391" i="10"/>
  <c r="AQ391" i="10"/>
  <c r="AR391" i="10"/>
  <c r="AS391" i="10"/>
  <c r="AT391" i="10"/>
  <c r="AU391" i="10"/>
  <c r="AV391" i="10"/>
  <c r="V392" i="10"/>
  <c r="W392" i="10" s="1"/>
  <c r="X392" i="10"/>
  <c r="Y392" i="10"/>
  <c r="Z392" i="10"/>
  <c r="AA392" i="10"/>
  <c r="AB392" i="10"/>
  <c r="AC392" i="10"/>
  <c r="AD392" i="10"/>
  <c r="AE392" i="10"/>
  <c r="AF392" i="10"/>
  <c r="AG392" i="10"/>
  <c r="AH392" i="10"/>
  <c r="AI392" i="10"/>
  <c r="AJ392" i="10"/>
  <c r="AK392" i="10"/>
  <c r="AL392" i="10"/>
  <c r="AM392" i="10" s="1"/>
  <c r="AN392" i="10"/>
  <c r="AO392" i="10"/>
  <c r="AP392" i="10"/>
  <c r="AQ392" i="10"/>
  <c r="AR392" i="10"/>
  <c r="AS392" i="10"/>
  <c r="AT392" i="10"/>
  <c r="AU392" i="10"/>
  <c r="AV392" i="10"/>
  <c r="V393" i="10"/>
  <c r="W393" i="10" s="1"/>
  <c r="T393" i="10" s="1"/>
  <c r="X393" i="10"/>
  <c r="Y393" i="10"/>
  <c r="Z393" i="10"/>
  <c r="AA393" i="10"/>
  <c r="AB393" i="10"/>
  <c r="AC393" i="10"/>
  <c r="AD393" i="10"/>
  <c r="AE393" i="10" s="1"/>
  <c r="AF393" i="10"/>
  <c r="AG393" i="10"/>
  <c r="AH393" i="10"/>
  <c r="AI393" i="10"/>
  <c r="AJ393" i="10"/>
  <c r="AK393" i="10"/>
  <c r="AL393" i="10"/>
  <c r="AM393" i="10" s="1"/>
  <c r="AN393" i="10"/>
  <c r="AO393" i="10"/>
  <c r="AP393" i="10"/>
  <c r="AQ393" i="10"/>
  <c r="AR393" i="10"/>
  <c r="AS393" i="10"/>
  <c r="AT393" i="10"/>
  <c r="AU393" i="10"/>
  <c r="AV393" i="10"/>
  <c r="V394" i="10"/>
  <c r="W394" i="10"/>
  <c r="T394" i="10" s="1"/>
  <c r="X394" i="10"/>
  <c r="Y394" i="10"/>
  <c r="Z394" i="10"/>
  <c r="AA394" i="10"/>
  <c r="AB394" i="10"/>
  <c r="AC394" i="10" s="1"/>
  <c r="AD394" i="10"/>
  <c r="AE394" i="10"/>
  <c r="AF394" i="10"/>
  <c r="AG394" i="10" s="1"/>
  <c r="AH394" i="10"/>
  <c r="AI394" i="10"/>
  <c r="AJ394" i="10"/>
  <c r="AK394" i="10"/>
  <c r="AL394" i="10"/>
  <c r="AM394" i="10"/>
  <c r="AN394" i="10"/>
  <c r="AO394" i="10"/>
  <c r="AP394" i="10"/>
  <c r="AQ394" i="10"/>
  <c r="AR394" i="10"/>
  <c r="AS394" i="10"/>
  <c r="AT394" i="10"/>
  <c r="AU394" i="10"/>
  <c r="AV394" i="10"/>
  <c r="V395" i="10"/>
  <c r="W395" i="10" s="1"/>
  <c r="X395" i="10"/>
  <c r="Y395" i="10"/>
  <c r="Z395" i="10"/>
  <c r="AA395" i="10"/>
  <c r="AB395" i="10"/>
  <c r="AC395" i="10" s="1"/>
  <c r="AD395" i="10"/>
  <c r="AE395" i="10"/>
  <c r="AF395" i="10"/>
  <c r="AG395" i="10"/>
  <c r="AH395" i="10"/>
  <c r="AI395" i="10"/>
  <c r="AJ395" i="10"/>
  <c r="AK395" i="10" s="1"/>
  <c r="AL395" i="10"/>
  <c r="AM395" i="10"/>
  <c r="AN395" i="10"/>
  <c r="AO395" i="10"/>
  <c r="AP395" i="10"/>
  <c r="AQ395" i="10"/>
  <c r="AR395" i="10"/>
  <c r="AS395" i="10"/>
  <c r="AT395" i="10"/>
  <c r="AU395" i="10"/>
  <c r="AV395" i="10"/>
  <c r="V396" i="10"/>
  <c r="W396" i="10"/>
  <c r="T396" i="10" s="1"/>
  <c r="X396" i="10"/>
  <c r="Y396" i="10"/>
  <c r="Z396" i="10"/>
  <c r="AA396" i="10"/>
  <c r="AB396" i="10"/>
  <c r="AC396" i="10"/>
  <c r="AD396" i="10"/>
  <c r="AE396" i="10"/>
  <c r="AF396" i="10"/>
  <c r="AG396" i="10"/>
  <c r="AH396" i="10"/>
  <c r="AI396" i="10" s="1"/>
  <c r="AJ396" i="10"/>
  <c r="AK396" i="10"/>
  <c r="AL396" i="10"/>
  <c r="AM396" i="10"/>
  <c r="AN396" i="10"/>
  <c r="AO396" i="10"/>
  <c r="AP396" i="10"/>
  <c r="AQ396" i="10"/>
  <c r="AR396" i="10"/>
  <c r="AS396" i="10"/>
  <c r="AT396" i="10"/>
  <c r="AU396" i="10"/>
  <c r="AV396" i="10"/>
  <c r="V397" i="10"/>
  <c r="W397" i="10"/>
  <c r="X397" i="10"/>
  <c r="Y397" i="10"/>
  <c r="Z397" i="10"/>
  <c r="AA397" i="10"/>
  <c r="AB397" i="10"/>
  <c r="AC397" i="10"/>
  <c r="AD397" i="10"/>
  <c r="AE397" i="10" s="1"/>
  <c r="AF397" i="10"/>
  <c r="AG397" i="10"/>
  <c r="AH397" i="10"/>
  <c r="AI397" i="10" s="1"/>
  <c r="AJ397" i="10"/>
  <c r="AK397" i="10"/>
  <c r="AL397" i="10"/>
  <c r="AM397" i="10"/>
  <c r="AN397" i="10"/>
  <c r="AO397" i="10"/>
  <c r="AP397" i="10"/>
  <c r="AQ397" i="10"/>
  <c r="AR397" i="10"/>
  <c r="AS397" i="10"/>
  <c r="AT397" i="10"/>
  <c r="AU397" i="10"/>
  <c r="AV397" i="10"/>
  <c r="V398" i="10"/>
  <c r="W398" i="10"/>
  <c r="X398" i="10"/>
  <c r="Y398" i="10"/>
  <c r="Z398" i="10"/>
  <c r="AA398" i="10"/>
  <c r="AB398" i="10"/>
  <c r="AC398" i="10"/>
  <c r="AD398" i="10"/>
  <c r="AE398" i="10"/>
  <c r="AF398" i="10"/>
  <c r="AG398" i="10"/>
  <c r="AH398" i="10"/>
  <c r="AI398" i="10" s="1"/>
  <c r="AJ398" i="10"/>
  <c r="AK398" i="10"/>
  <c r="AL398" i="10"/>
  <c r="AM398" i="10"/>
  <c r="AN398" i="10"/>
  <c r="AO398" i="10"/>
  <c r="AP398" i="10"/>
  <c r="AQ398" i="10"/>
  <c r="AR398" i="10"/>
  <c r="AS398" i="10"/>
  <c r="AT398" i="10"/>
  <c r="AU398" i="10"/>
  <c r="AV398" i="10"/>
  <c r="T398" i="10" s="1"/>
  <c r="T399" i="10"/>
  <c r="V399" i="10"/>
  <c r="W399" i="10"/>
  <c r="X399" i="10"/>
  <c r="Y399" i="10"/>
  <c r="Z399" i="10"/>
  <c r="AA399" i="10"/>
  <c r="AB399" i="10"/>
  <c r="AC399" i="10"/>
  <c r="AD399" i="10"/>
  <c r="AE399" i="10"/>
  <c r="AF399" i="10"/>
  <c r="AG399" i="10"/>
  <c r="AH399" i="10"/>
  <c r="AI399" i="10"/>
  <c r="AJ399" i="10"/>
  <c r="AK399" i="10"/>
  <c r="U399" i="10" s="1"/>
  <c r="AL399" i="10"/>
  <c r="AM399" i="10"/>
  <c r="AN399" i="10"/>
  <c r="AO399" i="10"/>
  <c r="AP399" i="10"/>
  <c r="AQ399" i="10"/>
  <c r="AR399" i="10"/>
  <c r="AS399" i="10"/>
  <c r="AT399" i="10"/>
  <c r="AU399" i="10"/>
  <c r="AV399" i="10"/>
  <c r="V400" i="10"/>
  <c r="W400" i="10"/>
  <c r="T400" i="10" s="1"/>
  <c r="X400" i="10"/>
  <c r="Y400" i="10"/>
  <c r="Z400" i="10"/>
  <c r="AA400" i="10"/>
  <c r="AB400" i="10"/>
  <c r="AC400" i="10"/>
  <c r="AD400" i="10"/>
  <c r="AE400" i="10" s="1"/>
  <c r="AF400" i="10"/>
  <c r="AG400" i="10"/>
  <c r="AH400" i="10"/>
  <c r="AI400" i="10"/>
  <c r="AJ400" i="10"/>
  <c r="AK400" i="10"/>
  <c r="AL400" i="10"/>
  <c r="AM400" i="10"/>
  <c r="AN400" i="10"/>
  <c r="AO400" i="10"/>
  <c r="AP400" i="10"/>
  <c r="AQ400" i="10"/>
  <c r="AR400" i="10"/>
  <c r="AS400" i="10"/>
  <c r="AT400" i="10"/>
  <c r="AU400" i="10"/>
  <c r="AV400" i="10"/>
  <c r="V401" i="10"/>
  <c r="W401" i="10"/>
  <c r="T401" i="10" s="1"/>
  <c r="X401" i="10"/>
  <c r="Y401" i="10"/>
  <c r="Z401" i="10"/>
  <c r="AA401" i="10"/>
  <c r="AB401" i="10"/>
  <c r="AC401" i="10" s="1"/>
  <c r="AD401" i="10"/>
  <c r="AE401" i="10" s="1"/>
  <c r="AF401" i="10"/>
  <c r="AG401" i="10"/>
  <c r="AH401" i="10"/>
  <c r="AI401" i="10"/>
  <c r="AJ401" i="10"/>
  <c r="AK401" i="10"/>
  <c r="AL401" i="10"/>
  <c r="AM401" i="10"/>
  <c r="AN401" i="10"/>
  <c r="AO401" i="10"/>
  <c r="AP401" i="10"/>
  <c r="AQ401" i="10"/>
  <c r="AR401" i="10"/>
  <c r="AS401" i="10"/>
  <c r="AT401" i="10"/>
  <c r="AU401" i="10"/>
  <c r="AV401" i="10"/>
  <c r="V402" i="10"/>
  <c r="W402" i="10"/>
  <c r="X402" i="10"/>
  <c r="Y402" i="10"/>
  <c r="Z402" i="10"/>
  <c r="AA402" i="10"/>
  <c r="AB402" i="10"/>
  <c r="AC402" i="10"/>
  <c r="AD402" i="10"/>
  <c r="AE402" i="10"/>
  <c r="AF402" i="10"/>
  <c r="AG402" i="10"/>
  <c r="AH402" i="10"/>
  <c r="AI402" i="10"/>
  <c r="AJ402" i="10"/>
  <c r="AK402" i="10" s="1"/>
  <c r="AL402" i="10"/>
  <c r="AM402" i="10"/>
  <c r="AN402" i="10"/>
  <c r="AO402" i="10"/>
  <c r="AP402" i="10"/>
  <c r="AQ402" i="10"/>
  <c r="AR402" i="10"/>
  <c r="AS402" i="10"/>
  <c r="AT402" i="10"/>
  <c r="AU402" i="10"/>
  <c r="AV402" i="10"/>
  <c r="T403" i="10"/>
  <c r="V403" i="10"/>
  <c r="W403" i="10"/>
  <c r="U403" i="10" s="1"/>
  <c r="X403" i="10"/>
  <c r="Y403" i="10"/>
  <c r="Z403" i="10"/>
  <c r="AA403" i="10"/>
  <c r="AB403" i="10"/>
  <c r="AC403" i="10"/>
  <c r="AD403" i="10"/>
  <c r="AE403" i="10"/>
  <c r="AF403" i="10"/>
  <c r="AG403" i="10"/>
  <c r="AH403" i="10"/>
  <c r="AI403" i="10"/>
  <c r="AJ403" i="10"/>
  <c r="AK403" i="10" s="1"/>
  <c r="AL403" i="10"/>
  <c r="AM403" i="10"/>
  <c r="AN403" i="10"/>
  <c r="AO403" i="10"/>
  <c r="AP403" i="10"/>
  <c r="AQ403" i="10"/>
  <c r="AR403" i="10"/>
  <c r="AS403" i="10"/>
  <c r="AT403" i="10"/>
  <c r="AU403" i="10"/>
  <c r="AV403" i="10"/>
  <c r="U149" i="12"/>
  <c r="V149" i="12" s="1"/>
  <c r="W149" i="12"/>
  <c r="X149" i="12"/>
  <c r="Y149" i="12"/>
  <c r="Z149" i="12"/>
  <c r="AA149" i="12"/>
  <c r="AB149" i="12" s="1"/>
  <c r="AC149" i="12"/>
  <c r="AD149" i="12"/>
  <c r="AE149" i="12"/>
  <c r="AF149" i="12"/>
  <c r="AG149" i="12"/>
  <c r="AH149" i="12"/>
  <c r="AI149" i="12"/>
  <c r="AJ149" i="12" s="1"/>
  <c r="AK149" i="12"/>
  <c r="AL149" i="12"/>
  <c r="AM149" i="12"/>
  <c r="AN149" i="12"/>
  <c r="AO149" i="12"/>
  <c r="AP149" i="12"/>
  <c r="AQ149" i="12"/>
  <c r="AR149" i="12"/>
  <c r="AS149" i="12"/>
  <c r="U150" i="12"/>
  <c r="V150" i="12"/>
  <c r="S150" i="12" s="1"/>
  <c r="W150" i="12"/>
  <c r="X150" i="12"/>
  <c r="Y150" i="12"/>
  <c r="Z150" i="12"/>
  <c r="AA150" i="12"/>
  <c r="AB150" i="12"/>
  <c r="AC150" i="12"/>
  <c r="AD150" i="12"/>
  <c r="AE150" i="12"/>
  <c r="AF150" i="12"/>
  <c r="AG150" i="12"/>
  <c r="AH150" i="12"/>
  <c r="AI150" i="12"/>
  <c r="AJ150" i="12"/>
  <c r="AK150" i="12"/>
  <c r="AL150" i="12"/>
  <c r="AM150" i="12"/>
  <c r="AN150" i="12"/>
  <c r="AO150" i="12"/>
  <c r="AP150" i="12"/>
  <c r="AQ150" i="12"/>
  <c r="AR150" i="12"/>
  <c r="AS150" i="12"/>
  <c r="U151" i="12"/>
  <c r="V151" i="12" s="1"/>
  <c r="W151" i="12"/>
  <c r="X151" i="12"/>
  <c r="Y151" i="12"/>
  <c r="Z151" i="12"/>
  <c r="AA151" i="12"/>
  <c r="AB151" i="12"/>
  <c r="AC151" i="12"/>
  <c r="AD151" i="12" s="1"/>
  <c r="AE151" i="12"/>
  <c r="AF151" i="12" s="1"/>
  <c r="AG151" i="12"/>
  <c r="AH151" i="12"/>
  <c r="AI151" i="12"/>
  <c r="AJ151" i="12" s="1"/>
  <c r="AK151" i="12"/>
  <c r="AL151" i="12"/>
  <c r="AM151" i="12"/>
  <c r="AN151" i="12"/>
  <c r="AO151" i="12"/>
  <c r="AP151" i="12"/>
  <c r="AQ151" i="12"/>
  <c r="AR151" i="12"/>
  <c r="AS151" i="12"/>
  <c r="U152" i="12"/>
  <c r="V152" i="12"/>
  <c r="S152" i="12" s="1"/>
  <c r="W152" i="12"/>
  <c r="X152" i="12"/>
  <c r="Y152" i="12"/>
  <c r="Z152" i="12"/>
  <c r="AA152" i="12"/>
  <c r="AB152" i="12"/>
  <c r="AC152" i="12"/>
  <c r="AD152" i="12"/>
  <c r="AE152" i="12"/>
  <c r="AF152" i="12"/>
  <c r="AG152" i="12"/>
  <c r="AH152" i="12" s="1"/>
  <c r="AI152" i="12"/>
  <c r="AJ152" i="12"/>
  <c r="AK152" i="12"/>
  <c r="AL152" i="12"/>
  <c r="AM152" i="12"/>
  <c r="AN152" i="12"/>
  <c r="AO152" i="12"/>
  <c r="AP152" i="12"/>
  <c r="AQ152" i="12"/>
  <c r="AR152" i="12"/>
  <c r="AS152" i="12"/>
  <c r="U153" i="12"/>
  <c r="V153" i="12"/>
  <c r="S153" i="12" s="1"/>
  <c r="W153" i="12"/>
  <c r="X153" i="12"/>
  <c r="Y153" i="12"/>
  <c r="Z153" i="12"/>
  <c r="AA153" i="12"/>
  <c r="AB153" i="12"/>
  <c r="AC153" i="12"/>
  <c r="AD153" i="12"/>
  <c r="AE153" i="12"/>
  <c r="AF153" i="12" s="1"/>
  <c r="AG153" i="12"/>
  <c r="AH153" i="12"/>
  <c r="AI153" i="12"/>
  <c r="AJ153" i="12"/>
  <c r="AK153" i="12"/>
  <c r="AL153" i="12"/>
  <c r="AM153" i="12"/>
  <c r="AN153" i="12"/>
  <c r="AO153" i="12"/>
  <c r="AP153" i="12"/>
  <c r="AQ153" i="12"/>
  <c r="AR153" i="12"/>
  <c r="AS153" i="12"/>
  <c r="S154" i="12"/>
  <c r="U154" i="12"/>
  <c r="V154" i="12"/>
  <c r="W154" i="12"/>
  <c r="X154" i="12"/>
  <c r="Y154" i="12"/>
  <c r="Z154" i="12"/>
  <c r="AA154" i="12"/>
  <c r="AB154" i="12" s="1"/>
  <c r="T154" i="12" s="1"/>
  <c r="AC154" i="12"/>
  <c r="AD154" i="12"/>
  <c r="AE154" i="12"/>
  <c r="AF154" i="12"/>
  <c r="AG154" i="12"/>
  <c r="AH154" i="12"/>
  <c r="AI154" i="12"/>
  <c r="AJ154" i="12"/>
  <c r="AK154" i="12"/>
  <c r="AL154" i="12"/>
  <c r="AM154" i="12"/>
  <c r="AN154" i="12"/>
  <c r="AO154" i="12"/>
  <c r="AP154" i="12"/>
  <c r="AQ154" i="12"/>
  <c r="AR154" i="12"/>
  <c r="AS154" i="12"/>
  <c r="U155" i="12"/>
  <c r="V155" i="12"/>
  <c r="S155" i="12" s="1"/>
  <c r="W155" i="12"/>
  <c r="X155" i="12"/>
  <c r="Y155" i="12"/>
  <c r="Z155" i="12"/>
  <c r="AA155" i="12"/>
  <c r="AB155" i="12"/>
  <c r="AC155" i="12"/>
  <c r="AD155" i="12"/>
  <c r="AE155" i="12"/>
  <c r="AF155" i="12"/>
  <c r="AG155" i="12"/>
  <c r="AH155" i="12" s="1"/>
  <c r="AI155" i="12"/>
  <c r="AJ155" i="12" s="1"/>
  <c r="AK155" i="12"/>
  <c r="AL155" i="12"/>
  <c r="AM155" i="12"/>
  <c r="AN155" i="12"/>
  <c r="AO155" i="12"/>
  <c r="AP155" i="12"/>
  <c r="AQ155" i="12"/>
  <c r="AR155" i="12"/>
  <c r="AS155" i="12"/>
  <c r="U156" i="12"/>
  <c r="V156" i="12" s="1"/>
  <c r="W156" i="12"/>
  <c r="X156" i="12"/>
  <c r="Y156" i="12"/>
  <c r="Z156" i="12"/>
  <c r="AA156" i="12"/>
  <c r="AB156" i="12"/>
  <c r="AC156" i="12"/>
  <c r="AD156" i="12"/>
  <c r="AE156" i="12"/>
  <c r="AF156" i="12"/>
  <c r="AG156" i="12"/>
  <c r="AH156" i="12"/>
  <c r="AI156" i="12"/>
  <c r="AJ156" i="12"/>
  <c r="AK156" i="12"/>
  <c r="AL156" i="12"/>
  <c r="AM156" i="12"/>
  <c r="AN156" i="12"/>
  <c r="AO156" i="12"/>
  <c r="AP156" i="12"/>
  <c r="AQ156" i="12"/>
  <c r="AR156" i="12"/>
  <c r="AS156" i="12"/>
  <c r="S157" i="12"/>
  <c r="U157" i="12"/>
  <c r="V157" i="12"/>
  <c r="T157" i="12" s="1"/>
  <c r="W157" i="12"/>
  <c r="X157" i="12"/>
  <c r="Y157" i="12"/>
  <c r="Z157" i="12"/>
  <c r="AA157" i="12"/>
  <c r="AB157" i="12" s="1"/>
  <c r="AC157" i="12"/>
  <c r="AD157" i="12" s="1"/>
  <c r="AE157" i="12"/>
  <c r="AF157" i="12"/>
  <c r="AG157" i="12"/>
  <c r="AH157" i="12"/>
  <c r="AI157" i="12"/>
  <c r="AJ157" i="12" s="1"/>
  <c r="AK157" i="12"/>
  <c r="AL157" i="12"/>
  <c r="AM157" i="12"/>
  <c r="AN157" i="12"/>
  <c r="AO157" i="12"/>
  <c r="AP157" i="12"/>
  <c r="AQ157" i="12"/>
  <c r="AR157" i="12"/>
  <c r="AS157" i="12"/>
  <c r="U158" i="12"/>
  <c r="V158" i="12"/>
  <c r="S158" i="12" s="1"/>
  <c r="W158" i="12"/>
  <c r="X158" i="12"/>
  <c r="Y158" i="12"/>
  <c r="Z158" i="12"/>
  <c r="AA158" i="12"/>
  <c r="AB158" i="12"/>
  <c r="AC158" i="12"/>
  <c r="AD158" i="12"/>
  <c r="AE158" i="12"/>
  <c r="AF158" i="12" s="1"/>
  <c r="AG158" i="12"/>
  <c r="AH158" i="12"/>
  <c r="AI158" i="12"/>
  <c r="AJ158" i="12"/>
  <c r="AK158" i="12"/>
  <c r="AL158" i="12"/>
  <c r="AM158" i="12"/>
  <c r="AN158" i="12"/>
  <c r="AO158" i="12"/>
  <c r="AP158" i="12"/>
  <c r="AQ158" i="12"/>
  <c r="AR158" i="12"/>
  <c r="AS158" i="12"/>
  <c r="U159" i="12"/>
  <c r="V159" i="12" s="1"/>
  <c r="W159" i="12"/>
  <c r="X159" i="12"/>
  <c r="Y159" i="12"/>
  <c r="Z159" i="12"/>
  <c r="AA159" i="12"/>
  <c r="AB159" i="12" s="1"/>
  <c r="AC159" i="12"/>
  <c r="AD159" i="12" s="1"/>
  <c r="AE159" i="12"/>
  <c r="AF159" i="12"/>
  <c r="AG159" i="12"/>
  <c r="AH159" i="12"/>
  <c r="AI159" i="12"/>
  <c r="AJ159" i="12"/>
  <c r="AK159" i="12"/>
  <c r="AL159" i="12"/>
  <c r="AM159" i="12"/>
  <c r="AN159" i="12"/>
  <c r="AO159" i="12"/>
  <c r="AP159" i="12"/>
  <c r="AQ159" i="12"/>
  <c r="AR159" i="12"/>
  <c r="AS159" i="12"/>
  <c r="U160" i="12"/>
  <c r="V160" i="12"/>
  <c r="S160" i="12" s="1"/>
  <c r="W160" i="12"/>
  <c r="X160" i="12"/>
  <c r="Y160" i="12"/>
  <c r="Z160" i="12"/>
  <c r="AA160" i="12"/>
  <c r="AB160" i="12"/>
  <c r="AC160" i="12"/>
  <c r="AD160" i="12"/>
  <c r="AE160" i="12"/>
  <c r="AF160" i="12"/>
  <c r="AG160" i="12"/>
  <c r="AH160" i="12"/>
  <c r="AI160" i="12"/>
  <c r="AJ160" i="12"/>
  <c r="AK160" i="12"/>
  <c r="AL160" i="12"/>
  <c r="AM160" i="12"/>
  <c r="AN160" i="12"/>
  <c r="AO160" i="12"/>
  <c r="AP160" i="12"/>
  <c r="AQ160" i="12"/>
  <c r="AR160" i="12"/>
  <c r="AS160" i="12"/>
  <c r="U161" i="12"/>
  <c r="V161" i="12"/>
  <c r="S161" i="12" s="1"/>
  <c r="W161" i="12"/>
  <c r="X161" i="12"/>
  <c r="Y161" i="12"/>
  <c r="Z161" i="12"/>
  <c r="AA161" i="12"/>
  <c r="AB161" i="12" s="1"/>
  <c r="AC161" i="12"/>
  <c r="AD161" i="12"/>
  <c r="AE161" i="12"/>
  <c r="AF161" i="12" s="1"/>
  <c r="AG161" i="12"/>
  <c r="AH161" i="12"/>
  <c r="AI161" i="12"/>
  <c r="AJ161" i="12"/>
  <c r="AK161" i="12"/>
  <c r="AL161" i="12"/>
  <c r="AM161" i="12"/>
  <c r="AN161" i="12"/>
  <c r="AO161" i="12"/>
  <c r="AP161" i="12"/>
  <c r="AQ161" i="12"/>
  <c r="AR161" i="12"/>
  <c r="AS161" i="12"/>
  <c r="S162" i="12"/>
  <c r="U162" i="12"/>
  <c r="V162" i="12"/>
  <c r="W162" i="12"/>
  <c r="X162" i="12"/>
  <c r="Y162" i="12"/>
  <c r="Z162" i="12"/>
  <c r="AA162" i="12"/>
  <c r="AB162" i="12"/>
  <c r="AC162" i="12"/>
  <c r="AD162" i="12"/>
  <c r="AE162" i="12"/>
  <c r="AF162" i="12"/>
  <c r="AG162" i="12"/>
  <c r="AH162" i="12"/>
  <c r="AI162" i="12"/>
  <c r="AJ162" i="12" s="1"/>
  <c r="AK162" i="12"/>
  <c r="AL162" i="12"/>
  <c r="AM162" i="12"/>
  <c r="AN162" i="12"/>
  <c r="AO162" i="12"/>
  <c r="AP162" i="12"/>
  <c r="AQ162" i="12"/>
  <c r="AR162" i="12"/>
  <c r="AS162" i="12"/>
  <c r="U163" i="12"/>
  <c r="V163" i="12"/>
  <c r="S163" i="12" s="1"/>
  <c r="W163" i="12"/>
  <c r="X163" i="12"/>
  <c r="Y163" i="12"/>
  <c r="Z163" i="12"/>
  <c r="AA163" i="12"/>
  <c r="AB163" i="12"/>
  <c r="AC163" i="12"/>
  <c r="AD163" i="12"/>
  <c r="AE163" i="12"/>
  <c r="AF163" i="12"/>
  <c r="AG163" i="12"/>
  <c r="AH163" i="12" s="1"/>
  <c r="AI163" i="12"/>
  <c r="AJ163" i="12"/>
  <c r="AK163" i="12"/>
  <c r="AL163" i="12"/>
  <c r="AM163" i="12"/>
  <c r="AN163" i="12"/>
  <c r="AO163" i="12"/>
  <c r="AP163" i="12"/>
  <c r="AQ163" i="12"/>
  <c r="AR163" i="12"/>
  <c r="AS163" i="12"/>
  <c r="U164" i="12"/>
  <c r="V164" i="12"/>
  <c r="W164" i="12"/>
  <c r="X164" i="12"/>
  <c r="Y164" i="12"/>
  <c r="Z164" i="12"/>
  <c r="AA164" i="12"/>
  <c r="AB164" i="12"/>
  <c r="AC164" i="12"/>
  <c r="AD164" i="12" s="1"/>
  <c r="AE164" i="12"/>
  <c r="AF164" i="12"/>
  <c r="AG164" i="12"/>
  <c r="AH164" i="12"/>
  <c r="AI164" i="12"/>
  <c r="AJ164" i="12"/>
  <c r="AK164" i="12"/>
  <c r="AL164" i="12"/>
  <c r="AM164" i="12"/>
  <c r="AN164" i="12"/>
  <c r="AO164" i="12"/>
  <c r="AP164" i="12"/>
  <c r="AQ164" i="12"/>
  <c r="AR164" i="12"/>
  <c r="AS164" i="12"/>
  <c r="U165" i="12"/>
  <c r="V165" i="12"/>
  <c r="S165" i="12" s="1"/>
  <c r="W165" i="12"/>
  <c r="X165" i="12"/>
  <c r="Y165" i="12"/>
  <c r="Z165" i="12"/>
  <c r="AA165" i="12"/>
  <c r="AB165" i="12" s="1"/>
  <c r="AC165" i="12"/>
  <c r="AD165" i="12"/>
  <c r="AE165" i="12"/>
  <c r="AF165" i="12"/>
  <c r="AG165" i="12"/>
  <c r="AH165" i="12"/>
  <c r="AI165" i="12"/>
  <c r="AJ165" i="12" s="1"/>
  <c r="AK165" i="12"/>
  <c r="AL165" i="12"/>
  <c r="AM165" i="12"/>
  <c r="AN165" i="12"/>
  <c r="AO165" i="12"/>
  <c r="AP165" i="12"/>
  <c r="AQ165" i="12"/>
  <c r="AR165" i="12"/>
  <c r="AS165" i="12"/>
  <c r="U166" i="12"/>
  <c r="V166" i="12"/>
  <c r="S166" i="12" s="1"/>
  <c r="W166" i="12"/>
  <c r="X166" i="12"/>
  <c r="Y166" i="12"/>
  <c r="Z166" i="12"/>
  <c r="AA166" i="12"/>
  <c r="AB166" i="12"/>
  <c r="AC166" i="12"/>
  <c r="AD166" i="12"/>
  <c r="AE166" i="12"/>
  <c r="AF166" i="12"/>
  <c r="AG166" i="12"/>
  <c r="AH166" i="12"/>
  <c r="AI166" i="12"/>
  <c r="AJ166" i="12"/>
  <c r="AK166" i="12"/>
  <c r="AL166" i="12"/>
  <c r="AM166" i="12"/>
  <c r="AN166" i="12"/>
  <c r="AO166" i="12"/>
  <c r="AP166" i="12"/>
  <c r="AQ166" i="12"/>
  <c r="AR166" i="12"/>
  <c r="AS166" i="12"/>
  <c r="U167" i="12"/>
  <c r="V167" i="12" s="1"/>
  <c r="W167" i="12"/>
  <c r="X167" i="12"/>
  <c r="Y167" i="12"/>
  <c r="Z167" i="12"/>
  <c r="AA167" i="12"/>
  <c r="AB167" i="12"/>
  <c r="AC167" i="12"/>
  <c r="AD167" i="12" s="1"/>
  <c r="AE167" i="12"/>
  <c r="AF167" i="12"/>
  <c r="AG167" i="12"/>
  <c r="AH167" i="12"/>
  <c r="AI167" i="12"/>
  <c r="AJ167" i="12"/>
  <c r="AK167" i="12"/>
  <c r="AL167" i="12"/>
  <c r="AM167" i="12"/>
  <c r="AN167" i="12"/>
  <c r="AO167" i="12"/>
  <c r="AP167" i="12"/>
  <c r="AQ167" i="12"/>
  <c r="AR167" i="12"/>
  <c r="AS167" i="12"/>
  <c r="U168" i="12"/>
  <c r="V168" i="12"/>
  <c r="S168" i="12" s="1"/>
  <c r="W168" i="12"/>
  <c r="X168" i="12"/>
  <c r="Y168" i="12"/>
  <c r="Z168" i="12"/>
  <c r="AA168" i="12"/>
  <c r="AB168" i="12"/>
  <c r="AC168" i="12"/>
  <c r="AD168" i="12"/>
  <c r="AE168" i="12"/>
  <c r="AF168" i="12"/>
  <c r="AG168" i="12"/>
  <c r="AH168" i="12" s="1"/>
  <c r="AI168" i="12"/>
  <c r="AJ168" i="12"/>
  <c r="AK168" i="12"/>
  <c r="AL168" i="12"/>
  <c r="AM168" i="12"/>
  <c r="AN168" i="12"/>
  <c r="AO168" i="12"/>
  <c r="AP168" i="12"/>
  <c r="AQ168" i="12"/>
  <c r="AR168" i="12"/>
  <c r="AS168" i="12"/>
  <c r="U169" i="12"/>
  <c r="V169" i="12"/>
  <c r="S169" i="12" s="1"/>
  <c r="W169" i="12"/>
  <c r="X169" i="12"/>
  <c r="Y169" i="12"/>
  <c r="Z169" i="12"/>
  <c r="AA169" i="12"/>
  <c r="AB169" i="12"/>
  <c r="AC169" i="12"/>
  <c r="AD169" i="12"/>
  <c r="AE169" i="12"/>
  <c r="AF169" i="12" s="1"/>
  <c r="AG169" i="12"/>
  <c r="AH169" i="12"/>
  <c r="AI169" i="12"/>
  <c r="AJ169" i="12"/>
  <c r="AK169" i="12"/>
  <c r="AL169" i="12"/>
  <c r="AM169" i="12"/>
  <c r="AN169" i="12"/>
  <c r="AO169" i="12"/>
  <c r="AP169" i="12"/>
  <c r="AQ169" i="12"/>
  <c r="AR169" i="12"/>
  <c r="AS169" i="12"/>
  <c r="S170" i="12"/>
  <c r="U170" i="12"/>
  <c r="V170" i="12"/>
  <c r="W170" i="12"/>
  <c r="X170" i="12"/>
  <c r="Y170" i="12"/>
  <c r="Z170" i="12"/>
  <c r="AA170" i="12"/>
  <c r="AB170" i="12" s="1"/>
  <c r="T170" i="12" s="1"/>
  <c r="AC170" i="12"/>
  <c r="AD170" i="12"/>
  <c r="AE170" i="12"/>
  <c r="AF170" i="12"/>
  <c r="AG170" i="12"/>
  <c r="AH170" i="12"/>
  <c r="AI170" i="12"/>
  <c r="AJ170" i="12"/>
  <c r="AK170" i="12"/>
  <c r="AL170" i="12"/>
  <c r="AM170" i="12"/>
  <c r="AN170" i="12"/>
  <c r="AO170" i="12"/>
  <c r="AP170" i="12"/>
  <c r="AQ170" i="12"/>
  <c r="AR170" i="12"/>
  <c r="AS170" i="12"/>
  <c r="U171" i="12"/>
  <c r="V171" i="12"/>
  <c r="S171" i="12" s="1"/>
  <c r="W171" i="12"/>
  <c r="X171" i="12"/>
  <c r="Y171" i="12"/>
  <c r="Z171" i="12"/>
  <c r="AA171" i="12"/>
  <c r="AB171" i="12"/>
  <c r="AC171" i="12"/>
  <c r="AD171" i="12"/>
  <c r="AE171" i="12"/>
  <c r="AF171" i="12"/>
  <c r="AG171" i="12"/>
  <c r="AH171" i="12" s="1"/>
  <c r="AI171" i="12"/>
  <c r="AJ171" i="12"/>
  <c r="AK171" i="12"/>
  <c r="AL171" i="12"/>
  <c r="AM171" i="12"/>
  <c r="AN171" i="12"/>
  <c r="AO171" i="12"/>
  <c r="AP171" i="12"/>
  <c r="AQ171" i="12"/>
  <c r="AR171" i="12"/>
  <c r="AS171" i="12"/>
  <c r="U172" i="12"/>
  <c r="V172" i="12" s="1"/>
  <c r="W172" i="12"/>
  <c r="X172" i="12"/>
  <c r="Y172" i="12"/>
  <c r="Z172" i="12"/>
  <c r="AA172" i="12"/>
  <c r="AB172" i="12"/>
  <c r="AC172" i="12"/>
  <c r="AD172" i="12"/>
  <c r="AE172" i="12"/>
  <c r="AF172" i="12"/>
  <c r="AG172" i="12"/>
  <c r="AH172" i="12"/>
  <c r="AI172" i="12"/>
  <c r="AJ172" i="12"/>
  <c r="AK172" i="12"/>
  <c r="AL172" i="12"/>
  <c r="AM172" i="12"/>
  <c r="AN172" i="12"/>
  <c r="AO172" i="12"/>
  <c r="AP172" i="12"/>
  <c r="AQ172" i="12"/>
  <c r="AR172" i="12"/>
  <c r="AS172" i="12"/>
  <c r="S173" i="12"/>
  <c r="U173" i="12"/>
  <c r="V173" i="12"/>
  <c r="W173" i="12"/>
  <c r="X173" i="12"/>
  <c r="Y173" i="12"/>
  <c r="Z173" i="12"/>
  <c r="AA173" i="12"/>
  <c r="AB173" i="12" s="1"/>
  <c r="AC173" i="12"/>
  <c r="AD173" i="12"/>
  <c r="AE173" i="12"/>
  <c r="AF173" i="12"/>
  <c r="AG173" i="12"/>
  <c r="AH173" i="12"/>
  <c r="AI173" i="12"/>
  <c r="AJ173" i="12" s="1"/>
  <c r="AK173" i="12"/>
  <c r="AL173" i="12"/>
  <c r="AM173" i="12"/>
  <c r="AN173" i="12"/>
  <c r="AO173" i="12"/>
  <c r="AP173" i="12"/>
  <c r="AQ173" i="12"/>
  <c r="AR173" i="12"/>
  <c r="AS173" i="12"/>
  <c r="U174" i="12"/>
  <c r="V174" i="12"/>
  <c r="W174" i="12"/>
  <c r="X174" i="12"/>
  <c r="Y174" i="12"/>
  <c r="Z174" i="12"/>
  <c r="AA174" i="12"/>
  <c r="AB174" i="12"/>
  <c r="AC174" i="12"/>
  <c r="AD174" i="12"/>
  <c r="AE174" i="12"/>
  <c r="AF174" i="12" s="1"/>
  <c r="AG174" i="12"/>
  <c r="AH174" i="12"/>
  <c r="AI174" i="12"/>
  <c r="AJ174" i="12"/>
  <c r="AK174" i="12"/>
  <c r="AL174" i="12"/>
  <c r="AM174" i="12"/>
  <c r="AN174" i="12"/>
  <c r="AO174" i="12"/>
  <c r="AP174" i="12"/>
  <c r="AQ174" i="12"/>
  <c r="AR174" i="12"/>
  <c r="AS174" i="12"/>
  <c r="U175" i="12"/>
  <c r="V175" i="12" s="1"/>
  <c r="W175" i="12"/>
  <c r="X175" i="12"/>
  <c r="Y175" i="12"/>
  <c r="Z175" i="12"/>
  <c r="AA175" i="12"/>
  <c r="AB175" i="12"/>
  <c r="AC175" i="12"/>
  <c r="AD175" i="12" s="1"/>
  <c r="AE175" i="12"/>
  <c r="AF175" i="12"/>
  <c r="AG175" i="12"/>
  <c r="AH175" i="12"/>
  <c r="AI175" i="12"/>
  <c r="AJ175" i="12"/>
  <c r="AK175" i="12"/>
  <c r="AL175" i="12"/>
  <c r="AM175" i="12"/>
  <c r="AN175" i="12"/>
  <c r="AO175" i="12"/>
  <c r="AP175" i="12"/>
  <c r="AQ175" i="12"/>
  <c r="AR175" i="12"/>
  <c r="AS175" i="12"/>
  <c r="U176" i="12"/>
  <c r="V176" i="12"/>
  <c r="S176" i="12" s="1"/>
  <c r="W176" i="12"/>
  <c r="X176" i="12"/>
  <c r="Y176" i="12"/>
  <c r="Z176" i="12"/>
  <c r="AA176" i="12"/>
  <c r="AB176" i="12"/>
  <c r="AC176" i="12"/>
  <c r="AD176" i="12"/>
  <c r="AE176" i="12"/>
  <c r="AF176" i="12"/>
  <c r="AG176" i="12"/>
  <c r="AH176" i="12"/>
  <c r="AI176" i="12"/>
  <c r="AJ176" i="12"/>
  <c r="AK176" i="12"/>
  <c r="AL176" i="12"/>
  <c r="AM176" i="12"/>
  <c r="AN176" i="12"/>
  <c r="AO176" i="12"/>
  <c r="AP176" i="12"/>
  <c r="AQ176" i="12"/>
  <c r="AR176" i="12"/>
  <c r="AS176" i="12"/>
  <c r="U177" i="12"/>
  <c r="V177" i="12"/>
  <c r="S177" i="12" s="1"/>
  <c r="W177" i="12"/>
  <c r="X177" i="12"/>
  <c r="Y177" i="12"/>
  <c r="Z177" i="12"/>
  <c r="AA177" i="12"/>
  <c r="AB177" i="12"/>
  <c r="AC177" i="12"/>
  <c r="AD177" i="12"/>
  <c r="AE177" i="12"/>
  <c r="AF177" i="12" s="1"/>
  <c r="AG177" i="12"/>
  <c r="AH177" i="12" s="1"/>
  <c r="AI177" i="12"/>
  <c r="AJ177" i="12"/>
  <c r="AK177" i="12"/>
  <c r="AL177" i="12"/>
  <c r="AM177" i="12"/>
  <c r="AN177" i="12"/>
  <c r="AO177" i="12"/>
  <c r="AP177" i="12"/>
  <c r="AQ177" i="12"/>
  <c r="AR177" i="12"/>
  <c r="AS177" i="12"/>
  <c r="S178" i="12"/>
  <c r="U178" i="12"/>
  <c r="V178" i="12"/>
  <c r="W178" i="12"/>
  <c r="X178" i="12"/>
  <c r="Y178" i="12"/>
  <c r="Z178" i="12"/>
  <c r="AA178" i="12"/>
  <c r="AB178" i="12"/>
  <c r="AC178" i="12"/>
  <c r="AD178" i="12"/>
  <c r="AE178" i="12"/>
  <c r="AF178" i="12"/>
  <c r="AG178" i="12"/>
  <c r="AH178" i="12"/>
  <c r="AI178" i="12"/>
  <c r="AJ178" i="12" s="1"/>
  <c r="AK178" i="12"/>
  <c r="AL178" i="12"/>
  <c r="AM178" i="12"/>
  <c r="AN178" i="12"/>
  <c r="AO178" i="12"/>
  <c r="AP178" i="12"/>
  <c r="AQ178" i="12"/>
  <c r="AR178" i="12"/>
  <c r="AS178" i="12"/>
  <c r="U179" i="12"/>
  <c r="V179" i="12"/>
  <c r="S179" i="12" s="1"/>
  <c r="W179" i="12"/>
  <c r="X179" i="12"/>
  <c r="Y179" i="12"/>
  <c r="Z179" i="12"/>
  <c r="AA179" i="12"/>
  <c r="AB179" i="12" s="1"/>
  <c r="AC179" i="12"/>
  <c r="AD179" i="12"/>
  <c r="AE179" i="12"/>
  <c r="AF179" i="12"/>
  <c r="AG179" i="12"/>
  <c r="AH179" i="12" s="1"/>
  <c r="AI179" i="12"/>
  <c r="AJ179" i="12"/>
  <c r="AK179" i="12"/>
  <c r="AL179" i="12"/>
  <c r="AM179" i="12"/>
  <c r="AN179" i="12"/>
  <c r="AO179" i="12"/>
  <c r="AP179" i="12"/>
  <c r="AQ179" i="12"/>
  <c r="AR179" i="12"/>
  <c r="AS179" i="12"/>
  <c r="U180" i="12"/>
  <c r="V180" i="12"/>
  <c r="W180" i="12"/>
  <c r="X180" i="12"/>
  <c r="Y180" i="12"/>
  <c r="Z180" i="12"/>
  <c r="AA180" i="12"/>
  <c r="AB180" i="12"/>
  <c r="AC180" i="12"/>
  <c r="AD180" i="12" s="1"/>
  <c r="AE180" i="12"/>
  <c r="AF180" i="12"/>
  <c r="AG180" i="12"/>
  <c r="AH180" i="12"/>
  <c r="AI180" i="12"/>
  <c r="AJ180" i="12"/>
  <c r="AK180" i="12"/>
  <c r="AL180" i="12"/>
  <c r="AM180" i="12"/>
  <c r="AN180" i="12"/>
  <c r="AO180" i="12"/>
  <c r="AP180" i="12"/>
  <c r="AQ180" i="12"/>
  <c r="AR180" i="12"/>
  <c r="AS180" i="12"/>
  <c r="U181" i="12"/>
  <c r="V181" i="12" s="1"/>
  <c r="W181" i="12"/>
  <c r="X181" i="12"/>
  <c r="Y181" i="12"/>
  <c r="Z181" i="12"/>
  <c r="AA181" i="12"/>
  <c r="AB181" i="12" s="1"/>
  <c r="AC181" i="12"/>
  <c r="AD181" i="12"/>
  <c r="AE181" i="12"/>
  <c r="AF181" i="12"/>
  <c r="AG181" i="12"/>
  <c r="AH181" i="12"/>
  <c r="AI181" i="12"/>
  <c r="AJ181" i="12" s="1"/>
  <c r="AK181" i="12"/>
  <c r="AL181" i="12"/>
  <c r="AM181" i="12"/>
  <c r="AN181" i="12"/>
  <c r="AO181" i="12"/>
  <c r="AP181" i="12"/>
  <c r="AQ181" i="12"/>
  <c r="AR181" i="12"/>
  <c r="AS181" i="12"/>
  <c r="U182" i="12"/>
  <c r="V182" i="12"/>
  <c r="S182" i="12" s="1"/>
  <c r="W182" i="12"/>
  <c r="X182" i="12"/>
  <c r="Y182" i="12"/>
  <c r="Z182" i="12"/>
  <c r="AA182" i="12"/>
  <c r="AB182" i="12"/>
  <c r="AC182" i="12"/>
  <c r="AD182" i="12"/>
  <c r="AE182" i="12"/>
  <c r="AF182" i="12"/>
  <c r="AG182" i="12"/>
  <c r="AH182" i="12"/>
  <c r="AI182" i="12"/>
  <c r="AJ182" i="12"/>
  <c r="AK182" i="12"/>
  <c r="AL182" i="12"/>
  <c r="AM182" i="12"/>
  <c r="AN182" i="12"/>
  <c r="AO182" i="12"/>
  <c r="AP182" i="12"/>
  <c r="AQ182" i="12"/>
  <c r="AR182" i="12"/>
  <c r="AS182" i="12"/>
  <c r="U183" i="12"/>
  <c r="V183" i="12" s="1"/>
  <c r="W183" i="12"/>
  <c r="X183" i="12"/>
  <c r="Y183" i="12"/>
  <c r="Z183" i="12"/>
  <c r="AA183" i="12"/>
  <c r="AB183" i="12" s="1"/>
  <c r="AC183" i="12"/>
  <c r="AD183" i="12" s="1"/>
  <c r="AE183" i="12"/>
  <c r="AF183" i="12" s="1"/>
  <c r="AG183" i="12"/>
  <c r="AH183" i="12"/>
  <c r="AI183" i="12"/>
  <c r="AJ183" i="12"/>
  <c r="AK183" i="12"/>
  <c r="AL183" i="12"/>
  <c r="AM183" i="12"/>
  <c r="AN183" i="12"/>
  <c r="AO183" i="12"/>
  <c r="AP183" i="12"/>
  <c r="AQ183" i="12"/>
  <c r="AR183" i="12"/>
  <c r="AS183" i="12"/>
  <c r="U184" i="12"/>
  <c r="V184" i="12"/>
  <c r="S184" i="12" s="1"/>
  <c r="W184" i="12"/>
  <c r="X184" i="12"/>
  <c r="Y184" i="12"/>
  <c r="Z184" i="12"/>
  <c r="AA184" i="12"/>
  <c r="AB184" i="12"/>
  <c r="AC184" i="12"/>
  <c r="AD184" i="12"/>
  <c r="AE184" i="12"/>
  <c r="AF184" i="12"/>
  <c r="AG184" i="12"/>
  <c r="AH184" i="12" s="1"/>
  <c r="AI184" i="12"/>
  <c r="AJ184" i="12"/>
  <c r="AK184" i="12"/>
  <c r="AL184" i="12"/>
  <c r="AM184" i="12"/>
  <c r="AN184" i="12"/>
  <c r="AO184" i="12"/>
  <c r="AP184" i="12"/>
  <c r="AQ184" i="12"/>
  <c r="AR184" i="12"/>
  <c r="AS184" i="12"/>
  <c r="U185" i="12"/>
  <c r="V185" i="12"/>
  <c r="S185" i="12" s="1"/>
  <c r="W185" i="12"/>
  <c r="X185" i="12"/>
  <c r="Y185" i="12"/>
  <c r="Z185" i="12"/>
  <c r="AA185" i="12"/>
  <c r="AB185" i="12"/>
  <c r="AC185" i="12"/>
  <c r="AD185" i="12"/>
  <c r="AE185" i="12"/>
  <c r="AF185" i="12" s="1"/>
  <c r="AG185" i="12"/>
  <c r="AH185" i="12"/>
  <c r="AI185" i="12"/>
  <c r="AJ185" i="12"/>
  <c r="AK185" i="12"/>
  <c r="AL185" i="12"/>
  <c r="AM185" i="12"/>
  <c r="AN185" i="12"/>
  <c r="AO185" i="12"/>
  <c r="AP185" i="12"/>
  <c r="AQ185" i="12"/>
  <c r="AR185" i="12"/>
  <c r="AS185" i="12"/>
  <c r="S186" i="12"/>
  <c r="U186" i="12"/>
  <c r="V186" i="12"/>
  <c r="W186" i="12"/>
  <c r="X186" i="12"/>
  <c r="Y186" i="12"/>
  <c r="Z186" i="12"/>
  <c r="AA186" i="12"/>
  <c r="AB186" i="12" s="1"/>
  <c r="T186" i="12" s="1"/>
  <c r="AC186" i="12"/>
  <c r="AD186" i="12"/>
  <c r="AE186" i="12"/>
  <c r="AF186" i="12"/>
  <c r="AG186" i="12"/>
  <c r="AH186" i="12"/>
  <c r="AI186" i="12"/>
  <c r="AJ186" i="12"/>
  <c r="AK186" i="12"/>
  <c r="AL186" i="12"/>
  <c r="AM186" i="12"/>
  <c r="AN186" i="12"/>
  <c r="AO186" i="12"/>
  <c r="AP186" i="12"/>
  <c r="AQ186" i="12"/>
  <c r="AR186" i="12"/>
  <c r="AS186" i="12"/>
  <c r="U187" i="12"/>
  <c r="V187" i="12"/>
  <c r="S187" i="12" s="1"/>
  <c r="W187" i="12"/>
  <c r="X187" i="12"/>
  <c r="Y187" i="12"/>
  <c r="Z187" i="12"/>
  <c r="AA187" i="12"/>
  <c r="AB187" i="12" s="1"/>
  <c r="AC187" i="12"/>
  <c r="AD187" i="12"/>
  <c r="AE187" i="12"/>
  <c r="AF187" i="12"/>
  <c r="AG187" i="12"/>
  <c r="AH187" i="12" s="1"/>
  <c r="AI187" i="12"/>
  <c r="AJ187" i="12" s="1"/>
  <c r="AK187" i="12"/>
  <c r="AL187" i="12"/>
  <c r="AM187" i="12"/>
  <c r="AN187" i="12"/>
  <c r="AO187" i="12"/>
  <c r="AP187" i="12"/>
  <c r="AQ187" i="12"/>
  <c r="AR187" i="12"/>
  <c r="AS187" i="12"/>
  <c r="U188" i="12"/>
  <c r="V188" i="12" s="1"/>
  <c r="W188" i="12"/>
  <c r="X188" i="12"/>
  <c r="Y188" i="12"/>
  <c r="Z188" i="12"/>
  <c r="AA188" i="12"/>
  <c r="AB188" i="12"/>
  <c r="AC188" i="12"/>
  <c r="AD188" i="12"/>
  <c r="AE188" i="12"/>
  <c r="AF188" i="12"/>
  <c r="AG188" i="12"/>
  <c r="AH188" i="12"/>
  <c r="AI188" i="12"/>
  <c r="AJ188" i="12"/>
  <c r="AK188" i="12"/>
  <c r="AL188" i="12"/>
  <c r="AM188" i="12"/>
  <c r="AN188" i="12"/>
  <c r="AO188" i="12"/>
  <c r="AP188" i="12"/>
  <c r="AQ188" i="12"/>
  <c r="AR188" i="12"/>
  <c r="AS188" i="12"/>
  <c r="U189" i="12"/>
  <c r="V189" i="12"/>
  <c r="W189" i="12"/>
  <c r="X189" i="12"/>
  <c r="S189" i="12" s="1"/>
  <c r="Y189" i="12"/>
  <c r="Z189" i="12"/>
  <c r="AA189" i="12"/>
  <c r="AB189" i="12" s="1"/>
  <c r="AC189" i="12"/>
  <c r="AD189" i="12" s="1"/>
  <c r="AE189" i="12"/>
  <c r="AF189" i="12"/>
  <c r="AG189" i="12"/>
  <c r="AH189" i="12"/>
  <c r="AI189" i="12"/>
  <c r="AJ189" i="12" s="1"/>
  <c r="AK189" i="12"/>
  <c r="AL189" i="12"/>
  <c r="AM189" i="12"/>
  <c r="AN189" i="12"/>
  <c r="AO189" i="12"/>
  <c r="AP189" i="12"/>
  <c r="AQ189" i="12"/>
  <c r="AR189" i="12"/>
  <c r="AS189" i="12"/>
  <c r="U190" i="12"/>
  <c r="V190" i="12"/>
  <c r="W190" i="12"/>
  <c r="X190" i="12"/>
  <c r="Y190" i="12"/>
  <c r="Z190" i="12"/>
  <c r="AA190" i="12"/>
  <c r="AB190" i="12" s="1"/>
  <c r="AC190" i="12"/>
  <c r="AD190" i="12"/>
  <c r="AE190" i="12"/>
  <c r="AF190" i="12" s="1"/>
  <c r="AG190" i="12"/>
  <c r="AH190" i="12"/>
  <c r="AI190" i="12"/>
  <c r="AJ190" i="12"/>
  <c r="AK190" i="12"/>
  <c r="AL190" i="12"/>
  <c r="AM190" i="12"/>
  <c r="AN190" i="12"/>
  <c r="AO190" i="12"/>
  <c r="AP190" i="12"/>
  <c r="AQ190" i="12"/>
  <c r="AR190" i="12"/>
  <c r="AS190" i="12"/>
  <c r="U191" i="12"/>
  <c r="V191" i="12" s="1"/>
  <c r="W191" i="12"/>
  <c r="X191" i="12"/>
  <c r="Y191" i="12"/>
  <c r="Z191" i="12"/>
  <c r="AA191" i="12"/>
  <c r="AB191" i="12"/>
  <c r="AC191" i="12"/>
  <c r="AD191" i="12" s="1"/>
  <c r="AE191" i="12"/>
  <c r="AF191" i="12"/>
  <c r="AG191" i="12"/>
  <c r="AH191" i="12"/>
  <c r="AI191" i="12"/>
  <c r="AJ191" i="12"/>
  <c r="AK191" i="12"/>
  <c r="AL191" i="12"/>
  <c r="AM191" i="12"/>
  <c r="AN191" i="12"/>
  <c r="AO191" i="12"/>
  <c r="AP191" i="12"/>
  <c r="AQ191" i="12"/>
  <c r="AR191" i="12"/>
  <c r="AS191" i="12"/>
  <c r="U192" i="12"/>
  <c r="V192" i="12"/>
  <c r="S192" i="12" s="1"/>
  <c r="W192" i="12"/>
  <c r="X192" i="12"/>
  <c r="Y192" i="12"/>
  <c r="Z192" i="12"/>
  <c r="AA192" i="12"/>
  <c r="AB192" i="12" s="1"/>
  <c r="AC192" i="12"/>
  <c r="AD192" i="12"/>
  <c r="AE192" i="12"/>
  <c r="AF192" i="12"/>
  <c r="AG192" i="12"/>
  <c r="AH192" i="12"/>
  <c r="AI192" i="12"/>
  <c r="AJ192" i="12"/>
  <c r="AK192" i="12"/>
  <c r="AL192" i="12"/>
  <c r="AM192" i="12"/>
  <c r="AN192" i="12"/>
  <c r="AO192" i="12"/>
  <c r="AP192" i="12"/>
  <c r="AQ192" i="12"/>
  <c r="AR192" i="12"/>
  <c r="AS192" i="12"/>
  <c r="U193" i="12"/>
  <c r="V193" i="12"/>
  <c r="W193" i="12"/>
  <c r="X193" i="12"/>
  <c r="Y193" i="12"/>
  <c r="Z193" i="12"/>
  <c r="AA193" i="12"/>
  <c r="AB193" i="12" s="1"/>
  <c r="AC193" i="12"/>
  <c r="AD193" i="12"/>
  <c r="AE193" i="12"/>
  <c r="AF193" i="12" s="1"/>
  <c r="AG193" i="12"/>
  <c r="AH193" i="12" s="1"/>
  <c r="AI193" i="12"/>
  <c r="AJ193" i="12"/>
  <c r="AK193" i="12"/>
  <c r="AL193" i="12"/>
  <c r="AM193" i="12"/>
  <c r="AN193" i="12"/>
  <c r="AO193" i="12"/>
  <c r="AP193" i="12"/>
  <c r="AQ193" i="12"/>
  <c r="AR193" i="12"/>
  <c r="AS193" i="12"/>
  <c r="S194" i="12"/>
  <c r="U194" i="12"/>
  <c r="V194" i="12"/>
  <c r="W194" i="12"/>
  <c r="X194" i="12"/>
  <c r="Y194" i="12"/>
  <c r="Z194" i="12"/>
  <c r="AA194" i="12"/>
  <c r="AB194" i="12" s="1"/>
  <c r="AC194" i="12"/>
  <c r="AD194" i="12"/>
  <c r="AE194" i="12"/>
  <c r="AF194" i="12"/>
  <c r="AG194" i="12"/>
  <c r="AH194" i="12"/>
  <c r="AI194" i="12"/>
  <c r="AJ194" i="12" s="1"/>
  <c r="AK194" i="12"/>
  <c r="AL194" i="12"/>
  <c r="AM194" i="12"/>
  <c r="AN194" i="12"/>
  <c r="AO194" i="12"/>
  <c r="AP194" i="12"/>
  <c r="AQ194" i="12"/>
  <c r="AR194" i="12"/>
  <c r="AS194" i="12"/>
  <c r="U195" i="12"/>
  <c r="V195" i="12"/>
  <c r="W195" i="12"/>
  <c r="X195" i="12"/>
  <c r="Y195" i="12"/>
  <c r="Z195" i="12"/>
  <c r="AA195" i="12"/>
  <c r="AB195" i="12" s="1"/>
  <c r="AC195" i="12"/>
  <c r="AD195" i="12"/>
  <c r="AE195" i="12"/>
  <c r="AF195" i="12"/>
  <c r="AG195" i="12"/>
  <c r="AH195" i="12" s="1"/>
  <c r="AI195" i="12"/>
  <c r="AJ195" i="12"/>
  <c r="AK195" i="12"/>
  <c r="AL195" i="12"/>
  <c r="AM195" i="12"/>
  <c r="AN195" i="12"/>
  <c r="AO195" i="12"/>
  <c r="AP195" i="12"/>
  <c r="AQ195" i="12"/>
  <c r="AR195" i="12"/>
  <c r="AS195" i="12"/>
  <c r="U196" i="12"/>
  <c r="V196" i="12"/>
  <c r="S196" i="12" s="1"/>
  <c r="W196" i="12"/>
  <c r="X196" i="12"/>
  <c r="Y196" i="12"/>
  <c r="Z196" i="12"/>
  <c r="AA196" i="12"/>
  <c r="AB196" i="12" s="1"/>
  <c r="AC196" i="12"/>
  <c r="AD196" i="12" s="1"/>
  <c r="AE196" i="12"/>
  <c r="AF196" i="12"/>
  <c r="AG196" i="12"/>
  <c r="AH196" i="12"/>
  <c r="AI196" i="12"/>
  <c r="AJ196" i="12"/>
  <c r="AK196" i="12"/>
  <c r="AL196" i="12"/>
  <c r="AM196" i="12"/>
  <c r="AN196" i="12"/>
  <c r="AO196" i="12"/>
  <c r="AP196" i="12"/>
  <c r="AQ196" i="12"/>
  <c r="AR196" i="12"/>
  <c r="AS196" i="12"/>
  <c r="U197" i="12"/>
  <c r="V197" i="12" s="1"/>
  <c r="W197" i="12"/>
  <c r="X197" i="12"/>
  <c r="Y197" i="12"/>
  <c r="Z197" i="12"/>
  <c r="AA197" i="12"/>
  <c r="AB197" i="12" s="1"/>
  <c r="AC197" i="12"/>
  <c r="AD197" i="12"/>
  <c r="AE197" i="12"/>
  <c r="AF197" i="12"/>
  <c r="AG197" i="12"/>
  <c r="AH197" i="12"/>
  <c r="AI197" i="12"/>
  <c r="AJ197" i="12" s="1"/>
  <c r="AK197" i="12"/>
  <c r="AL197" i="12"/>
  <c r="AM197" i="12"/>
  <c r="AN197" i="12"/>
  <c r="AO197" i="12"/>
  <c r="AP197" i="12"/>
  <c r="AQ197" i="12"/>
  <c r="AR197" i="12"/>
  <c r="AS197" i="12"/>
  <c r="U198" i="12"/>
  <c r="V198" i="12"/>
  <c r="W198" i="12"/>
  <c r="X198" i="12"/>
  <c r="Y198" i="12"/>
  <c r="Z198" i="12"/>
  <c r="AA198" i="12"/>
  <c r="AB198" i="12"/>
  <c r="AC198" i="12"/>
  <c r="AD198" i="12"/>
  <c r="AE198" i="12"/>
  <c r="AF198" i="12"/>
  <c r="AG198" i="12"/>
  <c r="AH198" i="12"/>
  <c r="AI198" i="12"/>
  <c r="AJ198" i="12"/>
  <c r="AK198" i="12"/>
  <c r="AL198" i="12"/>
  <c r="AM198" i="12"/>
  <c r="AN198" i="12"/>
  <c r="AO198" i="12"/>
  <c r="AP198" i="12"/>
  <c r="AQ198" i="12"/>
  <c r="AR198" i="12"/>
  <c r="AS198" i="12"/>
  <c r="U199" i="12"/>
  <c r="V199" i="12" s="1"/>
  <c r="W199" i="12"/>
  <c r="X199" i="12"/>
  <c r="Y199" i="12"/>
  <c r="Z199" i="12"/>
  <c r="AA199" i="12"/>
  <c r="AB199" i="12"/>
  <c r="AC199" i="12"/>
  <c r="AD199" i="12" s="1"/>
  <c r="AE199" i="12"/>
  <c r="AF199" i="12" s="1"/>
  <c r="AG199" i="12"/>
  <c r="AH199" i="12"/>
  <c r="AI199" i="12"/>
  <c r="AJ199" i="12"/>
  <c r="AK199" i="12"/>
  <c r="AL199" i="12"/>
  <c r="AM199" i="12"/>
  <c r="AN199" i="12"/>
  <c r="AO199" i="12"/>
  <c r="AP199" i="12"/>
  <c r="AQ199" i="12"/>
  <c r="AR199" i="12"/>
  <c r="AS199" i="12"/>
  <c r="U200" i="12"/>
  <c r="V200" i="12"/>
  <c r="W200" i="12"/>
  <c r="X200" i="12"/>
  <c r="Y200" i="12"/>
  <c r="Z200" i="12"/>
  <c r="AA200" i="12"/>
  <c r="AB200" i="12"/>
  <c r="AC200" i="12"/>
  <c r="AD200" i="12"/>
  <c r="AE200" i="12"/>
  <c r="AF200" i="12"/>
  <c r="AG200" i="12"/>
  <c r="AH200" i="12" s="1"/>
  <c r="AI200" i="12"/>
  <c r="AJ200" i="12"/>
  <c r="AK200" i="12"/>
  <c r="AL200" i="12"/>
  <c r="AM200" i="12"/>
  <c r="AN200" i="12"/>
  <c r="AO200" i="12"/>
  <c r="AP200" i="12"/>
  <c r="AQ200" i="12"/>
  <c r="AR200" i="12"/>
  <c r="AS200" i="12"/>
  <c r="U201" i="12"/>
  <c r="V201" i="12"/>
  <c r="W201" i="12"/>
  <c r="X201" i="12"/>
  <c r="Y201" i="12"/>
  <c r="Z201" i="12"/>
  <c r="AA201" i="12"/>
  <c r="AB201" i="12"/>
  <c r="AC201" i="12"/>
  <c r="AD201" i="12"/>
  <c r="AE201" i="12"/>
  <c r="AF201" i="12" s="1"/>
  <c r="AG201" i="12"/>
  <c r="AH201" i="12"/>
  <c r="AI201" i="12"/>
  <c r="AJ201" i="12"/>
  <c r="AK201" i="12"/>
  <c r="AL201" i="12"/>
  <c r="AM201" i="12"/>
  <c r="AN201" i="12"/>
  <c r="AO201" i="12"/>
  <c r="AP201" i="12"/>
  <c r="AQ201" i="12"/>
  <c r="AR201" i="12"/>
  <c r="AS201" i="12"/>
  <c r="U202" i="12"/>
  <c r="V202" i="12"/>
  <c r="W202" i="12"/>
  <c r="X202" i="12"/>
  <c r="S202" i="12" s="1"/>
  <c r="Y202" i="12"/>
  <c r="Z202" i="12"/>
  <c r="AA202" i="12"/>
  <c r="AB202" i="12" s="1"/>
  <c r="AC202" i="12"/>
  <c r="AD202" i="12"/>
  <c r="AE202" i="12"/>
  <c r="AF202" i="12"/>
  <c r="AG202" i="12"/>
  <c r="AH202" i="12"/>
  <c r="AI202" i="12"/>
  <c r="AJ202" i="12"/>
  <c r="AK202" i="12"/>
  <c r="AL202" i="12"/>
  <c r="AM202" i="12"/>
  <c r="AN202" i="12"/>
  <c r="AO202" i="12"/>
  <c r="AP202" i="12"/>
  <c r="AQ202" i="12"/>
  <c r="AR202" i="12"/>
  <c r="AS202" i="12"/>
  <c r="U203" i="12"/>
  <c r="V203" i="12"/>
  <c r="W203" i="12"/>
  <c r="X203" i="12"/>
  <c r="Y203" i="12"/>
  <c r="Z203" i="12"/>
  <c r="AA203" i="12"/>
  <c r="AB203" i="12"/>
  <c r="AC203" i="12"/>
  <c r="AD203" i="12"/>
  <c r="AE203" i="12"/>
  <c r="AF203" i="12"/>
  <c r="AG203" i="12"/>
  <c r="AH203" i="12"/>
  <c r="AI203" i="12"/>
  <c r="AJ203" i="12" s="1"/>
  <c r="AK203" i="12"/>
  <c r="AL203" i="12"/>
  <c r="AM203" i="12"/>
  <c r="AN203" i="12"/>
  <c r="AO203" i="12"/>
  <c r="AP203" i="12"/>
  <c r="AQ203" i="12"/>
  <c r="AR203" i="12"/>
  <c r="AS203" i="12"/>
  <c r="U204" i="12"/>
  <c r="V204" i="12" s="1"/>
  <c r="W204" i="12"/>
  <c r="X204" i="12"/>
  <c r="Y204" i="12"/>
  <c r="Z204" i="12"/>
  <c r="AA204" i="12"/>
  <c r="AB204" i="12"/>
  <c r="AC204" i="12"/>
  <c r="AD204" i="12"/>
  <c r="AE204" i="12"/>
  <c r="AF204" i="12"/>
  <c r="AG204" i="12"/>
  <c r="AH204" i="12"/>
  <c r="AI204" i="12"/>
  <c r="AJ204" i="12"/>
  <c r="AK204" i="12"/>
  <c r="AL204" i="12"/>
  <c r="AM204" i="12"/>
  <c r="AN204" i="12"/>
  <c r="AO204" i="12"/>
  <c r="AP204" i="12"/>
  <c r="AQ204" i="12"/>
  <c r="AR204" i="12"/>
  <c r="AS204" i="12"/>
  <c r="U205" i="12"/>
  <c r="V205" i="12"/>
  <c r="W205" i="12"/>
  <c r="X205" i="12"/>
  <c r="S205" i="12" s="1"/>
  <c r="Y205" i="12"/>
  <c r="Z205" i="12"/>
  <c r="AA205" i="12"/>
  <c r="AB205" i="12"/>
  <c r="AC205" i="12"/>
  <c r="AD205" i="12" s="1"/>
  <c r="AE205" i="12"/>
  <c r="AF205" i="12"/>
  <c r="AG205" i="12"/>
  <c r="AH205" i="12"/>
  <c r="AI205" i="12"/>
  <c r="AJ205" i="12" s="1"/>
  <c r="AK205" i="12"/>
  <c r="AL205" i="12"/>
  <c r="AM205" i="12"/>
  <c r="AN205" i="12"/>
  <c r="AO205" i="12"/>
  <c r="AP205" i="12"/>
  <c r="AQ205" i="12"/>
  <c r="AR205" i="12"/>
  <c r="AS205" i="12"/>
  <c r="U206" i="12"/>
  <c r="V206" i="12"/>
  <c r="W206" i="12"/>
  <c r="X206" i="12"/>
  <c r="Y206" i="12"/>
  <c r="Z206" i="12"/>
  <c r="AA206" i="12"/>
  <c r="AB206" i="12"/>
  <c r="AC206" i="12"/>
  <c r="AD206" i="12"/>
  <c r="AE206" i="12"/>
  <c r="AF206" i="12" s="1"/>
  <c r="AG206" i="12"/>
  <c r="AH206" i="12"/>
  <c r="AI206" i="12"/>
  <c r="AJ206" i="12"/>
  <c r="AK206" i="12"/>
  <c r="AL206" i="12"/>
  <c r="AM206" i="12"/>
  <c r="AN206" i="12"/>
  <c r="AO206" i="12"/>
  <c r="AP206" i="12"/>
  <c r="AQ206" i="12"/>
  <c r="AR206" i="12"/>
  <c r="AS206" i="12"/>
  <c r="U207" i="12"/>
  <c r="V207" i="12"/>
  <c r="W207" i="12"/>
  <c r="X207" i="12"/>
  <c r="Y207" i="12"/>
  <c r="Z207" i="12"/>
  <c r="AA207" i="12"/>
  <c r="AB207" i="12"/>
  <c r="AC207" i="12"/>
  <c r="AD207" i="12" s="1"/>
  <c r="AE207" i="12"/>
  <c r="AF207" i="12"/>
  <c r="AG207" i="12"/>
  <c r="AH207" i="12"/>
  <c r="AI207" i="12"/>
  <c r="AJ207" i="12"/>
  <c r="AK207" i="12"/>
  <c r="AL207" i="12"/>
  <c r="AM207" i="12"/>
  <c r="AN207" i="12"/>
  <c r="AO207" i="12"/>
  <c r="AP207" i="12"/>
  <c r="AQ207" i="12"/>
  <c r="AR207" i="12"/>
  <c r="AS207" i="12"/>
  <c r="S207" i="12" s="1"/>
  <c r="U208" i="12"/>
  <c r="V208" i="12"/>
  <c r="W208" i="12"/>
  <c r="X208" i="12"/>
  <c r="Y208" i="12"/>
  <c r="Z208" i="12"/>
  <c r="AA208" i="12"/>
  <c r="AB208" i="12"/>
  <c r="AC208" i="12"/>
  <c r="AD208" i="12"/>
  <c r="AE208" i="12"/>
  <c r="AF208" i="12"/>
  <c r="AG208" i="12"/>
  <c r="AH208" i="12"/>
  <c r="AI208" i="12"/>
  <c r="AJ208" i="12"/>
  <c r="AK208" i="12"/>
  <c r="AL208" i="12"/>
  <c r="AM208" i="12"/>
  <c r="AN208" i="12"/>
  <c r="AO208" i="12"/>
  <c r="AP208" i="12"/>
  <c r="AQ208" i="12"/>
  <c r="AR208" i="12"/>
  <c r="AS208" i="12"/>
  <c r="U209" i="12"/>
  <c r="V209" i="12"/>
  <c r="W209" i="12"/>
  <c r="X209" i="12"/>
  <c r="Y209" i="12"/>
  <c r="Z209" i="12"/>
  <c r="AA209" i="12"/>
  <c r="AB209" i="12"/>
  <c r="AC209" i="12"/>
  <c r="AD209" i="12"/>
  <c r="AE209" i="12"/>
  <c r="AF209" i="12"/>
  <c r="AG209" i="12"/>
  <c r="AH209" i="12" s="1"/>
  <c r="AI209" i="12"/>
  <c r="AJ209" i="12"/>
  <c r="AK209" i="12"/>
  <c r="AL209" i="12"/>
  <c r="AM209" i="12"/>
  <c r="AN209" i="12"/>
  <c r="AO209" i="12"/>
  <c r="AP209" i="12"/>
  <c r="AQ209" i="12"/>
  <c r="AR209" i="12"/>
  <c r="AS209" i="12"/>
  <c r="S210" i="12"/>
  <c r="U210" i="12"/>
  <c r="V210" i="12"/>
  <c r="W210" i="12"/>
  <c r="X210" i="12"/>
  <c r="Y210" i="12"/>
  <c r="Z210" i="12"/>
  <c r="AA210" i="12"/>
  <c r="AB210" i="12"/>
  <c r="AC210" i="12"/>
  <c r="AD210" i="12"/>
  <c r="AE210" i="12"/>
  <c r="AF210" i="12"/>
  <c r="AG210" i="12"/>
  <c r="AH210" i="12"/>
  <c r="AI210" i="12"/>
  <c r="AJ210" i="12" s="1"/>
  <c r="AK210" i="12"/>
  <c r="AL210" i="12"/>
  <c r="AM210" i="12"/>
  <c r="AN210" i="12"/>
  <c r="AO210" i="12"/>
  <c r="AP210" i="12"/>
  <c r="AQ210" i="12"/>
  <c r="AR210" i="12"/>
  <c r="AS210" i="12"/>
  <c r="U211" i="12"/>
  <c r="V211" i="12"/>
  <c r="W211" i="12"/>
  <c r="X211" i="12"/>
  <c r="Y211" i="12"/>
  <c r="Z211" i="12"/>
  <c r="AA211" i="12"/>
  <c r="AB211" i="12" s="1"/>
  <c r="AC211" i="12"/>
  <c r="AD211" i="12"/>
  <c r="AE211" i="12"/>
  <c r="AF211" i="12"/>
  <c r="AG211" i="12"/>
  <c r="AH211" i="12" s="1"/>
  <c r="AI211" i="12"/>
  <c r="AJ211" i="12"/>
  <c r="AK211" i="12"/>
  <c r="AL211" i="12"/>
  <c r="AM211" i="12"/>
  <c r="AN211" i="12"/>
  <c r="AO211" i="12"/>
  <c r="AP211" i="12"/>
  <c r="AQ211" i="12"/>
  <c r="AR211" i="12"/>
  <c r="AS211" i="12"/>
  <c r="U212" i="12"/>
  <c r="V212" i="12"/>
  <c r="S212" i="12" s="1"/>
  <c r="W212" i="12"/>
  <c r="X212" i="12"/>
  <c r="Y212" i="12"/>
  <c r="Z212" i="12"/>
  <c r="AA212" i="12"/>
  <c r="AB212" i="12"/>
  <c r="AC212" i="12"/>
  <c r="AD212" i="12" s="1"/>
  <c r="AE212" i="12"/>
  <c r="AF212" i="12"/>
  <c r="AG212" i="12"/>
  <c r="AH212" i="12"/>
  <c r="AI212" i="12"/>
  <c r="AJ212" i="12"/>
  <c r="AK212" i="12"/>
  <c r="AL212" i="12"/>
  <c r="AM212" i="12"/>
  <c r="AN212" i="12"/>
  <c r="AO212" i="12"/>
  <c r="AP212" i="12"/>
  <c r="AQ212" i="12"/>
  <c r="AR212" i="12"/>
  <c r="AS212" i="12"/>
  <c r="U213" i="12"/>
  <c r="V213" i="12" s="1"/>
  <c r="W213" i="12"/>
  <c r="X213" i="12"/>
  <c r="Y213" i="12"/>
  <c r="Z213" i="12"/>
  <c r="AA213" i="12"/>
  <c r="AB213" i="12" s="1"/>
  <c r="AC213" i="12"/>
  <c r="AD213" i="12"/>
  <c r="AE213" i="12"/>
  <c r="AF213" i="12"/>
  <c r="AG213" i="12"/>
  <c r="AH213" i="12"/>
  <c r="AI213" i="12"/>
  <c r="AJ213" i="12"/>
  <c r="AK213" i="12"/>
  <c r="AL213" i="12"/>
  <c r="AM213" i="12"/>
  <c r="AN213" i="12"/>
  <c r="AO213" i="12"/>
  <c r="AP213" i="12"/>
  <c r="AQ213" i="12"/>
  <c r="AR213" i="12"/>
  <c r="AS213" i="12"/>
  <c r="U214" i="12"/>
  <c r="V214" i="12"/>
  <c r="W214" i="12"/>
  <c r="X214" i="12"/>
  <c r="Y214" i="12"/>
  <c r="Z214" i="12"/>
  <c r="AA214" i="12"/>
  <c r="AB214" i="12"/>
  <c r="AC214" i="12"/>
  <c r="AD214" i="12"/>
  <c r="AE214" i="12"/>
  <c r="AF214" i="12"/>
  <c r="AG214" i="12"/>
  <c r="AH214" i="12"/>
  <c r="AI214" i="12"/>
  <c r="AJ214" i="12"/>
  <c r="AK214" i="12"/>
  <c r="AL214" i="12"/>
  <c r="AM214" i="12"/>
  <c r="AN214" i="12"/>
  <c r="AO214" i="12"/>
  <c r="AP214" i="12"/>
  <c r="AQ214" i="12"/>
  <c r="AR214" i="12"/>
  <c r="AS214" i="12"/>
  <c r="U215" i="12"/>
  <c r="V215" i="12" s="1"/>
  <c r="W215" i="12"/>
  <c r="X215" i="12"/>
  <c r="Y215" i="12"/>
  <c r="Z215" i="12"/>
  <c r="AA215" i="12"/>
  <c r="AB215" i="12"/>
  <c r="AC215" i="12"/>
  <c r="AD215" i="12"/>
  <c r="AE215" i="12"/>
  <c r="AF215" i="12" s="1"/>
  <c r="AG215" i="12"/>
  <c r="AH215" i="12"/>
  <c r="AI215" i="12"/>
  <c r="AJ215" i="12"/>
  <c r="AK215" i="12"/>
  <c r="AL215" i="12"/>
  <c r="AM215" i="12"/>
  <c r="AN215" i="12"/>
  <c r="AO215" i="12"/>
  <c r="AP215" i="12"/>
  <c r="AQ215" i="12"/>
  <c r="AR215" i="12"/>
  <c r="AS215" i="12"/>
  <c r="U216" i="12"/>
  <c r="V216" i="12"/>
  <c r="W216" i="12"/>
  <c r="X216" i="12"/>
  <c r="Y216" i="12"/>
  <c r="Z216" i="12"/>
  <c r="AA216" i="12"/>
  <c r="AB216" i="12"/>
  <c r="AC216" i="12"/>
  <c r="AD216" i="12"/>
  <c r="AE216" i="12"/>
  <c r="AF216" i="12"/>
  <c r="AG216" i="12"/>
  <c r="AH216" i="12" s="1"/>
  <c r="AI216" i="12"/>
  <c r="AJ216" i="12"/>
  <c r="AK216" i="12"/>
  <c r="AL216" i="12"/>
  <c r="AM216" i="12"/>
  <c r="AN216" i="12"/>
  <c r="AO216" i="12"/>
  <c r="AP216" i="12"/>
  <c r="AQ216" i="12"/>
  <c r="AR216" i="12"/>
  <c r="AS216" i="12"/>
  <c r="U217" i="12"/>
  <c r="V217" i="12"/>
  <c r="W217" i="12"/>
  <c r="X217" i="12"/>
  <c r="Y217" i="12"/>
  <c r="Z217" i="12"/>
  <c r="AA217" i="12"/>
  <c r="AB217" i="12"/>
  <c r="AC217" i="12"/>
  <c r="AD217" i="12"/>
  <c r="AE217" i="12"/>
  <c r="AF217" i="12" s="1"/>
  <c r="AG217" i="12"/>
  <c r="AH217" i="12"/>
  <c r="AI217" i="12"/>
  <c r="AJ217" i="12"/>
  <c r="AK217" i="12"/>
  <c r="AL217" i="12"/>
  <c r="AM217" i="12"/>
  <c r="AN217" i="12"/>
  <c r="AO217" i="12"/>
  <c r="AP217" i="12"/>
  <c r="AQ217" i="12"/>
  <c r="AR217" i="12"/>
  <c r="AS217" i="12"/>
  <c r="S218" i="12"/>
  <c r="U218" i="12"/>
  <c r="V218" i="12"/>
  <c r="W218" i="12"/>
  <c r="X218" i="12"/>
  <c r="Y218" i="12"/>
  <c r="Z218" i="12"/>
  <c r="AA218" i="12"/>
  <c r="AB218" i="12" s="1"/>
  <c r="AC218" i="12"/>
  <c r="AD218" i="12"/>
  <c r="AE218" i="12"/>
  <c r="AF218" i="12"/>
  <c r="AG218" i="12"/>
  <c r="AH218" i="12"/>
  <c r="AI218" i="12"/>
  <c r="AJ218" i="12"/>
  <c r="AK218" i="12"/>
  <c r="AL218" i="12"/>
  <c r="AM218" i="12"/>
  <c r="AN218" i="12"/>
  <c r="AO218" i="12"/>
  <c r="AP218" i="12"/>
  <c r="AQ218" i="12"/>
  <c r="AR218" i="12"/>
  <c r="AS218" i="12"/>
  <c r="U219" i="12"/>
  <c r="V219" i="12"/>
  <c r="W219" i="12"/>
  <c r="X219" i="12"/>
  <c r="Y219" i="12"/>
  <c r="Z219" i="12"/>
  <c r="AA219" i="12"/>
  <c r="AB219" i="12"/>
  <c r="AC219" i="12"/>
  <c r="AD219" i="12"/>
  <c r="AE219" i="12"/>
  <c r="AF219" i="12"/>
  <c r="AG219" i="12"/>
  <c r="AH219" i="12"/>
  <c r="AI219" i="12"/>
  <c r="AJ219" i="12" s="1"/>
  <c r="AK219" i="12"/>
  <c r="AL219" i="12"/>
  <c r="AM219" i="12"/>
  <c r="AN219" i="12"/>
  <c r="AO219" i="12"/>
  <c r="AP219" i="12"/>
  <c r="AQ219" i="12"/>
  <c r="AR219" i="12"/>
  <c r="AS219" i="12"/>
  <c r="U220" i="12"/>
  <c r="V220" i="12" s="1"/>
  <c r="W220" i="12"/>
  <c r="X220" i="12"/>
  <c r="Y220" i="12"/>
  <c r="Z220" i="12"/>
  <c r="AA220" i="12"/>
  <c r="AB220" i="12"/>
  <c r="AC220" i="12"/>
  <c r="AD220" i="12"/>
  <c r="AE220" i="12"/>
  <c r="AF220" i="12"/>
  <c r="AG220" i="12"/>
  <c r="AH220" i="12"/>
  <c r="AI220" i="12"/>
  <c r="AJ220" i="12"/>
  <c r="AK220" i="12"/>
  <c r="AL220" i="12"/>
  <c r="AM220" i="12"/>
  <c r="AN220" i="12"/>
  <c r="AO220" i="12"/>
  <c r="AP220" i="12"/>
  <c r="AQ220" i="12"/>
  <c r="AR220" i="12"/>
  <c r="AS220" i="12"/>
  <c r="V3" i="1"/>
  <c r="W3" i="1"/>
  <c r="X3" i="1"/>
  <c r="Y3" i="1"/>
  <c r="Z3" i="1"/>
  <c r="AA3" i="1"/>
  <c r="AB3" i="1"/>
  <c r="AC3" i="1"/>
  <c r="AD3" i="1"/>
  <c r="AE3" i="1"/>
  <c r="AF3" i="1"/>
  <c r="AG3" i="1"/>
  <c r="AH3" i="1"/>
  <c r="AI3" i="1"/>
  <c r="AJ3" i="1"/>
  <c r="AK3" i="1"/>
  <c r="AL3" i="1" s="1"/>
  <c r="AM3" i="1"/>
  <c r="AN3" i="1"/>
  <c r="AO3" i="1"/>
  <c r="AP3" i="1"/>
  <c r="AQ3" i="1"/>
  <c r="AR3" i="1" s="1"/>
  <c r="AS3" i="1"/>
  <c r="AT3" i="1"/>
  <c r="AU3" i="1"/>
  <c r="AV3" i="1"/>
  <c r="AW3" i="1"/>
  <c r="AX3" i="1"/>
  <c r="AY3" i="1"/>
  <c r="AZ3" i="1"/>
  <c r="V4" i="1"/>
  <c r="W4" i="1"/>
  <c r="X4" i="1"/>
  <c r="Y4" i="1"/>
  <c r="Z4" i="1"/>
  <c r="AA4" i="1"/>
  <c r="AB4" i="1"/>
  <c r="AC4" i="1"/>
  <c r="AD4" i="1"/>
  <c r="AE4" i="1"/>
  <c r="AF4" i="1"/>
  <c r="AH4" i="1" s="1"/>
  <c r="AI4" i="1" s="1"/>
  <c r="AG4" i="1"/>
  <c r="AJ4" i="1"/>
  <c r="AK4" i="1"/>
  <c r="AL4" i="1"/>
  <c r="AM4" i="1"/>
  <c r="AN4" i="1"/>
  <c r="AO4" i="1"/>
  <c r="AP4" i="1"/>
  <c r="AQ4" i="1"/>
  <c r="AR4" i="1" s="1"/>
  <c r="AS4" i="1"/>
  <c r="AT4" i="1"/>
  <c r="AU4" i="1"/>
  <c r="AV4" i="1"/>
  <c r="AW4" i="1"/>
  <c r="AX4" i="1"/>
  <c r="AY4" i="1"/>
  <c r="AZ4" i="1"/>
  <c r="V5" i="1"/>
  <c r="W5" i="1"/>
  <c r="X5" i="1"/>
  <c r="Y5" i="1"/>
  <c r="Z5" i="1"/>
  <c r="AA5" i="1"/>
  <c r="AB5" i="1"/>
  <c r="AC5" i="1"/>
  <c r="AD5" i="1"/>
  <c r="AE5" i="1"/>
  <c r="AF5" i="1"/>
  <c r="AH5" i="1" s="1"/>
  <c r="AI5" i="1" s="1"/>
  <c r="AG5" i="1"/>
  <c r="AJ5" i="1"/>
  <c r="AK5" i="1"/>
  <c r="AL5" i="1"/>
  <c r="AM5" i="1"/>
  <c r="AN5" i="1"/>
  <c r="AO5" i="1"/>
  <c r="AP5" i="1"/>
  <c r="AQ5" i="1"/>
  <c r="AR5" i="1"/>
  <c r="AS5" i="1"/>
  <c r="AT5" i="1"/>
  <c r="AU5" i="1"/>
  <c r="AV5" i="1"/>
  <c r="AW5" i="1"/>
  <c r="AX5" i="1"/>
  <c r="AY5" i="1"/>
  <c r="AZ5" i="1"/>
  <c r="V6" i="1"/>
  <c r="W6" i="1"/>
  <c r="X6" i="1"/>
  <c r="Y6" i="1"/>
  <c r="Z6" i="1"/>
  <c r="AA6" i="1"/>
  <c r="AB6" i="1"/>
  <c r="AC6" i="1"/>
  <c r="AD6" i="1"/>
  <c r="AE6" i="1"/>
  <c r="AF6" i="1"/>
  <c r="AH6" i="1" s="1"/>
  <c r="AI6" i="1" s="1"/>
  <c r="AG6" i="1"/>
  <c r="AJ6" i="1"/>
  <c r="AK6" i="1"/>
  <c r="AL6" i="1" s="1"/>
  <c r="AM6" i="1"/>
  <c r="AN6" i="1" s="1"/>
  <c r="AO6" i="1"/>
  <c r="AP6" i="1" s="1"/>
  <c r="AQ6" i="1"/>
  <c r="AR6" i="1"/>
  <c r="AS6" i="1"/>
  <c r="AT6" i="1"/>
  <c r="AU6" i="1"/>
  <c r="AV6" i="1"/>
  <c r="AW6" i="1"/>
  <c r="AX6" i="1"/>
  <c r="AY6" i="1"/>
  <c r="AZ6" i="1"/>
  <c r="V7" i="1"/>
  <c r="W7" i="1"/>
  <c r="X7" i="1"/>
  <c r="Y7" i="1"/>
  <c r="Z7" i="1"/>
  <c r="AA7" i="1"/>
  <c r="AB7" i="1"/>
  <c r="AC7" i="1"/>
  <c r="AD7" i="1"/>
  <c r="AE7" i="1"/>
  <c r="AF7" i="1"/>
  <c r="AH7" i="1" s="1"/>
  <c r="AG7" i="1"/>
  <c r="AI7" i="1"/>
  <c r="AJ7" i="1"/>
  <c r="AK7" i="1"/>
  <c r="AL7" i="1"/>
  <c r="AM7" i="1"/>
  <c r="AN7" i="1"/>
  <c r="AO7" i="1"/>
  <c r="AP7" i="1"/>
  <c r="AQ7" i="1"/>
  <c r="AR7" i="1"/>
  <c r="AS7" i="1"/>
  <c r="AT7" i="1"/>
  <c r="AU7" i="1"/>
  <c r="AV7" i="1"/>
  <c r="AW7" i="1"/>
  <c r="AX7" i="1"/>
  <c r="AY7" i="1"/>
  <c r="AZ7" i="1"/>
  <c r="V8" i="1"/>
  <c r="W8" i="1"/>
  <c r="X8" i="1"/>
  <c r="Y8" i="1"/>
  <c r="Z8" i="1"/>
  <c r="AA8" i="1"/>
  <c r="AB8" i="1"/>
  <c r="AC8" i="1"/>
  <c r="AD8" i="1"/>
  <c r="AE8" i="1"/>
  <c r="AF8" i="1"/>
  <c r="AG8" i="1"/>
  <c r="AH8" i="1"/>
  <c r="AI8" i="1" s="1"/>
  <c r="AJ8" i="1"/>
  <c r="AK8" i="1"/>
  <c r="AL8" i="1" s="1"/>
  <c r="AM8" i="1"/>
  <c r="AN8" i="1" s="1"/>
  <c r="AO8" i="1"/>
  <c r="AP8" i="1" s="1"/>
  <c r="AQ8" i="1"/>
  <c r="AR8" i="1" s="1"/>
  <c r="AS8" i="1"/>
  <c r="AT8" i="1"/>
  <c r="AU8" i="1"/>
  <c r="AV8" i="1"/>
  <c r="AW8" i="1"/>
  <c r="AX8" i="1"/>
  <c r="AY8" i="1"/>
  <c r="AZ8" i="1"/>
  <c r="V9" i="1"/>
  <c r="W9" i="1" s="1"/>
  <c r="X9" i="1"/>
  <c r="Y9" i="1"/>
  <c r="Z9" i="1"/>
  <c r="AA9" i="1"/>
  <c r="AB9" i="1"/>
  <c r="AC9" i="1"/>
  <c r="AD9" i="1" s="1"/>
  <c r="AE9" i="1"/>
  <c r="AF9" i="1"/>
  <c r="AG9" i="1"/>
  <c r="AH9" i="1"/>
  <c r="AI9" i="1" s="1"/>
  <c r="AJ9" i="1"/>
  <c r="AK9" i="1"/>
  <c r="AL9" i="1" s="1"/>
  <c r="AM9" i="1"/>
  <c r="AN9" i="1"/>
  <c r="AO9" i="1"/>
  <c r="AP9" i="1" s="1"/>
  <c r="AQ9" i="1"/>
  <c r="AR9" i="1"/>
  <c r="AS9" i="1"/>
  <c r="AT9" i="1"/>
  <c r="AU9" i="1"/>
  <c r="AV9" i="1"/>
  <c r="AW9" i="1"/>
  <c r="AX9" i="1"/>
  <c r="AY9" i="1"/>
  <c r="AZ9" i="1"/>
  <c r="V10" i="1"/>
  <c r="W10" i="1"/>
  <c r="X10" i="1"/>
  <c r="Y10" i="1"/>
  <c r="T10" i="1" s="1"/>
  <c r="Z10" i="1"/>
  <c r="AA10" i="1"/>
  <c r="AB10" i="1"/>
  <c r="AC10" i="1"/>
  <c r="AD10" i="1"/>
  <c r="AE10" i="1"/>
  <c r="AF10" i="1"/>
  <c r="AG10" i="1"/>
  <c r="AH10" i="1"/>
  <c r="AI10" i="1" s="1"/>
  <c r="AJ10" i="1"/>
  <c r="AK10" i="1"/>
  <c r="AL10" i="1" s="1"/>
  <c r="AM10" i="1"/>
  <c r="AN10" i="1" s="1"/>
  <c r="AO10" i="1"/>
  <c r="AP10" i="1" s="1"/>
  <c r="AQ10" i="1"/>
  <c r="AR10" i="1" s="1"/>
  <c r="AS10" i="1"/>
  <c r="AT10" i="1"/>
  <c r="AU10" i="1"/>
  <c r="AV10" i="1"/>
  <c r="AW10" i="1"/>
  <c r="AX10" i="1"/>
  <c r="AY10" i="1"/>
  <c r="AZ10" i="1"/>
  <c r="V11" i="1"/>
  <c r="W11" i="1"/>
  <c r="X11" i="1"/>
  <c r="Y11" i="1"/>
  <c r="Z11" i="1"/>
  <c r="AA11" i="1"/>
  <c r="AB11" i="1"/>
  <c r="AC11" i="1"/>
  <c r="AD11" i="1" s="1"/>
  <c r="AE11" i="1"/>
  <c r="AF11" i="1"/>
  <c r="AG11" i="1"/>
  <c r="AH11" i="1"/>
  <c r="AI11" i="1"/>
  <c r="AJ11" i="1"/>
  <c r="AK11" i="1"/>
  <c r="AL11" i="1"/>
  <c r="AM11" i="1"/>
  <c r="AN11" i="1"/>
  <c r="AO11" i="1"/>
  <c r="AP11" i="1"/>
  <c r="AQ11" i="1"/>
  <c r="AR11" i="1" s="1"/>
  <c r="AS11" i="1"/>
  <c r="AT11" i="1"/>
  <c r="AU11" i="1"/>
  <c r="AV11" i="1"/>
  <c r="AW11" i="1"/>
  <c r="AX11" i="1"/>
  <c r="AY11" i="1"/>
  <c r="AZ11" i="1"/>
  <c r="V12" i="1"/>
  <c r="W12" i="1"/>
  <c r="X12" i="1"/>
  <c r="Y12" i="1"/>
  <c r="Z12" i="1"/>
  <c r="AA12" i="1"/>
  <c r="AB12" i="1"/>
  <c r="AC12" i="1"/>
  <c r="AD12" i="1"/>
  <c r="AE12" i="1"/>
  <c r="AF12" i="1"/>
  <c r="AH12" i="1" s="1"/>
  <c r="AI12" i="1" s="1"/>
  <c r="AG12" i="1"/>
  <c r="AJ12" i="1"/>
  <c r="AK12" i="1"/>
  <c r="AL12" i="1" s="1"/>
  <c r="AM12" i="1"/>
  <c r="AN12" i="1" s="1"/>
  <c r="AO12" i="1"/>
  <c r="AP12" i="1" s="1"/>
  <c r="AQ12" i="1"/>
  <c r="AR12" i="1"/>
  <c r="AS12" i="1"/>
  <c r="AT12" i="1"/>
  <c r="AU12" i="1"/>
  <c r="AV12" i="1"/>
  <c r="AW12" i="1"/>
  <c r="AX12" i="1"/>
  <c r="AY12" i="1"/>
  <c r="AZ12" i="1"/>
  <c r="T13" i="1"/>
  <c r="V13" i="1"/>
  <c r="W13" i="1" s="1"/>
  <c r="X13" i="1"/>
  <c r="Y13" i="1"/>
  <c r="Z13" i="1"/>
  <c r="AA13" i="1"/>
  <c r="AB13" i="1"/>
  <c r="AC13" i="1"/>
  <c r="AD13" i="1"/>
  <c r="AE13" i="1"/>
  <c r="U13" i="1" s="1"/>
  <c r="AF13" i="1"/>
  <c r="AG13" i="1"/>
  <c r="AH13" i="1"/>
  <c r="AI13" i="1" s="1"/>
  <c r="AJ13" i="1"/>
  <c r="AK13" i="1"/>
  <c r="AL13" i="1"/>
  <c r="AM13" i="1"/>
  <c r="AN13" i="1" s="1"/>
  <c r="AO13" i="1"/>
  <c r="AP13" i="1" s="1"/>
  <c r="AQ13" i="1"/>
  <c r="AR13" i="1" s="1"/>
  <c r="AS13" i="1"/>
  <c r="AT13" i="1"/>
  <c r="AU13" i="1"/>
  <c r="AV13" i="1"/>
  <c r="AW13" i="1"/>
  <c r="AX13" i="1"/>
  <c r="AY13" i="1"/>
  <c r="AZ13" i="1"/>
  <c r="V14" i="1"/>
  <c r="W14" i="1" s="1"/>
  <c r="X14" i="1"/>
  <c r="Y14" i="1"/>
  <c r="Z14" i="1"/>
  <c r="AA14" i="1"/>
  <c r="AB14" i="1"/>
  <c r="AC14" i="1"/>
  <c r="AD14" i="1" s="1"/>
  <c r="AE14" i="1"/>
  <c r="AF14" i="1"/>
  <c r="AH14" i="1" s="1"/>
  <c r="AI14" i="1" s="1"/>
  <c r="AG14" i="1"/>
  <c r="AJ14" i="1"/>
  <c r="AK14" i="1"/>
  <c r="AL14" i="1"/>
  <c r="AM14" i="1"/>
  <c r="AN14" i="1" s="1"/>
  <c r="AO14" i="1"/>
  <c r="AP14" i="1"/>
  <c r="AQ14" i="1"/>
  <c r="AR14" i="1"/>
  <c r="AS14" i="1"/>
  <c r="AT14" i="1"/>
  <c r="AU14" i="1"/>
  <c r="AV14" i="1"/>
  <c r="AW14" i="1"/>
  <c r="AX14" i="1"/>
  <c r="AY14" i="1"/>
  <c r="AZ14" i="1"/>
  <c r="V15" i="1"/>
  <c r="W15" i="1"/>
  <c r="X15" i="1"/>
  <c r="Y15" i="1"/>
  <c r="Z15" i="1"/>
  <c r="AA15" i="1"/>
  <c r="AB15" i="1"/>
  <c r="AC15" i="1"/>
  <c r="AD15" i="1" s="1"/>
  <c r="AE15" i="1"/>
  <c r="AF15" i="1"/>
  <c r="AH15" i="1" s="1"/>
  <c r="AI15" i="1" s="1"/>
  <c r="AG15" i="1"/>
  <c r="AJ15" i="1"/>
  <c r="AK15" i="1"/>
  <c r="AL15" i="1" s="1"/>
  <c r="AM15" i="1"/>
  <c r="AN15" i="1" s="1"/>
  <c r="AO15" i="1"/>
  <c r="AP15" i="1" s="1"/>
  <c r="AQ15" i="1"/>
  <c r="AR15" i="1"/>
  <c r="AS15" i="1"/>
  <c r="AT15" i="1"/>
  <c r="AU15" i="1"/>
  <c r="AV15" i="1"/>
  <c r="AW15" i="1"/>
  <c r="AX15" i="1"/>
  <c r="AY15" i="1"/>
  <c r="AZ15" i="1"/>
  <c r="V16" i="1"/>
  <c r="W16" i="1" s="1"/>
  <c r="X16" i="1"/>
  <c r="Y16" i="1"/>
  <c r="Z16" i="1"/>
  <c r="AA16" i="1"/>
  <c r="AB16" i="1"/>
  <c r="AC16" i="1"/>
  <c r="AD16" i="1"/>
  <c r="AE16" i="1"/>
  <c r="AF16" i="1"/>
  <c r="AG16" i="1"/>
  <c r="AH16" i="1"/>
  <c r="AI16" i="1" s="1"/>
  <c r="AJ16" i="1"/>
  <c r="AK16" i="1"/>
  <c r="AL16" i="1"/>
  <c r="AM16" i="1"/>
  <c r="AN16" i="1"/>
  <c r="AO16" i="1"/>
  <c r="AP16" i="1"/>
  <c r="AQ16" i="1"/>
  <c r="AR16" i="1"/>
  <c r="AS16" i="1"/>
  <c r="AT16" i="1"/>
  <c r="AU16" i="1"/>
  <c r="AV16" i="1"/>
  <c r="AW16" i="1"/>
  <c r="AX16" i="1"/>
  <c r="AY16" i="1"/>
  <c r="AZ16" i="1"/>
  <c r="V17" i="1"/>
  <c r="W17" i="1"/>
  <c r="X17" i="1"/>
  <c r="Y17" i="1"/>
  <c r="T17" i="1" s="1"/>
  <c r="Z17" i="1"/>
  <c r="AA17" i="1"/>
  <c r="AB17" i="1"/>
  <c r="AC17" i="1"/>
  <c r="AD17" i="1"/>
  <c r="U17" i="1" s="1"/>
  <c r="AE17" i="1"/>
  <c r="AF17" i="1"/>
  <c r="AH17" i="1" s="1"/>
  <c r="AI17" i="1" s="1"/>
  <c r="AG17" i="1"/>
  <c r="AJ17" i="1"/>
  <c r="AK17" i="1"/>
  <c r="AL17" i="1" s="1"/>
  <c r="AM17" i="1"/>
  <c r="AN17" i="1" s="1"/>
  <c r="AO17" i="1"/>
  <c r="AP17" i="1"/>
  <c r="AQ17" i="1"/>
  <c r="AR17" i="1" s="1"/>
  <c r="AS17" i="1"/>
  <c r="AT17" i="1"/>
  <c r="AU17" i="1"/>
  <c r="AV17" i="1"/>
  <c r="AW17" i="1"/>
  <c r="AX17" i="1"/>
  <c r="AY17" i="1"/>
  <c r="AZ17" i="1"/>
  <c r="V18" i="1"/>
  <c r="W18" i="1" s="1"/>
  <c r="X18" i="1"/>
  <c r="Y18" i="1"/>
  <c r="Z18" i="1"/>
  <c r="AA18" i="1"/>
  <c r="AB18" i="1"/>
  <c r="AC18" i="1"/>
  <c r="AD18" i="1" s="1"/>
  <c r="AE18" i="1"/>
  <c r="AF18" i="1"/>
  <c r="AG18" i="1"/>
  <c r="AH18" i="1"/>
  <c r="AI18" i="1"/>
  <c r="AJ18" i="1"/>
  <c r="AK18" i="1"/>
  <c r="AL18" i="1"/>
  <c r="AM18" i="1"/>
  <c r="AN18" i="1"/>
  <c r="AO18" i="1"/>
  <c r="AP18" i="1"/>
  <c r="AQ18" i="1"/>
  <c r="AR18" i="1"/>
  <c r="AS18" i="1"/>
  <c r="AT18" i="1"/>
  <c r="AU18" i="1"/>
  <c r="AV18" i="1"/>
  <c r="AW18" i="1"/>
  <c r="AX18" i="1"/>
  <c r="AY18" i="1"/>
  <c r="AZ18" i="1"/>
  <c r="V19" i="1"/>
  <c r="W19" i="1"/>
  <c r="X19" i="1"/>
  <c r="Y19" i="1"/>
  <c r="Z19" i="1"/>
  <c r="AA19" i="1"/>
  <c r="AB19" i="1"/>
  <c r="AC19" i="1"/>
  <c r="AD19" i="1"/>
  <c r="AE19" i="1"/>
  <c r="AF19" i="1"/>
  <c r="AG19" i="1"/>
  <c r="AH19" i="1"/>
  <c r="AI19" i="1" s="1"/>
  <c r="AJ19" i="1"/>
  <c r="AK19" i="1"/>
  <c r="AL19" i="1" s="1"/>
  <c r="AM19" i="1"/>
  <c r="AN19" i="1"/>
  <c r="AO19" i="1"/>
  <c r="AP19" i="1"/>
  <c r="AQ19" i="1"/>
  <c r="AR19" i="1"/>
  <c r="AS19" i="1"/>
  <c r="AT19" i="1"/>
  <c r="AU19" i="1"/>
  <c r="AV19" i="1"/>
  <c r="AW19" i="1"/>
  <c r="AX19" i="1"/>
  <c r="AY19" i="1"/>
  <c r="AZ19" i="1"/>
  <c r="V20" i="1"/>
  <c r="W20" i="1" s="1"/>
  <c r="X20" i="1"/>
  <c r="Y20" i="1"/>
  <c r="Z20" i="1"/>
  <c r="AA20" i="1"/>
  <c r="AB20" i="1"/>
  <c r="AC20" i="1"/>
  <c r="AD20" i="1" s="1"/>
  <c r="AE20" i="1"/>
  <c r="AF20" i="1"/>
  <c r="AG20" i="1"/>
  <c r="AH20" i="1"/>
  <c r="AI20" i="1" s="1"/>
  <c r="AJ20" i="1"/>
  <c r="AK20" i="1"/>
  <c r="AL20" i="1"/>
  <c r="AM20" i="1"/>
  <c r="AN20" i="1" s="1"/>
  <c r="AO20" i="1"/>
  <c r="AP20" i="1"/>
  <c r="AQ20" i="1"/>
  <c r="AR20" i="1" s="1"/>
  <c r="AS20" i="1"/>
  <c r="AT20" i="1"/>
  <c r="AU20" i="1"/>
  <c r="AV20" i="1"/>
  <c r="AW20" i="1"/>
  <c r="AX20" i="1"/>
  <c r="AY20" i="1"/>
  <c r="AZ20" i="1"/>
  <c r="V21" i="1"/>
  <c r="W21" i="1"/>
  <c r="X21" i="1"/>
  <c r="Y21" i="1"/>
  <c r="Z21" i="1"/>
  <c r="AA21" i="1"/>
  <c r="AB21" i="1"/>
  <c r="AC21" i="1"/>
  <c r="AD21" i="1"/>
  <c r="AE21" i="1"/>
  <c r="AF21" i="1"/>
  <c r="AH21" i="1" s="1"/>
  <c r="AI21" i="1" s="1"/>
  <c r="AG21" i="1"/>
  <c r="AJ21" i="1"/>
  <c r="AK21" i="1"/>
  <c r="AL21" i="1"/>
  <c r="AM21" i="1"/>
  <c r="AN21" i="1"/>
  <c r="AO21" i="1"/>
  <c r="AP21" i="1" s="1"/>
  <c r="AQ21" i="1"/>
  <c r="AR21" i="1"/>
  <c r="AS21" i="1"/>
  <c r="AT21" i="1"/>
  <c r="AU21" i="1"/>
  <c r="AV21" i="1"/>
  <c r="AW21" i="1"/>
  <c r="AX21" i="1"/>
  <c r="AY21" i="1"/>
  <c r="AZ21" i="1"/>
  <c r="V22" i="1"/>
  <c r="W22" i="1"/>
  <c r="X22" i="1"/>
  <c r="Y22" i="1"/>
  <c r="Z22" i="1"/>
  <c r="AA22" i="1"/>
  <c r="AB22" i="1"/>
  <c r="AC22" i="1"/>
  <c r="AD22" i="1"/>
  <c r="AE22" i="1"/>
  <c r="AF22" i="1"/>
  <c r="AH22" i="1" s="1"/>
  <c r="AI22" i="1" s="1"/>
  <c r="AG22" i="1"/>
  <c r="AJ22" i="1"/>
  <c r="AK22" i="1"/>
  <c r="AL22" i="1"/>
  <c r="AM22" i="1"/>
  <c r="AN22" i="1" s="1"/>
  <c r="AO22" i="1"/>
  <c r="AP22" i="1" s="1"/>
  <c r="AQ22" i="1"/>
  <c r="AR22" i="1"/>
  <c r="AS22" i="1"/>
  <c r="AT22" i="1"/>
  <c r="AU22" i="1"/>
  <c r="AV22" i="1"/>
  <c r="AW22" i="1"/>
  <c r="AX22" i="1"/>
  <c r="AY22" i="1"/>
  <c r="AZ22" i="1"/>
  <c r="V23" i="1"/>
  <c r="W23" i="1" s="1"/>
  <c r="X23" i="1"/>
  <c r="Y23" i="1"/>
  <c r="Z23" i="1"/>
  <c r="AA23" i="1"/>
  <c r="AB23" i="1"/>
  <c r="AC23" i="1"/>
  <c r="AD23" i="1"/>
  <c r="AE23" i="1"/>
  <c r="AF23" i="1"/>
  <c r="AH23" i="1" s="1"/>
  <c r="AG23" i="1"/>
  <c r="AI23" i="1"/>
  <c r="AJ23" i="1"/>
  <c r="AK23" i="1"/>
  <c r="AL23" i="1" s="1"/>
  <c r="AM23" i="1"/>
  <c r="AN23" i="1" s="1"/>
  <c r="AO23" i="1"/>
  <c r="AP23" i="1"/>
  <c r="AQ23" i="1"/>
  <c r="AR23" i="1" s="1"/>
  <c r="AS23" i="1"/>
  <c r="AT23" i="1"/>
  <c r="AU23" i="1"/>
  <c r="AV23" i="1"/>
  <c r="AW23" i="1"/>
  <c r="AX23" i="1"/>
  <c r="AY23" i="1"/>
  <c r="AZ23" i="1"/>
  <c r="V24" i="1"/>
  <c r="W24" i="1" s="1"/>
  <c r="X24" i="1"/>
  <c r="Y24" i="1"/>
  <c r="Z24" i="1"/>
  <c r="AA24" i="1"/>
  <c r="AB24" i="1"/>
  <c r="AC24" i="1"/>
  <c r="AD24" i="1" s="1"/>
  <c r="AE24" i="1"/>
  <c r="AF24" i="1"/>
  <c r="AG24" i="1"/>
  <c r="AH24" i="1"/>
  <c r="AI24" i="1" s="1"/>
  <c r="AJ24" i="1"/>
  <c r="AK24" i="1"/>
  <c r="AL24" i="1"/>
  <c r="AM24" i="1"/>
  <c r="AN24" i="1" s="1"/>
  <c r="AO24" i="1"/>
  <c r="AP24" i="1"/>
  <c r="AQ24" i="1"/>
  <c r="AR24" i="1" s="1"/>
  <c r="AS24" i="1"/>
  <c r="AT24" i="1"/>
  <c r="AU24" i="1"/>
  <c r="AV24" i="1"/>
  <c r="AW24" i="1"/>
  <c r="AX24" i="1"/>
  <c r="AY24" i="1"/>
  <c r="AZ24" i="1"/>
  <c r="V25" i="1"/>
  <c r="W25" i="1" s="1"/>
  <c r="X25" i="1"/>
  <c r="Y25" i="1"/>
  <c r="Z25" i="1"/>
  <c r="AA25" i="1"/>
  <c r="AB25" i="1"/>
  <c r="AC25" i="1"/>
  <c r="AD25" i="1" s="1"/>
  <c r="AE25" i="1"/>
  <c r="AF25" i="1"/>
  <c r="AG25" i="1"/>
  <c r="AH25" i="1"/>
  <c r="AI25" i="1"/>
  <c r="AJ25" i="1"/>
  <c r="AK25" i="1"/>
  <c r="AL25" i="1" s="1"/>
  <c r="AM25" i="1"/>
  <c r="AN25" i="1"/>
  <c r="AO25" i="1"/>
  <c r="AP25" i="1" s="1"/>
  <c r="AQ25" i="1"/>
  <c r="AR25" i="1"/>
  <c r="AS25" i="1"/>
  <c r="AT25" i="1"/>
  <c r="AU25" i="1"/>
  <c r="AV25" i="1"/>
  <c r="AW25" i="1"/>
  <c r="AX25" i="1"/>
  <c r="AY25" i="1"/>
  <c r="AZ25" i="1"/>
  <c r="T26" i="1"/>
  <c r="V26" i="1"/>
  <c r="W26" i="1"/>
  <c r="X26" i="1"/>
  <c r="Y26" i="1"/>
  <c r="Z26" i="1"/>
  <c r="AA26" i="1"/>
  <c r="AB26" i="1"/>
  <c r="AC26" i="1"/>
  <c r="AD26" i="1"/>
  <c r="AE26" i="1"/>
  <c r="AF26" i="1"/>
  <c r="AG26" i="1"/>
  <c r="AH26" i="1"/>
  <c r="AI26" i="1"/>
  <c r="AJ26" i="1"/>
  <c r="AK26" i="1"/>
  <c r="AL26" i="1" s="1"/>
  <c r="AM26" i="1"/>
  <c r="AN26" i="1" s="1"/>
  <c r="AO26" i="1"/>
  <c r="AP26" i="1" s="1"/>
  <c r="AQ26" i="1"/>
  <c r="AR26" i="1" s="1"/>
  <c r="AS26" i="1"/>
  <c r="AT26" i="1"/>
  <c r="AU26" i="1"/>
  <c r="AV26" i="1"/>
  <c r="AW26" i="1"/>
  <c r="AX26" i="1"/>
  <c r="AY26" i="1"/>
  <c r="AZ26" i="1"/>
  <c r="V27" i="1"/>
  <c r="W27" i="1" s="1"/>
  <c r="X27" i="1"/>
  <c r="Y27" i="1"/>
  <c r="Z27" i="1"/>
  <c r="AA27" i="1"/>
  <c r="AB27" i="1"/>
  <c r="AC27" i="1"/>
  <c r="AD27" i="1" s="1"/>
  <c r="AE27" i="1"/>
  <c r="AF27" i="1"/>
  <c r="AH27" i="1" s="1"/>
  <c r="AI27" i="1" s="1"/>
  <c r="AG27" i="1"/>
  <c r="AJ27" i="1"/>
  <c r="AK27" i="1"/>
  <c r="AL27" i="1"/>
  <c r="AM27" i="1"/>
  <c r="AN27" i="1" s="1"/>
  <c r="AO27" i="1"/>
  <c r="AP27" i="1" s="1"/>
  <c r="AQ27" i="1"/>
  <c r="AR27" i="1" s="1"/>
  <c r="AS27" i="1"/>
  <c r="AT27" i="1"/>
  <c r="AU27" i="1"/>
  <c r="AV27" i="1"/>
  <c r="AW27" i="1"/>
  <c r="AX27" i="1"/>
  <c r="AY27" i="1"/>
  <c r="AZ27" i="1"/>
  <c r="V28" i="1"/>
  <c r="W28" i="1"/>
  <c r="X28" i="1"/>
  <c r="Y28" i="1"/>
  <c r="Z28" i="1"/>
  <c r="AA28" i="1"/>
  <c r="AB28" i="1"/>
  <c r="AC28" i="1"/>
  <c r="AD28" i="1"/>
  <c r="AE28" i="1"/>
  <c r="AF28" i="1"/>
  <c r="AG28" i="1"/>
  <c r="AH28" i="1"/>
  <c r="AI28" i="1" s="1"/>
  <c r="AJ28" i="1"/>
  <c r="AK28" i="1"/>
  <c r="AL28" i="1"/>
  <c r="AM28" i="1"/>
  <c r="AN28" i="1"/>
  <c r="AO28" i="1"/>
  <c r="AP28" i="1"/>
  <c r="AQ28" i="1"/>
  <c r="AR28" i="1"/>
  <c r="AS28" i="1"/>
  <c r="AT28" i="1"/>
  <c r="AU28" i="1"/>
  <c r="AV28" i="1"/>
  <c r="AW28" i="1"/>
  <c r="AX28" i="1"/>
  <c r="AY28" i="1"/>
  <c r="AZ28" i="1"/>
  <c r="V29" i="1"/>
  <c r="W29" i="1"/>
  <c r="X29" i="1"/>
  <c r="Y29" i="1"/>
  <c r="Z29" i="1"/>
  <c r="AA29" i="1"/>
  <c r="AB29" i="1"/>
  <c r="AC29" i="1"/>
  <c r="AD29" i="1" s="1"/>
  <c r="AE29" i="1"/>
  <c r="AF29" i="1"/>
  <c r="AH29" i="1" s="1"/>
  <c r="AI29" i="1" s="1"/>
  <c r="AG29" i="1"/>
  <c r="AJ29" i="1"/>
  <c r="AK29" i="1"/>
  <c r="AL29" i="1"/>
  <c r="AM29" i="1"/>
  <c r="AN29" i="1" s="1"/>
  <c r="AO29" i="1"/>
  <c r="AP29" i="1" s="1"/>
  <c r="AQ29" i="1"/>
  <c r="AR29" i="1" s="1"/>
  <c r="AS29" i="1"/>
  <c r="AT29" i="1"/>
  <c r="AU29" i="1"/>
  <c r="AV29" i="1"/>
  <c r="AW29" i="1"/>
  <c r="AX29" i="1"/>
  <c r="AY29" i="1"/>
  <c r="AZ29" i="1"/>
  <c r="V30" i="1"/>
  <c r="W30" i="1"/>
  <c r="X30" i="1"/>
  <c r="Y30" i="1"/>
  <c r="Z30" i="1"/>
  <c r="AA30" i="1"/>
  <c r="AB30" i="1"/>
  <c r="AC30" i="1"/>
  <c r="AD30" i="1"/>
  <c r="AE30" i="1"/>
  <c r="AF30" i="1"/>
  <c r="AH30" i="1" s="1"/>
  <c r="AI30" i="1" s="1"/>
  <c r="AG30" i="1"/>
  <c r="AJ30" i="1"/>
  <c r="AK30" i="1"/>
  <c r="AL30" i="1"/>
  <c r="AM30" i="1"/>
  <c r="AN30" i="1"/>
  <c r="AO30" i="1"/>
  <c r="AP30" i="1"/>
  <c r="AQ30" i="1"/>
  <c r="AR30" i="1"/>
  <c r="AS30" i="1"/>
  <c r="AT30" i="1"/>
  <c r="AU30" i="1"/>
  <c r="AV30" i="1"/>
  <c r="AW30" i="1"/>
  <c r="AX30" i="1"/>
  <c r="AY30" i="1"/>
  <c r="AZ30" i="1"/>
  <c r="V31" i="1"/>
  <c r="W31" i="1"/>
  <c r="X31" i="1"/>
  <c r="Y31" i="1"/>
  <c r="Z31" i="1"/>
  <c r="AA31" i="1"/>
  <c r="AB31" i="1"/>
  <c r="AC31" i="1"/>
  <c r="AD31" i="1"/>
  <c r="AE31" i="1"/>
  <c r="AF31" i="1"/>
  <c r="AG31" i="1"/>
  <c r="AH31" i="1"/>
  <c r="AI31" i="1"/>
  <c r="AJ31" i="1"/>
  <c r="AK31" i="1"/>
  <c r="AL31" i="1"/>
  <c r="AM31" i="1"/>
  <c r="AN31" i="1" s="1"/>
  <c r="AO31" i="1"/>
  <c r="AP31" i="1" s="1"/>
  <c r="AQ31" i="1"/>
  <c r="AR31" i="1"/>
  <c r="AS31" i="1"/>
  <c r="AT31" i="1"/>
  <c r="AU31" i="1"/>
  <c r="AV31" i="1"/>
  <c r="AW31" i="1"/>
  <c r="AX31" i="1"/>
  <c r="AY31" i="1"/>
  <c r="AZ31" i="1"/>
  <c r="T32" i="1"/>
  <c r="V32" i="1"/>
  <c r="W32" i="1" s="1"/>
  <c r="X32" i="1"/>
  <c r="Y32" i="1"/>
  <c r="Z32" i="1"/>
  <c r="AA32" i="1"/>
  <c r="AB32" i="1"/>
  <c r="AC32" i="1"/>
  <c r="AD32" i="1"/>
  <c r="AE32" i="1"/>
  <c r="AF32" i="1"/>
  <c r="AG32" i="1"/>
  <c r="AH32" i="1"/>
  <c r="AI32" i="1"/>
  <c r="AJ32" i="1"/>
  <c r="AK32" i="1"/>
  <c r="AL32" i="1" s="1"/>
  <c r="AM32" i="1"/>
  <c r="AN32" i="1"/>
  <c r="AO32" i="1"/>
  <c r="AP32" i="1"/>
  <c r="AQ32" i="1"/>
  <c r="AR32" i="1"/>
  <c r="AS32" i="1"/>
  <c r="AT32" i="1"/>
  <c r="AU32" i="1"/>
  <c r="AV32" i="1"/>
  <c r="AW32" i="1"/>
  <c r="AX32" i="1"/>
  <c r="AY32" i="1"/>
  <c r="AZ32" i="1"/>
  <c r="T33" i="1"/>
  <c r="V33" i="1"/>
  <c r="W33" i="1"/>
  <c r="X33" i="1"/>
  <c r="Y33" i="1"/>
  <c r="Z33" i="1"/>
  <c r="AA33" i="1"/>
  <c r="AB33" i="1"/>
  <c r="AC33" i="1"/>
  <c r="AD33" i="1" s="1"/>
  <c r="AE33" i="1"/>
  <c r="AF33" i="1"/>
  <c r="AH33" i="1" s="1"/>
  <c r="AG33" i="1"/>
  <c r="AI33" i="1"/>
  <c r="AJ33" i="1"/>
  <c r="AK33" i="1"/>
  <c r="AL33" i="1" s="1"/>
  <c r="AM33" i="1"/>
  <c r="AN33" i="1" s="1"/>
  <c r="AO33" i="1"/>
  <c r="AP33" i="1"/>
  <c r="AQ33" i="1"/>
  <c r="AR33" i="1" s="1"/>
  <c r="AS33" i="1"/>
  <c r="AT33" i="1"/>
  <c r="AU33" i="1"/>
  <c r="AV33" i="1"/>
  <c r="AW33" i="1"/>
  <c r="AX33" i="1"/>
  <c r="AY33" i="1"/>
  <c r="AZ33" i="1"/>
  <c r="V34" i="1"/>
  <c r="W34" i="1" s="1"/>
  <c r="X34" i="1"/>
  <c r="Y34" i="1"/>
  <c r="Z34" i="1"/>
  <c r="AA34" i="1"/>
  <c r="AB34" i="1"/>
  <c r="AC34" i="1"/>
  <c r="AD34" i="1" s="1"/>
  <c r="AE34" i="1"/>
  <c r="AF34" i="1"/>
  <c r="AH34" i="1" s="1"/>
  <c r="AI34" i="1" s="1"/>
  <c r="AG34" i="1"/>
  <c r="AJ34" i="1"/>
  <c r="AK34" i="1"/>
  <c r="AL34" i="1"/>
  <c r="AM34" i="1"/>
  <c r="AN34" i="1"/>
  <c r="AO34" i="1"/>
  <c r="AP34" i="1"/>
  <c r="AQ34" i="1"/>
  <c r="AR34" i="1"/>
  <c r="AS34" i="1"/>
  <c r="AT34" i="1"/>
  <c r="AU34" i="1"/>
  <c r="AV34" i="1"/>
  <c r="AW34" i="1"/>
  <c r="AX34" i="1"/>
  <c r="AY34" i="1"/>
  <c r="AZ34" i="1"/>
  <c r="V35" i="1"/>
  <c r="W35" i="1"/>
  <c r="X35" i="1"/>
  <c r="Y35" i="1"/>
  <c r="Z35" i="1"/>
  <c r="AA35" i="1"/>
  <c r="AB35" i="1"/>
  <c r="AC35" i="1"/>
  <c r="AD35" i="1"/>
  <c r="AE35" i="1"/>
  <c r="AF35" i="1"/>
  <c r="AG35" i="1"/>
  <c r="AH35" i="1"/>
  <c r="AI35" i="1" s="1"/>
  <c r="AJ35" i="1"/>
  <c r="AK35" i="1"/>
  <c r="AL35" i="1" s="1"/>
  <c r="AM35" i="1"/>
  <c r="AN35" i="1"/>
  <c r="AO35" i="1"/>
  <c r="AP35" i="1" s="1"/>
  <c r="AQ35" i="1"/>
  <c r="AR35" i="1"/>
  <c r="AS35" i="1"/>
  <c r="AT35" i="1"/>
  <c r="AU35" i="1"/>
  <c r="AV35" i="1"/>
  <c r="AW35" i="1"/>
  <c r="AX35" i="1"/>
  <c r="AY35" i="1"/>
  <c r="AZ35" i="1"/>
  <c r="V36" i="1"/>
  <c r="W36" i="1" s="1"/>
  <c r="X36" i="1"/>
  <c r="Y36" i="1"/>
  <c r="Z36" i="1"/>
  <c r="AA36" i="1"/>
  <c r="AB36" i="1"/>
  <c r="AC36" i="1"/>
  <c r="AD36" i="1"/>
  <c r="AE36" i="1"/>
  <c r="AF36" i="1"/>
  <c r="AH36" i="1" s="1"/>
  <c r="AI36" i="1" s="1"/>
  <c r="AG36" i="1"/>
  <c r="AJ36" i="1"/>
  <c r="AK36" i="1"/>
  <c r="AL36" i="1"/>
  <c r="AM36" i="1"/>
  <c r="AN36" i="1" s="1"/>
  <c r="AO36" i="1"/>
  <c r="AP36" i="1"/>
  <c r="AQ36" i="1"/>
  <c r="AR36" i="1" s="1"/>
  <c r="AS36" i="1"/>
  <c r="AT36" i="1"/>
  <c r="AU36" i="1"/>
  <c r="AV36" i="1"/>
  <c r="AW36" i="1"/>
  <c r="AX36" i="1"/>
  <c r="AY36" i="1"/>
  <c r="AZ36" i="1"/>
  <c r="V37" i="1"/>
  <c r="W37" i="1" s="1"/>
  <c r="X37" i="1"/>
  <c r="Y37" i="1"/>
  <c r="Z37" i="1"/>
  <c r="AA37" i="1"/>
  <c r="AB37" i="1"/>
  <c r="AC37" i="1"/>
  <c r="AD37" i="1" s="1"/>
  <c r="AE37" i="1"/>
  <c r="AF37" i="1"/>
  <c r="AH37" i="1" s="1"/>
  <c r="AI37" i="1" s="1"/>
  <c r="AG37" i="1"/>
  <c r="AJ37" i="1"/>
  <c r="AK37" i="1"/>
  <c r="AL37" i="1"/>
  <c r="AM37" i="1"/>
  <c r="AN37" i="1" s="1"/>
  <c r="AO37" i="1"/>
  <c r="AP37" i="1"/>
  <c r="AQ37" i="1"/>
  <c r="AR37" i="1"/>
  <c r="AS37" i="1"/>
  <c r="AT37" i="1"/>
  <c r="AU37" i="1"/>
  <c r="AV37" i="1"/>
  <c r="AW37" i="1"/>
  <c r="AX37" i="1"/>
  <c r="AY37" i="1"/>
  <c r="AZ37" i="1"/>
  <c r="V38" i="1"/>
  <c r="W38" i="1" s="1"/>
  <c r="X38" i="1"/>
  <c r="Y38" i="1"/>
  <c r="Z38" i="1"/>
  <c r="AA38" i="1"/>
  <c r="AB38" i="1"/>
  <c r="AC38" i="1"/>
  <c r="AD38" i="1"/>
  <c r="AE38" i="1"/>
  <c r="AF38" i="1"/>
  <c r="AH38" i="1" s="1"/>
  <c r="AI38" i="1" s="1"/>
  <c r="AG38" i="1"/>
  <c r="AJ38" i="1"/>
  <c r="AK38" i="1"/>
  <c r="AL38" i="1" s="1"/>
  <c r="AM38" i="1"/>
  <c r="AN38" i="1"/>
  <c r="AO38" i="1"/>
  <c r="AP38" i="1" s="1"/>
  <c r="AQ38" i="1"/>
  <c r="AR38" i="1"/>
  <c r="AS38" i="1"/>
  <c r="AT38" i="1"/>
  <c r="AU38" i="1"/>
  <c r="AV38" i="1"/>
  <c r="AW38" i="1"/>
  <c r="AX38" i="1"/>
  <c r="AY38" i="1"/>
  <c r="AZ38" i="1"/>
  <c r="T39" i="1"/>
  <c r="V39" i="1"/>
  <c r="W39" i="1"/>
  <c r="X39" i="1"/>
  <c r="Y39" i="1"/>
  <c r="Z39" i="1"/>
  <c r="AA39" i="1"/>
  <c r="AB39" i="1"/>
  <c r="AC39" i="1"/>
  <c r="AD39" i="1" s="1"/>
  <c r="AE39" i="1"/>
  <c r="AF39" i="1"/>
  <c r="AH39" i="1" s="1"/>
  <c r="AI39" i="1" s="1"/>
  <c r="AG39" i="1"/>
  <c r="AJ39" i="1"/>
  <c r="AK39" i="1"/>
  <c r="AL39" i="1"/>
  <c r="AM39" i="1"/>
  <c r="AN39" i="1" s="1"/>
  <c r="AO39" i="1"/>
  <c r="AP39" i="1"/>
  <c r="AQ39" i="1"/>
  <c r="AR39" i="1"/>
  <c r="AS39" i="1"/>
  <c r="AT39" i="1"/>
  <c r="AU39" i="1"/>
  <c r="AV39" i="1"/>
  <c r="AW39" i="1"/>
  <c r="AX39" i="1"/>
  <c r="AY39" i="1"/>
  <c r="AZ39" i="1"/>
  <c r="V40" i="1"/>
  <c r="W40" i="1" s="1"/>
  <c r="T40" i="1" s="1"/>
  <c r="X40" i="1"/>
  <c r="Y40" i="1"/>
  <c r="Z40" i="1"/>
  <c r="AA40" i="1"/>
  <c r="AB40" i="1"/>
  <c r="AC40" i="1"/>
  <c r="AD40" i="1"/>
  <c r="AE40" i="1"/>
  <c r="AF40" i="1"/>
  <c r="AG40" i="1"/>
  <c r="AH40" i="1"/>
  <c r="AI40" i="1"/>
  <c r="AJ40" i="1"/>
  <c r="AK40" i="1"/>
  <c r="AL40" i="1" s="1"/>
  <c r="AM40" i="1"/>
  <c r="AN40" i="1" s="1"/>
  <c r="AO40" i="1"/>
  <c r="AP40" i="1"/>
  <c r="AQ40" i="1"/>
  <c r="AR40" i="1"/>
  <c r="AS40" i="1"/>
  <c r="AT40" i="1"/>
  <c r="AU40" i="1"/>
  <c r="AV40" i="1"/>
  <c r="AW40" i="1"/>
  <c r="AX40" i="1"/>
  <c r="AY40" i="1"/>
  <c r="AZ40" i="1"/>
  <c r="V41" i="1"/>
  <c r="W41" i="1" s="1"/>
  <c r="T41" i="1" s="1"/>
  <c r="X41" i="1"/>
  <c r="Y41" i="1"/>
  <c r="Z41" i="1"/>
  <c r="AA41" i="1"/>
  <c r="AB41" i="1"/>
  <c r="AC41" i="1"/>
  <c r="AD41" i="1" s="1"/>
  <c r="AE41" i="1"/>
  <c r="AF41" i="1"/>
  <c r="AG41" i="1"/>
  <c r="AH41" i="1"/>
  <c r="AI41" i="1" s="1"/>
  <c r="AJ41" i="1"/>
  <c r="AK41" i="1"/>
  <c r="AL41" i="1"/>
  <c r="AM41" i="1"/>
  <c r="AN41" i="1"/>
  <c r="AO41" i="1"/>
  <c r="AP41" i="1" s="1"/>
  <c r="AQ41" i="1"/>
  <c r="AR41" i="1" s="1"/>
  <c r="AS41" i="1"/>
  <c r="AT41" i="1"/>
  <c r="AU41" i="1"/>
  <c r="AV41" i="1"/>
  <c r="AW41" i="1"/>
  <c r="AX41" i="1"/>
  <c r="AY41" i="1"/>
  <c r="AZ41" i="1"/>
  <c r="V42" i="1"/>
  <c r="W42" i="1"/>
  <c r="X42" i="1"/>
  <c r="Y42" i="1"/>
  <c r="Z42" i="1"/>
  <c r="AA42" i="1"/>
  <c r="AB42" i="1"/>
  <c r="AC42" i="1"/>
  <c r="AD42" i="1"/>
  <c r="AE42" i="1"/>
  <c r="AF42" i="1"/>
  <c r="AH42" i="1" s="1"/>
  <c r="AI42" i="1" s="1"/>
  <c r="AG42" i="1"/>
  <c r="AJ42" i="1"/>
  <c r="AK42" i="1"/>
  <c r="AL42" i="1" s="1"/>
  <c r="AM42" i="1"/>
  <c r="AN42" i="1" s="1"/>
  <c r="AO42" i="1"/>
  <c r="AP42" i="1" s="1"/>
  <c r="AQ42" i="1"/>
  <c r="AR42" i="1" s="1"/>
  <c r="AS42" i="1"/>
  <c r="AT42" i="1"/>
  <c r="AU42" i="1"/>
  <c r="AV42" i="1"/>
  <c r="AW42" i="1"/>
  <c r="AX42" i="1"/>
  <c r="AY42" i="1"/>
  <c r="AZ42" i="1"/>
  <c r="V43" i="1"/>
  <c r="W43" i="1"/>
  <c r="X43" i="1"/>
  <c r="Y43" i="1"/>
  <c r="Z43" i="1"/>
  <c r="AA43" i="1"/>
  <c r="AB43" i="1"/>
  <c r="AC43" i="1"/>
  <c r="AD43" i="1" s="1"/>
  <c r="AE43" i="1"/>
  <c r="AF43" i="1"/>
  <c r="AG43" i="1"/>
  <c r="AH43" i="1"/>
  <c r="AI43" i="1" s="1"/>
  <c r="AJ43" i="1"/>
  <c r="AK43" i="1"/>
  <c r="AL43" i="1"/>
  <c r="AM43" i="1"/>
  <c r="AN43" i="1"/>
  <c r="AO43" i="1"/>
  <c r="AP43" i="1"/>
  <c r="AQ43" i="1"/>
  <c r="AR43" i="1" s="1"/>
  <c r="AS43" i="1"/>
  <c r="AT43" i="1"/>
  <c r="AU43" i="1"/>
  <c r="AV43" i="1"/>
  <c r="AW43" i="1"/>
  <c r="AX43" i="1"/>
  <c r="AY43" i="1"/>
  <c r="AZ43" i="1"/>
  <c r="V44" i="1"/>
  <c r="W44" i="1"/>
  <c r="X44" i="1"/>
  <c r="Y44" i="1"/>
  <c r="Z44" i="1"/>
  <c r="AA44" i="1"/>
  <c r="AB44" i="1"/>
  <c r="AC44" i="1"/>
  <c r="AD44" i="1"/>
  <c r="AE44" i="1"/>
  <c r="AF44" i="1"/>
  <c r="AG44" i="1"/>
  <c r="AH44" i="1"/>
  <c r="AI44" i="1"/>
  <c r="AJ44" i="1"/>
  <c r="AK44" i="1"/>
  <c r="AL44" i="1"/>
  <c r="AM44" i="1"/>
  <c r="AN44" i="1"/>
  <c r="AO44" i="1"/>
  <c r="AP44" i="1"/>
  <c r="AQ44" i="1"/>
  <c r="AR44" i="1"/>
  <c r="AS44" i="1"/>
  <c r="AT44" i="1"/>
  <c r="AU44" i="1"/>
  <c r="AV44" i="1"/>
  <c r="AW44" i="1"/>
  <c r="AX44" i="1"/>
  <c r="AY44" i="1"/>
  <c r="AZ44" i="1"/>
  <c r="V45" i="1"/>
  <c r="W45" i="1"/>
  <c r="X45" i="1"/>
  <c r="Y45" i="1"/>
  <c r="Z45" i="1"/>
  <c r="AA45" i="1"/>
  <c r="AB45" i="1"/>
  <c r="AC45" i="1"/>
  <c r="AD45" i="1"/>
  <c r="AE45" i="1"/>
  <c r="AF45" i="1"/>
  <c r="AG45" i="1"/>
  <c r="AH45" i="1"/>
  <c r="AI45" i="1" s="1"/>
  <c r="AJ45" i="1"/>
  <c r="AK45" i="1"/>
  <c r="AL45" i="1"/>
  <c r="AM45" i="1"/>
  <c r="AN45" i="1"/>
  <c r="AO45" i="1"/>
  <c r="AP45" i="1" s="1"/>
  <c r="AQ45" i="1"/>
  <c r="AR45" i="1" s="1"/>
  <c r="AS45" i="1"/>
  <c r="AT45" i="1"/>
  <c r="AU45" i="1"/>
  <c r="AV45" i="1"/>
  <c r="AW45" i="1"/>
  <c r="AX45" i="1"/>
  <c r="AY45" i="1"/>
  <c r="AZ45" i="1"/>
  <c r="T46" i="1"/>
  <c r="V46" i="1"/>
  <c r="W46" i="1"/>
  <c r="X46" i="1"/>
  <c r="Y46" i="1"/>
  <c r="Z46" i="1"/>
  <c r="AA46" i="1"/>
  <c r="AB46" i="1"/>
  <c r="AC46" i="1"/>
  <c r="AD46" i="1"/>
  <c r="AE46" i="1"/>
  <c r="AF46" i="1"/>
  <c r="AH46" i="1" s="1"/>
  <c r="AI46" i="1" s="1"/>
  <c r="AG46" i="1"/>
  <c r="AJ46" i="1"/>
  <c r="AK46" i="1"/>
  <c r="AL46" i="1"/>
  <c r="AM46" i="1"/>
  <c r="AN46" i="1"/>
  <c r="AO46" i="1"/>
  <c r="AP46" i="1"/>
  <c r="AQ46" i="1"/>
  <c r="AR46" i="1"/>
  <c r="AS46" i="1"/>
  <c r="AT46" i="1"/>
  <c r="AU46" i="1"/>
  <c r="AV46" i="1"/>
  <c r="AW46" i="1"/>
  <c r="AX46" i="1"/>
  <c r="AY46" i="1"/>
  <c r="AZ46" i="1"/>
  <c r="V47" i="1"/>
  <c r="W47" i="1"/>
  <c r="X47" i="1"/>
  <c r="Y47" i="1"/>
  <c r="Z47" i="1"/>
  <c r="AA47" i="1"/>
  <c r="AB47" i="1"/>
  <c r="AC47" i="1"/>
  <c r="AD47" i="1"/>
  <c r="AE47" i="1"/>
  <c r="AF47" i="1"/>
  <c r="AH47" i="1" s="1"/>
  <c r="AG47" i="1"/>
  <c r="AI47" i="1"/>
  <c r="AJ47" i="1"/>
  <c r="AK47" i="1"/>
  <c r="AL47" i="1" s="1"/>
  <c r="AM47" i="1"/>
  <c r="AN47" i="1" s="1"/>
  <c r="AO47" i="1"/>
  <c r="AP47" i="1" s="1"/>
  <c r="AQ47" i="1"/>
  <c r="AR47" i="1" s="1"/>
  <c r="AS47" i="1"/>
  <c r="AT47" i="1"/>
  <c r="AU47" i="1"/>
  <c r="AV47" i="1"/>
  <c r="AW47" i="1"/>
  <c r="AX47" i="1"/>
  <c r="AY47" i="1"/>
  <c r="AZ47" i="1"/>
  <c r="T47" i="1" s="1"/>
  <c r="V48" i="1"/>
  <c r="W48" i="1" s="1"/>
  <c r="T48" i="1" s="1"/>
  <c r="X48" i="1"/>
  <c r="Y48" i="1"/>
  <c r="Z48" i="1"/>
  <c r="AA48" i="1"/>
  <c r="AB48" i="1"/>
  <c r="AC48" i="1"/>
  <c r="AD48" i="1"/>
  <c r="AE48" i="1"/>
  <c r="AF48" i="1"/>
  <c r="AG48" i="1"/>
  <c r="AH48" i="1"/>
  <c r="AI48" i="1"/>
  <c r="AJ48" i="1"/>
  <c r="AK48" i="1"/>
  <c r="AL48" i="1"/>
  <c r="AM48" i="1"/>
  <c r="AN48" i="1"/>
  <c r="AO48" i="1"/>
  <c r="AP48" i="1"/>
  <c r="AQ48" i="1"/>
  <c r="AR48" i="1" s="1"/>
  <c r="AS48" i="1"/>
  <c r="AT48" i="1"/>
  <c r="AU48" i="1"/>
  <c r="AV48" i="1"/>
  <c r="AW48" i="1"/>
  <c r="AX48" i="1"/>
  <c r="AY48" i="1"/>
  <c r="AZ48" i="1"/>
  <c r="V49" i="1"/>
  <c r="W49" i="1"/>
  <c r="X49" i="1"/>
  <c r="Y49" i="1"/>
  <c r="Z49" i="1"/>
  <c r="AA49" i="1"/>
  <c r="AB49" i="1"/>
  <c r="AC49" i="1"/>
  <c r="AD49" i="1"/>
  <c r="U49" i="1" s="1"/>
  <c r="AE49" i="1"/>
  <c r="AF49" i="1"/>
  <c r="AG49" i="1"/>
  <c r="AH49" i="1"/>
  <c r="AI49" i="1" s="1"/>
  <c r="AJ49" i="1"/>
  <c r="AK49" i="1"/>
  <c r="AL49" i="1" s="1"/>
  <c r="AM49" i="1"/>
  <c r="AN49" i="1" s="1"/>
  <c r="AO49" i="1"/>
  <c r="AP49" i="1"/>
  <c r="AQ49" i="1"/>
  <c r="AR49" i="1"/>
  <c r="AS49" i="1"/>
  <c r="AT49" i="1"/>
  <c r="AU49" i="1"/>
  <c r="AV49" i="1"/>
  <c r="AW49" i="1"/>
  <c r="AX49" i="1"/>
  <c r="AY49" i="1"/>
  <c r="AZ49" i="1"/>
  <c r="V50" i="1"/>
  <c r="W50" i="1" s="1"/>
  <c r="X50" i="1"/>
  <c r="Y50" i="1"/>
  <c r="T50" i="1" s="1"/>
  <c r="Z50" i="1"/>
  <c r="AA50" i="1"/>
  <c r="AB50" i="1"/>
  <c r="AC50" i="1"/>
  <c r="AD50" i="1" s="1"/>
  <c r="AE50" i="1"/>
  <c r="AF50" i="1"/>
  <c r="AG50" i="1"/>
  <c r="AH50" i="1"/>
  <c r="AI50" i="1"/>
  <c r="AJ50" i="1"/>
  <c r="AK50" i="1"/>
  <c r="AL50" i="1"/>
  <c r="AM50" i="1"/>
  <c r="AN50" i="1"/>
  <c r="AO50" i="1"/>
  <c r="AP50" i="1"/>
  <c r="AQ50" i="1"/>
  <c r="AR50" i="1"/>
  <c r="AS50" i="1"/>
  <c r="AT50" i="1"/>
  <c r="AU50" i="1"/>
  <c r="AV50" i="1"/>
  <c r="AW50" i="1"/>
  <c r="AX50" i="1"/>
  <c r="AY50" i="1"/>
  <c r="AZ50" i="1"/>
  <c r="V51" i="1"/>
  <c r="W51" i="1"/>
  <c r="X51" i="1"/>
  <c r="Y51" i="1"/>
  <c r="Z51" i="1"/>
  <c r="AA51" i="1"/>
  <c r="AB51" i="1"/>
  <c r="AC51" i="1"/>
  <c r="AD51" i="1"/>
  <c r="AE51" i="1"/>
  <c r="AF51" i="1"/>
  <c r="AG51" i="1"/>
  <c r="AH51" i="1"/>
  <c r="AI51" i="1"/>
  <c r="AJ51" i="1"/>
  <c r="AK51" i="1"/>
  <c r="AL51" i="1" s="1"/>
  <c r="AM51" i="1"/>
  <c r="AN51" i="1"/>
  <c r="AO51" i="1"/>
  <c r="AP51" i="1" s="1"/>
  <c r="AQ51" i="1"/>
  <c r="AR51" i="1" s="1"/>
  <c r="AS51" i="1"/>
  <c r="AT51" i="1"/>
  <c r="AU51" i="1"/>
  <c r="AV51" i="1"/>
  <c r="AW51" i="1"/>
  <c r="AX51" i="1"/>
  <c r="AY51" i="1"/>
  <c r="AZ51" i="1"/>
  <c r="V52" i="1"/>
  <c r="W52" i="1" s="1"/>
  <c r="X52" i="1"/>
  <c r="Y52" i="1"/>
  <c r="Z52" i="1"/>
  <c r="AA52" i="1"/>
  <c r="AB52" i="1"/>
  <c r="AC52" i="1"/>
  <c r="AD52" i="1" s="1"/>
  <c r="AE52" i="1"/>
  <c r="AF52" i="1"/>
  <c r="AG52" i="1"/>
  <c r="AH52" i="1"/>
  <c r="AI52" i="1" s="1"/>
  <c r="AJ52" i="1"/>
  <c r="AK52" i="1"/>
  <c r="AL52" i="1"/>
  <c r="AM52" i="1"/>
  <c r="AN52" i="1" s="1"/>
  <c r="AO52" i="1"/>
  <c r="AP52" i="1"/>
  <c r="AQ52" i="1"/>
  <c r="AR52" i="1" s="1"/>
  <c r="AS52" i="1"/>
  <c r="AT52" i="1"/>
  <c r="AU52" i="1"/>
  <c r="AV52" i="1"/>
  <c r="AW52" i="1"/>
  <c r="AX52" i="1"/>
  <c r="AY52" i="1"/>
  <c r="AZ52" i="1"/>
  <c r="V53" i="1"/>
  <c r="W53" i="1" s="1"/>
  <c r="T53" i="1" s="1"/>
  <c r="X53" i="1"/>
  <c r="Y53" i="1"/>
  <c r="Z53" i="1"/>
  <c r="AA53" i="1"/>
  <c r="AB53" i="1"/>
  <c r="AC53" i="1"/>
  <c r="AD53" i="1" s="1"/>
  <c r="AE53" i="1"/>
  <c r="AF53" i="1"/>
  <c r="AH53" i="1" s="1"/>
  <c r="AI53" i="1" s="1"/>
  <c r="AG53" i="1"/>
  <c r="AJ53" i="1"/>
  <c r="AK53" i="1"/>
  <c r="AL53" i="1"/>
  <c r="AM53" i="1"/>
  <c r="AN53" i="1"/>
  <c r="AO53" i="1"/>
  <c r="AP53" i="1"/>
  <c r="AQ53" i="1"/>
  <c r="AR53" i="1"/>
  <c r="AS53" i="1"/>
  <c r="AT53" i="1"/>
  <c r="AU53" i="1"/>
  <c r="AV53" i="1"/>
  <c r="AW53" i="1"/>
  <c r="AX53" i="1"/>
  <c r="AY53" i="1"/>
  <c r="AZ53" i="1"/>
  <c r="V54" i="1"/>
  <c r="W54" i="1"/>
  <c r="X54" i="1"/>
  <c r="Y54" i="1"/>
  <c r="Z54" i="1"/>
  <c r="AA54" i="1"/>
  <c r="AB54" i="1"/>
  <c r="AC54" i="1"/>
  <c r="AD54" i="1"/>
  <c r="AE54" i="1"/>
  <c r="AF54" i="1"/>
  <c r="AH54" i="1" s="1"/>
  <c r="AI54" i="1" s="1"/>
  <c r="AG54" i="1"/>
  <c r="AJ54" i="1"/>
  <c r="AK54" i="1"/>
  <c r="AL54" i="1"/>
  <c r="AM54" i="1"/>
  <c r="AN54" i="1"/>
  <c r="AO54" i="1"/>
  <c r="AP54" i="1" s="1"/>
  <c r="AQ54" i="1"/>
  <c r="AR54" i="1"/>
  <c r="AS54" i="1"/>
  <c r="AT54" i="1"/>
  <c r="AU54" i="1"/>
  <c r="AV54" i="1"/>
  <c r="AW54" i="1"/>
  <c r="AX54" i="1"/>
  <c r="AY54" i="1"/>
  <c r="AZ54" i="1"/>
  <c r="V55" i="1"/>
  <c r="W55" i="1"/>
  <c r="X55" i="1"/>
  <c r="Y55" i="1"/>
  <c r="Z55" i="1"/>
  <c r="AA55" i="1"/>
  <c r="AB55" i="1"/>
  <c r="AC55" i="1"/>
  <c r="AD55" i="1"/>
  <c r="AE55" i="1"/>
  <c r="AF55" i="1"/>
  <c r="AH55" i="1" s="1"/>
  <c r="AG55" i="1"/>
  <c r="AI55" i="1"/>
  <c r="AJ55" i="1"/>
  <c r="AK55" i="1"/>
  <c r="AL55" i="1"/>
  <c r="AM55" i="1"/>
  <c r="AN55" i="1"/>
  <c r="AO55" i="1"/>
  <c r="AP55" i="1"/>
  <c r="AQ55" i="1"/>
  <c r="AR55" i="1"/>
  <c r="AS55" i="1"/>
  <c r="AT55" i="1"/>
  <c r="AU55" i="1"/>
  <c r="AV55" i="1"/>
  <c r="AW55" i="1"/>
  <c r="AX55" i="1"/>
  <c r="AY55" i="1"/>
  <c r="AZ55" i="1"/>
  <c r="V56" i="1"/>
  <c r="W56" i="1" s="1"/>
  <c r="X56" i="1"/>
  <c r="Y56" i="1"/>
  <c r="Z56" i="1"/>
  <c r="AA56" i="1"/>
  <c r="AB56" i="1"/>
  <c r="AC56" i="1"/>
  <c r="AD56" i="1" s="1"/>
  <c r="AE56" i="1"/>
  <c r="AF56" i="1"/>
  <c r="AG56" i="1"/>
  <c r="AH56" i="1"/>
  <c r="AI56" i="1" s="1"/>
  <c r="AJ56" i="1"/>
  <c r="AK56" i="1"/>
  <c r="AL56" i="1"/>
  <c r="AM56" i="1"/>
  <c r="AN56" i="1" s="1"/>
  <c r="AO56" i="1"/>
  <c r="AP56" i="1"/>
  <c r="AQ56" i="1"/>
  <c r="AR56" i="1" s="1"/>
  <c r="AS56" i="1"/>
  <c r="AT56" i="1"/>
  <c r="AU56" i="1"/>
  <c r="AV56" i="1"/>
  <c r="AW56" i="1"/>
  <c r="AX56" i="1"/>
  <c r="AY56" i="1"/>
  <c r="AZ56" i="1"/>
  <c r="V57" i="1"/>
  <c r="W57" i="1" s="1"/>
  <c r="X57" i="1"/>
  <c r="Y57" i="1"/>
  <c r="Z57" i="1"/>
  <c r="AA57" i="1"/>
  <c r="AB57" i="1"/>
  <c r="AC57" i="1"/>
  <c r="AD57" i="1" s="1"/>
  <c r="AE57" i="1"/>
  <c r="AF57" i="1"/>
  <c r="AG57" i="1"/>
  <c r="AH57" i="1"/>
  <c r="AI57" i="1" s="1"/>
  <c r="AJ57" i="1"/>
  <c r="AK57" i="1"/>
  <c r="AL57" i="1"/>
  <c r="AM57" i="1"/>
  <c r="AN57" i="1"/>
  <c r="AO57" i="1"/>
  <c r="AP57" i="1"/>
  <c r="AQ57" i="1"/>
  <c r="AR57" i="1" s="1"/>
  <c r="AS57" i="1"/>
  <c r="AT57" i="1"/>
  <c r="AU57" i="1"/>
  <c r="AV57" i="1"/>
  <c r="AW57" i="1"/>
  <c r="AX57" i="1"/>
  <c r="AY57" i="1"/>
  <c r="AZ57" i="1"/>
  <c r="V58" i="1"/>
  <c r="W58" i="1"/>
  <c r="X58" i="1"/>
  <c r="Y58" i="1"/>
  <c r="Z58" i="1"/>
  <c r="AA58" i="1"/>
  <c r="AB58" i="1"/>
  <c r="AC58" i="1"/>
  <c r="AD58" i="1"/>
  <c r="AE58" i="1"/>
  <c r="AF58" i="1"/>
  <c r="AH58" i="1" s="1"/>
  <c r="AI58" i="1" s="1"/>
  <c r="AG58" i="1"/>
  <c r="AJ58" i="1"/>
  <c r="AK58" i="1"/>
  <c r="AL58" i="1" s="1"/>
  <c r="AM58" i="1"/>
  <c r="AN58" i="1"/>
  <c r="AO58" i="1"/>
  <c r="AP58" i="1" s="1"/>
  <c r="AQ58" i="1"/>
  <c r="AR58" i="1"/>
  <c r="AS58" i="1"/>
  <c r="AT58" i="1"/>
  <c r="AU58" i="1"/>
  <c r="AV58" i="1"/>
  <c r="AW58" i="1"/>
  <c r="AX58" i="1"/>
  <c r="AY58" i="1"/>
  <c r="AZ58" i="1"/>
  <c r="V59" i="1"/>
  <c r="W59" i="1"/>
  <c r="X59" i="1"/>
  <c r="Y59" i="1"/>
  <c r="Z59" i="1"/>
  <c r="AA59" i="1"/>
  <c r="AB59" i="1"/>
  <c r="AC59" i="1"/>
  <c r="AD59" i="1" s="1"/>
  <c r="AE59" i="1"/>
  <c r="AF59" i="1"/>
  <c r="AG59" i="1"/>
  <c r="AH59" i="1"/>
  <c r="AI59" i="1"/>
  <c r="AJ59" i="1"/>
  <c r="AK59" i="1"/>
  <c r="AL59" i="1"/>
  <c r="AM59" i="1"/>
  <c r="AN59" i="1"/>
  <c r="AO59" i="1"/>
  <c r="AP59" i="1"/>
  <c r="AQ59" i="1"/>
  <c r="AR59" i="1" s="1"/>
  <c r="AS59" i="1"/>
  <c r="AT59" i="1"/>
  <c r="AU59" i="1"/>
  <c r="AV59" i="1"/>
  <c r="AW59" i="1"/>
  <c r="AX59" i="1"/>
  <c r="AY59" i="1"/>
  <c r="AZ59" i="1"/>
  <c r="V60" i="1"/>
  <c r="W60" i="1" s="1"/>
  <c r="T60" i="1" s="1"/>
  <c r="X60" i="1"/>
  <c r="Y60" i="1"/>
  <c r="Z60" i="1"/>
  <c r="AA60" i="1"/>
  <c r="AB60" i="1"/>
  <c r="AC60" i="1"/>
  <c r="AD60" i="1"/>
  <c r="AE60" i="1"/>
  <c r="AF60" i="1"/>
  <c r="AG60" i="1"/>
  <c r="AH60" i="1"/>
  <c r="AI60" i="1"/>
  <c r="AJ60" i="1"/>
  <c r="AK60" i="1"/>
  <c r="AL60" i="1"/>
  <c r="U60" i="1" s="1"/>
  <c r="AM60" i="1"/>
  <c r="AN60" i="1"/>
  <c r="AO60" i="1"/>
  <c r="AP60" i="1"/>
  <c r="AQ60" i="1"/>
  <c r="AR60" i="1"/>
  <c r="AS60" i="1"/>
  <c r="AT60" i="1"/>
  <c r="AU60" i="1"/>
  <c r="AV60" i="1"/>
  <c r="AW60" i="1"/>
  <c r="AX60" i="1"/>
  <c r="AY60" i="1"/>
  <c r="AZ60" i="1"/>
  <c r="T61" i="1"/>
  <c r="V61" i="1"/>
  <c r="W61" i="1"/>
  <c r="X61" i="1"/>
  <c r="Y61" i="1"/>
  <c r="Z61" i="1"/>
  <c r="AA61" i="1"/>
  <c r="AB61" i="1"/>
  <c r="AC61" i="1"/>
  <c r="AD61" i="1"/>
  <c r="AE61" i="1"/>
  <c r="AF61" i="1"/>
  <c r="AG61" i="1"/>
  <c r="AH61" i="1"/>
  <c r="AI61" i="1" s="1"/>
  <c r="AJ61" i="1"/>
  <c r="AK61" i="1"/>
  <c r="AL61" i="1"/>
  <c r="U61" i="1" s="1"/>
  <c r="AM61" i="1"/>
  <c r="AN61" i="1"/>
  <c r="AO61" i="1"/>
  <c r="AP61" i="1" s="1"/>
  <c r="AQ61" i="1"/>
  <c r="AR61" i="1" s="1"/>
  <c r="AS61" i="1"/>
  <c r="AT61" i="1"/>
  <c r="AU61" i="1"/>
  <c r="AV61" i="1"/>
  <c r="AW61" i="1"/>
  <c r="AX61" i="1"/>
  <c r="AY61" i="1"/>
  <c r="AZ61" i="1"/>
  <c r="V62" i="1"/>
  <c r="W62" i="1"/>
  <c r="X62" i="1"/>
  <c r="Y62" i="1"/>
  <c r="Z62" i="1"/>
  <c r="AA62" i="1"/>
  <c r="AB62" i="1"/>
  <c r="AC62" i="1"/>
  <c r="AD62" i="1"/>
  <c r="AE62" i="1"/>
  <c r="AF62" i="1"/>
  <c r="AH62" i="1" s="1"/>
  <c r="AG62" i="1"/>
  <c r="AI62" i="1"/>
  <c r="AJ62" i="1"/>
  <c r="AK62" i="1"/>
  <c r="AL62" i="1" s="1"/>
  <c r="AM62" i="1"/>
  <c r="AN62" i="1"/>
  <c r="AO62" i="1"/>
  <c r="AP62" i="1"/>
  <c r="AQ62" i="1"/>
  <c r="AR62" i="1"/>
  <c r="AS62" i="1"/>
  <c r="AT62" i="1"/>
  <c r="AU62" i="1"/>
  <c r="AV62" i="1"/>
  <c r="AW62" i="1"/>
  <c r="AX62" i="1"/>
  <c r="AY62" i="1"/>
  <c r="AZ62" i="1"/>
  <c r="V63" i="1"/>
  <c r="W63" i="1"/>
  <c r="X63" i="1"/>
  <c r="Y63" i="1"/>
  <c r="Z63" i="1"/>
  <c r="AA63" i="1"/>
  <c r="AB63" i="1"/>
  <c r="AC63" i="1"/>
  <c r="AD63" i="1"/>
  <c r="AE63" i="1"/>
  <c r="AF63" i="1"/>
  <c r="AG63" i="1"/>
  <c r="AH63" i="1"/>
  <c r="AI63" i="1" s="1"/>
  <c r="AJ63" i="1"/>
  <c r="AK63" i="1"/>
  <c r="AL63" i="1" s="1"/>
  <c r="AM63" i="1"/>
  <c r="AN63" i="1" s="1"/>
  <c r="AO63" i="1"/>
  <c r="AP63" i="1" s="1"/>
  <c r="AQ63" i="1"/>
  <c r="AR63" i="1"/>
  <c r="AS63" i="1"/>
  <c r="AT63" i="1"/>
  <c r="AU63" i="1"/>
  <c r="AV63" i="1"/>
  <c r="AW63" i="1"/>
  <c r="AX63" i="1"/>
  <c r="AY63" i="1"/>
  <c r="AZ63" i="1"/>
  <c r="V64" i="1"/>
  <c r="W64" i="1" s="1"/>
  <c r="T64" i="1" s="1"/>
  <c r="X64" i="1"/>
  <c r="Y64" i="1"/>
  <c r="Z64" i="1"/>
  <c r="AA64" i="1"/>
  <c r="AB64" i="1"/>
  <c r="AC64" i="1"/>
  <c r="AD64" i="1"/>
  <c r="AE64" i="1"/>
  <c r="AF64" i="1"/>
  <c r="AG64" i="1"/>
  <c r="AH64" i="1"/>
  <c r="AI64" i="1" s="1"/>
  <c r="AJ64" i="1"/>
  <c r="AK64" i="1"/>
  <c r="AL64" i="1" s="1"/>
  <c r="AM64" i="1"/>
  <c r="AN64" i="1"/>
  <c r="AO64" i="1"/>
  <c r="AP64" i="1"/>
  <c r="AQ64" i="1"/>
  <c r="AR64" i="1"/>
  <c r="AS64" i="1"/>
  <c r="AT64" i="1"/>
  <c r="AU64" i="1"/>
  <c r="AV64" i="1"/>
  <c r="AW64" i="1"/>
  <c r="AX64" i="1"/>
  <c r="AY64" i="1"/>
  <c r="AZ64" i="1"/>
  <c r="T65" i="1"/>
  <c r="V65" i="1"/>
  <c r="W65" i="1"/>
  <c r="X65" i="1"/>
  <c r="Y65" i="1"/>
  <c r="Z65" i="1"/>
  <c r="AA65" i="1"/>
  <c r="AB65" i="1"/>
  <c r="AC65" i="1"/>
  <c r="AD65" i="1"/>
  <c r="AE65" i="1"/>
  <c r="AF65" i="1"/>
  <c r="AH65" i="1" s="1"/>
  <c r="AI65" i="1" s="1"/>
  <c r="AG65" i="1"/>
  <c r="AJ65" i="1"/>
  <c r="AK65" i="1"/>
  <c r="AL65" i="1" s="1"/>
  <c r="AM65" i="1"/>
  <c r="AN65" i="1" s="1"/>
  <c r="AO65" i="1"/>
  <c r="AP65" i="1"/>
  <c r="AQ65" i="1"/>
  <c r="AR65" i="1"/>
  <c r="AS65" i="1"/>
  <c r="AT65" i="1"/>
  <c r="AU65" i="1"/>
  <c r="AV65" i="1"/>
  <c r="AW65" i="1"/>
  <c r="AX65" i="1"/>
  <c r="AY65" i="1"/>
  <c r="AZ65" i="1"/>
  <c r="V66" i="1"/>
  <c r="W66" i="1" s="1"/>
  <c r="X66" i="1"/>
  <c r="Y66" i="1"/>
  <c r="Z66" i="1"/>
  <c r="AA66" i="1"/>
  <c r="AB66" i="1"/>
  <c r="AC66" i="1"/>
  <c r="AD66" i="1" s="1"/>
  <c r="AE66" i="1"/>
  <c r="AF66" i="1"/>
  <c r="AH66" i="1" s="1"/>
  <c r="AI66" i="1" s="1"/>
  <c r="AG66" i="1"/>
  <c r="AJ66" i="1"/>
  <c r="AK66" i="1"/>
  <c r="AL66" i="1"/>
  <c r="AM66" i="1"/>
  <c r="AN66" i="1"/>
  <c r="AO66" i="1"/>
  <c r="AP66" i="1" s="1"/>
  <c r="AQ66" i="1"/>
  <c r="AR66" i="1"/>
  <c r="AS66" i="1"/>
  <c r="AT66" i="1"/>
  <c r="AU66" i="1"/>
  <c r="AV66" i="1"/>
  <c r="AW66" i="1"/>
  <c r="AX66" i="1"/>
  <c r="AY66" i="1"/>
  <c r="AZ66" i="1"/>
  <c r="T66" i="1" s="1"/>
  <c r="V67" i="1"/>
  <c r="W67" i="1"/>
  <c r="X67" i="1"/>
  <c r="Y67" i="1"/>
  <c r="Z67" i="1"/>
  <c r="AA67" i="1"/>
  <c r="AB67" i="1"/>
  <c r="AC67" i="1"/>
  <c r="AD67" i="1"/>
  <c r="AE67" i="1"/>
  <c r="AF67" i="1"/>
  <c r="AH67" i="1" s="1"/>
  <c r="AI67" i="1" s="1"/>
  <c r="AG67" i="1"/>
  <c r="AJ67" i="1"/>
  <c r="AK67" i="1"/>
  <c r="AL67" i="1" s="1"/>
  <c r="AM67" i="1"/>
  <c r="AN67" i="1"/>
  <c r="AO67" i="1"/>
  <c r="AP67" i="1"/>
  <c r="AQ67" i="1"/>
  <c r="AR67" i="1"/>
  <c r="AS67" i="1"/>
  <c r="AT67" i="1"/>
  <c r="AU67" i="1"/>
  <c r="AV67" i="1"/>
  <c r="AW67" i="1"/>
  <c r="AX67" i="1"/>
  <c r="AY67" i="1"/>
  <c r="AZ67" i="1"/>
  <c r="T68" i="1"/>
  <c r="V68" i="1"/>
  <c r="W68" i="1" s="1"/>
  <c r="X68" i="1"/>
  <c r="Y68" i="1"/>
  <c r="Z68" i="1"/>
  <c r="AA68" i="1"/>
  <c r="AB68" i="1"/>
  <c r="AC68" i="1"/>
  <c r="AD68" i="1" s="1"/>
  <c r="AE68" i="1"/>
  <c r="AF68" i="1"/>
  <c r="AG68" i="1"/>
  <c r="AH68" i="1"/>
  <c r="AI68" i="1" s="1"/>
  <c r="AJ68" i="1"/>
  <c r="AK68" i="1"/>
  <c r="AL68" i="1"/>
  <c r="AM68" i="1"/>
  <c r="AN68" i="1" s="1"/>
  <c r="AO68" i="1"/>
  <c r="AP68" i="1" s="1"/>
  <c r="AQ68" i="1"/>
  <c r="AR68" i="1" s="1"/>
  <c r="AS68" i="1"/>
  <c r="AT68" i="1"/>
  <c r="AU68" i="1"/>
  <c r="AV68" i="1"/>
  <c r="AW68" i="1"/>
  <c r="AX68" i="1"/>
  <c r="AY68" i="1"/>
  <c r="AZ68" i="1"/>
  <c r="V69" i="1"/>
  <c r="W69" i="1" s="1"/>
  <c r="X69" i="1"/>
  <c r="Y69" i="1"/>
  <c r="Z69" i="1"/>
  <c r="AA69" i="1"/>
  <c r="AB69" i="1"/>
  <c r="AC69" i="1"/>
  <c r="AD69" i="1"/>
  <c r="AE69" i="1"/>
  <c r="AF69" i="1"/>
  <c r="AH69" i="1" s="1"/>
  <c r="AG69" i="1"/>
  <c r="AI69" i="1"/>
  <c r="AJ69" i="1"/>
  <c r="AK69" i="1"/>
  <c r="AL69" i="1" s="1"/>
  <c r="AM69" i="1"/>
  <c r="AN69" i="1" s="1"/>
  <c r="AO69" i="1"/>
  <c r="AP69" i="1" s="1"/>
  <c r="AQ69" i="1"/>
  <c r="AR69" i="1"/>
  <c r="AS69" i="1"/>
  <c r="AT69" i="1"/>
  <c r="AU69" i="1"/>
  <c r="AV69" i="1"/>
  <c r="AW69" i="1"/>
  <c r="AX69" i="1"/>
  <c r="AY69" i="1"/>
  <c r="AZ69" i="1"/>
  <c r="V70" i="1"/>
  <c r="W70" i="1" s="1"/>
  <c r="X70" i="1"/>
  <c r="Y70" i="1"/>
  <c r="Z70" i="1"/>
  <c r="AA70" i="1"/>
  <c r="AB70" i="1"/>
  <c r="AC70" i="1"/>
  <c r="AD70" i="1"/>
  <c r="AE70" i="1"/>
  <c r="AF70" i="1"/>
  <c r="AG70" i="1"/>
  <c r="AH70" i="1"/>
  <c r="AI70" i="1" s="1"/>
  <c r="AJ70" i="1"/>
  <c r="AK70" i="1"/>
  <c r="AL70" i="1"/>
  <c r="AM70" i="1"/>
  <c r="AN70" i="1" s="1"/>
  <c r="AO70" i="1"/>
  <c r="AP70" i="1" s="1"/>
  <c r="AQ70" i="1"/>
  <c r="AR70" i="1"/>
  <c r="AS70" i="1"/>
  <c r="AT70" i="1"/>
  <c r="AU70" i="1"/>
  <c r="AV70" i="1"/>
  <c r="AW70" i="1"/>
  <c r="AX70" i="1"/>
  <c r="AY70" i="1"/>
  <c r="AZ70" i="1"/>
  <c r="T71" i="1"/>
  <c r="V71" i="1"/>
  <c r="W71" i="1" s="1"/>
  <c r="X71" i="1"/>
  <c r="Y71" i="1"/>
  <c r="Z71" i="1"/>
  <c r="AA71" i="1"/>
  <c r="AB71" i="1"/>
  <c r="U71" i="1" s="1"/>
  <c r="AC71" i="1"/>
  <c r="AD71" i="1"/>
  <c r="AE71" i="1"/>
  <c r="AF71" i="1"/>
  <c r="AH71" i="1" s="1"/>
  <c r="AI71" i="1" s="1"/>
  <c r="AG71" i="1"/>
  <c r="AJ71" i="1"/>
  <c r="AK71" i="1"/>
  <c r="AL71" i="1"/>
  <c r="AM71" i="1"/>
  <c r="AN71" i="1"/>
  <c r="AO71" i="1"/>
  <c r="AP71" i="1"/>
  <c r="AQ71" i="1"/>
  <c r="AR71" i="1"/>
  <c r="AS71" i="1"/>
  <c r="AT71" i="1"/>
  <c r="AU71" i="1"/>
  <c r="AV71" i="1"/>
  <c r="AW71" i="1"/>
  <c r="AX71" i="1"/>
  <c r="AY71" i="1"/>
  <c r="AZ71" i="1"/>
  <c r="V72" i="1"/>
  <c r="W72" i="1"/>
  <c r="T72" i="1" s="1"/>
  <c r="X72" i="1"/>
  <c r="Y72" i="1"/>
  <c r="Z72" i="1"/>
  <c r="AA72" i="1"/>
  <c r="AB72" i="1"/>
  <c r="AC72" i="1"/>
  <c r="AD72" i="1"/>
  <c r="AE72" i="1"/>
  <c r="AF72" i="1"/>
  <c r="AH72" i="1" s="1"/>
  <c r="AI72" i="1" s="1"/>
  <c r="AG72" i="1"/>
  <c r="AJ72" i="1"/>
  <c r="AK72" i="1"/>
  <c r="AL72" i="1"/>
  <c r="AM72" i="1"/>
  <c r="AN72" i="1" s="1"/>
  <c r="AO72" i="1"/>
  <c r="AP72" i="1"/>
  <c r="AQ72" i="1"/>
  <c r="AR72" i="1"/>
  <c r="AS72" i="1"/>
  <c r="AT72" i="1"/>
  <c r="AU72" i="1"/>
  <c r="AV72" i="1"/>
  <c r="AW72" i="1"/>
  <c r="AX72" i="1"/>
  <c r="AY72" i="1"/>
  <c r="AZ72" i="1"/>
  <c r="V73" i="1"/>
  <c r="W73" i="1" s="1"/>
  <c r="X73" i="1"/>
  <c r="Y73" i="1"/>
  <c r="Z73" i="1"/>
  <c r="AA73" i="1"/>
  <c r="AB73" i="1"/>
  <c r="AC73" i="1"/>
  <c r="AD73" i="1" s="1"/>
  <c r="AE73" i="1"/>
  <c r="AF73" i="1"/>
  <c r="AG73" i="1"/>
  <c r="AH73" i="1"/>
  <c r="AI73" i="1" s="1"/>
  <c r="AJ73" i="1"/>
  <c r="AK73" i="1"/>
  <c r="AL73" i="1"/>
  <c r="AM73" i="1"/>
  <c r="AN73" i="1"/>
  <c r="AO73" i="1"/>
  <c r="AP73" i="1"/>
  <c r="AQ73" i="1"/>
  <c r="AR73" i="1" s="1"/>
  <c r="AS73" i="1"/>
  <c r="AT73" i="1"/>
  <c r="AU73" i="1"/>
  <c r="AV73" i="1"/>
  <c r="AW73" i="1"/>
  <c r="AX73" i="1"/>
  <c r="AY73" i="1"/>
  <c r="AZ73" i="1"/>
  <c r="V74" i="1"/>
  <c r="W74" i="1"/>
  <c r="T74" i="1" s="1"/>
  <c r="X74" i="1"/>
  <c r="Y74" i="1"/>
  <c r="Z74" i="1"/>
  <c r="AA74" i="1"/>
  <c r="AB74" i="1"/>
  <c r="AC74" i="1"/>
  <c r="AD74" i="1"/>
  <c r="AE74" i="1"/>
  <c r="AF74" i="1"/>
  <c r="AH74" i="1" s="1"/>
  <c r="AI74" i="1" s="1"/>
  <c r="AG74" i="1"/>
  <c r="AJ74" i="1"/>
  <c r="AK74" i="1"/>
  <c r="AL74" i="1" s="1"/>
  <c r="AM74" i="1"/>
  <c r="AN74" i="1"/>
  <c r="AO74" i="1"/>
  <c r="AP74" i="1"/>
  <c r="AQ74" i="1"/>
  <c r="AR74" i="1" s="1"/>
  <c r="AS74" i="1"/>
  <c r="AT74" i="1"/>
  <c r="AU74" i="1"/>
  <c r="AV74" i="1"/>
  <c r="AW74" i="1"/>
  <c r="AX74" i="1"/>
  <c r="AY74" i="1"/>
  <c r="AZ74" i="1"/>
  <c r="V75" i="1"/>
  <c r="W75" i="1" s="1"/>
  <c r="X75" i="1"/>
  <c r="Y75" i="1"/>
  <c r="Z75" i="1"/>
  <c r="AA75" i="1"/>
  <c r="AB75" i="1"/>
  <c r="AC75" i="1"/>
  <c r="AD75" i="1" s="1"/>
  <c r="AE75" i="1"/>
  <c r="AF75" i="1"/>
  <c r="AG75" i="1"/>
  <c r="AH75" i="1"/>
  <c r="AI75" i="1" s="1"/>
  <c r="AJ75" i="1"/>
  <c r="AK75" i="1"/>
  <c r="AL75" i="1"/>
  <c r="AM75" i="1"/>
  <c r="AN75" i="1" s="1"/>
  <c r="AO75" i="1"/>
  <c r="AP75" i="1"/>
  <c r="AQ75" i="1"/>
  <c r="AR75" i="1" s="1"/>
  <c r="AS75" i="1"/>
  <c r="AT75" i="1"/>
  <c r="AU75" i="1"/>
  <c r="AV75" i="1"/>
  <c r="AW75" i="1"/>
  <c r="AX75" i="1"/>
  <c r="AY75" i="1"/>
  <c r="AZ75" i="1"/>
  <c r="V76" i="1"/>
  <c r="W76" i="1"/>
  <c r="X76" i="1"/>
  <c r="Y76" i="1"/>
  <c r="Z76" i="1"/>
  <c r="AA76" i="1"/>
  <c r="AB76" i="1"/>
  <c r="AC76" i="1"/>
  <c r="AD76" i="1"/>
  <c r="AE76" i="1"/>
  <c r="AF76" i="1"/>
  <c r="AH76" i="1" s="1"/>
  <c r="AI76" i="1" s="1"/>
  <c r="AG76" i="1"/>
  <c r="AJ76" i="1"/>
  <c r="AK76" i="1"/>
  <c r="AL76" i="1"/>
  <c r="AM76" i="1"/>
  <c r="AN76" i="1"/>
  <c r="AO76" i="1"/>
  <c r="AP76" i="1" s="1"/>
  <c r="AQ76" i="1"/>
  <c r="AR76" i="1"/>
  <c r="AS76" i="1"/>
  <c r="AT76" i="1"/>
  <c r="AU76" i="1"/>
  <c r="AV76" i="1"/>
  <c r="AW76" i="1"/>
  <c r="AX76" i="1"/>
  <c r="AY76" i="1"/>
  <c r="AZ76" i="1"/>
  <c r="V77" i="1"/>
  <c r="W77" i="1"/>
  <c r="X77" i="1"/>
  <c r="Y77" i="1"/>
  <c r="Z77" i="1"/>
  <c r="AA77" i="1"/>
  <c r="AB77" i="1"/>
  <c r="AC77" i="1"/>
  <c r="AD77" i="1"/>
  <c r="AE77" i="1"/>
  <c r="AF77" i="1"/>
  <c r="AH77" i="1" s="1"/>
  <c r="AI77" i="1" s="1"/>
  <c r="AG77" i="1"/>
  <c r="AJ77" i="1"/>
  <c r="AK77" i="1"/>
  <c r="AL77" i="1"/>
  <c r="AM77" i="1"/>
  <c r="AN77" i="1"/>
  <c r="AO77" i="1"/>
  <c r="AP77" i="1" s="1"/>
  <c r="AQ77" i="1"/>
  <c r="AR77" i="1" s="1"/>
  <c r="AS77" i="1"/>
  <c r="AT77" i="1"/>
  <c r="AU77" i="1"/>
  <c r="AV77" i="1"/>
  <c r="AW77" i="1"/>
  <c r="AX77" i="1"/>
  <c r="AY77" i="1"/>
  <c r="AZ77" i="1"/>
  <c r="V78" i="1"/>
  <c r="W78" i="1"/>
  <c r="X78" i="1"/>
  <c r="Y78" i="1"/>
  <c r="Z78" i="1"/>
  <c r="AA78" i="1"/>
  <c r="AB78" i="1"/>
  <c r="AC78" i="1"/>
  <c r="AD78" i="1"/>
  <c r="U78" i="1" s="1"/>
  <c r="AE78" i="1"/>
  <c r="AF78" i="1"/>
  <c r="AH78" i="1" s="1"/>
  <c r="AI78" i="1" s="1"/>
  <c r="AG78" i="1"/>
  <c r="AJ78" i="1"/>
  <c r="AK78" i="1"/>
  <c r="AL78" i="1"/>
  <c r="AM78" i="1"/>
  <c r="AN78" i="1"/>
  <c r="AO78" i="1"/>
  <c r="AP78" i="1"/>
  <c r="AQ78" i="1"/>
  <c r="AR78" i="1"/>
  <c r="AS78" i="1"/>
  <c r="AT78" i="1"/>
  <c r="AU78" i="1"/>
  <c r="AV78" i="1"/>
  <c r="AW78" i="1"/>
  <c r="AX78" i="1"/>
  <c r="AY78" i="1"/>
  <c r="AZ78" i="1"/>
  <c r="V79" i="1"/>
  <c r="W79" i="1"/>
  <c r="X79" i="1"/>
  <c r="Y79" i="1"/>
  <c r="T79" i="1" s="1"/>
  <c r="Z79" i="1"/>
  <c r="AA79" i="1"/>
  <c r="AB79" i="1"/>
  <c r="AC79" i="1"/>
  <c r="AD79" i="1"/>
  <c r="AE79" i="1"/>
  <c r="AF79" i="1"/>
  <c r="AH79" i="1" s="1"/>
  <c r="AI79" i="1" s="1"/>
  <c r="AG79" i="1"/>
  <c r="AJ79" i="1"/>
  <c r="AK79" i="1"/>
  <c r="AL79" i="1" s="1"/>
  <c r="AM79" i="1"/>
  <c r="AN79" i="1" s="1"/>
  <c r="AO79" i="1"/>
  <c r="AP79" i="1" s="1"/>
  <c r="AQ79" i="1"/>
  <c r="AR79" i="1"/>
  <c r="AS79" i="1"/>
  <c r="AT79" i="1"/>
  <c r="AU79" i="1"/>
  <c r="AV79" i="1"/>
  <c r="AW79" i="1"/>
  <c r="AX79" i="1"/>
  <c r="AY79" i="1"/>
  <c r="AZ79" i="1"/>
  <c r="V80" i="1"/>
  <c r="W80" i="1" s="1"/>
  <c r="X80" i="1"/>
  <c r="Y80" i="1"/>
  <c r="Z80" i="1"/>
  <c r="AA80" i="1"/>
  <c r="AB80" i="1"/>
  <c r="AC80" i="1"/>
  <c r="AD80" i="1" s="1"/>
  <c r="AE80" i="1"/>
  <c r="AF80" i="1"/>
  <c r="AG80" i="1"/>
  <c r="AH80" i="1"/>
  <c r="AI80" i="1"/>
  <c r="AJ80" i="1"/>
  <c r="AK80" i="1"/>
  <c r="AL80" i="1" s="1"/>
  <c r="AM80" i="1"/>
  <c r="AN80" i="1"/>
  <c r="AO80" i="1"/>
  <c r="AP80" i="1"/>
  <c r="AQ80" i="1"/>
  <c r="AR80" i="1"/>
  <c r="AS80" i="1"/>
  <c r="AT80" i="1"/>
  <c r="AU80" i="1"/>
  <c r="AV80" i="1"/>
  <c r="AW80" i="1"/>
  <c r="AX80" i="1"/>
  <c r="AY80" i="1"/>
  <c r="AZ80" i="1"/>
  <c r="V81" i="1"/>
  <c r="W81" i="1"/>
  <c r="X81" i="1"/>
  <c r="Y81" i="1"/>
  <c r="Z81" i="1"/>
  <c r="AA81" i="1"/>
  <c r="AB81" i="1"/>
  <c r="AC81" i="1"/>
  <c r="AD81" i="1"/>
  <c r="AE81" i="1"/>
  <c r="AF81" i="1"/>
  <c r="AG81" i="1"/>
  <c r="AH81" i="1"/>
  <c r="AI81" i="1" s="1"/>
  <c r="AJ81" i="1"/>
  <c r="AK81" i="1"/>
  <c r="AL81" i="1" s="1"/>
  <c r="AM81" i="1"/>
  <c r="AN81" i="1" s="1"/>
  <c r="AO81" i="1"/>
  <c r="AP81" i="1"/>
  <c r="AQ81" i="1"/>
  <c r="AR81" i="1"/>
  <c r="AS81" i="1"/>
  <c r="AT81" i="1"/>
  <c r="AU81" i="1"/>
  <c r="AV81" i="1"/>
  <c r="AW81" i="1"/>
  <c r="AX81" i="1"/>
  <c r="AY81" i="1"/>
  <c r="AZ81" i="1"/>
  <c r="T81" i="1" s="1"/>
  <c r="V82" i="1"/>
  <c r="W82" i="1" s="1"/>
  <c r="X82" i="1"/>
  <c r="Y82" i="1"/>
  <c r="Z82" i="1"/>
  <c r="AA82" i="1"/>
  <c r="AB82" i="1"/>
  <c r="AC82" i="1"/>
  <c r="AD82" i="1" s="1"/>
  <c r="AE82" i="1"/>
  <c r="AF82" i="1"/>
  <c r="AH82" i="1" s="1"/>
  <c r="AI82" i="1" s="1"/>
  <c r="AG82" i="1"/>
  <c r="AJ82" i="1"/>
  <c r="AK82" i="1"/>
  <c r="AL82" i="1"/>
  <c r="AM82" i="1"/>
  <c r="AN82" i="1"/>
  <c r="AO82" i="1"/>
  <c r="AP82" i="1" s="1"/>
  <c r="AQ82" i="1"/>
  <c r="AR82" i="1"/>
  <c r="AS82" i="1"/>
  <c r="AT82" i="1"/>
  <c r="AU82" i="1"/>
  <c r="AV82" i="1"/>
  <c r="AW82" i="1"/>
  <c r="AX82" i="1"/>
  <c r="AY82" i="1"/>
  <c r="AZ82" i="1"/>
  <c r="V83" i="1"/>
  <c r="W83" i="1"/>
  <c r="X83" i="1"/>
  <c r="Y83" i="1"/>
  <c r="Z83" i="1"/>
  <c r="AA83" i="1"/>
  <c r="AB83" i="1"/>
  <c r="AC83" i="1"/>
  <c r="AD83" i="1"/>
  <c r="AE83" i="1"/>
  <c r="AF83" i="1"/>
  <c r="AH83" i="1" s="1"/>
  <c r="AI83" i="1" s="1"/>
  <c r="AG83" i="1"/>
  <c r="AJ83" i="1"/>
  <c r="AK83" i="1"/>
  <c r="AL83" i="1" s="1"/>
  <c r="AM83" i="1"/>
  <c r="AN83" i="1" s="1"/>
  <c r="AO83" i="1"/>
  <c r="AP83" i="1"/>
  <c r="AQ83" i="1"/>
  <c r="AR83" i="1" s="1"/>
  <c r="AS83" i="1"/>
  <c r="AT83" i="1"/>
  <c r="AU83" i="1"/>
  <c r="AV83" i="1"/>
  <c r="AW83" i="1"/>
  <c r="AX83" i="1"/>
  <c r="AY83" i="1"/>
  <c r="AZ83" i="1"/>
  <c r="V84" i="1"/>
  <c r="W84" i="1"/>
  <c r="X84" i="1"/>
  <c r="Y84" i="1"/>
  <c r="Z84" i="1"/>
  <c r="AA84" i="1"/>
  <c r="AB84" i="1"/>
  <c r="AC84" i="1"/>
  <c r="AD84" i="1"/>
  <c r="AE84" i="1"/>
  <c r="AF84" i="1"/>
  <c r="AH84" i="1" s="1"/>
  <c r="AI84" i="1" s="1"/>
  <c r="AG84" i="1"/>
  <c r="AJ84" i="1"/>
  <c r="AK84" i="1"/>
  <c r="AL84" i="1"/>
  <c r="AM84" i="1"/>
  <c r="AN84" i="1"/>
  <c r="AO84" i="1"/>
  <c r="AP84" i="1" s="1"/>
  <c r="AQ84" i="1"/>
  <c r="AR84" i="1" s="1"/>
  <c r="AS84" i="1"/>
  <c r="AT84" i="1"/>
  <c r="AU84" i="1"/>
  <c r="AV84" i="1"/>
  <c r="AW84" i="1"/>
  <c r="AX84" i="1"/>
  <c r="AY84" i="1"/>
  <c r="AZ84" i="1"/>
  <c r="V85" i="1"/>
  <c r="W85" i="1" s="1"/>
  <c r="X85" i="1"/>
  <c r="Y85" i="1"/>
  <c r="Z85" i="1"/>
  <c r="AA85" i="1"/>
  <c r="AB85" i="1"/>
  <c r="AC85" i="1"/>
  <c r="AD85" i="1" s="1"/>
  <c r="AE85" i="1"/>
  <c r="AF85" i="1"/>
  <c r="AH85" i="1" s="1"/>
  <c r="AG85" i="1"/>
  <c r="AI85" i="1"/>
  <c r="AJ85" i="1"/>
  <c r="AK85" i="1"/>
  <c r="AL85" i="1" s="1"/>
  <c r="AM85" i="1"/>
  <c r="AN85" i="1" s="1"/>
  <c r="AO85" i="1"/>
  <c r="AP85" i="1" s="1"/>
  <c r="AQ85" i="1"/>
  <c r="AR85" i="1"/>
  <c r="AS85" i="1"/>
  <c r="AT85" i="1"/>
  <c r="AU85" i="1"/>
  <c r="AV85" i="1"/>
  <c r="AW85" i="1"/>
  <c r="AX85" i="1"/>
  <c r="AY85" i="1"/>
  <c r="AZ85" i="1"/>
  <c r="T86" i="1"/>
  <c r="V86" i="1"/>
  <c r="W86" i="1" s="1"/>
  <c r="X86" i="1"/>
  <c r="Y86" i="1"/>
  <c r="Z86" i="1"/>
  <c r="AA86" i="1"/>
  <c r="AB86" i="1"/>
  <c r="AC86" i="1"/>
  <c r="AD86" i="1" s="1"/>
  <c r="AE86" i="1"/>
  <c r="AF86" i="1"/>
  <c r="AG86" i="1"/>
  <c r="AH86" i="1"/>
  <c r="AI86" i="1" s="1"/>
  <c r="AJ86" i="1"/>
  <c r="AK86" i="1"/>
  <c r="AL86" i="1"/>
  <c r="AM86" i="1"/>
  <c r="AN86" i="1" s="1"/>
  <c r="AO86" i="1"/>
  <c r="AP86" i="1" s="1"/>
  <c r="AQ86" i="1"/>
  <c r="AR86" i="1" s="1"/>
  <c r="AS86" i="1"/>
  <c r="AT86" i="1"/>
  <c r="AU86" i="1"/>
  <c r="AV86" i="1"/>
  <c r="AW86" i="1"/>
  <c r="AX86" i="1"/>
  <c r="AY86" i="1"/>
  <c r="AZ86" i="1"/>
  <c r="V87" i="1"/>
  <c r="W87" i="1"/>
  <c r="X87" i="1"/>
  <c r="Y87" i="1"/>
  <c r="Z87" i="1"/>
  <c r="AA87" i="1"/>
  <c r="AB87" i="1"/>
  <c r="AC87" i="1"/>
  <c r="AD87" i="1"/>
  <c r="AE87" i="1"/>
  <c r="AF87" i="1"/>
  <c r="AH87" i="1" s="1"/>
  <c r="AG87" i="1"/>
  <c r="AI87" i="1"/>
  <c r="AJ87" i="1"/>
  <c r="AK87" i="1"/>
  <c r="AL87" i="1"/>
  <c r="AM87" i="1"/>
  <c r="AN87" i="1"/>
  <c r="AO87" i="1"/>
  <c r="AP87" i="1"/>
  <c r="AQ87" i="1"/>
  <c r="AR87" i="1" s="1"/>
  <c r="AS87" i="1"/>
  <c r="AT87" i="1"/>
  <c r="AU87" i="1"/>
  <c r="AV87" i="1"/>
  <c r="AW87" i="1"/>
  <c r="AX87" i="1"/>
  <c r="AY87" i="1"/>
  <c r="AZ87" i="1"/>
  <c r="V88" i="1"/>
  <c r="W88" i="1"/>
  <c r="T88" i="1" s="1"/>
  <c r="X88" i="1"/>
  <c r="Y88" i="1"/>
  <c r="Z88" i="1"/>
  <c r="AA88" i="1"/>
  <c r="AB88" i="1"/>
  <c r="AC88" i="1"/>
  <c r="AD88" i="1"/>
  <c r="AE88" i="1"/>
  <c r="AF88" i="1"/>
  <c r="AG88" i="1"/>
  <c r="AH88" i="1"/>
  <c r="AI88" i="1"/>
  <c r="AJ88" i="1"/>
  <c r="AK88" i="1"/>
  <c r="AL88" i="1" s="1"/>
  <c r="U88" i="1" s="1"/>
  <c r="AM88" i="1"/>
  <c r="AN88" i="1" s="1"/>
  <c r="AO88" i="1"/>
  <c r="AP88" i="1"/>
  <c r="AQ88" i="1"/>
  <c r="AR88" i="1" s="1"/>
  <c r="AS88" i="1"/>
  <c r="AT88" i="1"/>
  <c r="AU88" i="1"/>
  <c r="AV88" i="1"/>
  <c r="AW88" i="1"/>
  <c r="AX88" i="1"/>
  <c r="AY88" i="1"/>
  <c r="AZ88" i="1"/>
  <c r="T89" i="1"/>
  <c r="V89" i="1"/>
  <c r="W89" i="1" s="1"/>
  <c r="X89" i="1"/>
  <c r="Y89" i="1"/>
  <c r="Z89" i="1"/>
  <c r="AA89" i="1"/>
  <c r="AB89" i="1"/>
  <c r="AC89" i="1"/>
  <c r="AD89" i="1" s="1"/>
  <c r="AE89" i="1"/>
  <c r="AF89" i="1"/>
  <c r="AG89" i="1"/>
  <c r="AH89" i="1"/>
  <c r="AI89" i="1"/>
  <c r="AJ89" i="1"/>
  <c r="AK89" i="1"/>
  <c r="AL89" i="1" s="1"/>
  <c r="AM89" i="1"/>
  <c r="AN89" i="1"/>
  <c r="AO89" i="1"/>
  <c r="AP89" i="1" s="1"/>
  <c r="AQ89" i="1"/>
  <c r="AR89" i="1"/>
  <c r="AS89" i="1"/>
  <c r="AT89" i="1"/>
  <c r="AU89" i="1"/>
  <c r="AV89" i="1"/>
  <c r="AW89" i="1"/>
  <c r="AX89" i="1"/>
  <c r="AY89" i="1"/>
  <c r="AZ89" i="1"/>
  <c r="V90" i="1"/>
  <c r="W90" i="1"/>
  <c r="X90" i="1"/>
  <c r="Y90" i="1"/>
  <c r="Z90" i="1"/>
  <c r="AA90" i="1"/>
  <c r="AB90" i="1"/>
  <c r="AC90" i="1"/>
  <c r="AD90" i="1"/>
  <c r="AE90" i="1"/>
  <c r="AF90" i="1"/>
  <c r="AG90" i="1"/>
  <c r="AH90" i="1"/>
  <c r="AI90" i="1"/>
  <c r="AJ90" i="1"/>
  <c r="AK90" i="1"/>
  <c r="AL90" i="1" s="1"/>
  <c r="AM90" i="1"/>
  <c r="AN90" i="1" s="1"/>
  <c r="AO90" i="1"/>
  <c r="AP90" i="1" s="1"/>
  <c r="AQ90" i="1"/>
  <c r="AR90" i="1"/>
  <c r="AS90" i="1"/>
  <c r="AT90" i="1"/>
  <c r="AU90" i="1"/>
  <c r="AV90" i="1"/>
  <c r="AW90" i="1"/>
  <c r="AX90" i="1"/>
  <c r="AY90" i="1"/>
  <c r="AZ90" i="1"/>
  <c r="T91" i="1"/>
  <c r="V91" i="1"/>
  <c r="W91" i="1"/>
  <c r="X91" i="1"/>
  <c r="Y91" i="1"/>
  <c r="Z91" i="1"/>
  <c r="AA91" i="1"/>
  <c r="AB91" i="1"/>
  <c r="AC91" i="1"/>
  <c r="AD91" i="1" s="1"/>
  <c r="AE91" i="1"/>
  <c r="AF91" i="1"/>
  <c r="AH91" i="1" s="1"/>
  <c r="AI91" i="1" s="1"/>
  <c r="AG91" i="1"/>
  <c r="AJ91" i="1"/>
  <c r="AK91" i="1"/>
  <c r="AL91" i="1"/>
  <c r="AM91" i="1"/>
  <c r="AN91" i="1"/>
  <c r="AO91" i="1"/>
  <c r="AP91" i="1"/>
  <c r="AQ91" i="1"/>
  <c r="AR91" i="1"/>
  <c r="AS91" i="1"/>
  <c r="AT91" i="1"/>
  <c r="AU91" i="1"/>
  <c r="AV91" i="1"/>
  <c r="AW91" i="1"/>
  <c r="AX91" i="1"/>
  <c r="AY91" i="1"/>
  <c r="AZ91" i="1"/>
  <c r="V92" i="1"/>
  <c r="W92" i="1"/>
  <c r="X92" i="1"/>
  <c r="Y92" i="1"/>
  <c r="Z92" i="1"/>
  <c r="AA92" i="1"/>
  <c r="AB92" i="1"/>
  <c r="AC92" i="1"/>
  <c r="AD92" i="1"/>
  <c r="AE92" i="1"/>
  <c r="AF92" i="1"/>
  <c r="AH92" i="1" s="1"/>
  <c r="AI92" i="1" s="1"/>
  <c r="AG92" i="1"/>
  <c r="AJ92" i="1"/>
  <c r="AK92" i="1"/>
  <c r="AL92" i="1" s="1"/>
  <c r="AM92" i="1"/>
  <c r="AN92" i="1" s="1"/>
  <c r="AO92" i="1"/>
  <c r="AP92" i="1" s="1"/>
  <c r="AQ92" i="1"/>
  <c r="AR92" i="1"/>
  <c r="AS92" i="1"/>
  <c r="AT92" i="1"/>
  <c r="AU92" i="1"/>
  <c r="AV92" i="1"/>
  <c r="AW92" i="1"/>
  <c r="AX92" i="1"/>
  <c r="AY92" i="1"/>
  <c r="AZ92" i="1"/>
  <c r="V93" i="1"/>
  <c r="W93" i="1" s="1"/>
  <c r="U93" i="1" s="1"/>
  <c r="X93" i="1"/>
  <c r="Y93" i="1"/>
  <c r="Z93" i="1"/>
  <c r="AA93" i="1"/>
  <c r="AB93" i="1"/>
  <c r="AC93" i="1"/>
  <c r="AD93" i="1" s="1"/>
  <c r="AE93" i="1"/>
  <c r="AF93" i="1"/>
  <c r="AH93" i="1" s="1"/>
  <c r="AI93" i="1" s="1"/>
  <c r="AG93" i="1"/>
  <c r="AJ93" i="1"/>
  <c r="AK93" i="1"/>
  <c r="AL93" i="1"/>
  <c r="AM93" i="1"/>
  <c r="AN93" i="1"/>
  <c r="AO93" i="1"/>
  <c r="AP93" i="1"/>
  <c r="AQ93" i="1"/>
  <c r="AR93" i="1"/>
  <c r="AS93" i="1"/>
  <c r="AT93" i="1"/>
  <c r="AU93" i="1"/>
  <c r="AV93" i="1"/>
  <c r="AW93" i="1"/>
  <c r="AX93" i="1"/>
  <c r="AY93" i="1"/>
  <c r="AZ93" i="1"/>
  <c r="V94" i="1"/>
  <c r="W94" i="1"/>
  <c r="X94" i="1"/>
  <c r="Y94" i="1"/>
  <c r="T94" i="1" s="1"/>
  <c r="Z94" i="1"/>
  <c r="AA94" i="1"/>
  <c r="AB94" i="1"/>
  <c r="AC94" i="1"/>
  <c r="AD94" i="1"/>
  <c r="AE94" i="1"/>
  <c r="AF94" i="1"/>
  <c r="AH94" i="1" s="1"/>
  <c r="AI94" i="1" s="1"/>
  <c r="AG94" i="1"/>
  <c r="AJ94" i="1"/>
  <c r="AK94" i="1"/>
  <c r="AL94" i="1" s="1"/>
  <c r="AM94" i="1"/>
  <c r="AN94" i="1" s="1"/>
  <c r="AO94" i="1"/>
  <c r="AP94" i="1" s="1"/>
  <c r="AQ94" i="1"/>
  <c r="AR94" i="1"/>
  <c r="AS94" i="1"/>
  <c r="AT94" i="1"/>
  <c r="AU94" i="1"/>
  <c r="AV94" i="1"/>
  <c r="AW94" i="1"/>
  <c r="AX94" i="1"/>
  <c r="AY94" i="1"/>
  <c r="AZ94" i="1"/>
  <c r="V95" i="1"/>
  <c r="W95" i="1" s="1"/>
  <c r="T95" i="1" s="1"/>
  <c r="X95" i="1"/>
  <c r="Y95" i="1"/>
  <c r="Z95" i="1"/>
  <c r="AA95" i="1"/>
  <c r="AB95" i="1"/>
  <c r="AC95" i="1"/>
  <c r="AD95" i="1"/>
  <c r="AE95" i="1"/>
  <c r="AF95" i="1"/>
  <c r="AH95" i="1" s="1"/>
  <c r="AI95" i="1" s="1"/>
  <c r="AG95" i="1"/>
  <c r="AJ95" i="1"/>
  <c r="AK95" i="1"/>
  <c r="AL95" i="1"/>
  <c r="AM95" i="1"/>
  <c r="AN95" i="1"/>
  <c r="AO95" i="1"/>
  <c r="AP95" i="1" s="1"/>
  <c r="AQ95" i="1"/>
  <c r="AR95" i="1" s="1"/>
  <c r="AS95" i="1"/>
  <c r="AT95" i="1"/>
  <c r="AU95" i="1"/>
  <c r="AV95" i="1"/>
  <c r="AW95" i="1"/>
  <c r="AX95" i="1"/>
  <c r="AY95" i="1"/>
  <c r="AZ95" i="1"/>
  <c r="V96" i="1"/>
  <c r="W96" i="1" s="1"/>
  <c r="T96" i="1" s="1"/>
  <c r="X96" i="1"/>
  <c r="Y96" i="1"/>
  <c r="Z96" i="1"/>
  <c r="AA96" i="1"/>
  <c r="AB96" i="1"/>
  <c r="AC96" i="1"/>
  <c r="AD96" i="1"/>
  <c r="AE96" i="1"/>
  <c r="AF96" i="1"/>
  <c r="AG96" i="1"/>
  <c r="AH96" i="1"/>
  <c r="AI96" i="1"/>
  <c r="AJ96" i="1"/>
  <c r="AK96" i="1"/>
  <c r="AL96" i="1" s="1"/>
  <c r="AM96" i="1"/>
  <c r="AN96" i="1"/>
  <c r="AO96" i="1"/>
  <c r="AP96" i="1"/>
  <c r="AQ96" i="1"/>
  <c r="AR96" i="1"/>
  <c r="AS96" i="1"/>
  <c r="AT96" i="1"/>
  <c r="AU96" i="1"/>
  <c r="AV96" i="1"/>
  <c r="AW96" i="1"/>
  <c r="AX96" i="1"/>
  <c r="AY96" i="1"/>
  <c r="AZ96" i="1"/>
  <c r="T97" i="1"/>
  <c r="V97" i="1"/>
  <c r="W97" i="1"/>
  <c r="X97" i="1"/>
  <c r="Y97" i="1"/>
  <c r="Z97" i="1"/>
  <c r="AA97" i="1"/>
  <c r="AB97" i="1"/>
  <c r="AC97" i="1"/>
  <c r="AD97" i="1" s="1"/>
  <c r="AE97" i="1"/>
  <c r="AF97" i="1"/>
  <c r="AG97" i="1"/>
  <c r="AH97" i="1"/>
  <c r="AI97" i="1" s="1"/>
  <c r="AJ97" i="1"/>
  <c r="AK97" i="1"/>
  <c r="AL97" i="1" s="1"/>
  <c r="AM97" i="1"/>
  <c r="AN97" i="1" s="1"/>
  <c r="AO97" i="1"/>
  <c r="AP97" i="1"/>
  <c r="AQ97" i="1"/>
  <c r="AR97" i="1"/>
  <c r="AS97" i="1"/>
  <c r="AT97" i="1"/>
  <c r="AU97" i="1"/>
  <c r="AV97" i="1"/>
  <c r="AW97" i="1"/>
  <c r="AX97" i="1"/>
  <c r="AY97" i="1"/>
  <c r="AZ97" i="1"/>
  <c r="T98" i="1"/>
  <c r="V98" i="1"/>
  <c r="W98" i="1" s="1"/>
  <c r="X98" i="1"/>
  <c r="Y98" i="1"/>
  <c r="Z98" i="1"/>
  <c r="AA98" i="1"/>
  <c r="AB98" i="1"/>
  <c r="AC98" i="1"/>
  <c r="AD98" i="1" s="1"/>
  <c r="AE98" i="1"/>
  <c r="AF98" i="1"/>
  <c r="AG98" i="1"/>
  <c r="AH98" i="1"/>
  <c r="AI98" i="1" s="1"/>
  <c r="AJ98" i="1"/>
  <c r="AK98" i="1"/>
  <c r="AL98" i="1" s="1"/>
  <c r="AM98" i="1"/>
  <c r="AN98" i="1" s="1"/>
  <c r="AO98" i="1"/>
  <c r="AP98" i="1"/>
  <c r="AQ98" i="1"/>
  <c r="AR98" i="1"/>
  <c r="AS98" i="1"/>
  <c r="AT98" i="1"/>
  <c r="AU98" i="1"/>
  <c r="AV98" i="1"/>
  <c r="AW98" i="1"/>
  <c r="AX98" i="1"/>
  <c r="AY98" i="1"/>
  <c r="AZ98" i="1"/>
  <c r="V99" i="1"/>
  <c r="W99" i="1" s="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AX99" i="1"/>
  <c r="AY99" i="1"/>
  <c r="AZ99" i="1"/>
  <c r="V100" i="1"/>
  <c r="W100" i="1"/>
  <c r="X100" i="1"/>
  <c r="Y100" i="1"/>
  <c r="Z100" i="1"/>
  <c r="AA100" i="1"/>
  <c r="AB100" i="1"/>
  <c r="AC100" i="1"/>
  <c r="AD100" i="1"/>
  <c r="AE100" i="1"/>
  <c r="AF100" i="1"/>
  <c r="AG100" i="1"/>
  <c r="AH100" i="1"/>
  <c r="AI100" i="1" s="1"/>
  <c r="AJ100" i="1"/>
  <c r="AK100" i="1"/>
  <c r="AL100" i="1" s="1"/>
  <c r="AM100" i="1"/>
  <c r="AN100" i="1" s="1"/>
  <c r="AO100" i="1"/>
  <c r="AP100" i="1" s="1"/>
  <c r="AQ100" i="1"/>
  <c r="AR100" i="1" s="1"/>
  <c r="AS100" i="1"/>
  <c r="AT100" i="1"/>
  <c r="AU100" i="1"/>
  <c r="AV100" i="1"/>
  <c r="AW100" i="1"/>
  <c r="AX100" i="1"/>
  <c r="AY100" i="1"/>
  <c r="AZ100" i="1"/>
  <c r="V101" i="1"/>
  <c r="W101" i="1"/>
  <c r="X101" i="1"/>
  <c r="Y101" i="1"/>
  <c r="Z101" i="1"/>
  <c r="AA101" i="1"/>
  <c r="AB101" i="1"/>
  <c r="AC101" i="1"/>
  <c r="AD101" i="1"/>
  <c r="AE101" i="1"/>
  <c r="AF101" i="1"/>
  <c r="AG101" i="1"/>
  <c r="AH101" i="1"/>
  <c r="AI101" i="1" s="1"/>
  <c r="AJ101" i="1"/>
  <c r="AK101" i="1"/>
  <c r="AL101" i="1" s="1"/>
  <c r="U101" i="1" s="1"/>
  <c r="AM101" i="1"/>
  <c r="AN101" i="1" s="1"/>
  <c r="AO101" i="1"/>
  <c r="AP101" i="1" s="1"/>
  <c r="AQ101" i="1"/>
  <c r="AR101" i="1"/>
  <c r="AS101" i="1"/>
  <c r="AT101" i="1"/>
  <c r="AU101" i="1"/>
  <c r="AV101" i="1"/>
  <c r="AW101" i="1"/>
  <c r="AX101" i="1"/>
  <c r="AY101" i="1"/>
  <c r="AZ101" i="1"/>
  <c r="V102" i="1"/>
  <c r="W102" i="1" s="1"/>
  <c r="X102" i="1"/>
  <c r="Y102" i="1"/>
  <c r="Z102" i="1"/>
  <c r="AA102" i="1"/>
  <c r="AB102" i="1"/>
  <c r="AC102" i="1"/>
  <c r="AD102" i="1"/>
  <c r="AE102" i="1"/>
  <c r="AF102" i="1"/>
  <c r="AH102" i="1" s="1"/>
  <c r="AI102" i="1" s="1"/>
  <c r="AG102" i="1"/>
  <c r="AJ102" i="1"/>
  <c r="AK102" i="1"/>
  <c r="AL102" i="1"/>
  <c r="AM102" i="1"/>
  <c r="AN102" i="1" s="1"/>
  <c r="AO102" i="1"/>
  <c r="AP102" i="1" s="1"/>
  <c r="AQ102" i="1"/>
  <c r="AR102" i="1" s="1"/>
  <c r="AS102" i="1"/>
  <c r="AT102" i="1"/>
  <c r="AU102" i="1"/>
  <c r="AV102" i="1"/>
  <c r="AW102" i="1"/>
  <c r="AX102" i="1"/>
  <c r="AY102" i="1"/>
  <c r="AZ102" i="1"/>
  <c r="T103" i="1"/>
  <c r="V103" i="1"/>
  <c r="W103" i="1"/>
  <c r="X103" i="1"/>
  <c r="Y103" i="1"/>
  <c r="Z103" i="1"/>
  <c r="AA103" i="1"/>
  <c r="AB103" i="1"/>
  <c r="AC103" i="1"/>
  <c r="AD103" i="1"/>
  <c r="AE103" i="1"/>
  <c r="AF103" i="1"/>
  <c r="AH103" i="1" s="1"/>
  <c r="AI103" i="1" s="1"/>
  <c r="AG103" i="1"/>
  <c r="AJ103" i="1"/>
  <c r="AK103" i="1"/>
  <c r="AL103" i="1"/>
  <c r="AM103" i="1"/>
  <c r="AN103" i="1" s="1"/>
  <c r="AO103" i="1"/>
  <c r="AP103" i="1"/>
  <c r="AQ103" i="1"/>
  <c r="AR103" i="1" s="1"/>
  <c r="AS103" i="1"/>
  <c r="AT103" i="1"/>
  <c r="AU103" i="1"/>
  <c r="AV103" i="1"/>
  <c r="AW103" i="1"/>
  <c r="AX103" i="1"/>
  <c r="AY103" i="1"/>
  <c r="AZ103" i="1"/>
  <c r="V104" i="1"/>
  <c r="W104" i="1" s="1"/>
  <c r="X104" i="1"/>
  <c r="Y104" i="1"/>
  <c r="Z104" i="1"/>
  <c r="AA104" i="1"/>
  <c r="AB104" i="1"/>
  <c r="AC104" i="1"/>
  <c r="AD104" i="1"/>
  <c r="AE104" i="1"/>
  <c r="AF104" i="1"/>
  <c r="AG104" i="1"/>
  <c r="AH104" i="1"/>
  <c r="AI104" i="1"/>
  <c r="AJ104" i="1"/>
  <c r="AK104" i="1"/>
  <c r="AL104" i="1"/>
  <c r="AM104" i="1"/>
  <c r="AN104" i="1" s="1"/>
  <c r="AO104" i="1"/>
  <c r="AP104" i="1"/>
  <c r="AQ104" i="1"/>
  <c r="AR104" i="1" s="1"/>
  <c r="AS104" i="1"/>
  <c r="AT104" i="1"/>
  <c r="AU104" i="1"/>
  <c r="AV104" i="1"/>
  <c r="AW104" i="1"/>
  <c r="AX104" i="1"/>
  <c r="AY104" i="1"/>
  <c r="AZ104" i="1"/>
  <c r="V105" i="1"/>
  <c r="W105" i="1" s="1"/>
  <c r="X105" i="1"/>
  <c r="Y105" i="1"/>
  <c r="Z105" i="1"/>
  <c r="AA105" i="1"/>
  <c r="AB105" i="1"/>
  <c r="AC105" i="1"/>
  <c r="AD105" i="1"/>
  <c r="AE105" i="1"/>
  <c r="AF105" i="1"/>
  <c r="AH105" i="1" s="1"/>
  <c r="AI105" i="1" s="1"/>
  <c r="AG105" i="1"/>
  <c r="AJ105" i="1"/>
  <c r="AK105" i="1"/>
  <c r="AL105" i="1"/>
  <c r="U105" i="1" s="1"/>
  <c r="AM105" i="1"/>
  <c r="AN105" i="1"/>
  <c r="AO105" i="1"/>
  <c r="AP105" i="1" s="1"/>
  <c r="AQ105" i="1"/>
  <c r="AR105" i="1" s="1"/>
  <c r="AS105" i="1"/>
  <c r="AT105" i="1"/>
  <c r="AU105" i="1"/>
  <c r="AV105" i="1"/>
  <c r="AW105" i="1"/>
  <c r="AX105" i="1"/>
  <c r="AY105" i="1"/>
  <c r="AZ105" i="1"/>
  <c r="V106" i="1"/>
  <c r="W106" i="1"/>
  <c r="X106" i="1"/>
  <c r="Y106" i="1"/>
  <c r="Z106" i="1"/>
  <c r="AA106" i="1"/>
  <c r="AB106" i="1"/>
  <c r="AC106" i="1"/>
  <c r="AD106" i="1"/>
  <c r="AE106" i="1"/>
  <c r="AF106" i="1"/>
  <c r="AH106" i="1" s="1"/>
  <c r="AI106" i="1" s="1"/>
  <c r="AG106" i="1"/>
  <c r="AJ106" i="1"/>
  <c r="AK106" i="1"/>
  <c r="AL106" i="1" s="1"/>
  <c r="AM106" i="1"/>
  <c r="AN106" i="1" s="1"/>
  <c r="AO106" i="1"/>
  <c r="AP106" i="1"/>
  <c r="AQ106" i="1"/>
  <c r="AR106" i="1" s="1"/>
  <c r="AS106" i="1"/>
  <c r="AT106" i="1"/>
  <c r="AU106" i="1"/>
  <c r="AV106" i="1"/>
  <c r="AW106" i="1"/>
  <c r="AX106" i="1"/>
  <c r="AY106" i="1"/>
  <c r="AZ106" i="1"/>
  <c r="V107" i="1"/>
  <c r="W107" i="1" s="1"/>
  <c r="X107" i="1"/>
  <c r="Y107" i="1"/>
  <c r="Z107" i="1"/>
  <c r="AA107" i="1"/>
  <c r="AB107" i="1"/>
  <c r="AC107" i="1"/>
  <c r="AD107" i="1"/>
  <c r="AE107" i="1"/>
  <c r="AF107" i="1"/>
  <c r="AH107" i="1" s="1"/>
  <c r="AI107" i="1" s="1"/>
  <c r="AG107" i="1"/>
  <c r="AJ107" i="1"/>
  <c r="AK107" i="1"/>
  <c r="AL107" i="1"/>
  <c r="AM107" i="1"/>
  <c r="AN107" i="1"/>
  <c r="AO107" i="1"/>
  <c r="AP107" i="1"/>
  <c r="AQ107" i="1"/>
  <c r="AR107" i="1" s="1"/>
  <c r="AS107" i="1"/>
  <c r="AT107" i="1"/>
  <c r="AU107" i="1"/>
  <c r="AV107" i="1"/>
  <c r="AW107" i="1"/>
  <c r="AX107" i="1"/>
  <c r="AY107" i="1"/>
  <c r="AZ107" i="1"/>
  <c r="V108" i="1"/>
  <c r="W108" i="1" s="1"/>
  <c r="X108" i="1"/>
  <c r="Y108" i="1"/>
  <c r="Z108" i="1"/>
  <c r="AA108" i="1"/>
  <c r="AB108" i="1"/>
  <c r="AC108" i="1"/>
  <c r="AD108" i="1"/>
  <c r="AE108" i="1"/>
  <c r="AF108" i="1"/>
  <c r="AG108" i="1"/>
  <c r="AH108" i="1"/>
  <c r="AI108" i="1"/>
  <c r="AJ108" i="1"/>
  <c r="AK108" i="1"/>
  <c r="AL108" i="1"/>
  <c r="AM108" i="1"/>
  <c r="AN108" i="1"/>
  <c r="AO108" i="1"/>
  <c r="AP108" i="1"/>
  <c r="AQ108" i="1"/>
  <c r="AR108" i="1" s="1"/>
  <c r="AS108" i="1"/>
  <c r="AT108" i="1"/>
  <c r="AU108" i="1"/>
  <c r="AV108" i="1"/>
  <c r="AW108" i="1"/>
  <c r="AX108" i="1"/>
  <c r="AY108" i="1"/>
  <c r="AZ108" i="1"/>
  <c r="V109" i="1"/>
  <c r="W109" i="1"/>
  <c r="T109" i="1" s="1"/>
  <c r="X109" i="1"/>
  <c r="Y109" i="1"/>
  <c r="Z109" i="1"/>
  <c r="AA109" i="1"/>
  <c r="AB109" i="1"/>
  <c r="AC109" i="1"/>
  <c r="AD109" i="1"/>
  <c r="AE109" i="1"/>
  <c r="AF109" i="1"/>
  <c r="AG109" i="1"/>
  <c r="AH109" i="1"/>
  <c r="AI109" i="1" s="1"/>
  <c r="AJ109" i="1"/>
  <c r="AK109" i="1"/>
  <c r="AL109" i="1"/>
  <c r="U109" i="1" s="1"/>
  <c r="AM109" i="1"/>
  <c r="AN109" i="1"/>
  <c r="AO109" i="1"/>
  <c r="AP109" i="1"/>
  <c r="AQ109" i="1"/>
  <c r="AR109" i="1" s="1"/>
  <c r="AS109" i="1"/>
  <c r="AT109" i="1"/>
  <c r="AU109" i="1"/>
  <c r="AV109" i="1"/>
  <c r="AW109" i="1"/>
  <c r="AX109" i="1"/>
  <c r="AY109" i="1"/>
  <c r="AZ109" i="1"/>
  <c r="V110" i="1"/>
  <c r="W110" i="1"/>
  <c r="X110" i="1"/>
  <c r="Y110" i="1"/>
  <c r="Z110" i="1"/>
  <c r="AA110" i="1"/>
  <c r="AB110" i="1"/>
  <c r="AC110" i="1"/>
  <c r="AD110" i="1"/>
  <c r="AE110" i="1"/>
  <c r="AF110" i="1"/>
  <c r="AH110" i="1" s="1"/>
  <c r="AG110" i="1"/>
  <c r="AI110" i="1"/>
  <c r="AJ110" i="1"/>
  <c r="AK110" i="1"/>
  <c r="AL110" i="1"/>
  <c r="AM110" i="1"/>
  <c r="AN110" i="1"/>
  <c r="AO110" i="1"/>
  <c r="AP110" i="1"/>
  <c r="AQ110" i="1"/>
  <c r="AR110" i="1" s="1"/>
  <c r="AS110" i="1"/>
  <c r="AT110" i="1"/>
  <c r="AU110" i="1"/>
  <c r="AV110" i="1"/>
  <c r="AW110" i="1"/>
  <c r="AX110" i="1"/>
  <c r="AY110" i="1"/>
  <c r="AZ110" i="1"/>
  <c r="V111" i="1"/>
  <c r="W111" i="1"/>
  <c r="X111" i="1"/>
  <c r="Y111" i="1"/>
  <c r="Z111" i="1"/>
  <c r="AA111" i="1"/>
  <c r="AB111" i="1"/>
  <c r="AC111" i="1"/>
  <c r="AD111" i="1"/>
  <c r="AE111" i="1"/>
  <c r="AF111" i="1"/>
  <c r="AH111" i="1" s="1"/>
  <c r="AI111" i="1" s="1"/>
  <c r="AG111" i="1"/>
  <c r="AJ111" i="1"/>
  <c r="AK111" i="1"/>
  <c r="AL111" i="1"/>
  <c r="AM111" i="1"/>
  <c r="AN111" i="1" s="1"/>
  <c r="AO111" i="1"/>
  <c r="AP111" i="1"/>
  <c r="AQ111" i="1"/>
  <c r="AR111" i="1"/>
  <c r="AS111" i="1"/>
  <c r="AT111" i="1"/>
  <c r="AU111" i="1"/>
  <c r="AV111" i="1"/>
  <c r="AW111" i="1"/>
  <c r="AX111" i="1"/>
  <c r="AY111" i="1"/>
  <c r="AZ111" i="1"/>
  <c r="V112" i="1"/>
  <c r="W112" i="1" s="1"/>
  <c r="T112" i="1" s="1"/>
  <c r="X112" i="1"/>
  <c r="Y112" i="1"/>
  <c r="Z112" i="1"/>
  <c r="AA112" i="1"/>
  <c r="AB112" i="1"/>
  <c r="AC112" i="1"/>
  <c r="AD112" i="1"/>
  <c r="AE112" i="1"/>
  <c r="AF112" i="1"/>
  <c r="AG112" i="1"/>
  <c r="AH112" i="1"/>
  <c r="AI112" i="1" s="1"/>
  <c r="AJ112" i="1"/>
  <c r="AK112" i="1"/>
  <c r="AL112" i="1"/>
  <c r="AM112" i="1"/>
  <c r="AN112" i="1" s="1"/>
  <c r="AO112" i="1"/>
  <c r="AP112" i="1" s="1"/>
  <c r="AQ112" i="1"/>
  <c r="AR112" i="1"/>
  <c r="AS112" i="1"/>
  <c r="AT112" i="1"/>
  <c r="AU112" i="1"/>
  <c r="AV112" i="1"/>
  <c r="AW112" i="1"/>
  <c r="AX112" i="1"/>
  <c r="AY112" i="1"/>
  <c r="AZ112" i="1"/>
  <c r="V113" i="1"/>
  <c r="W113" i="1"/>
  <c r="X113" i="1"/>
  <c r="Y113" i="1"/>
  <c r="Z113" i="1"/>
  <c r="AA113" i="1"/>
  <c r="AB113" i="1"/>
  <c r="AC113" i="1"/>
  <c r="AD113" i="1" s="1"/>
  <c r="AE113" i="1"/>
  <c r="AF113" i="1"/>
  <c r="AH113" i="1" s="1"/>
  <c r="AG113" i="1"/>
  <c r="AI113" i="1"/>
  <c r="AJ113" i="1"/>
  <c r="AK113" i="1"/>
  <c r="AL113" i="1" s="1"/>
  <c r="AM113" i="1"/>
  <c r="AN113" i="1"/>
  <c r="AO113" i="1"/>
  <c r="AP113" i="1"/>
  <c r="AQ113" i="1"/>
  <c r="AR113" i="1"/>
  <c r="AS113" i="1"/>
  <c r="AT113" i="1"/>
  <c r="AU113" i="1"/>
  <c r="AV113" i="1"/>
  <c r="AW113" i="1"/>
  <c r="AX113" i="1"/>
  <c r="AY113" i="1"/>
  <c r="AZ113" i="1"/>
  <c r="T114" i="1"/>
  <c r="V114" i="1"/>
  <c r="W114" i="1" s="1"/>
  <c r="X114" i="1"/>
  <c r="Y114" i="1"/>
  <c r="Z114" i="1"/>
  <c r="AA114" i="1"/>
  <c r="AB114" i="1"/>
  <c r="AC114" i="1"/>
  <c r="AD114" i="1" s="1"/>
  <c r="AE114" i="1"/>
  <c r="AF114" i="1"/>
  <c r="AH114" i="1" s="1"/>
  <c r="AG114" i="1"/>
  <c r="AI114" i="1"/>
  <c r="AJ114" i="1"/>
  <c r="AK114" i="1"/>
  <c r="AL114" i="1"/>
  <c r="AM114" i="1"/>
  <c r="AN114" i="1"/>
  <c r="AO114" i="1"/>
  <c r="AP114" i="1"/>
  <c r="AQ114" i="1"/>
  <c r="AR114" i="1"/>
  <c r="AS114" i="1"/>
  <c r="AT114" i="1"/>
  <c r="AU114" i="1"/>
  <c r="AV114" i="1"/>
  <c r="AW114" i="1"/>
  <c r="AX114" i="1"/>
  <c r="AY114" i="1"/>
  <c r="AZ114" i="1"/>
  <c r="V115" i="1"/>
  <c r="W115" i="1"/>
  <c r="X115" i="1"/>
  <c r="Y115" i="1"/>
  <c r="Z115" i="1"/>
  <c r="AA115" i="1"/>
  <c r="AB115" i="1"/>
  <c r="AC115" i="1"/>
  <c r="AD115" i="1"/>
  <c r="AE115" i="1"/>
  <c r="AF115" i="1"/>
  <c r="AG115" i="1"/>
  <c r="AH115" i="1"/>
  <c r="AI115" i="1"/>
  <c r="AJ115" i="1"/>
  <c r="AK115" i="1"/>
  <c r="AL115" i="1" s="1"/>
  <c r="AM115" i="1"/>
  <c r="AN115" i="1" s="1"/>
  <c r="AO115" i="1"/>
  <c r="AP115" i="1"/>
  <c r="AQ115" i="1"/>
  <c r="AR115" i="1" s="1"/>
  <c r="AS115" i="1"/>
  <c r="AT115" i="1"/>
  <c r="AU115" i="1"/>
  <c r="AV115" i="1"/>
  <c r="AW115" i="1"/>
  <c r="AX115" i="1"/>
  <c r="AY115" i="1"/>
  <c r="AZ115" i="1"/>
  <c r="T116" i="1"/>
  <c r="V116" i="1"/>
  <c r="W116" i="1" s="1"/>
  <c r="X116" i="1"/>
  <c r="Y116" i="1"/>
  <c r="Z116" i="1"/>
  <c r="AA116" i="1"/>
  <c r="AB116" i="1"/>
  <c r="AC116" i="1"/>
  <c r="AD116" i="1" s="1"/>
  <c r="U116" i="1" s="1"/>
  <c r="AE116" i="1"/>
  <c r="AF116" i="1"/>
  <c r="AG116" i="1"/>
  <c r="AH116" i="1"/>
  <c r="AI116" i="1" s="1"/>
  <c r="AJ116" i="1"/>
  <c r="AK116" i="1"/>
  <c r="AL116" i="1"/>
  <c r="AM116" i="1"/>
  <c r="AN116" i="1"/>
  <c r="AO116" i="1"/>
  <c r="AP116" i="1"/>
  <c r="AQ116" i="1"/>
  <c r="AR116" i="1" s="1"/>
  <c r="AS116" i="1"/>
  <c r="AT116" i="1"/>
  <c r="AU116" i="1"/>
  <c r="AV116" i="1"/>
  <c r="AW116" i="1"/>
  <c r="AX116" i="1"/>
  <c r="AY116" i="1"/>
  <c r="AZ116" i="1"/>
  <c r="V117" i="1"/>
  <c r="W117" i="1" s="1"/>
  <c r="X117" i="1"/>
  <c r="Y117" i="1"/>
  <c r="Z117" i="1"/>
  <c r="AA117" i="1"/>
  <c r="AB117" i="1"/>
  <c r="AC117" i="1"/>
  <c r="AD117" i="1" s="1"/>
  <c r="AE117" i="1"/>
  <c r="AF117" i="1"/>
  <c r="AG117" i="1"/>
  <c r="AH117" i="1"/>
  <c r="AI117" i="1"/>
  <c r="AJ117" i="1"/>
  <c r="AK117" i="1"/>
  <c r="AL117" i="1"/>
  <c r="AM117" i="1"/>
  <c r="AN117" i="1"/>
  <c r="AO117" i="1"/>
  <c r="AP117" i="1"/>
  <c r="AQ117" i="1"/>
  <c r="AR117" i="1"/>
  <c r="AS117" i="1"/>
  <c r="AT117" i="1"/>
  <c r="AU117" i="1"/>
  <c r="AV117" i="1"/>
  <c r="AW117" i="1"/>
  <c r="AX117" i="1"/>
  <c r="AY117" i="1"/>
  <c r="AZ117" i="1"/>
  <c r="V118" i="1"/>
  <c r="W118" i="1"/>
  <c r="X118" i="1"/>
  <c r="Y118" i="1"/>
  <c r="Z118" i="1"/>
  <c r="AA118" i="1"/>
  <c r="AB118" i="1"/>
  <c r="AC118" i="1"/>
  <c r="AD118" i="1" s="1"/>
  <c r="AE118" i="1"/>
  <c r="AF118" i="1"/>
  <c r="AG118" i="1"/>
  <c r="AH118" i="1"/>
  <c r="AI118" i="1"/>
  <c r="AJ118" i="1"/>
  <c r="AK118" i="1"/>
  <c r="AL118" i="1" s="1"/>
  <c r="AM118" i="1"/>
  <c r="AN118" i="1"/>
  <c r="AO118" i="1"/>
  <c r="AP118" i="1" s="1"/>
  <c r="AQ118" i="1"/>
  <c r="AR118" i="1"/>
  <c r="AS118" i="1"/>
  <c r="AT118" i="1"/>
  <c r="AU118" i="1"/>
  <c r="AV118" i="1"/>
  <c r="AW118" i="1"/>
  <c r="AX118" i="1"/>
  <c r="AY118" i="1"/>
  <c r="AZ118" i="1"/>
  <c r="T119" i="1"/>
  <c r="V119" i="1"/>
  <c r="W119" i="1"/>
  <c r="X119" i="1"/>
  <c r="Y119" i="1"/>
  <c r="Z119" i="1"/>
  <c r="AA119" i="1"/>
  <c r="AB119" i="1"/>
  <c r="AC119" i="1"/>
  <c r="AD119" i="1"/>
  <c r="AE119" i="1"/>
  <c r="AF119" i="1"/>
  <c r="AG119" i="1"/>
  <c r="AH119" i="1"/>
  <c r="AI119" i="1"/>
  <c r="AJ119" i="1"/>
  <c r="AK119" i="1"/>
  <c r="AL119" i="1" s="1"/>
  <c r="U119" i="1" s="1"/>
  <c r="AM119" i="1"/>
  <c r="AN119" i="1"/>
  <c r="AO119" i="1"/>
  <c r="AP119" i="1"/>
  <c r="AQ119" i="1"/>
  <c r="AR119" i="1"/>
  <c r="AS119" i="1"/>
  <c r="AT119" i="1"/>
  <c r="AU119" i="1"/>
  <c r="AV119" i="1"/>
  <c r="AW119" i="1"/>
  <c r="AX119" i="1"/>
  <c r="AY119" i="1"/>
  <c r="AZ119" i="1"/>
  <c r="T120" i="1"/>
  <c r="V120" i="1"/>
  <c r="W120" i="1"/>
  <c r="X120" i="1"/>
  <c r="Y120" i="1"/>
  <c r="Z120" i="1"/>
  <c r="AA120" i="1"/>
  <c r="AB120" i="1"/>
  <c r="AC120" i="1"/>
  <c r="AD120" i="1" s="1"/>
  <c r="AE120" i="1"/>
  <c r="AF120" i="1"/>
  <c r="AH120" i="1" s="1"/>
  <c r="AI120" i="1" s="1"/>
  <c r="AG120" i="1"/>
  <c r="AJ120" i="1"/>
  <c r="AK120" i="1"/>
  <c r="AL120" i="1"/>
  <c r="AM120" i="1"/>
  <c r="AN120" i="1" s="1"/>
  <c r="AO120" i="1"/>
  <c r="AP120" i="1"/>
  <c r="AQ120" i="1"/>
  <c r="AR120" i="1"/>
  <c r="AS120" i="1"/>
  <c r="AT120" i="1"/>
  <c r="AU120" i="1"/>
  <c r="AV120" i="1"/>
  <c r="AW120" i="1"/>
  <c r="AX120" i="1"/>
  <c r="AY120" i="1"/>
  <c r="AZ120" i="1"/>
  <c r="V121" i="1"/>
  <c r="W121" i="1" s="1"/>
  <c r="X121" i="1"/>
  <c r="Y121" i="1"/>
  <c r="Z121" i="1"/>
  <c r="AA121" i="1"/>
  <c r="AB121" i="1"/>
  <c r="AC121" i="1"/>
  <c r="AD121" i="1" s="1"/>
  <c r="AE121" i="1"/>
  <c r="AF121" i="1"/>
  <c r="AG121" i="1"/>
  <c r="AH121" i="1"/>
  <c r="AI121" i="1" s="1"/>
  <c r="AJ121" i="1"/>
  <c r="AK121" i="1"/>
  <c r="AL121" i="1" s="1"/>
  <c r="AM121" i="1"/>
  <c r="AN121" i="1"/>
  <c r="AO121" i="1"/>
  <c r="AP121" i="1"/>
  <c r="AQ121" i="1"/>
  <c r="AR121" i="1"/>
  <c r="AS121" i="1"/>
  <c r="AT121" i="1"/>
  <c r="AU121" i="1"/>
  <c r="AV121" i="1"/>
  <c r="AW121" i="1"/>
  <c r="AX121" i="1"/>
  <c r="AY121" i="1"/>
  <c r="AZ121" i="1"/>
  <c r="V122" i="1"/>
  <c r="W122" i="1"/>
  <c r="X122" i="1"/>
  <c r="Y122" i="1"/>
  <c r="Z122" i="1"/>
  <c r="AA122" i="1"/>
  <c r="AB122" i="1"/>
  <c r="AC122" i="1"/>
  <c r="AD122" i="1" s="1"/>
  <c r="AE122" i="1"/>
  <c r="AF122" i="1"/>
  <c r="AG122" i="1"/>
  <c r="AH122" i="1"/>
  <c r="AI122" i="1" s="1"/>
  <c r="AJ122" i="1"/>
  <c r="AK122" i="1"/>
  <c r="AL122" i="1" s="1"/>
  <c r="AM122" i="1"/>
  <c r="AN122" i="1" s="1"/>
  <c r="AO122" i="1"/>
  <c r="AP122" i="1"/>
  <c r="AQ122" i="1"/>
  <c r="AR122" i="1"/>
  <c r="AS122" i="1"/>
  <c r="AT122" i="1"/>
  <c r="AU122" i="1"/>
  <c r="AV122" i="1"/>
  <c r="AW122" i="1"/>
  <c r="AX122" i="1"/>
  <c r="AY122" i="1"/>
  <c r="AZ122" i="1"/>
  <c r="V123" i="1"/>
  <c r="W123" i="1"/>
  <c r="X123" i="1"/>
  <c r="Y123" i="1"/>
  <c r="Z123" i="1"/>
  <c r="AA123" i="1"/>
  <c r="AB123" i="1"/>
  <c r="AC123" i="1"/>
  <c r="AD123" i="1"/>
  <c r="AE123" i="1"/>
  <c r="AF123" i="1"/>
  <c r="AH123" i="1" s="1"/>
  <c r="AG123" i="1"/>
  <c r="AI123" i="1"/>
  <c r="AJ123" i="1"/>
  <c r="AK123" i="1"/>
  <c r="AL123" i="1"/>
  <c r="AM123" i="1"/>
  <c r="AN123" i="1" s="1"/>
  <c r="AO123" i="1"/>
  <c r="AP123" i="1" s="1"/>
  <c r="AQ123" i="1"/>
  <c r="AR123" i="1" s="1"/>
  <c r="AS123" i="1"/>
  <c r="AT123" i="1"/>
  <c r="AU123" i="1"/>
  <c r="AV123" i="1"/>
  <c r="AW123" i="1"/>
  <c r="AX123" i="1"/>
  <c r="AY123" i="1"/>
  <c r="AZ123" i="1"/>
  <c r="T123" i="1" s="1"/>
  <c r="V124" i="1"/>
  <c r="W124" i="1"/>
  <c r="X124" i="1"/>
  <c r="Y124" i="1"/>
  <c r="Z124" i="1"/>
  <c r="AA124" i="1"/>
  <c r="AB124" i="1"/>
  <c r="AC124" i="1"/>
  <c r="AD124" i="1" s="1"/>
  <c r="AE124" i="1"/>
  <c r="AF124" i="1"/>
  <c r="AG124" i="1"/>
  <c r="AH124" i="1"/>
  <c r="AI124" i="1" s="1"/>
  <c r="AJ124" i="1"/>
  <c r="AK124" i="1"/>
  <c r="AL124" i="1" s="1"/>
  <c r="AM124" i="1"/>
  <c r="AN124" i="1"/>
  <c r="AO124" i="1"/>
  <c r="AP124" i="1"/>
  <c r="AQ124" i="1"/>
  <c r="AR124" i="1"/>
  <c r="AS124" i="1"/>
  <c r="AT124" i="1"/>
  <c r="AU124" i="1"/>
  <c r="AV124" i="1"/>
  <c r="AW124" i="1"/>
  <c r="AX124" i="1"/>
  <c r="AY124" i="1"/>
  <c r="AZ124" i="1"/>
  <c r="V125" i="1"/>
  <c r="W125" i="1" s="1"/>
  <c r="X125" i="1"/>
  <c r="Y125" i="1"/>
  <c r="Z125" i="1"/>
  <c r="AA125" i="1"/>
  <c r="AB125" i="1"/>
  <c r="AC125" i="1"/>
  <c r="AD125" i="1" s="1"/>
  <c r="AE125" i="1"/>
  <c r="AF125" i="1"/>
  <c r="AH125" i="1" s="1"/>
  <c r="AI125" i="1" s="1"/>
  <c r="AG125" i="1"/>
  <c r="AJ125" i="1"/>
  <c r="AK125" i="1"/>
  <c r="AL125" i="1" s="1"/>
  <c r="AM125" i="1"/>
  <c r="AN125" i="1" s="1"/>
  <c r="AO125" i="1"/>
  <c r="AP125" i="1" s="1"/>
  <c r="AQ125" i="1"/>
  <c r="AR125" i="1" s="1"/>
  <c r="AS125" i="1"/>
  <c r="AT125" i="1"/>
  <c r="AU125" i="1"/>
  <c r="AV125" i="1"/>
  <c r="AW125" i="1"/>
  <c r="AX125" i="1"/>
  <c r="AY125" i="1"/>
  <c r="AZ125" i="1"/>
  <c r="T126" i="1"/>
  <c r="V126" i="1"/>
  <c r="W126" i="1"/>
  <c r="X126" i="1"/>
  <c r="Y126" i="1"/>
  <c r="Z126" i="1"/>
  <c r="AA126" i="1"/>
  <c r="AB126" i="1"/>
  <c r="AC126" i="1"/>
  <c r="AD126" i="1" s="1"/>
  <c r="AE126" i="1"/>
  <c r="AF126" i="1"/>
  <c r="AH126" i="1" s="1"/>
  <c r="AI126" i="1" s="1"/>
  <c r="AG126" i="1"/>
  <c r="AJ126" i="1"/>
  <c r="AK126" i="1"/>
  <c r="AL126" i="1" s="1"/>
  <c r="AM126" i="1"/>
  <c r="AN126" i="1"/>
  <c r="AO126" i="1"/>
  <c r="AP126" i="1" s="1"/>
  <c r="AQ126" i="1"/>
  <c r="AR126" i="1" s="1"/>
  <c r="AS126" i="1"/>
  <c r="AT126" i="1"/>
  <c r="AU126" i="1"/>
  <c r="AV126" i="1"/>
  <c r="AW126" i="1"/>
  <c r="AX126" i="1"/>
  <c r="AY126" i="1"/>
  <c r="AZ126" i="1"/>
  <c r="V127" i="1"/>
  <c r="W127" i="1"/>
  <c r="X127" i="1"/>
  <c r="Y127" i="1"/>
  <c r="Z127" i="1"/>
  <c r="AA127" i="1"/>
  <c r="AB127" i="1"/>
  <c r="AC127" i="1"/>
  <c r="AD127" i="1" s="1"/>
  <c r="AE127" i="1"/>
  <c r="AF127" i="1"/>
  <c r="AG127" i="1"/>
  <c r="AH127" i="1"/>
  <c r="AI127" i="1"/>
  <c r="AJ127" i="1"/>
  <c r="AK127" i="1"/>
  <c r="AL127" i="1"/>
  <c r="AM127" i="1"/>
  <c r="AN127" i="1"/>
  <c r="AO127" i="1"/>
  <c r="AP127" i="1"/>
  <c r="AQ127" i="1"/>
  <c r="AR127" i="1" s="1"/>
  <c r="AS127" i="1"/>
  <c r="AT127" i="1"/>
  <c r="AU127" i="1"/>
  <c r="AV127" i="1"/>
  <c r="AW127" i="1"/>
  <c r="AX127" i="1"/>
  <c r="AY127" i="1"/>
  <c r="AZ127" i="1"/>
  <c r="V128" i="1"/>
  <c r="W128" i="1" s="1"/>
  <c r="X128" i="1"/>
  <c r="Y128" i="1"/>
  <c r="Z128" i="1"/>
  <c r="AA128" i="1"/>
  <c r="AB128" i="1"/>
  <c r="AC128" i="1"/>
  <c r="AD128" i="1"/>
  <c r="AE128" i="1"/>
  <c r="AF128" i="1"/>
  <c r="AG128" i="1"/>
  <c r="AH128" i="1"/>
  <c r="AI128" i="1"/>
  <c r="AJ128" i="1"/>
  <c r="AK128" i="1"/>
  <c r="AL128" i="1" s="1"/>
  <c r="AM128" i="1"/>
  <c r="AN128" i="1"/>
  <c r="AO128" i="1"/>
  <c r="AP128" i="1" s="1"/>
  <c r="AQ128" i="1"/>
  <c r="AR128" i="1"/>
  <c r="AS128" i="1"/>
  <c r="AT128" i="1"/>
  <c r="AU128" i="1"/>
  <c r="AV128" i="1"/>
  <c r="AW128" i="1"/>
  <c r="AX128" i="1"/>
  <c r="AY128" i="1"/>
  <c r="AZ128" i="1"/>
  <c r="V129" i="1"/>
  <c r="W129" i="1"/>
  <c r="X129" i="1"/>
  <c r="Y129" i="1"/>
  <c r="T129" i="1" s="1"/>
  <c r="Z129" i="1"/>
  <c r="AA129" i="1"/>
  <c r="AB129" i="1"/>
  <c r="AC129" i="1"/>
  <c r="AD129" i="1"/>
  <c r="AE129" i="1"/>
  <c r="AF129" i="1"/>
  <c r="AH129" i="1" s="1"/>
  <c r="AI129" i="1" s="1"/>
  <c r="AG129" i="1"/>
  <c r="AJ129" i="1"/>
  <c r="AK129" i="1"/>
  <c r="AL129" i="1" s="1"/>
  <c r="AM129" i="1"/>
  <c r="AN129" i="1"/>
  <c r="AO129" i="1"/>
  <c r="AP129" i="1"/>
  <c r="AQ129" i="1"/>
  <c r="AR129" i="1" s="1"/>
  <c r="AS129" i="1"/>
  <c r="AT129" i="1"/>
  <c r="AU129" i="1"/>
  <c r="AV129" i="1"/>
  <c r="AW129" i="1"/>
  <c r="AX129" i="1"/>
  <c r="AY129" i="1"/>
  <c r="AZ129" i="1"/>
  <c r="T130" i="1"/>
  <c r="V130" i="1"/>
  <c r="W130" i="1" s="1"/>
  <c r="X130" i="1"/>
  <c r="Y130" i="1"/>
  <c r="Z130" i="1"/>
  <c r="AA130" i="1"/>
  <c r="AB130" i="1"/>
  <c r="AC130" i="1"/>
  <c r="AD130" i="1" s="1"/>
  <c r="AE130" i="1"/>
  <c r="AF130" i="1"/>
  <c r="AG130" i="1"/>
  <c r="AH130" i="1"/>
  <c r="AI130" i="1" s="1"/>
  <c r="AJ130" i="1"/>
  <c r="AK130" i="1"/>
  <c r="AL130" i="1"/>
  <c r="AM130" i="1"/>
  <c r="AN130" i="1" s="1"/>
  <c r="AO130" i="1"/>
  <c r="AP130" i="1"/>
  <c r="AQ130" i="1"/>
  <c r="AR130" i="1" s="1"/>
  <c r="AS130" i="1"/>
  <c r="AT130" i="1"/>
  <c r="AU130" i="1"/>
  <c r="AV130" i="1"/>
  <c r="AW130" i="1"/>
  <c r="AX130" i="1"/>
  <c r="AY130" i="1"/>
  <c r="AZ130" i="1"/>
  <c r="V131" i="1"/>
  <c r="W131" i="1"/>
  <c r="X131" i="1"/>
  <c r="Y131" i="1"/>
  <c r="Z131" i="1"/>
  <c r="AA131" i="1"/>
  <c r="AB131" i="1"/>
  <c r="AC131" i="1"/>
  <c r="AD131" i="1"/>
  <c r="AE131" i="1"/>
  <c r="AF131" i="1"/>
  <c r="AH131" i="1" s="1"/>
  <c r="AI131" i="1" s="1"/>
  <c r="AG131" i="1"/>
  <c r="AJ131" i="1"/>
  <c r="AK131" i="1"/>
  <c r="AL131" i="1"/>
  <c r="AM131" i="1"/>
  <c r="AN131" i="1"/>
  <c r="AO131" i="1"/>
  <c r="AP131" i="1" s="1"/>
  <c r="AQ131" i="1"/>
  <c r="AR131" i="1"/>
  <c r="AS131" i="1"/>
  <c r="AT131" i="1"/>
  <c r="AU131" i="1"/>
  <c r="AV131" i="1"/>
  <c r="AW131" i="1"/>
  <c r="AX131" i="1"/>
  <c r="AY131" i="1"/>
  <c r="AZ131" i="1"/>
  <c r="V132" i="1"/>
  <c r="W132" i="1"/>
  <c r="T132" i="1" s="1"/>
  <c r="X132" i="1"/>
  <c r="Y132" i="1"/>
  <c r="Z132" i="1"/>
  <c r="AA132" i="1"/>
  <c r="AB132" i="1"/>
  <c r="AC132" i="1"/>
  <c r="AD132" i="1"/>
  <c r="AE132" i="1"/>
  <c r="AF132" i="1"/>
  <c r="AH132" i="1" s="1"/>
  <c r="AI132" i="1" s="1"/>
  <c r="AG132" i="1"/>
  <c r="AJ132" i="1"/>
  <c r="AK132" i="1"/>
  <c r="AL132" i="1"/>
  <c r="AM132" i="1"/>
  <c r="AN132" i="1" s="1"/>
  <c r="U132" i="1" s="1"/>
  <c r="AO132" i="1"/>
  <c r="AP132" i="1" s="1"/>
  <c r="AQ132" i="1"/>
  <c r="AR132" i="1" s="1"/>
  <c r="AS132" i="1"/>
  <c r="AT132" i="1"/>
  <c r="AU132" i="1"/>
  <c r="AV132" i="1"/>
  <c r="AW132" i="1"/>
  <c r="AX132" i="1"/>
  <c r="AY132" i="1"/>
  <c r="AZ132" i="1"/>
  <c r="V133" i="1"/>
  <c r="W133" i="1"/>
  <c r="X133" i="1"/>
  <c r="Y133" i="1"/>
  <c r="Z133" i="1"/>
  <c r="AA133" i="1"/>
  <c r="AB133" i="1"/>
  <c r="AC133" i="1"/>
  <c r="AD133" i="1"/>
  <c r="AE133" i="1"/>
  <c r="AF133" i="1"/>
  <c r="AH133" i="1" s="1"/>
  <c r="AI133" i="1" s="1"/>
  <c r="AG133" i="1"/>
  <c r="AJ133" i="1"/>
  <c r="AK133" i="1"/>
  <c r="AL133" i="1" s="1"/>
  <c r="AM133" i="1"/>
  <c r="AN133" i="1" s="1"/>
  <c r="AO133" i="1"/>
  <c r="AP133" i="1" s="1"/>
  <c r="AQ133" i="1"/>
  <c r="AR133" i="1"/>
  <c r="AS133" i="1"/>
  <c r="AT133" i="1"/>
  <c r="AU133" i="1"/>
  <c r="AV133" i="1"/>
  <c r="AW133" i="1"/>
  <c r="AX133" i="1"/>
  <c r="AY133" i="1"/>
  <c r="AZ133" i="1"/>
  <c r="T134" i="1"/>
  <c r="V134" i="1"/>
  <c r="W134" i="1" s="1"/>
  <c r="X134" i="1"/>
  <c r="Y134" i="1"/>
  <c r="Z134" i="1"/>
  <c r="AA134" i="1"/>
  <c r="AB134" i="1"/>
  <c r="AC134" i="1"/>
  <c r="AD134" i="1"/>
  <c r="AE134" i="1"/>
  <c r="AF134" i="1"/>
  <c r="AG134" i="1"/>
  <c r="AH134" i="1"/>
  <c r="AI134" i="1" s="1"/>
  <c r="AJ134" i="1"/>
  <c r="AK134" i="1"/>
  <c r="AL134" i="1"/>
  <c r="AM134" i="1"/>
  <c r="AN134" i="1" s="1"/>
  <c r="U134" i="1" s="1"/>
  <c r="AO134" i="1"/>
  <c r="AP134" i="1" s="1"/>
  <c r="AQ134" i="1"/>
  <c r="AR134" i="1"/>
  <c r="AS134" i="1"/>
  <c r="AT134" i="1"/>
  <c r="AU134" i="1"/>
  <c r="AV134" i="1"/>
  <c r="AW134" i="1"/>
  <c r="AX134" i="1"/>
  <c r="AY134" i="1"/>
  <c r="AZ134" i="1"/>
  <c r="V135" i="1"/>
  <c r="W135" i="1"/>
  <c r="T135" i="1" s="1"/>
  <c r="X135" i="1"/>
  <c r="Y135" i="1"/>
  <c r="Z135" i="1"/>
  <c r="AA135" i="1"/>
  <c r="AB135" i="1"/>
  <c r="AC135" i="1"/>
  <c r="AD135" i="1"/>
  <c r="AE135" i="1"/>
  <c r="AF135" i="1"/>
  <c r="AG135" i="1"/>
  <c r="AH135" i="1"/>
  <c r="AI135" i="1" s="1"/>
  <c r="AJ135" i="1"/>
  <c r="AK135" i="1"/>
  <c r="AL135" i="1"/>
  <c r="AM135" i="1"/>
  <c r="AN135" i="1"/>
  <c r="AO135" i="1"/>
  <c r="AP135" i="1"/>
  <c r="AQ135" i="1"/>
  <c r="AR135" i="1"/>
  <c r="AS135" i="1"/>
  <c r="AT135" i="1"/>
  <c r="AU135" i="1"/>
  <c r="AV135" i="1"/>
  <c r="AW135" i="1"/>
  <c r="AX135" i="1"/>
  <c r="AY135" i="1"/>
  <c r="AZ135" i="1"/>
  <c r="V136" i="1"/>
  <c r="W136" i="1"/>
  <c r="T136" i="1" s="1"/>
  <c r="X136" i="1"/>
  <c r="Y136" i="1"/>
  <c r="Z136" i="1"/>
  <c r="AA136" i="1"/>
  <c r="AB136" i="1"/>
  <c r="AC136" i="1"/>
  <c r="AD136" i="1"/>
  <c r="AE136" i="1"/>
  <c r="AF136" i="1"/>
  <c r="AH136" i="1" s="1"/>
  <c r="AI136" i="1" s="1"/>
  <c r="AG136" i="1"/>
  <c r="AJ136" i="1"/>
  <c r="AK136" i="1"/>
  <c r="AL136" i="1"/>
  <c r="AM136" i="1"/>
  <c r="AN136" i="1" s="1"/>
  <c r="AO136" i="1"/>
  <c r="AP136" i="1"/>
  <c r="AQ136" i="1"/>
  <c r="AR136" i="1"/>
  <c r="AS136" i="1"/>
  <c r="AT136" i="1"/>
  <c r="AU136" i="1"/>
  <c r="AV136" i="1"/>
  <c r="AW136" i="1"/>
  <c r="AX136" i="1"/>
  <c r="AY136" i="1"/>
  <c r="AZ136" i="1"/>
  <c r="V137" i="1"/>
  <c r="W137" i="1" s="1"/>
  <c r="T137" i="1" s="1"/>
  <c r="X137" i="1"/>
  <c r="Y137" i="1"/>
  <c r="Z137" i="1"/>
  <c r="AA137" i="1"/>
  <c r="AB137" i="1"/>
  <c r="AC137" i="1"/>
  <c r="AD137" i="1"/>
  <c r="AE137" i="1"/>
  <c r="AF137" i="1"/>
  <c r="AG137" i="1"/>
  <c r="AH137" i="1"/>
  <c r="AI137" i="1" s="1"/>
  <c r="AJ137" i="1"/>
  <c r="AK137" i="1"/>
  <c r="AL137" i="1"/>
  <c r="AM137" i="1"/>
  <c r="AN137" i="1"/>
  <c r="AO137" i="1"/>
  <c r="AP137" i="1"/>
  <c r="AQ137" i="1"/>
  <c r="AR137" i="1" s="1"/>
  <c r="AS137" i="1"/>
  <c r="AT137" i="1"/>
  <c r="AU137" i="1"/>
  <c r="AV137" i="1"/>
  <c r="AW137" i="1"/>
  <c r="AX137" i="1"/>
  <c r="AY137" i="1"/>
  <c r="AZ137" i="1"/>
  <c r="V138" i="1"/>
  <c r="W138" i="1"/>
  <c r="X138" i="1"/>
  <c r="Y138" i="1"/>
  <c r="Z138" i="1"/>
  <c r="AA138" i="1"/>
  <c r="AB138" i="1"/>
  <c r="AC138" i="1"/>
  <c r="AD138" i="1" s="1"/>
  <c r="U138" i="1" s="1"/>
  <c r="AE138" i="1"/>
  <c r="AF138" i="1"/>
  <c r="AH138" i="1" s="1"/>
  <c r="AI138" i="1" s="1"/>
  <c r="AG138" i="1"/>
  <c r="AJ138" i="1"/>
  <c r="AK138" i="1"/>
  <c r="AL138" i="1" s="1"/>
  <c r="AM138" i="1"/>
  <c r="AN138" i="1"/>
  <c r="AO138" i="1"/>
  <c r="AP138" i="1"/>
  <c r="AQ138" i="1"/>
  <c r="AR138" i="1"/>
  <c r="AS138" i="1"/>
  <c r="AT138" i="1"/>
  <c r="AU138" i="1"/>
  <c r="AV138" i="1"/>
  <c r="AW138" i="1"/>
  <c r="AX138" i="1"/>
  <c r="AY138" i="1"/>
  <c r="AZ138" i="1"/>
  <c r="V139" i="1"/>
  <c r="W139" i="1"/>
  <c r="X139" i="1"/>
  <c r="Y139" i="1"/>
  <c r="Z139" i="1"/>
  <c r="AA139" i="1"/>
  <c r="AB139" i="1"/>
  <c r="AC139" i="1"/>
  <c r="AD139" i="1"/>
  <c r="AE139" i="1"/>
  <c r="AF139" i="1"/>
  <c r="AH139" i="1" s="1"/>
  <c r="AI139" i="1" s="1"/>
  <c r="AG139" i="1"/>
  <c r="AJ139" i="1"/>
  <c r="AK139" i="1"/>
  <c r="AL139" i="1" s="1"/>
  <c r="AM139" i="1"/>
  <c r="AN139" i="1" s="1"/>
  <c r="AO139" i="1"/>
  <c r="AP139" i="1" s="1"/>
  <c r="AQ139" i="1"/>
  <c r="AR139" i="1"/>
  <c r="AS139" i="1"/>
  <c r="AT139" i="1"/>
  <c r="AU139" i="1"/>
  <c r="AV139" i="1"/>
  <c r="AW139" i="1"/>
  <c r="AX139" i="1"/>
  <c r="AY139" i="1"/>
  <c r="AZ139" i="1"/>
  <c r="V140" i="1"/>
  <c r="W140" i="1" s="1"/>
  <c r="X140" i="1"/>
  <c r="Y140" i="1"/>
  <c r="T140" i="1" s="1"/>
  <c r="Z140" i="1"/>
  <c r="AA140" i="1"/>
  <c r="AB140" i="1"/>
  <c r="AC140" i="1"/>
  <c r="AD140" i="1" s="1"/>
  <c r="AE140" i="1"/>
  <c r="AF140" i="1"/>
  <c r="AH140" i="1" s="1"/>
  <c r="AI140" i="1" s="1"/>
  <c r="AG140" i="1"/>
  <c r="AJ140" i="1"/>
  <c r="AK140" i="1"/>
  <c r="AL140" i="1" s="1"/>
  <c r="AM140" i="1"/>
  <c r="AN140" i="1"/>
  <c r="AO140" i="1"/>
  <c r="AP140" i="1"/>
  <c r="AQ140" i="1"/>
  <c r="AR140" i="1"/>
  <c r="AS140" i="1"/>
  <c r="AT140" i="1"/>
  <c r="AU140" i="1"/>
  <c r="AV140" i="1"/>
  <c r="AW140" i="1"/>
  <c r="AX140" i="1"/>
  <c r="AY140" i="1"/>
  <c r="AZ140" i="1"/>
  <c r="V141" i="1"/>
  <c r="W141" i="1"/>
  <c r="X141" i="1"/>
  <c r="Y141" i="1"/>
  <c r="Z141" i="1"/>
  <c r="AA141" i="1"/>
  <c r="T141" i="1" s="1"/>
  <c r="AB141" i="1"/>
  <c r="AC141" i="1"/>
  <c r="AD141" i="1"/>
  <c r="AE141" i="1"/>
  <c r="AF141" i="1"/>
  <c r="AH141" i="1" s="1"/>
  <c r="AI141" i="1" s="1"/>
  <c r="AG141" i="1"/>
  <c r="AJ141" i="1"/>
  <c r="AK141" i="1"/>
  <c r="AL141" i="1" s="1"/>
  <c r="AM141" i="1"/>
  <c r="AN141" i="1" s="1"/>
  <c r="AO141" i="1"/>
  <c r="AP141" i="1"/>
  <c r="AQ141" i="1"/>
  <c r="AR141" i="1"/>
  <c r="AS141" i="1"/>
  <c r="AT141" i="1"/>
  <c r="AU141" i="1"/>
  <c r="AV141" i="1"/>
  <c r="AW141" i="1"/>
  <c r="AX141" i="1"/>
  <c r="AY141" i="1"/>
  <c r="AZ141" i="1"/>
  <c r="V142" i="1"/>
  <c r="W142" i="1" s="1"/>
  <c r="X142" i="1"/>
  <c r="Y142" i="1"/>
  <c r="Z142" i="1"/>
  <c r="AA142" i="1"/>
  <c r="AB142" i="1"/>
  <c r="AC142" i="1"/>
  <c r="AD142" i="1"/>
  <c r="AE142" i="1"/>
  <c r="AF142" i="1"/>
  <c r="AH142" i="1" s="1"/>
  <c r="AI142" i="1" s="1"/>
  <c r="AG142" i="1"/>
  <c r="AJ142" i="1"/>
  <c r="AK142" i="1"/>
  <c r="AL142" i="1"/>
  <c r="AM142" i="1"/>
  <c r="AN142" i="1"/>
  <c r="AO142" i="1"/>
  <c r="AP142" i="1" s="1"/>
  <c r="AQ142" i="1"/>
  <c r="AR142" i="1" s="1"/>
  <c r="AS142" i="1"/>
  <c r="AT142" i="1"/>
  <c r="AU142" i="1"/>
  <c r="AV142" i="1"/>
  <c r="AW142" i="1"/>
  <c r="AX142" i="1"/>
  <c r="AY142" i="1"/>
  <c r="AZ142" i="1"/>
  <c r="V143" i="1"/>
  <c r="W143" i="1"/>
  <c r="X143" i="1"/>
  <c r="Y143" i="1"/>
  <c r="Z143" i="1"/>
  <c r="AA143" i="1"/>
  <c r="AB143" i="1"/>
  <c r="AC143" i="1"/>
  <c r="AD143" i="1"/>
  <c r="AE143" i="1"/>
  <c r="AF143" i="1"/>
  <c r="AG143" i="1"/>
  <c r="AH143" i="1"/>
  <c r="AI143" i="1" s="1"/>
  <c r="AJ143" i="1"/>
  <c r="AK143" i="1"/>
  <c r="AL143" i="1"/>
  <c r="AM143" i="1"/>
  <c r="AN143" i="1"/>
  <c r="AO143" i="1"/>
  <c r="AP143" i="1"/>
  <c r="AQ143" i="1"/>
  <c r="AR143" i="1"/>
  <c r="AS143" i="1"/>
  <c r="AT143" i="1"/>
  <c r="AU143" i="1"/>
  <c r="AV143" i="1"/>
  <c r="AW143" i="1"/>
  <c r="AX143" i="1"/>
  <c r="AY143" i="1"/>
  <c r="AZ143" i="1"/>
  <c r="V144" i="1"/>
  <c r="W144" i="1"/>
  <c r="T144" i="1" s="1"/>
  <c r="X144" i="1"/>
  <c r="Y144" i="1"/>
  <c r="Z144" i="1"/>
  <c r="AA144" i="1"/>
  <c r="AB144" i="1"/>
  <c r="AC144" i="1"/>
  <c r="AD144" i="1"/>
  <c r="AE144" i="1"/>
  <c r="AF144" i="1"/>
  <c r="AH144" i="1" s="1"/>
  <c r="AI144" i="1" s="1"/>
  <c r="AG144" i="1"/>
  <c r="AJ144" i="1"/>
  <c r="AK144" i="1"/>
  <c r="AL144" i="1"/>
  <c r="AM144" i="1"/>
  <c r="AN144" i="1"/>
  <c r="AO144" i="1"/>
  <c r="AP144" i="1" s="1"/>
  <c r="AQ144" i="1"/>
  <c r="AR144" i="1" s="1"/>
  <c r="AS144" i="1"/>
  <c r="AT144" i="1"/>
  <c r="AU144" i="1"/>
  <c r="AV144" i="1"/>
  <c r="AW144" i="1"/>
  <c r="AX144" i="1"/>
  <c r="AY144" i="1"/>
  <c r="AZ144" i="1"/>
  <c r="V145" i="1"/>
  <c r="W145" i="1"/>
  <c r="X145" i="1"/>
  <c r="Y145" i="1"/>
  <c r="Z145" i="1"/>
  <c r="AA145" i="1"/>
  <c r="AB145" i="1"/>
  <c r="AC145" i="1"/>
  <c r="AD145" i="1"/>
  <c r="AE145" i="1"/>
  <c r="AF145" i="1"/>
  <c r="AH145" i="1" s="1"/>
  <c r="AI145" i="1" s="1"/>
  <c r="AG145" i="1"/>
  <c r="AJ145" i="1"/>
  <c r="AK145" i="1"/>
  <c r="AL145" i="1" s="1"/>
  <c r="AM145" i="1"/>
  <c r="AN145" i="1" s="1"/>
  <c r="AO145" i="1"/>
  <c r="AP145" i="1"/>
  <c r="AQ145" i="1"/>
  <c r="AR145" i="1" s="1"/>
  <c r="AS145" i="1"/>
  <c r="AT145" i="1"/>
  <c r="AU145" i="1"/>
  <c r="AV145" i="1"/>
  <c r="AW145" i="1"/>
  <c r="AX145" i="1"/>
  <c r="AY145" i="1"/>
  <c r="AZ145" i="1"/>
  <c r="V146" i="1"/>
  <c r="W146" i="1" s="1"/>
  <c r="X146" i="1"/>
  <c r="Y146" i="1"/>
  <c r="Z146" i="1"/>
  <c r="AA146" i="1"/>
  <c r="AB146" i="1"/>
  <c r="AC146" i="1"/>
  <c r="AD146" i="1" s="1"/>
  <c r="AE146" i="1"/>
  <c r="AF146" i="1"/>
  <c r="AG146" i="1"/>
  <c r="AH146" i="1"/>
  <c r="AI146" i="1" s="1"/>
  <c r="AJ146" i="1"/>
  <c r="AK146" i="1"/>
  <c r="AL146" i="1"/>
  <c r="AM146" i="1"/>
  <c r="AN146" i="1" s="1"/>
  <c r="AO146" i="1"/>
  <c r="AP146" i="1"/>
  <c r="AQ146" i="1"/>
  <c r="AR146" i="1"/>
  <c r="AS146" i="1"/>
  <c r="AT146" i="1"/>
  <c r="AU146" i="1"/>
  <c r="AV146" i="1"/>
  <c r="AW146" i="1"/>
  <c r="AX146" i="1"/>
  <c r="AY146" i="1"/>
  <c r="AZ146" i="1"/>
  <c r="V147" i="1"/>
  <c r="W147" i="1" s="1"/>
  <c r="X147" i="1"/>
  <c r="Y147" i="1"/>
  <c r="Z147" i="1"/>
  <c r="AA147" i="1"/>
  <c r="AB147" i="1"/>
  <c r="AC147" i="1"/>
  <c r="AD147" i="1"/>
  <c r="AE147" i="1"/>
  <c r="AF147" i="1"/>
  <c r="AG147" i="1"/>
  <c r="AH147" i="1"/>
  <c r="AI147" i="1"/>
  <c r="AJ147" i="1"/>
  <c r="AK147" i="1"/>
  <c r="AL147" i="1" s="1"/>
  <c r="AM147" i="1"/>
  <c r="AN147" i="1"/>
  <c r="AO147" i="1"/>
  <c r="AP147" i="1"/>
  <c r="AQ147" i="1"/>
  <c r="AR147" i="1" s="1"/>
  <c r="AS147" i="1"/>
  <c r="AT147" i="1"/>
  <c r="AU147" i="1"/>
  <c r="AV147" i="1"/>
  <c r="AW147" i="1"/>
  <c r="AX147" i="1"/>
  <c r="AY147" i="1"/>
  <c r="AZ147" i="1"/>
  <c r="V148" i="1"/>
  <c r="W148" i="1"/>
  <c r="X148" i="1"/>
  <c r="Y148" i="1"/>
  <c r="Z148" i="1"/>
  <c r="AA148" i="1"/>
  <c r="AB148" i="1"/>
  <c r="AC148" i="1"/>
  <c r="AD148" i="1"/>
  <c r="AE148" i="1"/>
  <c r="AF148" i="1"/>
  <c r="AH148" i="1" s="1"/>
  <c r="AI148" i="1" s="1"/>
  <c r="AG148" i="1"/>
  <c r="AJ148" i="1"/>
  <c r="AK148" i="1"/>
  <c r="AL148" i="1" s="1"/>
  <c r="AM148" i="1"/>
  <c r="AN148" i="1" s="1"/>
  <c r="AO148" i="1"/>
  <c r="AP148" i="1"/>
  <c r="AQ148" i="1"/>
  <c r="AR148" i="1"/>
  <c r="AS148" i="1"/>
  <c r="AT148" i="1"/>
  <c r="AU148" i="1"/>
  <c r="AV148" i="1"/>
  <c r="AW148" i="1"/>
  <c r="AX148" i="1"/>
  <c r="AY148" i="1"/>
  <c r="AZ148" i="1"/>
  <c r="V149" i="1"/>
  <c r="W149" i="1"/>
  <c r="X149" i="1"/>
  <c r="Y149" i="1"/>
  <c r="Z149" i="1"/>
  <c r="AA149" i="1"/>
  <c r="AB149" i="1"/>
  <c r="AC149" i="1"/>
  <c r="AD149" i="1" s="1"/>
  <c r="AE149" i="1"/>
  <c r="AF149" i="1"/>
  <c r="AH149" i="1" s="1"/>
  <c r="AI149" i="1" s="1"/>
  <c r="AG149" i="1"/>
  <c r="AJ149" i="1"/>
  <c r="AK149" i="1"/>
  <c r="AL149" i="1"/>
  <c r="AM149" i="1"/>
  <c r="AN149" i="1"/>
  <c r="AO149" i="1"/>
  <c r="AP149" i="1" s="1"/>
  <c r="AQ149" i="1"/>
  <c r="AR149" i="1"/>
  <c r="AS149" i="1"/>
  <c r="AT149" i="1"/>
  <c r="AU149" i="1"/>
  <c r="AV149" i="1"/>
  <c r="AW149" i="1"/>
  <c r="AX149" i="1"/>
  <c r="AY149" i="1"/>
  <c r="AZ149" i="1"/>
  <c r="V150" i="1"/>
  <c r="W150" i="1" s="1"/>
  <c r="X150" i="1"/>
  <c r="Y150" i="1"/>
  <c r="Z150" i="1"/>
  <c r="AA150" i="1"/>
  <c r="AB150" i="1"/>
  <c r="AC150" i="1"/>
  <c r="AD150" i="1"/>
  <c r="AE150" i="1"/>
  <c r="AF150" i="1"/>
  <c r="AG150" i="1"/>
  <c r="AH150" i="1"/>
  <c r="AI150" i="1" s="1"/>
  <c r="AJ150" i="1"/>
  <c r="AK150" i="1"/>
  <c r="AL150" i="1"/>
  <c r="AM150" i="1"/>
  <c r="AN150" i="1"/>
  <c r="AO150" i="1"/>
  <c r="AP150" i="1" s="1"/>
  <c r="AQ150" i="1"/>
  <c r="AR150" i="1" s="1"/>
  <c r="AS150" i="1"/>
  <c r="AT150" i="1"/>
  <c r="AU150" i="1"/>
  <c r="AV150" i="1"/>
  <c r="AW150" i="1"/>
  <c r="AX150" i="1"/>
  <c r="AY150" i="1"/>
  <c r="AZ150" i="1"/>
  <c r="V151" i="1"/>
  <c r="W151" i="1"/>
  <c r="X151" i="1"/>
  <c r="Y151" i="1"/>
  <c r="Z151" i="1"/>
  <c r="AA151" i="1"/>
  <c r="AB151" i="1"/>
  <c r="AC151" i="1"/>
  <c r="AD151" i="1"/>
  <c r="AE151" i="1"/>
  <c r="AF151" i="1"/>
  <c r="AG151" i="1"/>
  <c r="AH151" i="1"/>
  <c r="AI151" i="1" s="1"/>
  <c r="AJ151" i="1"/>
  <c r="AK151" i="1"/>
  <c r="AL151" i="1"/>
  <c r="AM151" i="1"/>
  <c r="AN151" i="1"/>
  <c r="AO151" i="1"/>
  <c r="AP151" i="1"/>
  <c r="AQ151" i="1"/>
  <c r="AR151" i="1" s="1"/>
  <c r="AS151" i="1"/>
  <c r="AT151" i="1"/>
  <c r="AU151" i="1"/>
  <c r="AV151" i="1"/>
  <c r="AW151" i="1"/>
  <c r="AX151" i="1"/>
  <c r="AY151" i="1"/>
  <c r="AZ151" i="1"/>
  <c r="T152" i="1"/>
  <c r="V152" i="1"/>
  <c r="W152" i="1" s="1"/>
  <c r="X152" i="1"/>
  <c r="Y152" i="1"/>
  <c r="Z152" i="1"/>
  <c r="AA152" i="1"/>
  <c r="AB152" i="1"/>
  <c r="AC152" i="1"/>
  <c r="AD152" i="1" s="1"/>
  <c r="AE152" i="1"/>
  <c r="AF152" i="1"/>
  <c r="AH152" i="1" s="1"/>
  <c r="AI152" i="1" s="1"/>
  <c r="AG152" i="1"/>
  <c r="AJ152" i="1"/>
  <c r="AK152" i="1"/>
  <c r="AL152" i="1" s="1"/>
  <c r="AM152" i="1"/>
  <c r="AN152" i="1" s="1"/>
  <c r="AO152" i="1"/>
  <c r="AP152" i="1"/>
  <c r="AQ152" i="1"/>
  <c r="AR152" i="1"/>
  <c r="AS152" i="1"/>
  <c r="AT152" i="1"/>
  <c r="AU152" i="1"/>
  <c r="AV152" i="1"/>
  <c r="AW152" i="1"/>
  <c r="AX152" i="1"/>
  <c r="AY152" i="1"/>
  <c r="AZ152" i="1"/>
  <c r="V153" i="1"/>
  <c r="W153" i="1" s="1"/>
  <c r="X153" i="1"/>
  <c r="Y153" i="1"/>
  <c r="T153" i="1" s="1"/>
  <c r="Z153" i="1"/>
  <c r="AA153" i="1"/>
  <c r="AB153" i="1"/>
  <c r="AC153" i="1"/>
  <c r="AD153" i="1" s="1"/>
  <c r="AE153" i="1"/>
  <c r="AF153" i="1"/>
  <c r="AG153" i="1"/>
  <c r="AH153" i="1"/>
  <c r="AI153" i="1"/>
  <c r="AJ153" i="1"/>
  <c r="AK153" i="1"/>
  <c r="AL153" i="1"/>
  <c r="AM153" i="1"/>
  <c r="AN153" i="1"/>
  <c r="AO153" i="1"/>
  <c r="AP153" i="1" s="1"/>
  <c r="AQ153" i="1"/>
  <c r="AR153" i="1"/>
  <c r="AS153" i="1"/>
  <c r="AT153" i="1"/>
  <c r="AU153" i="1"/>
  <c r="AV153" i="1"/>
  <c r="AW153" i="1"/>
  <c r="AX153" i="1"/>
  <c r="AY153" i="1"/>
  <c r="AZ153" i="1"/>
  <c r="T154" i="1"/>
  <c r="V154" i="1"/>
  <c r="W154" i="1" s="1"/>
  <c r="X154" i="1"/>
  <c r="Y154" i="1"/>
  <c r="Z154" i="1"/>
  <c r="AA154" i="1"/>
  <c r="AB154" i="1"/>
  <c r="AC154" i="1"/>
  <c r="AD154" i="1" s="1"/>
  <c r="AE154" i="1"/>
  <c r="AF154" i="1"/>
  <c r="AG154" i="1"/>
  <c r="AH154" i="1"/>
  <c r="AI154" i="1"/>
  <c r="AJ154" i="1"/>
  <c r="AK154" i="1"/>
  <c r="AL154" i="1"/>
  <c r="AM154" i="1"/>
  <c r="AN154" i="1"/>
  <c r="AO154" i="1"/>
  <c r="AP154" i="1"/>
  <c r="AQ154" i="1"/>
  <c r="AR154" i="1"/>
  <c r="AS154" i="1"/>
  <c r="AT154" i="1"/>
  <c r="AU154" i="1"/>
  <c r="AV154" i="1"/>
  <c r="AW154" i="1"/>
  <c r="AX154" i="1"/>
  <c r="AY154" i="1"/>
  <c r="AZ154" i="1"/>
  <c r="V155" i="1"/>
  <c r="W155" i="1"/>
  <c r="X155" i="1"/>
  <c r="Y155" i="1"/>
  <c r="Z155" i="1"/>
  <c r="AA155" i="1"/>
  <c r="AB155" i="1"/>
  <c r="AC155" i="1"/>
  <c r="AD155" i="1"/>
  <c r="AE155" i="1"/>
  <c r="AF155" i="1"/>
  <c r="AH155" i="1" s="1"/>
  <c r="AI155" i="1" s="1"/>
  <c r="AG155" i="1"/>
  <c r="AJ155" i="1"/>
  <c r="AK155" i="1"/>
  <c r="AL155" i="1" s="1"/>
  <c r="AM155" i="1"/>
  <c r="AN155" i="1" s="1"/>
  <c r="AO155" i="1"/>
  <c r="AP155" i="1"/>
  <c r="AQ155" i="1"/>
  <c r="AR155" i="1" s="1"/>
  <c r="AS155" i="1"/>
  <c r="AT155" i="1"/>
  <c r="AU155" i="1"/>
  <c r="AV155" i="1"/>
  <c r="AW155" i="1"/>
  <c r="AX155" i="1"/>
  <c r="AY155" i="1"/>
  <c r="AZ155" i="1"/>
  <c r="V156" i="1"/>
  <c r="W156" i="1" s="1"/>
  <c r="X156" i="1"/>
  <c r="Y156" i="1"/>
  <c r="Z156" i="1"/>
  <c r="AA156" i="1"/>
  <c r="AB156" i="1"/>
  <c r="AC156" i="1"/>
  <c r="AD156" i="1" s="1"/>
  <c r="AE156" i="1"/>
  <c r="AF156" i="1"/>
  <c r="AH156" i="1" s="1"/>
  <c r="AI156" i="1" s="1"/>
  <c r="AG156" i="1"/>
  <c r="AJ156" i="1"/>
  <c r="AK156" i="1"/>
  <c r="AL156" i="1" s="1"/>
  <c r="AM156" i="1"/>
  <c r="AN156" i="1"/>
  <c r="AO156" i="1"/>
  <c r="AP156" i="1"/>
  <c r="AQ156" i="1"/>
  <c r="AR156" i="1" s="1"/>
  <c r="AS156" i="1"/>
  <c r="AT156" i="1"/>
  <c r="AU156" i="1"/>
  <c r="AV156" i="1"/>
  <c r="AW156" i="1"/>
  <c r="AX156" i="1"/>
  <c r="AY156" i="1"/>
  <c r="AZ156" i="1"/>
  <c r="V157" i="1"/>
  <c r="W157" i="1"/>
  <c r="X157" i="1"/>
  <c r="Y157" i="1"/>
  <c r="Z157" i="1"/>
  <c r="AA157" i="1"/>
  <c r="AB157" i="1"/>
  <c r="AC157" i="1"/>
  <c r="AD157" i="1"/>
  <c r="AE157" i="1"/>
  <c r="AF157" i="1"/>
  <c r="AG157" i="1"/>
  <c r="AH157" i="1"/>
  <c r="AI157" i="1"/>
  <c r="AJ157" i="1"/>
  <c r="AK157" i="1"/>
  <c r="AL157" i="1" s="1"/>
  <c r="AM157" i="1"/>
  <c r="AN157" i="1" s="1"/>
  <c r="AO157" i="1"/>
  <c r="AP157" i="1"/>
  <c r="AQ157" i="1"/>
  <c r="AR157" i="1"/>
  <c r="AS157" i="1"/>
  <c r="AT157" i="1"/>
  <c r="AU157" i="1"/>
  <c r="AV157" i="1"/>
  <c r="AW157" i="1"/>
  <c r="AX157" i="1"/>
  <c r="AY157" i="1"/>
  <c r="AZ157" i="1"/>
  <c r="T158" i="1"/>
  <c r="V158" i="1"/>
  <c r="W158" i="1"/>
  <c r="X158" i="1"/>
  <c r="Y158" i="1"/>
  <c r="Z158" i="1"/>
  <c r="AA158" i="1"/>
  <c r="AB158" i="1"/>
  <c r="AC158" i="1"/>
  <c r="AD158" i="1" s="1"/>
  <c r="AE158" i="1"/>
  <c r="AF158" i="1"/>
  <c r="AH158" i="1" s="1"/>
  <c r="AG158" i="1"/>
  <c r="AI158" i="1"/>
  <c r="AJ158" i="1"/>
  <c r="AK158" i="1"/>
  <c r="AL158" i="1"/>
  <c r="AM158" i="1"/>
  <c r="AN158" i="1" s="1"/>
  <c r="AO158" i="1"/>
  <c r="AP158" i="1" s="1"/>
  <c r="AQ158" i="1"/>
  <c r="AR158" i="1" s="1"/>
  <c r="AS158" i="1"/>
  <c r="AT158" i="1"/>
  <c r="AU158" i="1"/>
  <c r="AV158" i="1"/>
  <c r="AW158" i="1"/>
  <c r="AX158" i="1"/>
  <c r="AY158" i="1"/>
  <c r="AZ158" i="1"/>
  <c r="V159" i="1"/>
  <c r="W159" i="1"/>
  <c r="X159" i="1"/>
  <c r="Y159" i="1"/>
  <c r="Z159" i="1"/>
  <c r="AA159" i="1"/>
  <c r="AB159" i="1"/>
  <c r="AC159" i="1"/>
  <c r="AD159" i="1"/>
  <c r="AE159" i="1"/>
  <c r="AF159" i="1"/>
  <c r="AG159" i="1"/>
  <c r="AH159" i="1"/>
  <c r="AI159" i="1" s="1"/>
  <c r="AJ159" i="1"/>
  <c r="AK159" i="1"/>
  <c r="AL159" i="1" s="1"/>
  <c r="AM159" i="1"/>
  <c r="AN159" i="1" s="1"/>
  <c r="AO159" i="1"/>
  <c r="AP159" i="1"/>
  <c r="AQ159" i="1"/>
  <c r="AR159" i="1" s="1"/>
  <c r="AS159" i="1"/>
  <c r="AT159" i="1"/>
  <c r="AU159" i="1"/>
  <c r="AV159" i="1"/>
  <c r="AW159" i="1"/>
  <c r="AX159" i="1"/>
  <c r="AY159" i="1"/>
  <c r="AZ159" i="1"/>
  <c r="V160" i="1"/>
  <c r="W160" i="1" s="1"/>
  <c r="X160" i="1"/>
  <c r="Y160" i="1"/>
  <c r="Z160" i="1"/>
  <c r="AA160" i="1"/>
  <c r="AB160" i="1"/>
  <c r="AC160" i="1"/>
  <c r="AD160" i="1" s="1"/>
  <c r="AE160" i="1"/>
  <c r="AF160" i="1"/>
  <c r="AG160" i="1"/>
  <c r="AH160" i="1"/>
  <c r="AI160" i="1" s="1"/>
  <c r="AJ160" i="1"/>
  <c r="AK160" i="1"/>
  <c r="AL160" i="1" s="1"/>
  <c r="AM160" i="1"/>
  <c r="AN160" i="1" s="1"/>
  <c r="AO160" i="1"/>
  <c r="AP160" i="1" s="1"/>
  <c r="AQ160" i="1"/>
  <c r="AR160" i="1"/>
  <c r="AS160" i="1"/>
  <c r="AT160" i="1"/>
  <c r="AU160" i="1"/>
  <c r="AV160" i="1"/>
  <c r="AW160" i="1"/>
  <c r="AX160" i="1"/>
  <c r="AY160" i="1"/>
  <c r="AZ160" i="1"/>
  <c r="V161" i="1"/>
  <c r="W161" i="1" s="1"/>
  <c r="X161" i="1"/>
  <c r="Y161" i="1"/>
  <c r="Z161" i="1"/>
  <c r="AA161" i="1"/>
  <c r="AB161" i="1"/>
  <c r="AC161" i="1"/>
  <c r="AD161" i="1" s="1"/>
  <c r="AE161" i="1"/>
  <c r="AF161" i="1"/>
  <c r="AH161" i="1" s="1"/>
  <c r="AG161" i="1"/>
  <c r="AI161" i="1"/>
  <c r="AJ161" i="1"/>
  <c r="AK161" i="1"/>
  <c r="AL161" i="1" s="1"/>
  <c r="AM161" i="1"/>
  <c r="AN161" i="1" s="1"/>
  <c r="AO161" i="1"/>
  <c r="AP161" i="1" s="1"/>
  <c r="AQ161" i="1"/>
  <c r="AR161" i="1"/>
  <c r="AS161" i="1"/>
  <c r="AT161" i="1"/>
  <c r="AU161" i="1"/>
  <c r="AV161" i="1"/>
  <c r="AW161" i="1"/>
  <c r="AX161" i="1"/>
  <c r="AY161" i="1"/>
  <c r="AZ161" i="1"/>
  <c r="V162" i="1"/>
  <c r="W162" i="1" s="1"/>
  <c r="X162" i="1"/>
  <c r="Y162" i="1"/>
  <c r="Z162" i="1"/>
  <c r="AA162" i="1"/>
  <c r="AB162" i="1"/>
  <c r="AC162" i="1"/>
  <c r="AD162" i="1" s="1"/>
  <c r="AE162" i="1"/>
  <c r="AF162" i="1"/>
  <c r="AG162" i="1"/>
  <c r="AH162" i="1"/>
  <c r="AI162" i="1"/>
  <c r="AJ162" i="1"/>
  <c r="AK162" i="1"/>
  <c r="AL162" i="1"/>
  <c r="AM162" i="1"/>
  <c r="AN162" i="1"/>
  <c r="AO162" i="1"/>
  <c r="AP162" i="1" s="1"/>
  <c r="AQ162" i="1"/>
  <c r="AR162" i="1"/>
  <c r="AS162" i="1"/>
  <c r="AT162" i="1"/>
  <c r="AU162" i="1"/>
  <c r="AV162" i="1"/>
  <c r="AW162" i="1"/>
  <c r="AX162" i="1"/>
  <c r="AY162" i="1"/>
  <c r="AZ162" i="1"/>
  <c r="V163" i="1"/>
  <c r="W163" i="1"/>
  <c r="X163" i="1"/>
  <c r="Y163" i="1"/>
  <c r="Z163" i="1"/>
  <c r="AA163" i="1"/>
  <c r="AB163" i="1"/>
  <c r="AC163" i="1"/>
  <c r="AD163" i="1"/>
  <c r="AE163" i="1"/>
  <c r="AF163" i="1"/>
  <c r="AG163" i="1"/>
  <c r="AH163" i="1"/>
  <c r="AI163" i="1"/>
  <c r="AJ163" i="1"/>
  <c r="AK163" i="1"/>
  <c r="AL163" i="1" s="1"/>
  <c r="AM163" i="1"/>
  <c r="AN163" i="1" s="1"/>
  <c r="AO163" i="1"/>
  <c r="AP163" i="1" s="1"/>
  <c r="AQ163" i="1"/>
  <c r="AR163" i="1" s="1"/>
  <c r="AS163" i="1"/>
  <c r="AT163" i="1"/>
  <c r="AU163" i="1"/>
  <c r="AV163" i="1"/>
  <c r="AW163" i="1"/>
  <c r="AX163" i="1"/>
  <c r="AY163" i="1"/>
  <c r="AZ163" i="1"/>
  <c r="V164" i="1"/>
  <c r="W164" i="1" s="1"/>
  <c r="X164" i="1"/>
  <c r="Y164" i="1"/>
  <c r="Z164" i="1"/>
  <c r="AA164" i="1"/>
  <c r="AB164" i="1"/>
  <c r="AC164" i="1"/>
  <c r="AD164" i="1"/>
  <c r="AE164" i="1"/>
  <c r="AF164" i="1"/>
  <c r="AH164" i="1" s="1"/>
  <c r="AI164" i="1" s="1"/>
  <c r="AG164" i="1"/>
  <c r="AJ164" i="1"/>
  <c r="AK164" i="1"/>
  <c r="AL164" i="1"/>
  <c r="AM164" i="1"/>
  <c r="AN164" i="1"/>
  <c r="AO164" i="1"/>
  <c r="AP164" i="1"/>
  <c r="AQ164" i="1"/>
  <c r="AR164" i="1" s="1"/>
  <c r="AS164" i="1"/>
  <c r="AT164" i="1"/>
  <c r="AU164" i="1"/>
  <c r="AV164" i="1"/>
  <c r="AW164" i="1"/>
  <c r="AX164" i="1"/>
  <c r="AY164" i="1"/>
  <c r="AZ164" i="1"/>
  <c r="V165" i="1"/>
  <c r="W165" i="1"/>
  <c r="X165" i="1"/>
  <c r="Y165" i="1"/>
  <c r="Z165" i="1"/>
  <c r="AA165" i="1"/>
  <c r="AB165" i="1"/>
  <c r="AC165" i="1"/>
  <c r="AD165" i="1" s="1"/>
  <c r="AE165" i="1"/>
  <c r="AF165" i="1"/>
  <c r="AG165" i="1"/>
  <c r="AH165" i="1"/>
  <c r="AI165" i="1" s="1"/>
  <c r="AJ165" i="1"/>
  <c r="AK165" i="1"/>
  <c r="AL165" i="1"/>
  <c r="AM165" i="1"/>
  <c r="AN165" i="1" s="1"/>
  <c r="AO165" i="1"/>
  <c r="AP165" i="1"/>
  <c r="AQ165" i="1"/>
  <c r="AR165" i="1" s="1"/>
  <c r="AS165" i="1"/>
  <c r="AT165" i="1"/>
  <c r="AU165" i="1"/>
  <c r="AV165" i="1"/>
  <c r="AW165" i="1"/>
  <c r="AX165" i="1"/>
  <c r="AY165" i="1"/>
  <c r="AZ165" i="1"/>
  <c r="V166" i="1"/>
  <c r="W166" i="1"/>
  <c r="T166" i="1" s="1"/>
  <c r="X166" i="1"/>
  <c r="Y166" i="1"/>
  <c r="Z166" i="1"/>
  <c r="AA166" i="1"/>
  <c r="AB166" i="1"/>
  <c r="AC166" i="1"/>
  <c r="AD166" i="1"/>
  <c r="AE166" i="1"/>
  <c r="AF166" i="1"/>
  <c r="AH166" i="1" s="1"/>
  <c r="AI166" i="1" s="1"/>
  <c r="AG166" i="1"/>
  <c r="AJ166" i="1"/>
  <c r="AK166" i="1"/>
  <c r="AL166" i="1"/>
  <c r="AM166" i="1"/>
  <c r="AN166" i="1" s="1"/>
  <c r="U166" i="1" s="1"/>
  <c r="AO166" i="1"/>
  <c r="AP166" i="1" s="1"/>
  <c r="AQ166" i="1"/>
  <c r="AR166" i="1"/>
  <c r="AS166" i="1"/>
  <c r="AT166" i="1"/>
  <c r="AU166" i="1"/>
  <c r="AV166" i="1"/>
  <c r="AW166" i="1"/>
  <c r="AX166" i="1"/>
  <c r="AY166" i="1"/>
  <c r="AZ166" i="1"/>
  <c r="V167" i="1"/>
  <c r="W167" i="1"/>
  <c r="T167" i="1" s="1"/>
  <c r="X167" i="1"/>
  <c r="Y167" i="1"/>
  <c r="Z167" i="1"/>
  <c r="AA167" i="1"/>
  <c r="AB167" i="1"/>
  <c r="AC167" i="1"/>
  <c r="AD167" i="1"/>
  <c r="AE167" i="1"/>
  <c r="AF167" i="1"/>
  <c r="AH167" i="1" s="1"/>
  <c r="AI167" i="1" s="1"/>
  <c r="AG167" i="1"/>
  <c r="AJ167" i="1"/>
  <c r="AK167" i="1"/>
  <c r="AL167" i="1"/>
  <c r="AM167" i="1"/>
  <c r="AN167" i="1"/>
  <c r="AO167" i="1"/>
  <c r="AP167" i="1" s="1"/>
  <c r="AQ167" i="1"/>
  <c r="AR167" i="1" s="1"/>
  <c r="AS167" i="1"/>
  <c r="AT167" i="1"/>
  <c r="AU167" i="1"/>
  <c r="AV167" i="1"/>
  <c r="AW167" i="1"/>
  <c r="AX167" i="1"/>
  <c r="AY167" i="1"/>
  <c r="AZ167" i="1"/>
  <c r="V168" i="1"/>
  <c r="W168" i="1"/>
  <c r="X168" i="1"/>
  <c r="Y168" i="1"/>
  <c r="Z168" i="1"/>
  <c r="AA168" i="1"/>
  <c r="AB168" i="1"/>
  <c r="AC168" i="1"/>
  <c r="AD168" i="1"/>
  <c r="AE168" i="1"/>
  <c r="AF168" i="1"/>
  <c r="AH168" i="1" s="1"/>
  <c r="AI168" i="1" s="1"/>
  <c r="AG168" i="1"/>
  <c r="AJ168" i="1"/>
  <c r="AK168" i="1"/>
  <c r="AL168" i="1" s="1"/>
  <c r="AM168" i="1"/>
  <c r="AN168" i="1" s="1"/>
  <c r="AO168" i="1"/>
  <c r="AP168" i="1" s="1"/>
  <c r="AQ168" i="1"/>
  <c r="AR168" i="1"/>
  <c r="AS168" i="1"/>
  <c r="AT168" i="1"/>
  <c r="AU168" i="1"/>
  <c r="AV168" i="1"/>
  <c r="AW168" i="1"/>
  <c r="AX168" i="1"/>
  <c r="AY168" i="1"/>
  <c r="AZ168" i="1"/>
  <c r="T169" i="1"/>
  <c r="V169" i="1"/>
  <c r="W169" i="1"/>
  <c r="X169" i="1"/>
  <c r="Y169" i="1"/>
  <c r="Z169" i="1"/>
  <c r="AA169" i="1"/>
  <c r="AB169" i="1"/>
  <c r="AC169" i="1"/>
  <c r="AD169" i="1" s="1"/>
  <c r="U169" i="1" s="1"/>
  <c r="AE169" i="1"/>
  <c r="AF169" i="1"/>
  <c r="AH169" i="1" s="1"/>
  <c r="AI169" i="1" s="1"/>
  <c r="AG169" i="1"/>
  <c r="AJ169" i="1"/>
  <c r="AK169" i="1"/>
  <c r="AL169" i="1"/>
  <c r="AM169" i="1"/>
  <c r="AN169" i="1"/>
  <c r="AO169" i="1"/>
  <c r="AP169" i="1" s="1"/>
  <c r="AQ169" i="1"/>
  <c r="AR169" i="1"/>
  <c r="AS169" i="1"/>
  <c r="AT169" i="1"/>
  <c r="AU169" i="1"/>
  <c r="AV169" i="1"/>
  <c r="AW169" i="1"/>
  <c r="AX169" i="1"/>
  <c r="AY169" i="1"/>
  <c r="AZ169" i="1"/>
  <c r="V170" i="1"/>
  <c r="W170" i="1" s="1"/>
  <c r="X170" i="1"/>
  <c r="Y170" i="1"/>
  <c r="Z170" i="1"/>
  <c r="AA170" i="1"/>
  <c r="AB170" i="1"/>
  <c r="AC170" i="1"/>
  <c r="AD170" i="1"/>
  <c r="AE170" i="1"/>
  <c r="AF170" i="1"/>
  <c r="AH170" i="1" s="1"/>
  <c r="AG170" i="1"/>
  <c r="AI170" i="1"/>
  <c r="AJ170" i="1"/>
  <c r="AK170" i="1"/>
  <c r="AL170" i="1" s="1"/>
  <c r="AM170" i="1"/>
  <c r="AN170" i="1" s="1"/>
  <c r="AO170" i="1"/>
  <c r="AP170" i="1"/>
  <c r="AQ170" i="1"/>
  <c r="AR170" i="1"/>
  <c r="AS170" i="1"/>
  <c r="AT170" i="1"/>
  <c r="AU170" i="1"/>
  <c r="AV170" i="1"/>
  <c r="AW170" i="1"/>
  <c r="AX170" i="1"/>
  <c r="AY170" i="1"/>
  <c r="AZ170" i="1"/>
  <c r="T171" i="1"/>
  <c r="V171" i="1"/>
  <c r="W171" i="1" s="1"/>
  <c r="X171" i="1"/>
  <c r="Y171" i="1"/>
  <c r="Z171" i="1"/>
  <c r="AA171" i="1"/>
  <c r="AB171" i="1"/>
  <c r="AC171" i="1"/>
  <c r="AD171" i="1"/>
  <c r="AE171" i="1"/>
  <c r="AF171" i="1"/>
  <c r="AG171" i="1"/>
  <c r="AH171" i="1"/>
  <c r="AI171" i="1" s="1"/>
  <c r="AJ171" i="1"/>
  <c r="AK171" i="1"/>
  <c r="AL171" i="1" s="1"/>
  <c r="AM171" i="1"/>
  <c r="AN171" i="1" s="1"/>
  <c r="AO171" i="1"/>
  <c r="AP171" i="1"/>
  <c r="AQ171" i="1"/>
  <c r="AR171" i="1" s="1"/>
  <c r="AS171" i="1"/>
  <c r="AT171" i="1"/>
  <c r="AU171" i="1"/>
  <c r="AV171" i="1"/>
  <c r="AW171" i="1"/>
  <c r="AX171" i="1"/>
  <c r="AY171" i="1"/>
  <c r="AZ171" i="1"/>
  <c r="V172" i="1"/>
  <c r="W172" i="1" s="1"/>
  <c r="X172" i="1"/>
  <c r="Y172" i="1"/>
  <c r="Z172" i="1"/>
  <c r="AA172" i="1"/>
  <c r="AB172" i="1"/>
  <c r="AC172" i="1"/>
  <c r="AD172" i="1"/>
  <c r="AE172" i="1"/>
  <c r="AF172" i="1"/>
  <c r="AH172" i="1" s="1"/>
  <c r="AG172" i="1"/>
  <c r="AI172" i="1"/>
  <c r="AJ172" i="1"/>
  <c r="AK172" i="1"/>
  <c r="AL172" i="1" s="1"/>
  <c r="AM172" i="1"/>
  <c r="AN172" i="1"/>
  <c r="AO172" i="1"/>
  <c r="AP172" i="1"/>
  <c r="AQ172" i="1"/>
  <c r="AR172" i="1"/>
  <c r="AS172" i="1"/>
  <c r="AT172" i="1"/>
  <c r="AU172" i="1"/>
  <c r="AV172" i="1"/>
  <c r="AW172" i="1"/>
  <c r="AX172" i="1"/>
  <c r="AY172" i="1"/>
  <c r="AZ172" i="1"/>
  <c r="T172" i="1" s="1"/>
  <c r="T173" i="1"/>
  <c r="V173" i="1"/>
  <c r="W173" i="1"/>
  <c r="X173" i="1"/>
  <c r="Y173" i="1"/>
  <c r="Z173" i="1"/>
  <c r="AA173" i="1"/>
  <c r="AB173" i="1"/>
  <c r="AC173" i="1"/>
  <c r="AD173" i="1"/>
  <c r="AE173" i="1"/>
  <c r="AF173" i="1"/>
  <c r="AG173" i="1"/>
  <c r="AH173" i="1"/>
  <c r="AI173" i="1"/>
  <c r="AJ173" i="1"/>
  <c r="AK173" i="1"/>
  <c r="AL173" i="1" s="1"/>
  <c r="AM173" i="1"/>
  <c r="AN173" i="1" s="1"/>
  <c r="AO173" i="1"/>
  <c r="AP173" i="1"/>
  <c r="AQ173" i="1"/>
  <c r="AR173" i="1"/>
  <c r="AS173" i="1"/>
  <c r="AT173" i="1"/>
  <c r="AU173" i="1"/>
  <c r="AV173" i="1"/>
  <c r="AW173" i="1"/>
  <c r="AX173" i="1"/>
  <c r="AY173" i="1"/>
  <c r="AZ173" i="1"/>
  <c r="V174" i="1"/>
  <c r="W174" i="1" s="1"/>
  <c r="U174" i="1" s="1"/>
  <c r="X174" i="1"/>
  <c r="Y174" i="1"/>
  <c r="Z174" i="1"/>
  <c r="AA174" i="1"/>
  <c r="AB174" i="1"/>
  <c r="AC174" i="1"/>
  <c r="AD174" i="1" s="1"/>
  <c r="AE174" i="1"/>
  <c r="AF174" i="1"/>
  <c r="AH174" i="1" s="1"/>
  <c r="AI174" i="1" s="1"/>
  <c r="AG174" i="1"/>
  <c r="AJ174" i="1"/>
  <c r="AK174" i="1"/>
  <c r="AL174" i="1"/>
  <c r="AM174" i="1"/>
  <c r="AN174" i="1"/>
  <c r="AO174" i="1"/>
  <c r="AP174" i="1"/>
  <c r="AQ174" i="1"/>
  <c r="AR174" i="1" s="1"/>
  <c r="AS174" i="1"/>
  <c r="AT174" i="1"/>
  <c r="AU174" i="1"/>
  <c r="AV174" i="1"/>
  <c r="AW174" i="1"/>
  <c r="AX174" i="1"/>
  <c r="AY174" i="1"/>
  <c r="AZ174" i="1"/>
  <c r="V175" i="1"/>
  <c r="W175" i="1" s="1"/>
  <c r="X175" i="1"/>
  <c r="Y175" i="1"/>
  <c r="Z175" i="1"/>
  <c r="AA175" i="1"/>
  <c r="AB175" i="1"/>
  <c r="AC175" i="1"/>
  <c r="AD175" i="1"/>
  <c r="AE175" i="1"/>
  <c r="AF175" i="1"/>
  <c r="AH175" i="1" s="1"/>
  <c r="AI175" i="1" s="1"/>
  <c r="AG175" i="1"/>
  <c r="AJ175" i="1"/>
  <c r="AK175" i="1"/>
  <c r="AL175" i="1"/>
  <c r="AM175" i="1"/>
  <c r="AN175" i="1"/>
  <c r="AO175" i="1"/>
  <c r="AP175" i="1"/>
  <c r="AQ175" i="1"/>
  <c r="AR175" i="1"/>
  <c r="AS175" i="1"/>
  <c r="AT175" i="1"/>
  <c r="AU175" i="1"/>
  <c r="AV175" i="1"/>
  <c r="AW175" i="1"/>
  <c r="AX175" i="1"/>
  <c r="AY175" i="1"/>
  <c r="AZ175" i="1"/>
  <c r="V176" i="1"/>
  <c r="W176" i="1"/>
  <c r="X176" i="1"/>
  <c r="Y176" i="1"/>
  <c r="Z176" i="1"/>
  <c r="AA176" i="1"/>
  <c r="AB176" i="1"/>
  <c r="AC176" i="1"/>
  <c r="AD176" i="1"/>
  <c r="AE176" i="1"/>
  <c r="AF176" i="1"/>
  <c r="AG176" i="1"/>
  <c r="AH176" i="1"/>
  <c r="AI176" i="1" s="1"/>
  <c r="AJ176" i="1"/>
  <c r="AK176" i="1"/>
  <c r="AL176" i="1"/>
  <c r="AM176" i="1"/>
  <c r="AN176" i="1"/>
  <c r="AO176" i="1"/>
  <c r="AP176" i="1"/>
  <c r="AQ176" i="1"/>
  <c r="AR176" i="1"/>
  <c r="AS176" i="1"/>
  <c r="AT176" i="1"/>
  <c r="AU176" i="1"/>
  <c r="AV176" i="1"/>
  <c r="AW176" i="1"/>
  <c r="AX176" i="1"/>
  <c r="AY176" i="1"/>
  <c r="AZ176" i="1"/>
  <c r="V177" i="1"/>
  <c r="W177" i="1"/>
  <c r="X177" i="1"/>
  <c r="Y177" i="1"/>
  <c r="Z177" i="1"/>
  <c r="AA177" i="1"/>
  <c r="AB177" i="1"/>
  <c r="AC177" i="1"/>
  <c r="AD177" i="1"/>
  <c r="AE177" i="1"/>
  <c r="AF177" i="1"/>
  <c r="AH177" i="1" s="1"/>
  <c r="AG177" i="1"/>
  <c r="AI177" i="1"/>
  <c r="AJ177" i="1"/>
  <c r="AK177" i="1"/>
  <c r="AL177" i="1"/>
  <c r="AM177" i="1"/>
  <c r="AN177" i="1"/>
  <c r="AO177" i="1"/>
  <c r="AP177" i="1"/>
  <c r="AQ177" i="1"/>
  <c r="AR177" i="1"/>
  <c r="AS177" i="1"/>
  <c r="AT177" i="1"/>
  <c r="AU177" i="1"/>
  <c r="AV177" i="1"/>
  <c r="AW177" i="1"/>
  <c r="AX177" i="1"/>
  <c r="AY177" i="1"/>
  <c r="AZ177" i="1"/>
  <c r="V178" i="1"/>
  <c r="W178" i="1"/>
  <c r="X178" i="1"/>
  <c r="Y178" i="1"/>
  <c r="Z178" i="1"/>
  <c r="AA178" i="1"/>
  <c r="AB178" i="1"/>
  <c r="AC178" i="1"/>
  <c r="AD178" i="1"/>
  <c r="AE178" i="1"/>
  <c r="AF178" i="1"/>
  <c r="AG178" i="1"/>
  <c r="AH178" i="1"/>
  <c r="AI178" i="1" s="1"/>
  <c r="AJ178" i="1"/>
  <c r="AK178" i="1"/>
  <c r="AL178" i="1"/>
  <c r="AM178" i="1"/>
  <c r="AN178" i="1" s="1"/>
  <c r="AO178" i="1"/>
  <c r="AP178" i="1"/>
  <c r="AQ178" i="1"/>
  <c r="AR178" i="1"/>
  <c r="AS178" i="1"/>
  <c r="AT178" i="1"/>
  <c r="AU178" i="1"/>
  <c r="AV178" i="1"/>
  <c r="AW178" i="1"/>
  <c r="AX178" i="1"/>
  <c r="AY178" i="1"/>
  <c r="AZ178" i="1"/>
  <c r="T179" i="1"/>
  <c r="V179" i="1"/>
  <c r="W179" i="1" s="1"/>
  <c r="X179" i="1"/>
  <c r="Y179" i="1"/>
  <c r="Z179" i="1"/>
  <c r="AA179" i="1"/>
  <c r="AB179" i="1"/>
  <c r="AC179" i="1"/>
  <c r="AD179" i="1" s="1"/>
  <c r="AE179" i="1"/>
  <c r="AF179" i="1"/>
  <c r="AG179" i="1"/>
  <c r="AH179" i="1"/>
  <c r="AI179" i="1"/>
  <c r="AJ179" i="1"/>
  <c r="AK179" i="1"/>
  <c r="AL179" i="1"/>
  <c r="AM179" i="1"/>
  <c r="AN179" i="1"/>
  <c r="AO179" i="1"/>
  <c r="AP179" i="1"/>
  <c r="AQ179" i="1"/>
  <c r="AR179" i="1" s="1"/>
  <c r="AS179" i="1"/>
  <c r="AT179" i="1"/>
  <c r="AU179" i="1"/>
  <c r="AV179" i="1"/>
  <c r="AW179" i="1"/>
  <c r="AX179" i="1"/>
  <c r="AY179" i="1"/>
  <c r="AZ179" i="1"/>
  <c r="V180" i="1"/>
  <c r="W180" i="1"/>
  <c r="T180" i="1" s="1"/>
  <c r="X180" i="1"/>
  <c r="Y180" i="1"/>
  <c r="Z180" i="1"/>
  <c r="AA180" i="1"/>
  <c r="AB180" i="1"/>
  <c r="AC180" i="1"/>
  <c r="AD180" i="1"/>
  <c r="AE180" i="1"/>
  <c r="AF180" i="1"/>
  <c r="AG180" i="1"/>
  <c r="AH180" i="1"/>
  <c r="AI180" i="1"/>
  <c r="AJ180" i="1"/>
  <c r="AK180" i="1"/>
  <c r="AL180" i="1" s="1"/>
  <c r="AM180" i="1"/>
  <c r="AN180" i="1"/>
  <c r="AO180" i="1"/>
  <c r="AP180" i="1"/>
  <c r="AQ180" i="1"/>
  <c r="AR180" i="1" s="1"/>
  <c r="AS180" i="1"/>
  <c r="AT180" i="1"/>
  <c r="AU180" i="1"/>
  <c r="AV180" i="1"/>
  <c r="AW180" i="1"/>
  <c r="AX180" i="1"/>
  <c r="AY180" i="1"/>
  <c r="AZ180" i="1"/>
  <c r="V181" i="1"/>
  <c r="W181" i="1"/>
  <c r="X181" i="1"/>
  <c r="Y181" i="1"/>
  <c r="Z181" i="1"/>
  <c r="AA181" i="1"/>
  <c r="AB181" i="1"/>
  <c r="AC181" i="1"/>
  <c r="AD181" i="1" s="1"/>
  <c r="AE181" i="1"/>
  <c r="AF181" i="1"/>
  <c r="AG181" i="1"/>
  <c r="AH181" i="1"/>
  <c r="AI181" i="1" s="1"/>
  <c r="AJ181" i="1"/>
  <c r="AK181" i="1"/>
  <c r="AL181" i="1" s="1"/>
  <c r="AM181" i="1"/>
  <c r="AN181" i="1"/>
  <c r="AO181" i="1"/>
  <c r="AP181" i="1"/>
  <c r="AQ181" i="1"/>
  <c r="AR181" i="1"/>
  <c r="AS181" i="1"/>
  <c r="AT181" i="1"/>
  <c r="AU181" i="1"/>
  <c r="AV181" i="1"/>
  <c r="AW181" i="1"/>
  <c r="AX181" i="1"/>
  <c r="AY181" i="1"/>
  <c r="AZ181" i="1"/>
  <c r="V182" i="1"/>
  <c r="W182" i="1" s="1"/>
  <c r="X182" i="1"/>
  <c r="Y182" i="1"/>
  <c r="Z182" i="1"/>
  <c r="AA182" i="1"/>
  <c r="AB182" i="1"/>
  <c r="AC182" i="1"/>
  <c r="AD182" i="1"/>
  <c r="AE182" i="1"/>
  <c r="AF182" i="1"/>
  <c r="AG182" i="1"/>
  <c r="AH182" i="1"/>
  <c r="AI182" i="1"/>
  <c r="AJ182" i="1"/>
  <c r="AK182" i="1"/>
  <c r="AL182" i="1"/>
  <c r="AM182" i="1"/>
  <c r="AN182" i="1"/>
  <c r="AO182" i="1"/>
  <c r="AP182" i="1" s="1"/>
  <c r="AQ182" i="1"/>
  <c r="AR182" i="1" s="1"/>
  <c r="AS182" i="1"/>
  <c r="AT182" i="1"/>
  <c r="AU182" i="1"/>
  <c r="AV182" i="1"/>
  <c r="AW182" i="1"/>
  <c r="AX182" i="1"/>
  <c r="AY182" i="1"/>
  <c r="AZ182" i="1"/>
  <c r="V183" i="1"/>
  <c r="W183" i="1" s="1"/>
  <c r="X183" i="1"/>
  <c r="Y183" i="1"/>
  <c r="Z183" i="1"/>
  <c r="AA183" i="1"/>
  <c r="AB183" i="1"/>
  <c r="AC183" i="1"/>
  <c r="AD183" i="1"/>
  <c r="AE183" i="1"/>
  <c r="AF183" i="1"/>
  <c r="AG183" i="1"/>
  <c r="AH183" i="1"/>
  <c r="AI183" i="1" s="1"/>
  <c r="AJ183" i="1"/>
  <c r="AK183" i="1"/>
  <c r="AL183" i="1" s="1"/>
  <c r="AM183" i="1"/>
  <c r="AN183" i="1" s="1"/>
  <c r="AO183" i="1"/>
  <c r="AP183" i="1"/>
  <c r="AQ183" i="1"/>
  <c r="AR183" i="1" s="1"/>
  <c r="AS183" i="1"/>
  <c r="AT183" i="1"/>
  <c r="AU183" i="1"/>
  <c r="AV183" i="1"/>
  <c r="AW183" i="1"/>
  <c r="AX183" i="1"/>
  <c r="AY183" i="1"/>
  <c r="AZ183" i="1"/>
  <c r="V184" i="1"/>
  <c r="W184" i="1"/>
  <c r="T184" i="1" s="1"/>
  <c r="X184" i="1"/>
  <c r="Y184" i="1"/>
  <c r="Z184" i="1"/>
  <c r="AA184" i="1"/>
  <c r="AB184" i="1"/>
  <c r="AC184" i="1"/>
  <c r="AD184" i="1"/>
  <c r="AE184" i="1"/>
  <c r="AF184" i="1"/>
  <c r="AH184" i="1" s="1"/>
  <c r="AG184" i="1"/>
  <c r="AI184" i="1"/>
  <c r="U184" i="1" s="1"/>
  <c r="AJ184" i="1"/>
  <c r="AK184" i="1"/>
  <c r="AL184" i="1"/>
  <c r="AM184" i="1"/>
  <c r="AN184" i="1"/>
  <c r="AO184" i="1"/>
  <c r="AP184" i="1"/>
  <c r="AQ184" i="1"/>
  <c r="AR184" i="1"/>
  <c r="AS184" i="1"/>
  <c r="AT184" i="1"/>
  <c r="AU184" i="1"/>
  <c r="AV184" i="1"/>
  <c r="AW184" i="1"/>
  <c r="AX184" i="1"/>
  <c r="AY184" i="1"/>
  <c r="AZ184" i="1"/>
  <c r="T185" i="1"/>
  <c r="V185" i="1"/>
  <c r="W185" i="1"/>
  <c r="X185" i="1"/>
  <c r="Y185" i="1"/>
  <c r="Z185" i="1"/>
  <c r="AA185" i="1"/>
  <c r="AB185" i="1"/>
  <c r="AC185" i="1"/>
  <c r="AD185" i="1"/>
  <c r="AE185" i="1"/>
  <c r="AF185" i="1"/>
  <c r="AG185" i="1"/>
  <c r="AH185" i="1"/>
  <c r="AI185" i="1" s="1"/>
  <c r="U185" i="1" s="1"/>
  <c r="AJ185" i="1"/>
  <c r="AK185" i="1"/>
  <c r="AL185" i="1"/>
  <c r="AM185" i="1"/>
  <c r="AN185" i="1"/>
  <c r="AO185" i="1"/>
  <c r="AP185" i="1" s="1"/>
  <c r="AQ185" i="1"/>
  <c r="AR185" i="1"/>
  <c r="AS185" i="1"/>
  <c r="AT185" i="1"/>
  <c r="AU185" i="1"/>
  <c r="AV185" i="1"/>
  <c r="AW185" i="1"/>
  <c r="AX185" i="1"/>
  <c r="AY185" i="1"/>
  <c r="AZ185" i="1"/>
  <c r="V186" i="1"/>
  <c r="W186" i="1" s="1"/>
  <c r="T186" i="1" s="1"/>
  <c r="X186" i="1"/>
  <c r="Y186" i="1"/>
  <c r="Z186" i="1"/>
  <c r="AA186" i="1"/>
  <c r="AB186" i="1"/>
  <c r="AC186" i="1"/>
  <c r="AD186" i="1" s="1"/>
  <c r="AE186" i="1"/>
  <c r="AF186" i="1"/>
  <c r="AH186" i="1" s="1"/>
  <c r="AI186" i="1" s="1"/>
  <c r="AG186" i="1"/>
  <c r="AJ186" i="1"/>
  <c r="AK186" i="1"/>
  <c r="AL186" i="1"/>
  <c r="AM186" i="1"/>
  <c r="AN186" i="1"/>
  <c r="AO186" i="1"/>
  <c r="AP186" i="1"/>
  <c r="AQ186" i="1"/>
  <c r="AR186" i="1" s="1"/>
  <c r="AS186" i="1"/>
  <c r="AT186" i="1"/>
  <c r="AU186" i="1"/>
  <c r="AV186" i="1"/>
  <c r="AW186" i="1"/>
  <c r="AX186" i="1"/>
  <c r="AY186" i="1"/>
  <c r="AZ186" i="1"/>
  <c r="V187" i="1"/>
  <c r="W187" i="1"/>
  <c r="X187" i="1"/>
  <c r="Y187" i="1"/>
  <c r="Z187" i="1"/>
  <c r="AA187" i="1"/>
  <c r="AB187" i="1"/>
  <c r="AC187" i="1"/>
  <c r="AD187" i="1"/>
  <c r="AE187" i="1"/>
  <c r="AF187" i="1"/>
  <c r="AH187" i="1" s="1"/>
  <c r="AI187" i="1" s="1"/>
  <c r="AG187" i="1"/>
  <c r="AJ187" i="1"/>
  <c r="AK187" i="1"/>
  <c r="AL187" i="1" s="1"/>
  <c r="AM187" i="1"/>
  <c r="AN187" i="1" s="1"/>
  <c r="AO187" i="1"/>
  <c r="AP187" i="1"/>
  <c r="AQ187" i="1"/>
  <c r="AR187" i="1" s="1"/>
  <c r="AS187" i="1"/>
  <c r="AT187" i="1"/>
  <c r="AU187" i="1"/>
  <c r="AV187" i="1"/>
  <c r="AW187" i="1"/>
  <c r="AX187" i="1"/>
  <c r="AY187" i="1"/>
  <c r="AZ187" i="1"/>
  <c r="V188" i="1"/>
  <c r="W188" i="1" s="1"/>
  <c r="X188" i="1"/>
  <c r="Y188" i="1"/>
  <c r="Z188" i="1"/>
  <c r="AA188" i="1"/>
  <c r="AB188" i="1"/>
  <c r="AC188" i="1"/>
  <c r="AD188" i="1"/>
  <c r="AE188" i="1"/>
  <c r="AF188" i="1"/>
  <c r="AH188" i="1" s="1"/>
  <c r="AI188" i="1" s="1"/>
  <c r="AG188" i="1"/>
  <c r="AJ188" i="1"/>
  <c r="AK188" i="1"/>
  <c r="AL188" i="1"/>
  <c r="AM188" i="1"/>
  <c r="AN188" i="1"/>
  <c r="AO188" i="1"/>
  <c r="AP188" i="1"/>
  <c r="AQ188" i="1"/>
  <c r="AR188" i="1" s="1"/>
  <c r="AS188" i="1"/>
  <c r="AT188" i="1"/>
  <c r="AU188" i="1"/>
  <c r="AV188" i="1"/>
  <c r="AW188" i="1"/>
  <c r="AX188" i="1"/>
  <c r="AY188" i="1"/>
  <c r="AZ188" i="1"/>
  <c r="V189" i="1"/>
  <c r="W189" i="1"/>
  <c r="X189" i="1"/>
  <c r="Y189" i="1"/>
  <c r="Z189" i="1"/>
  <c r="AA189" i="1"/>
  <c r="AB189" i="1"/>
  <c r="AC189" i="1"/>
  <c r="AD189" i="1" s="1"/>
  <c r="AE189" i="1"/>
  <c r="AF189" i="1"/>
  <c r="AH189" i="1" s="1"/>
  <c r="AG189" i="1"/>
  <c r="AI189" i="1"/>
  <c r="AJ189" i="1"/>
  <c r="AK189" i="1"/>
  <c r="AL189" i="1" s="1"/>
  <c r="AM189" i="1"/>
  <c r="AN189" i="1"/>
  <c r="AO189" i="1"/>
  <c r="AP189" i="1"/>
  <c r="AQ189" i="1"/>
  <c r="AR189" i="1" s="1"/>
  <c r="AS189" i="1"/>
  <c r="AT189" i="1"/>
  <c r="AU189" i="1"/>
  <c r="AV189" i="1"/>
  <c r="AW189" i="1"/>
  <c r="AX189" i="1"/>
  <c r="AY189" i="1"/>
  <c r="AZ189" i="1"/>
  <c r="V190" i="1"/>
  <c r="W190" i="1" s="1"/>
  <c r="X190" i="1"/>
  <c r="Y190" i="1"/>
  <c r="Z190" i="1"/>
  <c r="AA190" i="1"/>
  <c r="AB190" i="1"/>
  <c r="AC190" i="1"/>
  <c r="AD190" i="1"/>
  <c r="AE190" i="1"/>
  <c r="AF190" i="1"/>
  <c r="AG190" i="1"/>
  <c r="AH190" i="1"/>
  <c r="AI190" i="1" s="1"/>
  <c r="AJ190" i="1"/>
  <c r="AK190" i="1"/>
  <c r="AL190" i="1"/>
  <c r="AM190" i="1"/>
  <c r="AN190" i="1" s="1"/>
  <c r="AO190" i="1"/>
  <c r="AP190" i="1"/>
  <c r="AQ190" i="1"/>
  <c r="AR190" i="1" s="1"/>
  <c r="AS190" i="1"/>
  <c r="AT190" i="1"/>
  <c r="AU190" i="1"/>
  <c r="AV190" i="1"/>
  <c r="AW190" i="1"/>
  <c r="AX190" i="1"/>
  <c r="AY190" i="1"/>
  <c r="AZ190" i="1"/>
  <c r="V191" i="1"/>
  <c r="W191" i="1"/>
  <c r="T191" i="1" s="1"/>
  <c r="X191" i="1"/>
  <c r="Y191" i="1"/>
  <c r="Z191" i="1"/>
  <c r="AA191" i="1"/>
  <c r="AB191" i="1"/>
  <c r="AC191" i="1"/>
  <c r="AD191" i="1"/>
  <c r="AE191" i="1"/>
  <c r="AF191" i="1"/>
  <c r="AH191" i="1" s="1"/>
  <c r="AI191" i="1" s="1"/>
  <c r="AG191" i="1"/>
  <c r="AJ191" i="1"/>
  <c r="AK191" i="1"/>
  <c r="AL191" i="1"/>
  <c r="U191" i="1" s="1"/>
  <c r="AM191" i="1"/>
  <c r="AN191" i="1" s="1"/>
  <c r="AO191" i="1"/>
  <c r="AP191" i="1" s="1"/>
  <c r="AQ191" i="1"/>
  <c r="AR191" i="1" s="1"/>
  <c r="AS191" i="1"/>
  <c r="AT191" i="1"/>
  <c r="AU191" i="1"/>
  <c r="AV191" i="1"/>
  <c r="AW191" i="1"/>
  <c r="AX191" i="1"/>
  <c r="AY191" i="1"/>
  <c r="AZ191" i="1"/>
  <c r="V192" i="1"/>
  <c r="W192" i="1"/>
  <c r="X192" i="1"/>
  <c r="Y192" i="1"/>
  <c r="Z192" i="1"/>
  <c r="AA192" i="1"/>
  <c r="AB192" i="1"/>
  <c r="AC192" i="1"/>
  <c r="AD192" i="1"/>
  <c r="AE192" i="1"/>
  <c r="AF192" i="1"/>
  <c r="AH192" i="1" s="1"/>
  <c r="AI192" i="1" s="1"/>
  <c r="AG192" i="1"/>
  <c r="AJ192" i="1"/>
  <c r="AK192" i="1"/>
  <c r="AL192" i="1" s="1"/>
  <c r="AM192" i="1"/>
  <c r="AN192" i="1"/>
  <c r="AO192" i="1"/>
  <c r="AP192" i="1"/>
  <c r="AQ192" i="1"/>
  <c r="AR192" i="1" s="1"/>
  <c r="AS192" i="1"/>
  <c r="AT192" i="1"/>
  <c r="AU192" i="1"/>
  <c r="AV192" i="1"/>
  <c r="AW192" i="1"/>
  <c r="AX192" i="1"/>
  <c r="AY192" i="1"/>
  <c r="AZ192" i="1"/>
  <c r="V193" i="1"/>
  <c r="W193" i="1"/>
  <c r="X193" i="1"/>
  <c r="Y193" i="1"/>
  <c r="Z193" i="1"/>
  <c r="AA193" i="1"/>
  <c r="AB193" i="1"/>
  <c r="AC193" i="1"/>
  <c r="AD193" i="1"/>
  <c r="AE193" i="1"/>
  <c r="AF193" i="1"/>
  <c r="AH193" i="1" s="1"/>
  <c r="AI193" i="1" s="1"/>
  <c r="AG193" i="1"/>
  <c r="AJ193" i="1"/>
  <c r="AK193" i="1"/>
  <c r="AL193" i="1" s="1"/>
  <c r="AM193" i="1"/>
  <c r="AN193" i="1" s="1"/>
  <c r="AO193" i="1"/>
  <c r="AP193" i="1" s="1"/>
  <c r="AQ193" i="1"/>
  <c r="AR193" i="1" s="1"/>
  <c r="AS193" i="1"/>
  <c r="AT193" i="1"/>
  <c r="AU193" i="1"/>
  <c r="AV193" i="1"/>
  <c r="AW193" i="1"/>
  <c r="AX193" i="1"/>
  <c r="AY193" i="1"/>
  <c r="AZ193" i="1"/>
  <c r="V194" i="1"/>
  <c r="W194" i="1"/>
  <c r="T194" i="1" s="1"/>
  <c r="X194" i="1"/>
  <c r="Y194" i="1"/>
  <c r="Z194" i="1"/>
  <c r="AA194" i="1"/>
  <c r="AB194" i="1"/>
  <c r="AC194" i="1"/>
  <c r="AD194" i="1"/>
  <c r="AE194" i="1"/>
  <c r="AF194" i="1"/>
  <c r="AH194" i="1" s="1"/>
  <c r="AG194" i="1"/>
  <c r="AI194" i="1"/>
  <c r="AJ194" i="1"/>
  <c r="AK194" i="1"/>
  <c r="AL194" i="1" s="1"/>
  <c r="AM194" i="1"/>
  <c r="AN194" i="1"/>
  <c r="AO194" i="1"/>
  <c r="AP194" i="1"/>
  <c r="AQ194" i="1"/>
  <c r="AR194" i="1"/>
  <c r="AS194" i="1"/>
  <c r="AT194" i="1"/>
  <c r="AU194" i="1"/>
  <c r="AV194" i="1"/>
  <c r="AW194" i="1"/>
  <c r="AX194" i="1"/>
  <c r="AY194" i="1"/>
  <c r="AZ194" i="1"/>
  <c r="V195" i="1"/>
  <c r="W195" i="1"/>
  <c r="T195" i="1" s="1"/>
  <c r="X195" i="1"/>
  <c r="Y195" i="1"/>
  <c r="Z195" i="1"/>
  <c r="AA195" i="1"/>
  <c r="AB195" i="1"/>
  <c r="AC195" i="1"/>
  <c r="AD195" i="1"/>
  <c r="AE195" i="1"/>
  <c r="AF195" i="1"/>
  <c r="AG195" i="1"/>
  <c r="AH195" i="1"/>
  <c r="AI195" i="1"/>
  <c r="AJ195" i="1"/>
  <c r="AK195" i="1"/>
  <c r="AL195" i="1"/>
  <c r="AM195" i="1"/>
  <c r="AN195" i="1" s="1"/>
  <c r="AO195" i="1"/>
  <c r="AP195" i="1" s="1"/>
  <c r="AQ195" i="1"/>
  <c r="AR195" i="1" s="1"/>
  <c r="AS195" i="1"/>
  <c r="AT195" i="1"/>
  <c r="AU195" i="1"/>
  <c r="AV195" i="1"/>
  <c r="AW195" i="1"/>
  <c r="AX195" i="1"/>
  <c r="AY195" i="1"/>
  <c r="AZ195" i="1"/>
  <c r="V196" i="1"/>
  <c r="W196" i="1"/>
  <c r="X196" i="1"/>
  <c r="Y196" i="1"/>
  <c r="Z196" i="1"/>
  <c r="AA196" i="1"/>
  <c r="AB196" i="1"/>
  <c r="AC196" i="1"/>
  <c r="AD196" i="1"/>
  <c r="AE196" i="1"/>
  <c r="AF196" i="1"/>
  <c r="AG196" i="1"/>
  <c r="AH196" i="1"/>
  <c r="AI196" i="1" s="1"/>
  <c r="AJ196" i="1"/>
  <c r="AK196" i="1"/>
  <c r="AL196" i="1"/>
  <c r="AM196" i="1"/>
  <c r="AN196" i="1" s="1"/>
  <c r="AO196" i="1"/>
  <c r="AP196" i="1"/>
  <c r="AQ196" i="1"/>
  <c r="AR196" i="1" s="1"/>
  <c r="AS196" i="1"/>
  <c r="AT196" i="1"/>
  <c r="AU196" i="1"/>
  <c r="AV196" i="1"/>
  <c r="AW196" i="1"/>
  <c r="AX196" i="1"/>
  <c r="AY196" i="1"/>
  <c r="AZ196" i="1"/>
  <c r="V197" i="1"/>
  <c r="W197" i="1" s="1"/>
  <c r="T197" i="1" s="1"/>
  <c r="X197" i="1"/>
  <c r="Y197" i="1"/>
  <c r="Z197" i="1"/>
  <c r="AA197" i="1"/>
  <c r="AB197" i="1"/>
  <c r="AC197" i="1"/>
  <c r="AD197" i="1" s="1"/>
  <c r="AE197" i="1"/>
  <c r="AF197" i="1"/>
  <c r="AG197" i="1"/>
  <c r="AH197" i="1"/>
  <c r="AI197" i="1"/>
  <c r="AJ197" i="1"/>
  <c r="AK197" i="1"/>
  <c r="AL197" i="1"/>
  <c r="AM197" i="1"/>
  <c r="AN197" i="1" s="1"/>
  <c r="AO197" i="1"/>
  <c r="AP197" i="1"/>
  <c r="AQ197" i="1"/>
  <c r="AR197" i="1"/>
  <c r="AS197" i="1"/>
  <c r="AT197" i="1"/>
  <c r="AU197" i="1"/>
  <c r="AV197" i="1"/>
  <c r="AW197" i="1"/>
  <c r="AX197" i="1"/>
  <c r="AY197" i="1"/>
  <c r="AZ197" i="1"/>
  <c r="V198" i="1"/>
  <c r="W198" i="1" s="1"/>
  <c r="X198" i="1"/>
  <c r="Y198" i="1"/>
  <c r="Z198" i="1"/>
  <c r="AA198" i="1"/>
  <c r="AB198" i="1"/>
  <c r="AC198" i="1"/>
  <c r="AD198" i="1"/>
  <c r="AE198" i="1"/>
  <c r="AF198" i="1"/>
  <c r="AG198" i="1"/>
  <c r="AH198" i="1"/>
  <c r="AI198" i="1" s="1"/>
  <c r="AJ198" i="1"/>
  <c r="AK198" i="1"/>
  <c r="AL198" i="1" s="1"/>
  <c r="AM198" i="1"/>
  <c r="AN198" i="1" s="1"/>
  <c r="AO198" i="1"/>
  <c r="AP198" i="1"/>
  <c r="AQ198" i="1"/>
  <c r="AR198" i="1"/>
  <c r="AS198" i="1"/>
  <c r="AT198" i="1"/>
  <c r="AU198" i="1"/>
  <c r="AV198" i="1"/>
  <c r="AW198" i="1"/>
  <c r="AX198" i="1"/>
  <c r="AY198" i="1"/>
  <c r="AZ198" i="1"/>
  <c r="V199" i="1"/>
  <c r="W199" i="1" s="1"/>
  <c r="X199" i="1"/>
  <c r="Y199" i="1"/>
  <c r="Z199" i="1"/>
  <c r="AA199" i="1"/>
  <c r="AB199" i="1"/>
  <c r="AC199" i="1"/>
  <c r="AD199" i="1" s="1"/>
  <c r="AE199" i="1"/>
  <c r="AF199" i="1"/>
  <c r="AH199" i="1" s="1"/>
  <c r="AG199" i="1"/>
  <c r="AI199" i="1"/>
  <c r="AJ199" i="1"/>
  <c r="AK199" i="1"/>
  <c r="AL199" i="1" s="1"/>
  <c r="AM199" i="1"/>
  <c r="AN199" i="1"/>
  <c r="AO199" i="1"/>
  <c r="AP199" i="1"/>
  <c r="AQ199" i="1"/>
  <c r="AR199" i="1" s="1"/>
  <c r="AS199" i="1"/>
  <c r="AT199" i="1"/>
  <c r="AU199" i="1"/>
  <c r="AV199" i="1"/>
  <c r="AW199" i="1"/>
  <c r="AX199" i="1"/>
  <c r="AY199" i="1"/>
  <c r="AZ199" i="1"/>
  <c r="T200" i="1"/>
  <c r="V200" i="1"/>
  <c r="W200" i="1" s="1"/>
  <c r="X200" i="1"/>
  <c r="Y200" i="1"/>
  <c r="Z200" i="1"/>
  <c r="AA200" i="1"/>
  <c r="AB200" i="1"/>
  <c r="AC200" i="1"/>
  <c r="AD200" i="1" s="1"/>
  <c r="AE200" i="1"/>
  <c r="AF200" i="1"/>
  <c r="AH200" i="1" s="1"/>
  <c r="AI200" i="1" s="1"/>
  <c r="AG200" i="1"/>
  <c r="AJ200" i="1"/>
  <c r="AK200" i="1"/>
  <c r="AL200" i="1"/>
  <c r="AM200" i="1"/>
  <c r="AN200" i="1"/>
  <c r="AO200" i="1"/>
  <c r="AP200" i="1" s="1"/>
  <c r="U200" i="1" s="1"/>
  <c r="AQ200" i="1"/>
  <c r="AR200" i="1"/>
  <c r="AS200" i="1"/>
  <c r="AT200" i="1"/>
  <c r="AU200" i="1"/>
  <c r="AV200" i="1"/>
  <c r="AW200" i="1"/>
  <c r="AX200" i="1"/>
  <c r="AY200" i="1"/>
  <c r="AZ200" i="1"/>
  <c r="V201" i="1"/>
  <c r="W201" i="1"/>
  <c r="X201" i="1"/>
  <c r="Y201" i="1"/>
  <c r="Z201" i="1"/>
  <c r="AA201" i="1"/>
  <c r="AB201" i="1"/>
  <c r="AC201" i="1"/>
  <c r="AD201" i="1"/>
  <c r="AE201" i="1"/>
  <c r="AF201" i="1"/>
  <c r="AH201" i="1" s="1"/>
  <c r="AI201" i="1" s="1"/>
  <c r="AG201" i="1"/>
  <c r="AJ201" i="1"/>
  <c r="AK201" i="1"/>
  <c r="AL201" i="1" s="1"/>
  <c r="AM201" i="1"/>
  <c r="AN201" i="1"/>
  <c r="AO201" i="1"/>
  <c r="AP201" i="1" s="1"/>
  <c r="AQ201" i="1"/>
  <c r="AR201" i="1" s="1"/>
  <c r="AS201" i="1"/>
  <c r="AT201" i="1"/>
  <c r="AU201" i="1"/>
  <c r="AV201" i="1"/>
  <c r="AW201" i="1"/>
  <c r="AX201" i="1"/>
  <c r="AY201" i="1"/>
  <c r="AZ201" i="1"/>
  <c r="V202" i="1"/>
  <c r="W202" i="1"/>
  <c r="X202" i="1"/>
  <c r="Y202" i="1"/>
  <c r="Z202" i="1"/>
  <c r="AA202" i="1"/>
  <c r="AB202" i="1"/>
  <c r="AC202" i="1"/>
  <c r="AD202" i="1"/>
  <c r="AE202" i="1"/>
  <c r="AF202" i="1"/>
  <c r="AH202" i="1" s="1"/>
  <c r="AI202" i="1" s="1"/>
  <c r="AG202" i="1"/>
  <c r="AJ202" i="1"/>
  <c r="AK202" i="1"/>
  <c r="AL202" i="1"/>
  <c r="AM202" i="1"/>
  <c r="AN202" i="1"/>
  <c r="AO202" i="1"/>
  <c r="AP202" i="1"/>
  <c r="AQ202" i="1"/>
  <c r="AR202" i="1"/>
  <c r="AS202" i="1"/>
  <c r="AT202" i="1"/>
  <c r="AU202" i="1"/>
  <c r="AV202" i="1"/>
  <c r="AW202" i="1"/>
  <c r="AX202" i="1"/>
  <c r="AY202" i="1"/>
  <c r="AZ202" i="1"/>
  <c r="V203" i="1"/>
  <c r="W203" i="1"/>
  <c r="X203" i="1"/>
  <c r="Y203" i="1"/>
  <c r="Z203" i="1"/>
  <c r="AA203" i="1"/>
  <c r="AB203" i="1"/>
  <c r="AC203" i="1"/>
  <c r="AD203" i="1"/>
  <c r="AE203" i="1"/>
  <c r="AF203" i="1"/>
  <c r="AH203" i="1" s="1"/>
  <c r="AI203" i="1" s="1"/>
  <c r="AG203" i="1"/>
  <c r="AJ203" i="1"/>
  <c r="AK203" i="1"/>
  <c r="AL203" i="1"/>
  <c r="AM203" i="1"/>
  <c r="AN203" i="1" s="1"/>
  <c r="AO203" i="1"/>
  <c r="AP203" i="1"/>
  <c r="AQ203" i="1"/>
  <c r="AR203" i="1"/>
  <c r="AS203" i="1"/>
  <c r="AT203" i="1"/>
  <c r="AU203" i="1"/>
  <c r="AV203" i="1"/>
  <c r="AW203" i="1"/>
  <c r="AX203" i="1"/>
  <c r="AY203" i="1"/>
  <c r="AZ203" i="1"/>
  <c r="V204" i="1"/>
  <c r="W204" i="1" s="1"/>
  <c r="X204" i="1"/>
  <c r="Y204" i="1"/>
  <c r="Z204" i="1"/>
  <c r="AA204" i="1"/>
  <c r="AB204" i="1"/>
  <c r="AC204" i="1"/>
  <c r="AD204" i="1"/>
  <c r="AE204" i="1"/>
  <c r="AF204" i="1"/>
  <c r="AH204" i="1" s="1"/>
  <c r="AI204" i="1" s="1"/>
  <c r="AG204" i="1"/>
  <c r="AJ204" i="1"/>
  <c r="AK204" i="1"/>
  <c r="AL204" i="1" s="1"/>
  <c r="AM204" i="1"/>
  <c r="AN204" i="1"/>
  <c r="AO204" i="1"/>
  <c r="AP204" i="1" s="1"/>
  <c r="AQ204" i="1"/>
  <c r="AR204" i="1"/>
  <c r="AS204" i="1"/>
  <c r="AT204" i="1"/>
  <c r="AU204" i="1"/>
  <c r="AV204" i="1"/>
  <c r="AW204" i="1"/>
  <c r="AX204" i="1"/>
  <c r="AY204" i="1"/>
  <c r="AZ204" i="1"/>
  <c r="V205" i="1"/>
  <c r="W205" i="1"/>
  <c r="X205" i="1"/>
  <c r="Y205" i="1"/>
  <c r="T205" i="1" s="1"/>
  <c r="Z205" i="1"/>
  <c r="AA205" i="1"/>
  <c r="AB205" i="1"/>
  <c r="AC205" i="1"/>
  <c r="AD205" i="1" s="1"/>
  <c r="AE205" i="1"/>
  <c r="AF205" i="1"/>
  <c r="AH205" i="1" s="1"/>
  <c r="AI205" i="1" s="1"/>
  <c r="AG205" i="1"/>
  <c r="AJ205" i="1"/>
  <c r="AK205" i="1"/>
  <c r="AL205" i="1" s="1"/>
  <c r="AM205" i="1"/>
  <c r="AN205" i="1" s="1"/>
  <c r="AO205" i="1"/>
  <c r="AP205" i="1"/>
  <c r="AQ205" i="1"/>
  <c r="AR205" i="1"/>
  <c r="AS205" i="1"/>
  <c r="AT205" i="1"/>
  <c r="AU205" i="1"/>
  <c r="AV205" i="1"/>
  <c r="AW205" i="1"/>
  <c r="AX205" i="1"/>
  <c r="AY205" i="1"/>
  <c r="AZ205" i="1"/>
  <c r="V206" i="1"/>
  <c r="W206" i="1"/>
  <c r="T206" i="1" s="1"/>
  <c r="X206" i="1"/>
  <c r="Y206" i="1"/>
  <c r="Z206" i="1"/>
  <c r="AA206" i="1"/>
  <c r="AB206" i="1"/>
  <c r="AC206" i="1"/>
  <c r="AD206" i="1"/>
  <c r="AE206" i="1"/>
  <c r="AF206" i="1"/>
  <c r="AH206" i="1" s="1"/>
  <c r="AI206" i="1" s="1"/>
  <c r="AG206" i="1"/>
  <c r="AJ206" i="1"/>
  <c r="AK206" i="1"/>
  <c r="AL206" i="1"/>
  <c r="AM206" i="1"/>
  <c r="AN206" i="1"/>
  <c r="AO206" i="1"/>
  <c r="AP206" i="1" s="1"/>
  <c r="AQ206" i="1"/>
  <c r="AR206" i="1"/>
  <c r="AS206" i="1"/>
  <c r="AT206" i="1"/>
  <c r="AU206" i="1"/>
  <c r="AV206" i="1"/>
  <c r="AW206" i="1"/>
  <c r="AX206" i="1"/>
  <c r="AY206" i="1"/>
  <c r="AZ206" i="1"/>
  <c r="V207" i="1"/>
  <c r="W207" i="1" s="1"/>
  <c r="X207" i="1"/>
  <c r="Y207" i="1"/>
  <c r="Z207" i="1"/>
  <c r="AA207" i="1"/>
  <c r="AB207" i="1"/>
  <c r="AC207" i="1"/>
  <c r="AD207" i="1"/>
  <c r="AE207" i="1"/>
  <c r="AF207" i="1"/>
  <c r="AH207" i="1" s="1"/>
  <c r="AI207" i="1" s="1"/>
  <c r="AG207" i="1"/>
  <c r="AJ207" i="1"/>
  <c r="AK207" i="1"/>
  <c r="AL207" i="1"/>
  <c r="AM207" i="1"/>
  <c r="AN207" i="1"/>
  <c r="AO207" i="1"/>
  <c r="AP207" i="1"/>
  <c r="AQ207" i="1"/>
  <c r="AR207" i="1"/>
  <c r="AS207" i="1"/>
  <c r="AT207" i="1"/>
  <c r="AU207" i="1"/>
  <c r="AV207" i="1"/>
  <c r="AW207" i="1"/>
  <c r="AX207" i="1"/>
  <c r="AY207" i="1"/>
  <c r="AZ207" i="1"/>
  <c r="V208" i="1"/>
  <c r="W208" i="1"/>
  <c r="X208" i="1"/>
  <c r="Y208" i="1"/>
  <c r="Z208" i="1"/>
  <c r="AA208" i="1"/>
  <c r="AB208" i="1"/>
  <c r="AC208" i="1"/>
  <c r="AD208" i="1"/>
  <c r="AE208" i="1"/>
  <c r="AF208" i="1"/>
  <c r="AH208" i="1" s="1"/>
  <c r="AI208" i="1" s="1"/>
  <c r="AG208" i="1"/>
  <c r="AJ208" i="1"/>
  <c r="AK208" i="1"/>
  <c r="AL208" i="1" s="1"/>
  <c r="AM208" i="1"/>
  <c r="AN208" i="1"/>
  <c r="AO208" i="1"/>
  <c r="AP208" i="1"/>
  <c r="AQ208" i="1"/>
  <c r="AR208" i="1"/>
  <c r="AS208" i="1"/>
  <c r="AT208" i="1"/>
  <c r="AU208" i="1"/>
  <c r="AV208" i="1"/>
  <c r="AW208" i="1"/>
  <c r="AX208" i="1"/>
  <c r="AY208" i="1"/>
  <c r="AZ208" i="1"/>
  <c r="V209" i="1"/>
  <c r="W209" i="1" s="1"/>
  <c r="X209" i="1"/>
  <c r="Y209" i="1"/>
  <c r="Z209" i="1"/>
  <c r="AA209" i="1"/>
  <c r="T209" i="1" s="1"/>
  <c r="AB209" i="1"/>
  <c r="AC209" i="1"/>
  <c r="AD209" i="1"/>
  <c r="AE209" i="1"/>
  <c r="AF209" i="1"/>
  <c r="AH209" i="1" s="1"/>
  <c r="AI209" i="1" s="1"/>
  <c r="AG209" i="1"/>
  <c r="AJ209" i="1"/>
  <c r="AK209" i="1"/>
  <c r="AL209" i="1"/>
  <c r="AM209" i="1"/>
  <c r="AN209" i="1"/>
  <c r="AO209" i="1"/>
  <c r="AP209" i="1"/>
  <c r="AQ209" i="1"/>
  <c r="AR209" i="1"/>
  <c r="AS209" i="1"/>
  <c r="AT209" i="1"/>
  <c r="AU209" i="1"/>
  <c r="AV209" i="1"/>
  <c r="AW209" i="1"/>
  <c r="AX209" i="1"/>
  <c r="AY209" i="1"/>
  <c r="AZ209" i="1"/>
  <c r="V210" i="1"/>
  <c r="W210" i="1"/>
  <c r="T210" i="1" s="1"/>
  <c r="X210" i="1"/>
  <c r="Y210" i="1"/>
  <c r="Z210" i="1"/>
  <c r="AA210" i="1"/>
  <c r="AB210" i="1"/>
  <c r="AC210" i="1"/>
  <c r="AD210" i="1" s="1"/>
  <c r="AE210" i="1"/>
  <c r="AF210" i="1"/>
  <c r="AH210" i="1" s="1"/>
  <c r="AI210" i="1" s="1"/>
  <c r="AG210" i="1"/>
  <c r="AJ210" i="1"/>
  <c r="AK210" i="1"/>
  <c r="AL210" i="1"/>
  <c r="AM210" i="1"/>
  <c r="AN210" i="1" s="1"/>
  <c r="AO210" i="1"/>
  <c r="AP210" i="1" s="1"/>
  <c r="AQ210" i="1"/>
  <c r="AR210" i="1" s="1"/>
  <c r="AS210" i="1"/>
  <c r="AT210" i="1"/>
  <c r="AU210" i="1"/>
  <c r="AV210" i="1"/>
  <c r="AW210" i="1"/>
  <c r="AX210" i="1"/>
  <c r="AY210" i="1"/>
  <c r="AZ210" i="1"/>
  <c r="T211" i="1"/>
  <c r="V211" i="1"/>
  <c r="W211" i="1"/>
  <c r="X211" i="1"/>
  <c r="Y211" i="1"/>
  <c r="Z211" i="1"/>
  <c r="AA211" i="1"/>
  <c r="AB211" i="1"/>
  <c r="U211" i="1" s="1"/>
  <c r="AC211" i="1"/>
  <c r="AD211" i="1"/>
  <c r="AE211" i="1"/>
  <c r="AF211" i="1"/>
  <c r="AG211" i="1"/>
  <c r="AH211" i="1"/>
  <c r="AI211" i="1" s="1"/>
  <c r="AJ211" i="1"/>
  <c r="AK211" i="1"/>
  <c r="AL211" i="1"/>
  <c r="AM211" i="1"/>
  <c r="AN211" i="1"/>
  <c r="AO211" i="1"/>
  <c r="AP211" i="1" s="1"/>
  <c r="AQ211" i="1"/>
  <c r="AR211" i="1"/>
  <c r="AS211" i="1"/>
  <c r="AT211" i="1"/>
  <c r="AU211" i="1"/>
  <c r="AV211" i="1"/>
  <c r="AW211" i="1"/>
  <c r="AX211" i="1"/>
  <c r="AY211" i="1"/>
  <c r="AZ211" i="1"/>
  <c r="T212" i="1"/>
  <c r="V212" i="1"/>
  <c r="W212" i="1" s="1"/>
  <c r="U212" i="1" s="1"/>
  <c r="X212" i="1"/>
  <c r="Y212" i="1"/>
  <c r="Z212" i="1"/>
  <c r="AA212" i="1"/>
  <c r="AB212" i="1"/>
  <c r="AC212" i="1"/>
  <c r="AD212" i="1" s="1"/>
  <c r="AE212" i="1"/>
  <c r="AF212" i="1"/>
  <c r="AH212" i="1" s="1"/>
  <c r="AI212" i="1" s="1"/>
  <c r="AG212" i="1"/>
  <c r="AJ212" i="1"/>
  <c r="AK212" i="1"/>
  <c r="AL212" i="1"/>
  <c r="AM212" i="1"/>
  <c r="AN212" i="1"/>
  <c r="AO212" i="1"/>
  <c r="AP212" i="1" s="1"/>
  <c r="AQ212" i="1"/>
  <c r="AR212" i="1" s="1"/>
  <c r="AS212" i="1"/>
  <c r="AT212" i="1"/>
  <c r="AU212" i="1"/>
  <c r="AV212" i="1"/>
  <c r="AW212" i="1"/>
  <c r="AX212" i="1"/>
  <c r="AY212" i="1"/>
  <c r="AZ212" i="1"/>
  <c r="V213" i="1"/>
  <c r="W213" i="1"/>
  <c r="X213" i="1"/>
  <c r="Y213" i="1"/>
  <c r="Z213" i="1"/>
  <c r="AA213" i="1"/>
  <c r="AB213" i="1"/>
  <c r="AC213" i="1"/>
  <c r="AD213" i="1" s="1"/>
  <c r="AE213" i="1"/>
  <c r="AF213" i="1"/>
  <c r="AH213" i="1" s="1"/>
  <c r="AI213" i="1" s="1"/>
  <c r="AG213" i="1"/>
  <c r="AJ213" i="1"/>
  <c r="AK213" i="1"/>
  <c r="AL213" i="1" s="1"/>
  <c r="AM213" i="1"/>
  <c r="AN213" i="1"/>
  <c r="AO213" i="1"/>
  <c r="AP213" i="1" s="1"/>
  <c r="AQ213" i="1"/>
  <c r="AR213" i="1"/>
  <c r="AS213" i="1"/>
  <c r="AT213" i="1"/>
  <c r="AU213" i="1"/>
  <c r="AV213" i="1"/>
  <c r="AW213" i="1"/>
  <c r="AX213" i="1"/>
  <c r="AY213" i="1"/>
  <c r="AZ213" i="1"/>
  <c r="T214" i="1"/>
  <c r="V214" i="1"/>
  <c r="W214" i="1"/>
  <c r="X214" i="1"/>
  <c r="Y214" i="1"/>
  <c r="Z214" i="1"/>
  <c r="AA214" i="1"/>
  <c r="AB214" i="1"/>
  <c r="AC214" i="1"/>
  <c r="AD214" i="1"/>
  <c r="AE214" i="1"/>
  <c r="AF214" i="1"/>
  <c r="AH214" i="1" s="1"/>
  <c r="AI214" i="1" s="1"/>
  <c r="AG214" i="1"/>
  <c r="AJ214" i="1"/>
  <c r="AK214" i="1"/>
  <c r="AL214" i="1"/>
  <c r="AM214" i="1"/>
  <c r="AN214" i="1" s="1"/>
  <c r="AO214" i="1"/>
  <c r="AP214" i="1"/>
  <c r="AQ214" i="1"/>
  <c r="AR214" i="1"/>
  <c r="AS214" i="1"/>
  <c r="AT214" i="1"/>
  <c r="AU214" i="1"/>
  <c r="AV214" i="1"/>
  <c r="AW214" i="1"/>
  <c r="AX214" i="1"/>
  <c r="AY214" i="1"/>
  <c r="AZ214" i="1"/>
  <c r="V215" i="1"/>
  <c r="W215" i="1" s="1"/>
  <c r="T215" i="1" s="1"/>
  <c r="X215" i="1"/>
  <c r="Y215" i="1"/>
  <c r="Z215" i="1"/>
  <c r="AA215" i="1"/>
  <c r="AB215" i="1"/>
  <c r="AC215" i="1"/>
  <c r="AD215" i="1"/>
  <c r="AE215" i="1"/>
  <c r="AF215" i="1"/>
  <c r="AH215" i="1" s="1"/>
  <c r="AG215" i="1"/>
  <c r="AI215" i="1"/>
  <c r="AJ215" i="1"/>
  <c r="AK215" i="1"/>
  <c r="AL215" i="1"/>
  <c r="AM215" i="1"/>
  <c r="AN215" i="1" s="1"/>
  <c r="AO215" i="1"/>
  <c r="AP215" i="1" s="1"/>
  <c r="AQ215" i="1"/>
  <c r="AR215" i="1" s="1"/>
  <c r="AS215" i="1"/>
  <c r="AT215" i="1"/>
  <c r="AU215" i="1"/>
  <c r="AV215" i="1"/>
  <c r="AW215" i="1"/>
  <c r="AX215" i="1"/>
  <c r="AY215" i="1"/>
  <c r="AZ215" i="1"/>
  <c r="T216" i="1"/>
  <c r="V216" i="1"/>
  <c r="W216" i="1"/>
  <c r="X216" i="1"/>
  <c r="Y216" i="1"/>
  <c r="Z216" i="1"/>
  <c r="AA216" i="1"/>
  <c r="AB216" i="1"/>
  <c r="AC216" i="1"/>
  <c r="AD216" i="1"/>
  <c r="AE216" i="1"/>
  <c r="AF216" i="1"/>
  <c r="AH216" i="1" s="1"/>
  <c r="AI216" i="1" s="1"/>
  <c r="AG216" i="1"/>
  <c r="AJ216" i="1"/>
  <c r="AK216" i="1"/>
  <c r="AL216" i="1"/>
  <c r="AM216" i="1"/>
  <c r="AN216" i="1" s="1"/>
  <c r="U216" i="1" s="1"/>
  <c r="AO216" i="1"/>
  <c r="AP216" i="1"/>
  <c r="AQ216" i="1"/>
  <c r="AR216" i="1"/>
  <c r="AS216" i="1"/>
  <c r="AT216" i="1"/>
  <c r="AU216" i="1"/>
  <c r="AV216" i="1"/>
  <c r="AW216" i="1"/>
  <c r="AX216" i="1"/>
  <c r="AY216" i="1"/>
  <c r="AZ216" i="1"/>
  <c r="V217" i="1"/>
  <c r="W217" i="1" s="1"/>
  <c r="X217" i="1"/>
  <c r="Y217" i="1"/>
  <c r="Z217" i="1"/>
  <c r="AA217" i="1"/>
  <c r="AB217" i="1"/>
  <c r="AC217" i="1"/>
  <c r="AD217" i="1"/>
  <c r="AE217" i="1"/>
  <c r="AF217" i="1"/>
  <c r="AH217" i="1" s="1"/>
  <c r="AI217" i="1" s="1"/>
  <c r="AG217" i="1"/>
  <c r="AJ217" i="1"/>
  <c r="AK217" i="1"/>
  <c r="AL217" i="1"/>
  <c r="AM217" i="1"/>
  <c r="AN217" i="1"/>
  <c r="AO217" i="1"/>
  <c r="AP217" i="1" s="1"/>
  <c r="AQ217" i="1"/>
  <c r="AR217" i="1" s="1"/>
  <c r="AS217" i="1"/>
  <c r="AT217" i="1"/>
  <c r="AU217" i="1"/>
  <c r="AV217" i="1"/>
  <c r="AW217" i="1"/>
  <c r="AX217" i="1"/>
  <c r="AY217" i="1"/>
  <c r="AZ217" i="1"/>
  <c r="V218" i="1"/>
  <c r="W218" i="1" s="1"/>
  <c r="X218" i="1"/>
  <c r="Y218" i="1"/>
  <c r="Z218" i="1"/>
  <c r="AA218" i="1"/>
  <c r="AB218" i="1"/>
  <c r="AC218" i="1"/>
  <c r="AD218" i="1"/>
  <c r="AE218" i="1"/>
  <c r="AF218" i="1"/>
  <c r="AH218" i="1" s="1"/>
  <c r="AI218" i="1" s="1"/>
  <c r="AG218" i="1"/>
  <c r="AJ218" i="1"/>
  <c r="AK218" i="1"/>
  <c r="AL218" i="1"/>
  <c r="AM218" i="1"/>
  <c r="AN218" i="1"/>
  <c r="AO218" i="1"/>
  <c r="AP218" i="1"/>
  <c r="AQ218" i="1"/>
  <c r="AR218" i="1" s="1"/>
  <c r="AS218" i="1"/>
  <c r="AT218" i="1"/>
  <c r="AU218" i="1"/>
  <c r="AV218" i="1"/>
  <c r="AW218" i="1"/>
  <c r="AX218" i="1"/>
  <c r="AY218" i="1"/>
  <c r="AZ218" i="1"/>
  <c r="V219" i="1"/>
  <c r="W219" i="1"/>
  <c r="X219" i="1"/>
  <c r="Y219" i="1"/>
  <c r="Z219" i="1"/>
  <c r="AA219" i="1"/>
  <c r="AB219" i="1"/>
  <c r="AC219" i="1"/>
  <c r="AD219" i="1"/>
  <c r="AE219" i="1"/>
  <c r="AF219" i="1"/>
  <c r="AH219" i="1" s="1"/>
  <c r="AI219" i="1" s="1"/>
  <c r="AG219" i="1"/>
  <c r="AJ219" i="1"/>
  <c r="AK219" i="1"/>
  <c r="AL219" i="1" s="1"/>
  <c r="AM219" i="1"/>
  <c r="AN219" i="1" s="1"/>
  <c r="AO219" i="1"/>
  <c r="AP219" i="1"/>
  <c r="AQ219" i="1"/>
  <c r="AR219" i="1"/>
  <c r="AS219" i="1"/>
  <c r="AT219" i="1"/>
  <c r="AU219" i="1"/>
  <c r="AV219" i="1"/>
  <c r="AW219" i="1"/>
  <c r="AX219" i="1"/>
  <c r="AY219" i="1"/>
  <c r="AZ219" i="1"/>
  <c r="V220" i="1"/>
  <c r="W220" i="1" s="1"/>
  <c r="X220" i="1"/>
  <c r="U220" i="1" s="1"/>
  <c r="Y220" i="1"/>
  <c r="Z220" i="1"/>
  <c r="AA220" i="1"/>
  <c r="AB220" i="1"/>
  <c r="AC220" i="1"/>
  <c r="AD220" i="1"/>
  <c r="AE220" i="1"/>
  <c r="AF220" i="1"/>
  <c r="AH220" i="1" s="1"/>
  <c r="AG220" i="1"/>
  <c r="AI220" i="1"/>
  <c r="AJ220" i="1"/>
  <c r="AK220" i="1"/>
  <c r="AL220" i="1" s="1"/>
  <c r="AM220" i="1"/>
  <c r="AN220" i="1"/>
  <c r="AO220" i="1"/>
  <c r="AP220" i="1" s="1"/>
  <c r="AQ220" i="1"/>
  <c r="AR220" i="1"/>
  <c r="AS220" i="1"/>
  <c r="AT220" i="1"/>
  <c r="AU220" i="1"/>
  <c r="AV220" i="1"/>
  <c r="AW220" i="1"/>
  <c r="AX220" i="1"/>
  <c r="AY220" i="1"/>
  <c r="AZ220" i="1"/>
  <c r="V221" i="1"/>
  <c r="W221" i="1"/>
  <c r="X221" i="1"/>
  <c r="Y221" i="1"/>
  <c r="Z221" i="1"/>
  <c r="AA221" i="1"/>
  <c r="AB221" i="1"/>
  <c r="AC221" i="1"/>
  <c r="AD221" i="1"/>
  <c r="AE221" i="1"/>
  <c r="AF221" i="1"/>
  <c r="AG221" i="1"/>
  <c r="AH221" i="1"/>
  <c r="AI221" i="1" s="1"/>
  <c r="AJ221" i="1"/>
  <c r="AK221" i="1"/>
  <c r="AL221" i="1" s="1"/>
  <c r="AM221" i="1"/>
  <c r="AN221" i="1"/>
  <c r="AO221" i="1"/>
  <c r="AP221" i="1"/>
  <c r="AQ221" i="1"/>
  <c r="AR221" i="1"/>
  <c r="AS221" i="1"/>
  <c r="AT221" i="1"/>
  <c r="AU221" i="1"/>
  <c r="AV221" i="1"/>
  <c r="AW221" i="1"/>
  <c r="AX221" i="1"/>
  <c r="AY221" i="1"/>
  <c r="AZ221" i="1"/>
  <c r="V222" i="1"/>
  <c r="W222" i="1" s="1"/>
  <c r="X222" i="1"/>
  <c r="Y222" i="1"/>
  <c r="Z222" i="1"/>
  <c r="AA222" i="1"/>
  <c r="AB222" i="1"/>
  <c r="AC222" i="1"/>
  <c r="AD222" i="1" s="1"/>
  <c r="AE222" i="1"/>
  <c r="AF222" i="1"/>
  <c r="AG222" i="1"/>
  <c r="AH222" i="1"/>
  <c r="AI222" i="1"/>
  <c r="AJ222" i="1"/>
  <c r="AK222" i="1"/>
  <c r="AL222" i="1"/>
  <c r="AM222" i="1"/>
  <c r="AN222" i="1"/>
  <c r="AO222" i="1"/>
  <c r="AP222" i="1"/>
  <c r="AQ222" i="1"/>
  <c r="AR222" i="1"/>
  <c r="AS222" i="1"/>
  <c r="AT222" i="1"/>
  <c r="AU222" i="1"/>
  <c r="AV222" i="1"/>
  <c r="AW222" i="1"/>
  <c r="AX222" i="1"/>
  <c r="AY222" i="1"/>
  <c r="AZ222" i="1"/>
  <c r="V223" i="1"/>
  <c r="W223" i="1" s="1"/>
  <c r="X223" i="1"/>
  <c r="Y223" i="1"/>
  <c r="Z223" i="1"/>
  <c r="AA223" i="1"/>
  <c r="AB223" i="1"/>
  <c r="AC223" i="1"/>
  <c r="AD223" i="1"/>
  <c r="AE223" i="1"/>
  <c r="AF223" i="1"/>
  <c r="AH223" i="1" s="1"/>
  <c r="AI223" i="1" s="1"/>
  <c r="AG223" i="1"/>
  <c r="AJ223" i="1"/>
  <c r="AK223" i="1"/>
  <c r="AL223" i="1" s="1"/>
  <c r="AM223" i="1"/>
  <c r="AN223" i="1"/>
  <c r="AO223" i="1"/>
  <c r="AP223" i="1"/>
  <c r="AQ223" i="1"/>
  <c r="AR223" i="1" s="1"/>
  <c r="AS223" i="1"/>
  <c r="AT223" i="1"/>
  <c r="AU223" i="1"/>
  <c r="AV223" i="1"/>
  <c r="AW223" i="1"/>
  <c r="AX223" i="1"/>
  <c r="AY223" i="1"/>
  <c r="AZ223" i="1"/>
  <c r="V224" i="1"/>
  <c r="W224" i="1"/>
  <c r="X224" i="1"/>
  <c r="Y224" i="1"/>
  <c r="Z224" i="1"/>
  <c r="AA224" i="1"/>
  <c r="AB224" i="1"/>
  <c r="AC224" i="1"/>
  <c r="AD224" i="1" s="1"/>
  <c r="AE224" i="1"/>
  <c r="AF224" i="1"/>
  <c r="AH224" i="1" s="1"/>
  <c r="AI224" i="1" s="1"/>
  <c r="AG224" i="1"/>
  <c r="AJ224" i="1"/>
  <c r="AK224" i="1"/>
  <c r="AL224" i="1" s="1"/>
  <c r="AM224" i="1"/>
  <c r="AN224" i="1"/>
  <c r="AO224" i="1"/>
  <c r="AP224" i="1"/>
  <c r="AQ224" i="1"/>
  <c r="AR224" i="1" s="1"/>
  <c r="AS224" i="1"/>
  <c r="AT224" i="1"/>
  <c r="AU224" i="1"/>
  <c r="AV224" i="1"/>
  <c r="AW224" i="1"/>
  <c r="AX224" i="1"/>
  <c r="AY224" i="1"/>
  <c r="AZ224" i="1"/>
  <c r="V225" i="1"/>
  <c r="W225" i="1"/>
  <c r="X225" i="1"/>
  <c r="Y225" i="1"/>
  <c r="Z225" i="1"/>
  <c r="AA225" i="1"/>
  <c r="AB225" i="1"/>
  <c r="AC225" i="1"/>
  <c r="AD225" i="1" s="1"/>
  <c r="AE225" i="1"/>
  <c r="AF225" i="1"/>
  <c r="AH225" i="1" s="1"/>
  <c r="AG225" i="1"/>
  <c r="AI225" i="1"/>
  <c r="AJ225" i="1"/>
  <c r="AK225" i="1"/>
  <c r="AL225" i="1" s="1"/>
  <c r="AM225" i="1"/>
  <c r="AN225" i="1"/>
  <c r="AO225" i="1"/>
  <c r="AP225" i="1" s="1"/>
  <c r="AQ225" i="1"/>
  <c r="AR225" i="1"/>
  <c r="AS225" i="1"/>
  <c r="AT225" i="1"/>
  <c r="AU225" i="1"/>
  <c r="AV225" i="1"/>
  <c r="AW225" i="1"/>
  <c r="AX225" i="1"/>
  <c r="AY225" i="1"/>
  <c r="AZ225" i="1"/>
  <c r="T226" i="1"/>
  <c r="V226" i="1"/>
  <c r="W226" i="1"/>
  <c r="X226" i="1"/>
  <c r="Y226" i="1"/>
  <c r="Z226" i="1"/>
  <c r="AA226" i="1"/>
  <c r="AB226" i="1"/>
  <c r="AC226" i="1"/>
  <c r="AD226" i="1" s="1"/>
  <c r="AE226" i="1"/>
  <c r="AF226" i="1"/>
  <c r="AH226" i="1" s="1"/>
  <c r="AI226" i="1" s="1"/>
  <c r="AG226" i="1"/>
  <c r="AJ226" i="1"/>
  <c r="AK226" i="1"/>
  <c r="AL226" i="1" s="1"/>
  <c r="AM226" i="1"/>
  <c r="AN226" i="1" s="1"/>
  <c r="AO226" i="1"/>
  <c r="AP226" i="1" s="1"/>
  <c r="AQ226" i="1"/>
  <c r="AR226" i="1" s="1"/>
  <c r="AS226" i="1"/>
  <c r="AT226" i="1"/>
  <c r="AU226" i="1"/>
  <c r="AV226" i="1"/>
  <c r="AW226" i="1"/>
  <c r="AX226" i="1"/>
  <c r="AY226" i="1"/>
  <c r="AZ226" i="1"/>
  <c r="V227" i="1"/>
  <c r="W227" i="1"/>
  <c r="X227" i="1"/>
  <c r="Y227" i="1"/>
  <c r="Z227" i="1"/>
  <c r="AA227" i="1"/>
  <c r="AB227" i="1"/>
  <c r="AC227" i="1"/>
  <c r="AD227" i="1"/>
  <c r="AE227" i="1"/>
  <c r="AF227" i="1"/>
  <c r="AG227" i="1"/>
  <c r="AH227" i="1"/>
  <c r="AI227" i="1"/>
  <c r="AJ227" i="1"/>
  <c r="AK227" i="1"/>
  <c r="AL227" i="1"/>
  <c r="AM227" i="1"/>
  <c r="AN227" i="1" s="1"/>
  <c r="AO227" i="1"/>
  <c r="AP227" i="1"/>
  <c r="AQ227" i="1"/>
  <c r="AR227" i="1"/>
  <c r="AS227" i="1"/>
  <c r="AT227" i="1"/>
  <c r="AU227" i="1"/>
  <c r="AV227" i="1"/>
  <c r="AW227" i="1"/>
  <c r="AX227" i="1"/>
  <c r="AY227" i="1"/>
  <c r="AZ227" i="1"/>
  <c r="V228" i="1"/>
  <c r="W228" i="1"/>
  <c r="X228" i="1"/>
  <c r="Y228" i="1"/>
  <c r="Z228" i="1"/>
  <c r="AA228" i="1"/>
  <c r="AB228" i="1"/>
  <c r="U228" i="1" s="1"/>
  <c r="AC228" i="1"/>
  <c r="AD228" i="1" s="1"/>
  <c r="AE228" i="1"/>
  <c r="AF228" i="1"/>
  <c r="AG228" i="1"/>
  <c r="AH228" i="1"/>
  <c r="AI228" i="1"/>
  <c r="AJ228" i="1"/>
  <c r="AK228" i="1"/>
  <c r="AL228" i="1" s="1"/>
  <c r="AM228" i="1"/>
  <c r="AN228" i="1" s="1"/>
  <c r="AO228" i="1"/>
  <c r="AP228" i="1" s="1"/>
  <c r="AQ228" i="1"/>
  <c r="AR228" i="1"/>
  <c r="AS228" i="1"/>
  <c r="AT228" i="1"/>
  <c r="AU228" i="1"/>
  <c r="AV228" i="1"/>
  <c r="AW228" i="1"/>
  <c r="AX228" i="1"/>
  <c r="AY228" i="1"/>
  <c r="AZ228" i="1"/>
  <c r="V229" i="1"/>
  <c r="W229" i="1" s="1"/>
  <c r="X229" i="1"/>
  <c r="Y229" i="1"/>
  <c r="Z229" i="1"/>
  <c r="AA229" i="1"/>
  <c r="AB229" i="1"/>
  <c r="AC229" i="1"/>
  <c r="AD229" i="1" s="1"/>
  <c r="AE229" i="1"/>
  <c r="AF229" i="1"/>
  <c r="AH229" i="1" s="1"/>
  <c r="AI229" i="1" s="1"/>
  <c r="AG229" i="1"/>
  <c r="AJ229" i="1"/>
  <c r="AK229" i="1"/>
  <c r="AL229" i="1" s="1"/>
  <c r="AM229" i="1"/>
  <c r="AN229" i="1" s="1"/>
  <c r="AO229" i="1"/>
  <c r="AP229" i="1"/>
  <c r="AQ229" i="1"/>
  <c r="AR229" i="1" s="1"/>
  <c r="AS229" i="1"/>
  <c r="AT229" i="1"/>
  <c r="AU229" i="1"/>
  <c r="AV229" i="1"/>
  <c r="AW229" i="1"/>
  <c r="AX229" i="1"/>
  <c r="AY229" i="1"/>
  <c r="AZ229" i="1"/>
  <c r="V230" i="1"/>
  <c r="W230" i="1" s="1"/>
  <c r="X230" i="1"/>
  <c r="Y230" i="1"/>
  <c r="Z230" i="1"/>
  <c r="AA230" i="1"/>
  <c r="AB230" i="1"/>
  <c r="AC230" i="1"/>
  <c r="AD230" i="1"/>
  <c r="AE230" i="1"/>
  <c r="AF230" i="1"/>
  <c r="AG230" i="1"/>
  <c r="AH230" i="1"/>
  <c r="AI230" i="1" s="1"/>
  <c r="AJ230" i="1"/>
  <c r="AK230" i="1"/>
  <c r="AL230" i="1" s="1"/>
  <c r="AM230" i="1"/>
  <c r="AN230" i="1" s="1"/>
  <c r="AO230" i="1"/>
  <c r="AP230" i="1"/>
  <c r="AQ230" i="1"/>
  <c r="AR230" i="1"/>
  <c r="AS230" i="1"/>
  <c r="AT230" i="1"/>
  <c r="AU230" i="1"/>
  <c r="AV230" i="1"/>
  <c r="AW230" i="1"/>
  <c r="AX230" i="1"/>
  <c r="AY230" i="1"/>
  <c r="AZ230" i="1"/>
  <c r="V231" i="1"/>
  <c r="W231" i="1" s="1"/>
  <c r="X231" i="1"/>
  <c r="Y231" i="1"/>
  <c r="Z231" i="1"/>
  <c r="AA231" i="1"/>
  <c r="T231" i="1" s="1"/>
  <c r="AB231" i="1"/>
  <c r="AC231" i="1"/>
  <c r="AD231" i="1" s="1"/>
  <c r="AE231" i="1"/>
  <c r="AF231" i="1"/>
  <c r="AH231" i="1" s="1"/>
  <c r="AI231" i="1" s="1"/>
  <c r="AG231" i="1"/>
  <c r="AJ231" i="1"/>
  <c r="AK231" i="1"/>
  <c r="AL231" i="1" s="1"/>
  <c r="AM231" i="1"/>
  <c r="AN231" i="1" s="1"/>
  <c r="AO231" i="1"/>
  <c r="AP231" i="1"/>
  <c r="AQ231" i="1"/>
  <c r="AR231" i="1" s="1"/>
  <c r="AS231" i="1"/>
  <c r="AT231" i="1"/>
  <c r="AU231" i="1"/>
  <c r="AV231" i="1"/>
  <c r="AW231" i="1"/>
  <c r="AX231" i="1"/>
  <c r="AY231" i="1"/>
  <c r="AZ231" i="1"/>
  <c r="V232" i="1"/>
  <c r="W232" i="1"/>
  <c r="X232" i="1"/>
  <c r="Y232" i="1"/>
  <c r="Z232" i="1"/>
  <c r="AA232" i="1"/>
  <c r="AB232" i="1"/>
  <c r="AC232" i="1"/>
  <c r="AD232" i="1"/>
  <c r="AE232" i="1"/>
  <c r="AF232" i="1"/>
  <c r="AH232" i="1" s="1"/>
  <c r="AG232" i="1"/>
  <c r="AI232" i="1"/>
  <c r="AJ232" i="1"/>
  <c r="AK232" i="1"/>
  <c r="AL232" i="1" s="1"/>
  <c r="AM232" i="1"/>
  <c r="AN232" i="1"/>
  <c r="AO232" i="1"/>
  <c r="AP232" i="1"/>
  <c r="AQ232" i="1"/>
  <c r="AR232" i="1"/>
  <c r="AS232" i="1"/>
  <c r="AT232" i="1"/>
  <c r="AU232" i="1"/>
  <c r="AV232" i="1"/>
  <c r="AW232" i="1"/>
  <c r="AX232" i="1"/>
  <c r="AY232" i="1"/>
  <c r="AZ232" i="1"/>
  <c r="T233" i="1"/>
  <c r="V233" i="1"/>
  <c r="W233" i="1"/>
  <c r="X233" i="1"/>
  <c r="Y233" i="1"/>
  <c r="Z233" i="1"/>
  <c r="AA233" i="1"/>
  <c r="AB233" i="1"/>
  <c r="AC233" i="1"/>
  <c r="AD233" i="1"/>
  <c r="AE233" i="1"/>
  <c r="AF233" i="1"/>
  <c r="AG233" i="1"/>
  <c r="AH233" i="1"/>
  <c r="AI233" i="1"/>
  <c r="AJ233" i="1"/>
  <c r="AK233" i="1"/>
  <c r="AL233" i="1" s="1"/>
  <c r="AM233" i="1"/>
  <c r="AN233" i="1" s="1"/>
  <c r="AO233" i="1"/>
  <c r="AP233" i="1" s="1"/>
  <c r="AQ233" i="1"/>
  <c r="AR233" i="1"/>
  <c r="AS233" i="1"/>
  <c r="AT233" i="1"/>
  <c r="AU233" i="1"/>
  <c r="AV233" i="1"/>
  <c r="AW233" i="1"/>
  <c r="AX233" i="1"/>
  <c r="AY233" i="1"/>
  <c r="AZ233" i="1"/>
  <c r="T234" i="1"/>
  <c r="V234" i="1"/>
  <c r="W234" i="1"/>
  <c r="X234" i="1"/>
  <c r="Y234" i="1"/>
  <c r="Z234" i="1"/>
  <c r="AA234" i="1"/>
  <c r="AB234" i="1"/>
  <c r="AC234" i="1"/>
  <c r="AD234" i="1" s="1"/>
  <c r="AE234" i="1"/>
  <c r="AF234" i="1"/>
  <c r="AG234" i="1"/>
  <c r="AH234" i="1"/>
  <c r="AI234" i="1"/>
  <c r="AJ234" i="1"/>
  <c r="AK234" i="1"/>
  <c r="AL234" i="1" s="1"/>
  <c r="AM234" i="1"/>
  <c r="AN234" i="1" s="1"/>
  <c r="U234" i="1" s="1"/>
  <c r="AO234" i="1"/>
  <c r="AP234" i="1"/>
  <c r="AQ234" i="1"/>
  <c r="AR234" i="1"/>
  <c r="AS234" i="1"/>
  <c r="AT234" i="1"/>
  <c r="AU234" i="1"/>
  <c r="AV234" i="1"/>
  <c r="AW234" i="1"/>
  <c r="AX234" i="1"/>
  <c r="AY234" i="1"/>
  <c r="AZ234" i="1"/>
  <c r="V235" i="1"/>
  <c r="W235" i="1" s="1"/>
  <c r="X235" i="1"/>
  <c r="Y235" i="1"/>
  <c r="Z235" i="1"/>
  <c r="AA235" i="1"/>
  <c r="AB235" i="1"/>
  <c r="AC235" i="1"/>
  <c r="AD235" i="1" s="1"/>
  <c r="AE235" i="1"/>
  <c r="AF235" i="1"/>
  <c r="AG235" i="1"/>
  <c r="AH235" i="1"/>
  <c r="AI235" i="1" s="1"/>
  <c r="AJ235" i="1"/>
  <c r="AK235" i="1"/>
  <c r="AL235" i="1"/>
  <c r="AM235" i="1"/>
  <c r="AN235" i="1" s="1"/>
  <c r="AO235" i="1"/>
  <c r="AP235" i="1"/>
  <c r="AQ235" i="1"/>
  <c r="AR235" i="1" s="1"/>
  <c r="AS235" i="1"/>
  <c r="AT235" i="1"/>
  <c r="AU235" i="1"/>
  <c r="AV235" i="1"/>
  <c r="AW235" i="1"/>
  <c r="AX235" i="1"/>
  <c r="AY235" i="1"/>
  <c r="AZ235" i="1"/>
  <c r="V236" i="1"/>
  <c r="W236" i="1" s="1"/>
  <c r="X236" i="1"/>
  <c r="Y236" i="1"/>
  <c r="Z236" i="1"/>
  <c r="AA236" i="1"/>
  <c r="AB236" i="1"/>
  <c r="AC236" i="1"/>
  <c r="AD236" i="1"/>
  <c r="AE236" i="1"/>
  <c r="AF236" i="1"/>
  <c r="AH236" i="1" s="1"/>
  <c r="AI236" i="1" s="1"/>
  <c r="AG236" i="1"/>
  <c r="AJ236" i="1"/>
  <c r="AK236" i="1"/>
  <c r="AL236" i="1" s="1"/>
  <c r="AM236" i="1"/>
  <c r="AN236" i="1"/>
  <c r="AO236" i="1"/>
  <c r="AP236" i="1"/>
  <c r="AQ236" i="1"/>
  <c r="AR236" i="1" s="1"/>
  <c r="AS236" i="1"/>
  <c r="AT236" i="1"/>
  <c r="AU236" i="1"/>
  <c r="AV236" i="1"/>
  <c r="AW236" i="1"/>
  <c r="AX236" i="1"/>
  <c r="AY236" i="1"/>
  <c r="AZ236" i="1"/>
  <c r="V237" i="1"/>
  <c r="W237" i="1"/>
  <c r="X237" i="1"/>
  <c r="Y237" i="1"/>
  <c r="Z237" i="1"/>
  <c r="AA237" i="1"/>
  <c r="AB237" i="1"/>
  <c r="AC237" i="1"/>
  <c r="AD237" i="1" s="1"/>
  <c r="AE237" i="1"/>
  <c r="AF237" i="1"/>
  <c r="AG237" i="1"/>
  <c r="AH237" i="1"/>
  <c r="AI237" i="1" s="1"/>
  <c r="AJ237" i="1"/>
  <c r="AK237" i="1"/>
  <c r="AL237" i="1" s="1"/>
  <c r="AM237" i="1"/>
  <c r="AN237" i="1" s="1"/>
  <c r="AO237" i="1"/>
  <c r="AP237" i="1"/>
  <c r="AQ237" i="1"/>
  <c r="AR237" i="1" s="1"/>
  <c r="AS237" i="1"/>
  <c r="AT237" i="1"/>
  <c r="AU237" i="1"/>
  <c r="AV237" i="1"/>
  <c r="AW237" i="1"/>
  <c r="AX237" i="1"/>
  <c r="AY237" i="1"/>
  <c r="AZ237" i="1"/>
  <c r="V238" i="1"/>
  <c r="W238" i="1"/>
  <c r="X238" i="1"/>
  <c r="Y238" i="1"/>
  <c r="Z238" i="1"/>
  <c r="AA238" i="1"/>
  <c r="AB238" i="1"/>
  <c r="AC238" i="1"/>
  <c r="AD238" i="1" s="1"/>
  <c r="AE238" i="1"/>
  <c r="AF238" i="1"/>
  <c r="AG238" i="1"/>
  <c r="AH238" i="1"/>
  <c r="AI238" i="1"/>
  <c r="AJ238" i="1"/>
  <c r="AK238" i="1"/>
  <c r="AL238" i="1"/>
  <c r="AM238" i="1"/>
  <c r="AN238" i="1" s="1"/>
  <c r="AO238" i="1"/>
  <c r="AP238" i="1" s="1"/>
  <c r="AQ238" i="1"/>
  <c r="AR238" i="1"/>
  <c r="AS238" i="1"/>
  <c r="AT238" i="1"/>
  <c r="AU238" i="1"/>
  <c r="AV238" i="1"/>
  <c r="AW238" i="1"/>
  <c r="AX238" i="1"/>
  <c r="AY238" i="1"/>
  <c r="AZ238" i="1"/>
  <c r="T238" i="1" s="1"/>
  <c r="V239" i="1"/>
  <c r="W239" i="1"/>
  <c r="T239" i="1" s="1"/>
  <c r="X239" i="1"/>
  <c r="Y239" i="1"/>
  <c r="Z239" i="1"/>
  <c r="AA239" i="1"/>
  <c r="AB239" i="1"/>
  <c r="AC239" i="1"/>
  <c r="AD239" i="1" s="1"/>
  <c r="U239" i="1" s="1"/>
  <c r="AE239" i="1"/>
  <c r="AF239" i="1"/>
  <c r="AH239" i="1" s="1"/>
  <c r="AI239" i="1" s="1"/>
  <c r="AG239" i="1"/>
  <c r="AJ239" i="1"/>
  <c r="AK239" i="1"/>
  <c r="AL239" i="1" s="1"/>
  <c r="AM239" i="1"/>
  <c r="AN239" i="1" s="1"/>
  <c r="AO239" i="1"/>
  <c r="AP239" i="1"/>
  <c r="AQ239" i="1"/>
  <c r="AR239" i="1" s="1"/>
  <c r="AS239" i="1"/>
  <c r="AT239" i="1"/>
  <c r="AU239" i="1"/>
  <c r="AV239" i="1"/>
  <c r="AW239" i="1"/>
  <c r="AX239" i="1"/>
  <c r="AY239" i="1"/>
  <c r="AZ239" i="1"/>
  <c r="V240" i="1"/>
  <c r="W240" i="1" s="1"/>
  <c r="X240" i="1"/>
  <c r="Y240" i="1"/>
  <c r="T240" i="1" s="1"/>
  <c r="Z240" i="1"/>
  <c r="AA240" i="1"/>
  <c r="AB240" i="1"/>
  <c r="AC240" i="1"/>
  <c r="AD240" i="1" s="1"/>
  <c r="AE240" i="1"/>
  <c r="AF240" i="1"/>
  <c r="AG240" i="1"/>
  <c r="AH240" i="1"/>
  <c r="AI240" i="1" s="1"/>
  <c r="AJ240" i="1"/>
  <c r="AK240" i="1"/>
  <c r="AL240" i="1" s="1"/>
  <c r="AM240" i="1"/>
  <c r="AN240" i="1" s="1"/>
  <c r="AO240" i="1"/>
  <c r="AP240" i="1"/>
  <c r="AQ240" i="1"/>
  <c r="AR240" i="1"/>
  <c r="AS240" i="1"/>
  <c r="AT240" i="1"/>
  <c r="AU240" i="1"/>
  <c r="AV240" i="1"/>
  <c r="AW240" i="1"/>
  <c r="AX240" i="1"/>
  <c r="AY240" i="1"/>
  <c r="AZ240" i="1"/>
  <c r="V241" i="1"/>
  <c r="W241" i="1" s="1"/>
  <c r="X241" i="1"/>
  <c r="Y241" i="1"/>
  <c r="Z241" i="1"/>
  <c r="AA241" i="1"/>
  <c r="AB241" i="1"/>
  <c r="AC241" i="1"/>
  <c r="AD241" i="1" s="1"/>
  <c r="AE241" i="1"/>
  <c r="AF241" i="1"/>
  <c r="AH241" i="1" s="1"/>
  <c r="AG241" i="1"/>
  <c r="AI241" i="1"/>
  <c r="AJ241" i="1"/>
  <c r="AK241" i="1"/>
  <c r="AL241" i="1" s="1"/>
  <c r="AM241" i="1"/>
  <c r="AN241" i="1" s="1"/>
  <c r="AO241" i="1"/>
  <c r="AP241" i="1"/>
  <c r="AQ241" i="1"/>
  <c r="AR241" i="1"/>
  <c r="AS241" i="1"/>
  <c r="AT241" i="1"/>
  <c r="AU241" i="1"/>
  <c r="AV241" i="1"/>
  <c r="AW241" i="1"/>
  <c r="AX241" i="1"/>
  <c r="AY241" i="1"/>
  <c r="AZ241" i="1"/>
  <c r="V242" i="1"/>
  <c r="W242" i="1" s="1"/>
  <c r="X242" i="1"/>
  <c r="Y242" i="1"/>
  <c r="Z242" i="1"/>
  <c r="AA242" i="1"/>
  <c r="AB242" i="1"/>
  <c r="AC242" i="1"/>
  <c r="AD242" i="1" s="1"/>
  <c r="AE242" i="1"/>
  <c r="AF242" i="1"/>
  <c r="AG242" i="1"/>
  <c r="AH242" i="1"/>
  <c r="AI242" i="1" s="1"/>
  <c r="AJ242" i="1"/>
  <c r="AK242" i="1"/>
  <c r="AL242" i="1"/>
  <c r="AM242" i="1"/>
  <c r="AN242" i="1"/>
  <c r="AO242" i="1"/>
  <c r="AP242" i="1"/>
  <c r="AQ242" i="1"/>
  <c r="AR242" i="1"/>
  <c r="AS242" i="1"/>
  <c r="AT242" i="1"/>
  <c r="AU242" i="1"/>
  <c r="AV242" i="1"/>
  <c r="AW242" i="1"/>
  <c r="AX242" i="1"/>
  <c r="AY242" i="1"/>
  <c r="AZ242" i="1"/>
  <c r="V243" i="1"/>
  <c r="W243" i="1"/>
  <c r="X243" i="1"/>
  <c r="Y243" i="1"/>
  <c r="Z243" i="1"/>
  <c r="AA243" i="1"/>
  <c r="AB243" i="1"/>
  <c r="AC243" i="1"/>
  <c r="AD243" i="1"/>
  <c r="U243" i="1" s="1"/>
  <c r="AE243" i="1"/>
  <c r="AF243" i="1"/>
  <c r="AG243" i="1"/>
  <c r="AH243" i="1"/>
  <c r="AI243" i="1" s="1"/>
  <c r="AJ243" i="1"/>
  <c r="AK243" i="1"/>
  <c r="AL243" i="1" s="1"/>
  <c r="AM243" i="1"/>
  <c r="AN243" i="1" s="1"/>
  <c r="AO243" i="1"/>
  <c r="AP243" i="1"/>
  <c r="AQ243" i="1"/>
  <c r="AR243" i="1" s="1"/>
  <c r="AS243" i="1"/>
  <c r="AT243" i="1"/>
  <c r="AU243" i="1"/>
  <c r="AV243" i="1"/>
  <c r="AW243" i="1"/>
  <c r="AX243" i="1"/>
  <c r="AY243" i="1"/>
  <c r="AZ243" i="1"/>
  <c r="V244" i="1"/>
  <c r="W244" i="1"/>
  <c r="X244" i="1"/>
  <c r="Y244" i="1"/>
  <c r="Z244" i="1"/>
  <c r="AA244" i="1"/>
  <c r="AB244" i="1"/>
  <c r="AC244" i="1"/>
  <c r="AD244" i="1" s="1"/>
  <c r="AE244" i="1"/>
  <c r="AF244" i="1"/>
  <c r="AH244" i="1" s="1"/>
  <c r="AG244" i="1"/>
  <c r="AI244" i="1"/>
  <c r="AJ244" i="1"/>
  <c r="AK244" i="1"/>
  <c r="AL244" i="1" s="1"/>
  <c r="AM244" i="1"/>
  <c r="AN244" i="1" s="1"/>
  <c r="AO244" i="1"/>
  <c r="AP244" i="1" s="1"/>
  <c r="AQ244" i="1"/>
  <c r="AR244" i="1"/>
  <c r="AS244" i="1"/>
  <c r="AT244" i="1"/>
  <c r="AU244" i="1"/>
  <c r="AV244" i="1"/>
  <c r="AW244" i="1"/>
  <c r="AX244" i="1"/>
  <c r="AY244" i="1"/>
  <c r="AZ244" i="1"/>
  <c r="V245" i="1"/>
  <c r="W245" i="1"/>
  <c r="X245" i="1"/>
  <c r="Y245" i="1"/>
  <c r="Z245" i="1"/>
  <c r="AA245" i="1"/>
  <c r="AB245" i="1"/>
  <c r="AC245" i="1"/>
  <c r="AD245" i="1" s="1"/>
  <c r="AE245" i="1"/>
  <c r="AF245" i="1"/>
  <c r="AH245" i="1" s="1"/>
  <c r="AI245" i="1" s="1"/>
  <c r="AG245" i="1"/>
  <c r="AJ245" i="1"/>
  <c r="AK245" i="1"/>
  <c r="AL245" i="1" s="1"/>
  <c r="AM245" i="1"/>
  <c r="AN245" i="1"/>
  <c r="AO245" i="1"/>
  <c r="AP245" i="1"/>
  <c r="AQ245" i="1"/>
  <c r="AR245" i="1" s="1"/>
  <c r="AS245" i="1"/>
  <c r="AT245" i="1"/>
  <c r="AU245" i="1"/>
  <c r="AV245" i="1"/>
  <c r="AW245" i="1"/>
  <c r="AX245" i="1"/>
  <c r="AY245" i="1"/>
  <c r="AZ245" i="1"/>
  <c r="V246" i="1"/>
  <c r="W246" i="1"/>
  <c r="X246" i="1"/>
  <c r="Y246" i="1"/>
  <c r="Z246" i="1"/>
  <c r="AA246" i="1"/>
  <c r="AB246" i="1"/>
  <c r="AC246" i="1"/>
  <c r="AD246" i="1"/>
  <c r="AE246" i="1"/>
  <c r="AF246" i="1"/>
  <c r="AH246" i="1" s="1"/>
  <c r="AI246" i="1" s="1"/>
  <c r="AG246" i="1"/>
  <c r="AJ246" i="1"/>
  <c r="AK246" i="1"/>
  <c r="AL246" i="1"/>
  <c r="AM246" i="1"/>
  <c r="AN246" i="1"/>
  <c r="AO246" i="1"/>
  <c r="AP246" i="1"/>
  <c r="AQ246" i="1"/>
  <c r="AR246" i="1" s="1"/>
  <c r="AS246" i="1"/>
  <c r="AT246" i="1"/>
  <c r="AU246" i="1"/>
  <c r="AV246" i="1"/>
  <c r="AW246" i="1"/>
  <c r="AX246" i="1"/>
  <c r="AY246" i="1"/>
  <c r="AZ246" i="1"/>
  <c r="V247" i="1"/>
  <c r="W247" i="1" s="1"/>
  <c r="X247" i="1"/>
  <c r="Y247" i="1"/>
  <c r="Z247" i="1"/>
  <c r="AA247" i="1"/>
  <c r="AB247" i="1"/>
  <c r="AC247" i="1"/>
  <c r="AD247" i="1" s="1"/>
  <c r="U247" i="1" s="1"/>
  <c r="AE247" i="1"/>
  <c r="AF247" i="1"/>
  <c r="AH247" i="1" s="1"/>
  <c r="AG247" i="1"/>
  <c r="AI247" i="1"/>
  <c r="AJ247" i="1"/>
  <c r="AK247" i="1"/>
  <c r="AL247" i="1"/>
  <c r="AM247" i="1"/>
  <c r="AN247" i="1" s="1"/>
  <c r="AO247" i="1"/>
  <c r="AP247" i="1" s="1"/>
  <c r="AQ247" i="1"/>
  <c r="AR247" i="1" s="1"/>
  <c r="AS247" i="1"/>
  <c r="AT247" i="1"/>
  <c r="AU247" i="1"/>
  <c r="AV247" i="1"/>
  <c r="AW247" i="1"/>
  <c r="AX247" i="1"/>
  <c r="AY247" i="1"/>
  <c r="AZ247" i="1"/>
  <c r="V248" i="1"/>
  <c r="W248" i="1"/>
  <c r="X248" i="1"/>
  <c r="Y248" i="1"/>
  <c r="Z248" i="1"/>
  <c r="AA248" i="1"/>
  <c r="AB248" i="1"/>
  <c r="AC248" i="1"/>
  <c r="AD248" i="1"/>
  <c r="AE248" i="1"/>
  <c r="AF248" i="1"/>
  <c r="AH248" i="1" s="1"/>
  <c r="AG248" i="1"/>
  <c r="AI248" i="1"/>
  <c r="AJ248" i="1"/>
  <c r="AK248" i="1"/>
  <c r="AL248" i="1"/>
  <c r="AM248" i="1"/>
  <c r="AN248" i="1"/>
  <c r="AO248" i="1"/>
  <c r="AP248" i="1" s="1"/>
  <c r="AQ248" i="1"/>
  <c r="AR248" i="1"/>
  <c r="AS248" i="1"/>
  <c r="AT248" i="1"/>
  <c r="AU248" i="1"/>
  <c r="AV248" i="1"/>
  <c r="AW248" i="1"/>
  <c r="AX248" i="1"/>
  <c r="AY248" i="1"/>
  <c r="AZ248" i="1"/>
  <c r="T249" i="1"/>
  <c r="V249" i="1"/>
  <c r="W249" i="1"/>
  <c r="X249" i="1"/>
  <c r="Y249" i="1"/>
  <c r="Z249" i="1"/>
  <c r="AA249" i="1"/>
  <c r="AB249" i="1"/>
  <c r="AC249" i="1"/>
  <c r="AD249" i="1"/>
  <c r="AE249" i="1"/>
  <c r="AF249" i="1"/>
  <c r="AG249" i="1"/>
  <c r="AH249" i="1"/>
  <c r="AI249" i="1" s="1"/>
  <c r="AJ249" i="1"/>
  <c r="AK249" i="1"/>
  <c r="AL249" i="1" s="1"/>
  <c r="AM249" i="1"/>
  <c r="AN249" i="1"/>
  <c r="AO249" i="1"/>
  <c r="AP249" i="1" s="1"/>
  <c r="AQ249" i="1"/>
  <c r="AR249" i="1" s="1"/>
  <c r="AS249" i="1"/>
  <c r="AT249" i="1"/>
  <c r="AU249" i="1"/>
  <c r="AV249" i="1"/>
  <c r="AW249" i="1"/>
  <c r="AX249" i="1"/>
  <c r="AY249" i="1"/>
  <c r="AZ249" i="1"/>
  <c r="V250" i="1"/>
  <c r="W250" i="1"/>
  <c r="X250" i="1"/>
  <c r="Y250" i="1"/>
  <c r="Z250" i="1"/>
  <c r="AA250" i="1"/>
  <c r="AB250" i="1"/>
  <c r="AC250" i="1"/>
  <c r="AD250" i="1"/>
  <c r="AE250" i="1"/>
  <c r="AF250" i="1"/>
  <c r="AG250" i="1"/>
  <c r="AJ250" i="1"/>
  <c r="AK250" i="1"/>
  <c r="AL250" i="1"/>
  <c r="AM250" i="1"/>
  <c r="AN250" i="1"/>
  <c r="AO250" i="1"/>
  <c r="AP250" i="1"/>
  <c r="AQ250" i="1"/>
  <c r="AR250" i="1"/>
  <c r="AS250" i="1"/>
  <c r="AT250" i="1"/>
  <c r="AU250" i="1"/>
  <c r="AV250" i="1"/>
  <c r="AW250" i="1"/>
  <c r="AX250" i="1"/>
  <c r="AY250" i="1"/>
  <c r="AZ250" i="1"/>
  <c r="V251" i="1"/>
  <c r="W251" i="1" s="1"/>
  <c r="X251" i="1"/>
  <c r="Y251" i="1"/>
  <c r="Z251" i="1"/>
  <c r="AA251" i="1"/>
  <c r="AB251" i="1"/>
  <c r="AC251" i="1"/>
  <c r="AD251" i="1" s="1"/>
  <c r="AE251" i="1"/>
  <c r="AF251" i="1"/>
  <c r="AG251" i="1"/>
  <c r="AJ251" i="1"/>
  <c r="AK251" i="1"/>
  <c r="AL251" i="1"/>
  <c r="AM251" i="1"/>
  <c r="AN251" i="1" s="1"/>
  <c r="AO251" i="1"/>
  <c r="AP251" i="1" s="1"/>
  <c r="AQ251" i="1"/>
  <c r="AR251" i="1"/>
  <c r="AS251" i="1"/>
  <c r="AT251" i="1"/>
  <c r="AU251" i="1"/>
  <c r="AV251" i="1"/>
  <c r="AW251" i="1"/>
  <c r="AX251" i="1"/>
  <c r="AY251" i="1"/>
  <c r="AZ251" i="1"/>
  <c r="V252" i="1"/>
  <c r="W252" i="1" s="1"/>
  <c r="X252" i="1"/>
  <c r="Y252" i="1"/>
  <c r="Z252" i="1"/>
  <c r="AA252" i="1"/>
  <c r="AB252" i="1"/>
  <c r="AC252" i="1"/>
  <c r="AD252" i="1" s="1"/>
  <c r="AE252" i="1"/>
  <c r="AF252" i="1"/>
  <c r="AG252" i="1"/>
  <c r="AH252" i="1"/>
  <c r="AI252" i="1"/>
  <c r="AJ252" i="1"/>
  <c r="AK252" i="1"/>
  <c r="AL252" i="1" s="1"/>
  <c r="AM252" i="1"/>
  <c r="AN252" i="1"/>
  <c r="AO252" i="1"/>
  <c r="AP252" i="1"/>
  <c r="AQ252" i="1"/>
  <c r="AR252" i="1"/>
  <c r="AS252" i="1"/>
  <c r="AT252" i="1"/>
  <c r="AU252" i="1"/>
  <c r="AV252" i="1"/>
  <c r="AW252" i="1"/>
  <c r="AX252" i="1"/>
  <c r="AY252" i="1"/>
  <c r="AZ252" i="1"/>
  <c r="V253" i="1"/>
  <c r="W253" i="1"/>
  <c r="X253" i="1"/>
  <c r="Y253" i="1"/>
  <c r="Z253" i="1"/>
  <c r="AA253" i="1"/>
  <c r="AB253" i="1"/>
  <c r="AC253" i="1"/>
  <c r="AD253" i="1"/>
  <c r="AE253" i="1"/>
  <c r="AF253" i="1"/>
  <c r="AH253" i="1" s="1"/>
  <c r="AI253" i="1" s="1"/>
  <c r="AG253" i="1"/>
  <c r="AJ253" i="1"/>
  <c r="AK253" i="1"/>
  <c r="AL253" i="1" s="1"/>
  <c r="AM253" i="1"/>
  <c r="AN253" i="1"/>
  <c r="AO253" i="1"/>
  <c r="AP253" i="1" s="1"/>
  <c r="AQ253" i="1"/>
  <c r="AR253" i="1"/>
  <c r="AS253" i="1"/>
  <c r="AT253" i="1"/>
  <c r="AU253" i="1"/>
  <c r="AV253" i="1"/>
  <c r="AW253" i="1"/>
  <c r="AX253" i="1"/>
  <c r="AY253" i="1"/>
  <c r="AZ253" i="1"/>
  <c r="V254" i="1"/>
  <c r="W254" i="1" s="1"/>
  <c r="X254" i="1"/>
  <c r="Y254" i="1"/>
  <c r="Z254" i="1"/>
  <c r="AA254" i="1"/>
  <c r="AB254" i="1"/>
  <c r="AC254" i="1"/>
  <c r="AD254" i="1"/>
  <c r="AE254" i="1"/>
  <c r="AF254" i="1"/>
  <c r="AH254" i="1" s="1"/>
  <c r="AI254" i="1" s="1"/>
  <c r="AG254" i="1"/>
  <c r="AJ254" i="1"/>
  <c r="AK254" i="1"/>
  <c r="AL254" i="1"/>
  <c r="AM254" i="1"/>
  <c r="AN254" i="1"/>
  <c r="AO254" i="1"/>
  <c r="AP254" i="1" s="1"/>
  <c r="AQ254" i="1"/>
  <c r="AR254" i="1"/>
  <c r="AS254" i="1"/>
  <c r="AT254" i="1"/>
  <c r="AU254" i="1"/>
  <c r="AV254" i="1"/>
  <c r="AW254" i="1"/>
  <c r="AX254" i="1"/>
  <c r="AY254" i="1"/>
  <c r="AZ254" i="1"/>
  <c r="V255" i="1"/>
  <c r="W255" i="1" s="1"/>
  <c r="X255" i="1"/>
  <c r="Y255" i="1"/>
  <c r="Z255" i="1"/>
  <c r="AA255" i="1"/>
  <c r="AB255" i="1"/>
  <c r="AC255" i="1"/>
  <c r="AD255" i="1"/>
  <c r="AE255" i="1"/>
  <c r="AF255" i="1"/>
  <c r="AG255" i="1"/>
  <c r="AH255" i="1"/>
  <c r="AI255" i="1" s="1"/>
  <c r="AJ255" i="1"/>
  <c r="AK255" i="1"/>
  <c r="AL255" i="1"/>
  <c r="AM255" i="1"/>
  <c r="AN255" i="1"/>
  <c r="AO255" i="1"/>
  <c r="AP255" i="1"/>
  <c r="AQ255" i="1"/>
  <c r="AR255" i="1"/>
  <c r="AS255" i="1"/>
  <c r="AT255" i="1"/>
  <c r="AU255" i="1"/>
  <c r="AV255" i="1"/>
  <c r="AW255" i="1"/>
  <c r="AX255" i="1"/>
  <c r="AY255" i="1"/>
  <c r="AZ255" i="1"/>
  <c r="V256" i="1"/>
  <c r="W256" i="1"/>
  <c r="X256" i="1"/>
  <c r="Y256" i="1"/>
  <c r="T256" i="1" s="1"/>
  <c r="Z256" i="1"/>
  <c r="AA256" i="1"/>
  <c r="AB256" i="1"/>
  <c r="AC256" i="1"/>
  <c r="AD256" i="1" s="1"/>
  <c r="AE256" i="1"/>
  <c r="AF256" i="1"/>
  <c r="AG256" i="1"/>
  <c r="AH256" i="1"/>
  <c r="AI256" i="1" s="1"/>
  <c r="AJ256" i="1"/>
  <c r="AK256" i="1"/>
  <c r="AL256" i="1" s="1"/>
  <c r="AM256" i="1"/>
  <c r="AN256" i="1"/>
  <c r="AO256" i="1"/>
  <c r="AP256" i="1"/>
  <c r="AQ256" i="1"/>
  <c r="AR256" i="1"/>
  <c r="AS256" i="1"/>
  <c r="AT256" i="1"/>
  <c r="AU256" i="1"/>
  <c r="AV256" i="1"/>
  <c r="AW256" i="1"/>
  <c r="AX256" i="1"/>
  <c r="AY256" i="1"/>
  <c r="AZ256" i="1"/>
  <c r="T257" i="1"/>
  <c r="V257" i="1"/>
  <c r="W257" i="1"/>
  <c r="X257" i="1"/>
  <c r="Y257" i="1"/>
  <c r="Z257" i="1"/>
  <c r="AA257" i="1"/>
  <c r="AB257" i="1"/>
  <c r="AC257" i="1"/>
  <c r="AD257" i="1" s="1"/>
  <c r="AE257" i="1"/>
  <c r="AF257" i="1"/>
  <c r="AH257" i="1" s="1"/>
  <c r="AG257" i="1"/>
  <c r="AI257" i="1"/>
  <c r="AJ257" i="1"/>
  <c r="AK257" i="1"/>
  <c r="AL257" i="1"/>
  <c r="AM257" i="1"/>
  <c r="AN257" i="1"/>
  <c r="AO257" i="1"/>
  <c r="AP257" i="1"/>
  <c r="AQ257" i="1"/>
  <c r="AR257" i="1"/>
  <c r="AS257" i="1"/>
  <c r="AT257" i="1"/>
  <c r="AU257" i="1"/>
  <c r="AV257" i="1"/>
  <c r="AW257" i="1"/>
  <c r="AX257" i="1"/>
  <c r="AY257" i="1"/>
  <c r="AZ257" i="1"/>
  <c r="T258" i="1"/>
  <c r="U258" i="1"/>
  <c r="V258" i="1"/>
  <c r="W258" i="1"/>
  <c r="X258" i="1"/>
  <c r="Y258" i="1"/>
  <c r="Z258" i="1"/>
  <c r="AA258" i="1"/>
  <c r="AB258" i="1"/>
  <c r="AC258" i="1"/>
  <c r="AD258" i="1" s="1"/>
  <c r="AE258" i="1"/>
  <c r="AF258" i="1"/>
  <c r="AG258" i="1"/>
  <c r="AH258" i="1"/>
  <c r="AI258" i="1" s="1"/>
  <c r="AJ258" i="1"/>
  <c r="AK258" i="1"/>
  <c r="AL258" i="1"/>
  <c r="AM258" i="1"/>
  <c r="AN258" i="1"/>
  <c r="AO258" i="1"/>
  <c r="AP258" i="1" s="1"/>
  <c r="AQ258" i="1"/>
  <c r="AR258" i="1"/>
  <c r="AS258" i="1"/>
  <c r="AT258" i="1"/>
  <c r="AU258" i="1"/>
  <c r="AV258" i="1"/>
  <c r="AW258" i="1"/>
  <c r="AX258" i="1"/>
  <c r="AY258" i="1"/>
  <c r="AZ258" i="1"/>
  <c r="V259" i="1"/>
  <c r="W259" i="1" s="1"/>
  <c r="T259" i="1" s="1"/>
  <c r="X259" i="1"/>
  <c r="Y259" i="1"/>
  <c r="Z259" i="1"/>
  <c r="AA259" i="1"/>
  <c r="AB259" i="1"/>
  <c r="AC259" i="1"/>
  <c r="AD259" i="1"/>
  <c r="AE259" i="1"/>
  <c r="AF259" i="1"/>
  <c r="AG259" i="1"/>
  <c r="AH259" i="1"/>
  <c r="AI259" i="1" s="1"/>
  <c r="AJ259" i="1"/>
  <c r="AK259" i="1"/>
  <c r="AL259" i="1"/>
  <c r="AM259" i="1"/>
  <c r="AN259" i="1" s="1"/>
  <c r="AO259" i="1"/>
  <c r="AP259" i="1"/>
  <c r="AQ259" i="1"/>
  <c r="AR259" i="1"/>
  <c r="AS259" i="1"/>
  <c r="AT259" i="1"/>
  <c r="AU259" i="1"/>
  <c r="AV259" i="1"/>
  <c r="AW259" i="1"/>
  <c r="AX259" i="1"/>
  <c r="AY259" i="1"/>
  <c r="AZ259" i="1"/>
  <c r="V260" i="1"/>
  <c r="W260" i="1" s="1"/>
  <c r="X260" i="1"/>
  <c r="Y260" i="1"/>
  <c r="Z260" i="1"/>
  <c r="AA260" i="1"/>
  <c r="AB260" i="1"/>
  <c r="AC260" i="1"/>
  <c r="AD260" i="1" s="1"/>
  <c r="U260" i="1" s="1"/>
  <c r="AE260" i="1"/>
  <c r="AF260" i="1"/>
  <c r="AH260" i="1" s="1"/>
  <c r="AI260" i="1" s="1"/>
  <c r="AG260" i="1"/>
  <c r="AJ260" i="1"/>
  <c r="AK260" i="1"/>
  <c r="AL260" i="1"/>
  <c r="AM260" i="1"/>
  <c r="AN260" i="1" s="1"/>
  <c r="AO260" i="1"/>
  <c r="AP260" i="1" s="1"/>
  <c r="AQ260" i="1"/>
  <c r="AR260" i="1"/>
  <c r="AS260" i="1"/>
  <c r="AT260" i="1"/>
  <c r="AU260" i="1"/>
  <c r="AV260" i="1"/>
  <c r="AW260" i="1"/>
  <c r="AX260" i="1"/>
  <c r="AY260" i="1"/>
  <c r="AZ260" i="1"/>
  <c r="V261" i="1"/>
  <c r="W261" i="1" s="1"/>
  <c r="X261" i="1"/>
  <c r="Y261" i="1"/>
  <c r="Z261" i="1"/>
  <c r="AA261" i="1"/>
  <c r="AB261" i="1"/>
  <c r="AC261" i="1"/>
  <c r="AD261" i="1" s="1"/>
  <c r="AE261" i="1"/>
  <c r="AF261" i="1"/>
  <c r="AG261" i="1"/>
  <c r="AH261" i="1"/>
  <c r="AI261" i="1" s="1"/>
  <c r="AJ261" i="1"/>
  <c r="AK261" i="1"/>
  <c r="AL261" i="1" s="1"/>
  <c r="AM261" i="1"/>
  <c r="AN261" i="1" s="1"/>
  <c r="AO261" i="1"/>
  <c r="AP261" i="1"/>
  <c r="AQ261" i="1"/>
  <c r="AR261" i="1" s="1"/>
  <c r="AS261" i="1"/>
  <c r="AT261" i="1"/>
  <c r="AU261" i="1"/>
  <c r="AV261" i="1"/>
  <c r="AW261" i="1"/>
  <c r="AX261" i="1"/>
  <c r="AY261" i="1"/>
  <c r="AZ261" i="1"/>
  <c r="V262" i="1"/>
  <c r="W262" i="1" s="1"/>
  <c r="X262" i="1"/>
  <c r="Y262" i="1"/>
  <c r="Z262" i="1"/>
  <c r="AA262" i="1"/>
  <c r="AB262" i="1"/>
  <c r="AC262" i="1"/>
  <c r="AD262" i="1"/>
  <c r="AE262" i="1"/>
  <c r="AF262" i="1"/>
  <c r="AG262" i="1"/>
  <c r="AH262" i="1"/>
  <c r="AI262" i="1" s="1"/>
  <c r="AJ262" i="1"/>
  <c r="AK262" i="1"/>
  <c r="AL262" i="1"/>
  <c r="AM262" i="1"/>
  <c r="AN262" i="1"/>
  <c r="AO262" i="1"/>
  <c r="AP262" i="1" s="1"/>
  <c r="AQ262" i="1"/>
  <c r="AR262" i="1" s="1"/>
  <c r="AS262" i="1"/>
  <c r="AT262" i="1"/>
  <c r="AU262" i="1"/>
  <c r="AV262" i="1"/>
  <c r="AW262" i="1"/>
  <c r="AX262" i="1"/>
  <c r="AY262" i="1"/>
  <c r="AZ262" i="1"/>
  <c r="V263" i="1"/>
  <c r="W263" i="1"/>
  <c r="X263" i="1"/>
  <c r="Y263" i="1"/>
  <c r="Z263" i="1"/>
  <c r="AA263" i="1"/>
  <c r="AB263" i="1"/>
  <c r="AC263" i="1"/>
  <c r="AD263" i="1"/>
  <c r="AE263" i="1"/>
  <c r="AF263" i="1"/>
  <c r="AG263" i="1"/>
  <c r="AH263" i="1"/>
  <c r="AI263" i="1"/>
  <c r="AJ263" i="1"/>
  <c r="AK263" i="1"/>
  <c r="AL263" i="1" s="1"/>
  <c r="AM263" i="1"/>
  <c r="AN263" i="1" s="1"/>
  <c r="AO263" i="1"/>
  <c r="AP263" i="1"/>
  <c r="AQ263" i="1"/>
  <c r="AR263" i="1" s="1"/>
  <c r="AS263" i="1"/>
  <c r="AT263" i="1"/>
  <c r="AU263" i="1"/>
  <c r="AV263" i="1"/>
  <c r="AW263" i="1"/>
  <c r="AX263" i="1"/>
  <c r="AY263" i="1"/>
  <c r="AZ263" i="1"/>
  <c r="V264" i="1"/>
  <c r="W264" i="1"/>
  <c r="X264" i="1"/>
  <c r="Y264" i="1"/>
  <c r="Z264" i="1"/>
  <c r="AA264" i="1"/>
  <c r="AB264" i="1"/>
  <c r="AC264" i="1"/>
  <c r="AD264" i="1"/>
  <c r="AE264" i="1"/>
  <c r="AF264" i="1"/>
  <c r="AH264" i="1" s="1"/>
  <c r="AG264" i="1"/>
  <c r="AI264" i="1"/>
  <c r="AJ264" i="1"/>
  <c r="AK264" i="1"/>
  <c r="AL264" i="1" s="1"/>
  <c r="AM264" i="1"/>
  <c r="AN264" i="1"/>
  <c r="AO264" i="1"/>
  <c r="AP264" i="1" s="1"/>
  <c r="AQ264" i="1"/>
  <c r="AR264" i="1"/>
  <c r="AS264" i="1"/>
  <c r="AT264" i="1"/>
  <c r="AU264" i="1"/>
  <c r="AV264" i="1"/>
  <c r="AW264" i="1"/>
  <c r="AX264" i="1"/>
  <c r="AY264" i="1"/>
  <c r="AZ264" i="1"/>
  <c r="V265" i="1"/>
  <c r="W265" i="1"/>
  <c r="X265" i="1"/>
  <c r="Y265" i="1"/>
  <c r="Z265" i="1"/>
  <c r="AA265" i="1"/>
  <c r="AB265" i="1"/>
  <c r="AC265" i="1"/>
  <c r="AD265" i="1"/>
  <c r="AE265" i="1"/>
  <c r="AF265" i="1"/>
  <c r="AH265" i="1" s="1"/>
  <c r="AI265" i="1" s="1"/>
  <c r="AG265" i="1"/>
  <c r="AJ265" i="1"/>
  <c r="AK265" i="1"/>
  <c r="AL265" i="1"/>
  <c r="AM265" i="1"/>
  <c r="AN265" i="1"/>
  <c r="AO265" i="1"/>
  <c r="AP265" i="1" s="1"/>
  <c r="AQ265" i="1"/>
  <c r="AR265" i="1"/>
  <c r="AS265" i="1"/>
  <c r="AT265" i="1"/>
  <c r="AU265" i="1"/>
  <c r="AV265" i="1"/>
  <c r="AW265" i="1"/>
  <c r="AX265" i="1"/>
  <c r="AY265" i="1"/>
  <c r="AZ265" i="1"/>
  <c r="V266" i="1"/>
  <c r="W266" i="1" s="1"/>
  <c r="X266" i="1"/>
  <c r="Y266" i="1"/>
  <c r="Z266" i="1"/>
  <c r="AA266" i="1"/>
  <c r="AB266" i="1"/>
  <c r="AC266" i="1"/>
  <c r="AD266" i="1" s="1"/>
  <c r="AE266" i="1"/>
  <c r="AF266" i="1"/>
  <c r="AG266" i="1"/>
  <c r="AH266" i="1"/>
  <c r="AI266" i="1"/>
  <c r="AJ266" i="1"/>
  <c r="AK266" i="1"/>
  <c r="AL266" i="1"/>
  <c r="AM266" i="1"/>
  <c r="AN266" i="1"/>
  <c r="AO266" i="1"/>
  <c r="AP266" i="1"/>
  <c r="AQ266" i="1"/>
  <c r="AR266" i="1"/>
  <c r="AS266" i="1"/>
  <c r="AT266" i="1"/>
  <c r="AU266" i="1"/>
  <c r="AV266" i="1"/>
  <c r="AW266" i="1"/>
  <c r="AX266" i="1"/>
  <c r="AY266" i="1"/>
  <c r="AZ266" i="1"/>
  <c r="V267" i="1"/>
  <c r="W267" i="1" s="1"/>
  <c r="X267" i="1"/>
  <c r="Y267" i="1"/>
  <c r="Z267" i="1"/>
  <c r="AA267" i="1"/>
  <c r="AB267" i="1"/>
  <c r="AC267" i="1"/>
  <c r="AD267" i="1" s="1"/>
  <c r="AE267" i="1"/>
  <c r="AF267" i="1"/>
  <c r="AG267" i="1"/>
  <c r="AH267" i="1"/>
  <c r="AI267" i="1" s="1"/>
  <c r="AJ267" i="1"/>
  <c r="AK267" i="1"/>
  <c r="AL267" i="1" s="1"/>
  <c r="AM267" i="1"/>
  <c r="AN267" i="1" s="1"/>
  <c r="AO267" i="1"/>
  <c r="AP267" i="1"/>
  <c r="AQ267" i="1"/>
  <c r="AR267" i="1"/>
  <c r="AS267" i="1"/>
  <c r="AT267" i="1"/>
  <c r="AU267" i="1"/>
  <c r="AV267" i="1"/>
  <c r="AW267" i="1"/>
  <c r="AX267" i="1"/>
  <c r="AY267" i="1"/>
  <c r="AZ267" i="1"/>
  <c r="V268" i="1"/>
  <c r="W268" i="1" s="1"/>
  <c r="X268" i="1"/>
  <c r="Y268" i="1"/>
  <c r="Z268" i="1"/>
  <c r="AA268" i="1"/>
  <c r="AB268" i="1"/>
  <c r="AC268" i="1"/>
  <c r="AD268" i="1"/>
  <c r="AE268" i="1"/>
  <c r="AF268" i="1"/>
  <c r="AG268" i="1"/>
  <c r="AH268" i="1"/>
  <c r="AI268" i="1"/>
  <c r="AJ268" i="1"/>
  <c r="AK268" i="1"/>
  <c r="AL268" i="1"/>
  <c r="AM268" i="1"/>
  <c r="AN268" i="1"/>
  <c r="AO268" i="1"/>
  <c r="AP268" i="1"/>
  <c r="AQ268" i="1"/>
  <c r="AR268" i="1" s="1"/>
  <c r="AS268" i="1"/>
  <c r="AT268" i="1"/>
  <c r="AU268" i="1"/>
  <c r="AV268" i="1"/>
  <c r="AW268" i="1"/>
  <c r="AX268" i="1"/>
  <c r="AY268" i="1"/>
  <c r="AZ268" i="1"/>
  <c r="V269" i="1"/>
  <c r="W269" i="1"/>
  <c r="X269" i="1"/>
  <c r="Y269" i="1"/>
  <c r="Z269" i="1"/>
  <c r="AA269" i="1"/>
  <c r="AB269" i="1"/>
  <c r="AC269" i="1"/>
  <c r="AD269" i="1"/>
  <c r="AE269" i="1"/>
  <c r="AF269" i="1"/>
  <c r="AG269" i="1"/>
  <c r="AH269" i="1"/>
  <c r="AI269" i="1"/>
  <c r="AJ269" i="1"/>
  <c r="AK269" i="1"/>
  <c r="AL269" i="1" s="1"/>
  <c r="AM269" i="1"/>
  <c r="AN269" i="1"/>
  <c r="AO269" i="1"/>
  <c r="AP269" i="1" s="1"/>
  <c r="AQ269" i="1"/>
  <c r="AR269" i="1"/>
  <c r="AS269" i="1"/>
  <c r="AT269" i="1"/>
  <c r="AU269" i="1"/>
  <c r="AV269" i="1"/>
  <c r="AW269" i="1"/>
  <c r="AX269" i="1"/>
  <c r="AY269" i="1"/>
  <c r="AZ269" i="1"/>
  <c r="V270" i="1"/>
  <c r="W270" i="1" s="1"/>
  <c r="X270" i="1"/>
  <c r="Y270" i="1"/>
  <c r="Z270" i="1"/>
  <c r="AA270" i="1"/>
  <c r="AB270" i="1"/>
  <c r="AC270" i="1"/>
  <c r="AD270" i="1" s="1"/>
  <c r="AE270" i="1"/>
  <c r="AF270" i="1"/>
  <c r="AH270" i="1" s="1"/>
  <c r="AG270" i="1"/>
  <c r="AI270" i="1"/>
  <c r="AJ270" i="1"/>
  <c r="AK270" i="1"/>
  <c r="AL270" i="1"/>
  <c r="AM270" i="1"/>
  <c r="AN270" i="1" s="1"/>
  <c r="AO270" i="1"/>
  <c r="AP270" i="1"/>
  <c r="AQ270" i="1"/>
  <c r="AR270" i="1" s="1"/>
  <c r="AS270" i="1"/>
  <c r="AT270" i="1"/>
  <c r="AU270" i="1"/>
  <c r="AV270" i="1"/>
  <c r="AW270" i="1"/>
  <c r="AX270" i="1"/>
  <c r="AY270" i="1"/>
  <c r="AZ270" i="1"/>
  <c r="V271" i="1"/>
  <c r="W271" i="1"/>
  <c r="X271" i="1"/>
  <c r="Y271" i="1"/>
  <c r="Z271" i="1"/>
  <c r="AA271" i="1"/>
  <c r="AB271" i="1"/>
  <c r="AC271" i="1"/>
  <c r="AD271" i="1"/>
  <c r="AE271" i="1"/>
  <c r="AF271" i="1"/>
  <c r="AH271" i="1" s="1"/>
  <c r="AI271" i="1" s="1"/>
  <c r="AG271" i="1"/>
  <c r="AJ271" i="1"/>
  <c r="AK271" i="1"/>
  <c r="AL271" i="1"/>
  <c r="AM271" i="1"/>
  <c r="AN271" i="1"/>
  <c r="AO271" i="1"/>
  <c r="AP271" i="1" s="1"/>
  <c r="AQ271" i="1"/>
  <c r="AR271" i="1" s="1"/>
  <c r="AS271" i="1"/>
  <c r="AT271" i="1"/>
  <c r="AU271" i="1"/>
  <c r="AV271" i="1"/>
  <c r="AW271" i="1"/>
  <c r="AX271" i="1"/>
  <c r="AY271" i="1"/>
  <c r="AZ271" i="1"/>
  <c r="V272" i="1"/>
  <c r="W272" i="1"/>
  <c r="X272" i="1"/>
  <c r="Y272" i="1"/>
  <c r="Z272" i="1"/>
  <c r="AA272" i="1"/>
  <c r="AB272" i="1"/>
  <c r="AC272" i="1"/>
  <c r="AD272" i="1" s="1"/>
  <c r="AE272" i="1"/>
  <c r="AF272" i="1"/>
  <c r="AG272" i="1"/>
  <c r="AH272" i="1"/>
  <c r="AI272" i="1" s="1"/>
  <c r="AJ272" i="1"/>
  <c r="AK272" i="1"/>
  <c r="AL272" i="1"/>
  <c r="AM272" i="1"/>
  <c r="AN272" i="1"/>
  <c r="AO272" i="1"/>
  <c r="AP272" i="1"/>
  <c r="AQ272" i="1"/>
  <c r="AR272" i="1"/>
  <c r="AS272" i="1"/>
  <c r="AT272" i="1"/>
  <c r="AU272" i="1"/>
  <c r="AV272" i="1"/>
  <c r="AW272" i="1"/>
  <c r="AX272" i="1"/>
  <c r="AY272" i="1"/>
  <c r="AZ272" i="1"/>
  <c r="V273" i="1"/>
  <c r="W273" i="1" s="1"/>
  <c r="X273" i="1"/>
  <c r="Y273" i="1"/>
  <c r="Z273" i="1"/>
  <c r="AA273" i="1"/>
  <c r="AB273" i="1"/>
  <c r="AC273" i="1"/>
  <c r="AD273" i="1"/>
  <c r="AE273" i="1"/>
  <c r="AF273" i="1"/>
  <c r="AH273" i="1" s="1"/>
  <c r="AG273" i="1"/>
  <c r="AI273" i="1"/>
  <c r="AJ273" i="1"/>
  <c r="AK273" i="1"/>
  <c r="AL273" i="1"/>
  <c r="AM273" i="1"/>
  <c r="AN273" i="1" s="1"/>
  <c r="AO273" i="1"/>
  <c r="AP273" i="1"/>
  <c r="AQ273" i="1"/>
  <c r="AR273" i="1"/>
  <c r="AS273" i="1"/>
  <c r="AT273" i="1"/>
  <c r="AU273" i="1"/>
  <c r="AV273" i="1"/>
  <c r="AW273" i="1"/>
  <c r="AX273" i="1"/>
  <c r="AY273" i="1"/>
  <c r="AZ273" i="1"/>
  <c r="V274" i="1"/>
  <c r="W274" i="1"/>
  <c r="X274" i="1"/>
  <c r="Y274" i="1"/>
  <c r="Z274" i="1"/>
  <c r="AA274" i="1"/>
  <c r="AB274" i="1"/>
  <c r="AC274" i="1"/>
  <c r="AD274" i="1"/>
  <c r="AE274" i="1"/>
  <c r="AF274" i="1"/>
  <c r="AH274" i="1" s="1"/>
  <c r="AI274" i="1" s="1"/>
  <c r="AG274" i="1"/>
  <c r="AJ274" i="1"/>
  <c r="AK274" i="1"/>
  <c r="AL274" i="1"/>
  <c r="AM274" i="1"/>
  <c r="AN274" i="1"/>
  <c r="AO274" i="1"/>
  <c r="AP274" i="1"/>
  <c r="AQ274" i="1"/>
  <c r="AR274" i="1"/>
  <c r="AS274" i="1"/>
  <c r="AT274" i="1"/>
  <c r="AU274" i="1"/>
  <c r="AV274" i="1"/>
  <c r="AW274" i="1"/>
  <c r="AX274" i="1"/>
  <c r="AY274" i="1"/>
  <c r="AZ274" i="1"/>
  <c r="V275" i="1"/>
  <c r="W275" i="1" s="1"/>
  <c r="X275" i="1"/>
  <c r="Y275" i="1"/>
  <c r="Z275" i="1"/>
  <c r="AA275" i="1"/>
  <c r="AB275" i="1"/>
  <c r="AC275" i="1"/>
  <c r="AD275" i="1" s="1"/>
  <c r="AE275" i="1"/>
  <c r="AF275" i="1"/>
  <c r="AG275" i="1"/>
  <c r="AH275" i="1"/>
  <c r="AI275" i="1" s="1"/>
  <c r="AJ275" i="1"/>
  <c r="AK275" i="1"/>
  <c r="AL275" i="1"/>
  <c r="AM275" i="1"/>
  <c r="AN275" i="1" s="1"/>
  <c r="AO275" i="1"/>
  <c r="AP275" i="1" s="1"/>
  <c r="AQ275" i="1"/>
  <c r="AR275" i="1"/>
  <c r="AS275" i="1"/>
  <c r="AT275" i="1"/>
  <c r="AU275" i="1"/>
  <c r="AV275" i="1"/>
  <c r="AW275" i="1"/>
  <c r="AX275" i="1"/>
  <c r="AY275" i="1"/>
  <c r="AZ275" i="1"/>
  <c r="V276" i="1"/>
  <c r="W276" i="1"/>
  <c r="X276" i="1"/>
  <c r="Y276" i="1"/>
  <c r="Z276" i="1"/>
  <c r="AA276" i="1"/>
  <c r="AB276" i="1"/>
  <c r="AC276" i="1"/>
  <c r="AD276" i="1"/>
  <c r="AE276" i="1"/>
  <c r="AF276" i="1"/>
  <c r="AH276" i="1" s="1"/>
  <c r="AI276" i="1" s="1"/>
  <c r="AG276" i="1"/>
  <c r="AJ276" i="1"/>
  <c r="AK276" i="1"/>
  <c r="AL276" i="1"/>
  <c r="AM276" i="1"/>
  <c r="AN276" i="1"/>
  <c r="AO276" i="1"/>
  <c r="AP276" i="1" s="1"/>
  <c r="AQ276" i="1"/>
  <c r="AR276" i="1"/>
  <c r="AS276" i="1"/>
  <c r="AT276" i="1"/>
  <c r="AU276" i="1"/>
  <c r="AV276" i="1"/>
  <c r="AW276" i="1"/>
  <c r="AX276" i="1"/>
  <c r="AY276" i="1"/>
  <c r="AZ276" i="1"/>
  <c r="V277" i="1"/>
  <c r="W277" i="1"/>
  <c r="X277" i="1"/>
  <c r="U277" i="1" s="1"/>
  <c r="Y277" i="1"/>
  <c r="Z277" i="1"/>
  <c r="AA277" i="1"/>
  <c r="AB277" i="1"/>
  <c r="AC277" i="1"/>
  <c r="AD277" i="1" s="1"/>
  <c r="AE277" i="1"/>
  <c r="AF277" i="1"/>
  <c r="AH277" i="1" s="1"/>
  <c r="AG277" i="1"/>
  <c r="AI277" i="1"/>
  <c r="AJ277" i="1"/>
  <c r="AK277" i="1"/>
  <c r="AL277" i="1" s="1"/>
  <c r="AM277" i="1"/>
  <c r="AN277" i="1"/>
  <c r="AO277" i="1"/>
  <c r="AP277" i="1"/>
  <c r="AQ277" i="1"/>
  <c r="AR277" i="1"/>
  <c r="AS277" i="1"/>
  <c r="AT277" i="1"/>
  <c r="AU277" i="1"/>
  <c r="AV277" i="1"/>
  <c r="AW277" i="1"/>
  <c r="AX277" i="1"/>
  <c r="AY277" i="1"/>
  <c r="AZ277" i="1"/>
  <c r="V278" i="1"/>
  <c r="W278" i="1"/>
  <c r="X278" i="1"/>
  <c r="Y278" i="1"/>
  <c r="Z278" i="1"/>
  <c r="AA278" i="1"/>
  <c r="T278" i="1" s="1"/>
  <c r="AB278" i="1"/>
  <c r="AC278" i="1"/>
  <c r="AD278" i="1"/>
  <c r="AE278" i="1"/>
  <c r="AF278" i="1"/>
  <c r="AG278" i="1"/>
  <c r="AH278" i="1"/>
  <c r="AI278" i="1"/>
  <c r="AJ278" i="1"/>
  <c r="AK278" i="1"/>
  <c r="AL278" i="1"/>
  <c r="AM278" i="1"/>
  <c r="AN278" i="1"/>
  <c r="AO278" i="1"/>
  <c r="AP278" i="1"/>
  <c r="AQ278" i="1"/>
  <c r="AR278" i="1"/>
  <c r="AS278" i="1"/>
  <c r="AT278" i="1"/>
  <c r="AU278" i="1"/>
  <c r="AV278" i="1"/>
  <c r="AW278" i="1"/>
  <c r="AX278" i="1"/>
  <c r="AY278" i="1"/>
  <c r="AZ278" i="1"/>
  <c r="V279" i="1"/>
  <c r="W279" i="1"/>
  <c r="X279" i="1"/>
  <c r="Y279" i="1"/>
  <c r="Z279" i="1"/>
  <c r="AA279" i="1"/>
  <c r="AB279" i="1"/>
  <c r="AC279" i="1"/>
  <c r="AD279" i="1" s="1"/>
  <c r="AE279" i="1"/>
  <c r="AF279" i="1"/>
  <c r="AG279" i="1"/>
  <c r="AH279" i="1"/>
  <c r="AI279" i="1"/>
  <c r="AJ279" i="1"/>
  <c r="AK279" i="1"/>
  <c r="AL279" i="1" s="1"/>
  <c r="AM279" i="1"/>
  <c r="AN279" i="1" s="1"/>
  <c r="U279" i="1" s="1"/>
  <c r="AO279" i="1"/>
  <c r="AP279" i="1"/>
  <c r="AQ279" i="1"/>
  <c r="AR279" i="1" s="1"/>
  <c r="AS279" i="1"/>
  <c r="AT279" i="1"/>
  <c r="AU279" i="1"/>
  <c r="AV279" i="1"/>
  <c r="AW279" i="1"/>
  <c r="AX279" i="1"/>
  <c r="AY279" i="1"/>
  <c r="AZ279" i="1"/>
  <c r="V280" i="1"/>
  <c r="W280" i="1" s="1"/>
  <c r="X280" i="1"/>
  <c r="Y280" i="1"/>
  <c r="Z280" i="1"/>
  <c r="AA280" i="1"/>
  <c r="AB280" i="1"/>
  <c r="AC280" i="1"/>
  <c r="AD280" i="1"/>
  <c r="AE280" i="1"/>
  <c r="AF280" i="1"/>
  <c r="AG280" i="1"/>
  <c r="AH280" i="1"/>
  <c r="AI280" i="1"/>
  <c r="AJ280" i="1"/>
  <c r="AK280" i="1"/>
  <c r="AL280" i="1"/>
  <c r="AM280" i="1"/>
  <c r="AN280" i="1"/>
  <c r="AO280" i="1"/>
  <c r="AP280" i="1"/>
  <c r="AQ280" i="1"/>
  <c r="AR280" i="1"/>
  <c r="AS280" i="1"/>
  <c r="AT280" i="1"/>
  <c r="AU280" i="1"/>
  <c r="AV280" i="1"/>
  <c r="AW280" i="1"/>
  <c r="AX280" i="1"/>
  <c r="AY280" i="1"/>
  <c r="AZ280" i="1"/>
  <c r="V281" i="1"/>
  <c r="W281" i="1"/>
  <c r="X281" i="1"/>
  <c r="Y281" i="1"/>
  <c r="Z281" i="1"/>
  <c r="AA281" i="1"/>
  <c r="AB281" i="1"/>
  <c r="AC281" i="1"/>
  <c r="AD281" i="1" s="1"/>
  <c r="AE281" i="1"/>
  <c r="AF281" i="1"/>
  <c r="AG281" i="1"/>
  <c r="AH281" i="1"/>
  <c r="AI281" i="1" s="1"/>
  <c r="AJ281" i="1"/>
  <c r="AK281" i="1"/>
  <c r="AL281" i="1"/>
  <c r="AM281" i="1"/>
  <c r="AN281" i="1"/>
  <c r="AO281" i="1"/>
  <c r="AP281" i="1" s="1"/>
  <c r="AQ281" i="1"/>
  <c r="AR281" i="1"/>
  <c r="AS281" i="1"/>
  <c r="AT281" i="1"/>
  <c r="AU281" i="1"/>
  <c r="AV281" i="1"/>
  <c r="AW281" i="1"/>
  <c r="AX281" i="1"/>
  <c r="AY281" i="1"/>
  <c r="AZ281" i="1"/>
  <c r="T282" i="1"/>
  <c r="V282" i="1"/>
  <c r="W282" i="1" s="1"/>
  <c r="X282" i="1"/>
  <c r="Y282" i="1"/>
  <c r="Z282" i="1"/>
  <c r="AA282" i="1"/>
  <c r="AB282" i="1"/>
  <c r="AC282" i="1"/>
  <c r="AD282" i="1"/>
  <c r="AE282" i="1"/>
  <c r="AF282" i="1"/>
  <c r="AG282" i="1"/>
  <c r="AH282" i="1"/>
  <c r="AI282" i="1" s="1"/>
  <c r="AJ282" i="1"/>
  <c r="AK282" i="1"/>
  <c r="AL282" i="1"/>
  <c r="AM282" i="1"/>
  <c r="AN282" i="1" s="1"/>
  <c r="AO282" i="1"/>
  <c r="AP282" i="1"/>
  <c r="AQ282" i="1"/>
  <c r="AR282" i="1"/>
  <c r="AS282" i="1"/>
  <c r="AT282" i="1"/>
  <c r="AU282" i="1"/>
  <c r="AV282" i="1"/>
  <c r="AW282" i="1"/>
  <c r="AX282" i="1"/>
  <c r="AY282" i="1"/>
  <c r="AZ282" i="1"/>
  <c r="V283" i="1"/>
  <c r="W283" i="1" s="1"/>
  <c r="U283" i="1" s="1"/>
  <c r="X283" i="1"/>
  <c r="Y283" i="1"/>
  <c r="Z283" i="1"/>
  <c r="AA283" i="1"/>
  <c r="AB283" i="1"/>
  <c r="AC283" i="1"/>
  <c r="AD283" i="1" s="1"/>
  <c r="AE283" i="1"/>
  <c r="AF283" i="1"/>
  <c r="AG283" i="1"/>
  <c r="AH283" i="1"/>
  <c r="AI283" i="1" s="1"/>
  <c r="AJ283" i="1"/>
  <c r="AK283" i="1"/>
  <c r="AL283" i="1"/>
  <c r="AM283" i="1"/>
  <c r="AN283" i="1" s="1"/>
  <c r="AO283" i="1"/>
  <c r="AP283" i="1" s="1"/>
  <c r="AQ283" i="1"/>
  <c r="AR283" i="1" s="1"/>
  <c r="AS283" i="1"/>
  <c r="AT283" i="1"/>
  <c r="AU283" i="1"/>
  <c r="AV283" i="1"/>
  <c r="AW283" i="1"/>
  <c r="AX283" i="1"/>
  <c r="AY283" i="1"/>
  <c r="AZ283" i="1"/>
  <c r="V284" i="1"/>
  <c r="W284" i="1" s="1"/>
  <c r="X284" i="1"/>
  <c r="Y284" i="1"/>
  <c r="Z284" i="1"/>
  <c r="AA284" i="1"/>
  <c r="AB284" i="1"/>
  <c r="AC284" i="1"/>
  <c r="AD284" i="1" s="1"/>
  <c r="AE284" i="1"/>
  <c r="AF284" i="1"/>
  <c r="AH284" i="1" s="1"/>
  <c r="AI284" i="1" s="1"/>
  <c r="AG284" i="1"/>
  <c r="AJ284" i="1"/>
  <c r="AK284" i="1"/>
  <c r="AL284" i="1" s="1"/>
  <c r="AM284" i="1"/>
  <c r="AN284" i="1"/>
  <c r="AO284" i="1"/>
  <c r="AP284" i="1" s="1"/>
  <c r="AQ284" i="1"/>
  <c r="AR284" i="1"/>
  <c r="AS284" i="1"/>
  <c r="AT284" i="1"/>
  <c r="AU284" i="1"/>
  <c r="AV284" i="1"/>
  <c r="AW284" i="1"/>
  <c r="AX284" i="1"/>
  <c r="AY284" i="1"/>
  <c r="AZ284" i="1"/>
  <c r="V285" i="1"/>
  <c r="W285" i="1"/>
  <c r="X285" i="1"/>
  <c r="U285" i="1" s="1"/>
  <c r="Y285" i="1"/>
  <c r="Z285" i="1"/>
  <c r="T285" i="1" s="1"/>
  <c r="AA285" i="1"/>
  <c r="AB285" i="1"/>
  <c r="AC285" i="1"/>
  <c r="AD285" i="1" s="1"/>
  <c r="AE285" i="1"/>
  <c r="AF285" i="1"/>
  <c r="AH285" i="1" s="1"/>
  <c r="AG285" i="1"/>
  <c r="AI285" i="1"/>
  <c r="AJ285" i="1"/>
  <c r="AK285" i="1"/>
  <c r="AL285" i="1" s="1"/>
  <c r="AM285" i="1"/>
  <c r="AN285" i="1" s="1"/>
  <c r="AO285" i="1"/>
  <c r="AP285" i="1"/>
  <c r="AQ285" i="1"/>
  <c r="AR285" i="1"/>
  <c r="AS285" i="1"/>
  <c r="AT285" i="1"/>
  <c r="AU285" i="1"/>
  <c r="AV285" i="1"/>
  <c r="AW285" i="1"/>
  <c r="AX285" i="1"/>
  <c r="AY285" i="1"/>
  <c r="AZ285" i="1"/>
  <c r="V286" i="1"/>
  <c r="W286" i="1" s="1"/>
  <c r="X286" i="1"/>
  <c r="Y286" i="1"/>
  <c r="Z286" i="1"/>
  <c r="AA286" i="1"/>
  <c r="AB286" i="1"/>
  <c r="AC286" i="1"/>
  <c r="AD286" i="1"/>
  <c r="AE286" i="1"/>
  <c r="AF286" i="1"/>
  <c r="AH286" i="1" s="1"/>
  <c r="AI286" i="1" s="1"/>
  <c r="AG286" i="1"/>
  <c r="AJ286" i="1"/>
  <c r="AK286" i="1"/>
  <c r="AL286" i="1"/>
  <c r="AM286" i="1"/>
  <c r="AN286" i="1"/>
  <c r="AO286" i="1"/>
  <c r="AP286" i="1" s="1"/>
  <c r="AQ286" i="1"/>
  <c r="AR286" i="1" s="1"/>
  <c r="AS286" i="1"/>
  <c r="AT286" i="1"/>
  <c r="AU286" i="1"/>
  <c r="AV286" i="1"/>
  <c r="AW286" i="1"/>
  <c r="AX286" i="1"/>
  <c r="AY286" i="1"/>
  <c r="AZ286" i="1"/>
  <c r="V287" i="1"/>
  <c r="W287" i="1"/>
  <c r="X287" i="1"/>
  <c r="Y287" i="1"/>
  <c r="Z287" i="1"/>
  <c r="AA287" i="1"/>
  <c r="AB287" i="1"/>
  <c r="AC287" i="1"/>
  <c r="AD287" i="1"/>
  <c r="AE287" i="1"/>
  <c r="AF287" i="1"/>
  <c r="AG287" i="1"/>
  <c r="AH287" i="1"/>
  <c r="AI287" i="1" s="1"/>
  <c r="AJ287" i="1"/>
  <c r="AK287" i="1"/>
  <c r="AL287" i="1"/>
  <c r="AM287" i="1"/>
  <c r="AN287" i="1"/>
  <c r="AO287" i="1"/>
  <c r="AP287" i="1"/>
  <c r="AQ287" i="1"/>
  <c r="AR287" i="1" s="1"/>
  <c r="AS287" i="1"/>
  <c r="AT287" i="1"/>
  <c r="AU287" i="1"/>
  <c r="AV287" i="1"/>
  <c r="AW287" i="1"/>
  <c r="AX287" i="1"/>
  <c r="AY287" i="1"/>
  <c r="AZ287" i="1"/>
  <c r="V288" i="1"/>
  <c r="W288" i="1"/>
  <c r="X288" i="1"/>
  <c r="Y288" i="1"/>
  <c r="Z288" i="1"/>
  <c r="AA288" i="1"/>
  <c r="AB288" i="1"/>
  <c r="AC288" i="1"/>
  <c r="AD288" i="1" s="1"/>
  <c r="AE288" i="1"/>
  <c r="AF288" i="1"/>
  <c r="AH288" i="1" s="1"/>
  <c r="AI288" i="1" s="1"/>
  <c r="AG288" i="1"/>
  <c r="AJ288" i="1"/>
  <c r="AK288" i="1"/>
  <c r="AL288" i="1" s="1"/>
  <c r="AM288" i="1"/>
  <c r="AN288" i="1" s="1"/>
  <c r="AO288" i="1"/>
  <c r="AP288" i="1" s="1"/>
  <c r="AQ288" i="1"/>
  <c r="AR288" i="1"/>
  <c r="AS288" i="1"/>
  <c r="AT288" i="1"/>
  <c r="AU288" i="1"/>
  <c r="AV288" i="1"/>
  <c r="AW288" i="1"/>
  <c r="AX288" i="1"/>
  <c r="AY288" i="1"/>
  <c r="AZ288" i="1"/>
  <c r="V289" i="1"/>
  <c r="W289" i="1"/>
  <c r="X289" i="1"/>
  <c r="Y289" i="1"/>
  <c r="Z289" i="1"/>
  <c r="AA289" i="1"/>
  <c r="AB289" i="1"/>
  <c r="AC289" i="1"/>
  <c r="AD289" i="1" s="1"/>
  <c r="AE289" i="1"/>
  <c r="AF289" i="1"/>
  <c r="AH289" i="1" s="1"/>
  <c r="AI289" i="1" s="1"/>
  <c r="AG289" i="1"/>
  <c r="AJ289" i="1"/>
  <c r="AK289" i="1"/>
  <c r="AL289" i="1"/>
  <c r="AM289" i="1"/>
  <c r="AN289" i="1"/>
  <c r="AO289" i="1"/>
  <c r="AP289" i="1" s="1"/>
  <c r="AQ289" i="1"/>
  <c r="AR289" i="1"/>
  <c r="AS289" i="1"/>
  <c r="AT289" i="1"/>
  <c r="AU289" i="1"/>
  <c r="AV289" i="1"/>
  <c r="AW289" i="1"/>
  <c r="AX289" i="1"/>
  <c r="AY289" i="1"/>
  <c r="AZ289" i="1"/>
  <c r="V290" i="1"/>
  <c r="W290" i="1"/>
  <c r="T290" i="1" s="1"/>
  <c r="X290" i="1"/>
  <c r="Y290" i="1"/>
  <c r="Z290" i="1"/>
  <c r="AA290" i="1"/>
  <c r="AB290" i="1"/>
  <c r="AC290" i="1"/>
  <c r="AD290" i="1" s="1"/>
  <c r="AE290" i="1"/>
  <c r="AF290" i="1"/>
  <c r="AH290" i="1" s="1"/>
  <c r="AI290" i="1" s="1"/>
  <c r="AG290" i="1"/>
  <c r="AJ290" i="1"/>
  <c r="AK290" i="1"/>
  <c r="AL290" i="1"/>
  <c r="AM290" i="1"/>
  <c r="AN290" i="1"/>
  <c r="AO290" i="1"/>
  <c r="AP290" i="1" s="1"/>
  <c r="AQ290" i="1"/>
  <c r="AR290" i="1"/>
  <c r="AS290" i="1"/>
  <c r="AT290" i="1"/>
  <c r="AU290" i="1"/>
  <c r="AV290" i="1"/>
  <c r="AW290" i="1"/>
  <c r="AX290" i="1"/>
  <c r="AY290" i="1"/>
  <c r="AZ290" i="1"/>
  <c r="V291" i="1"/>
  <c r="W291" i="1"/>
  <c r="X291" i="1"/>
  <c r="Y291" i="1"/>
  <c r="Z291" i="1"/>
  <c r="AA291" i="1"/>
  <c r="AB291" i="1"/>
  <c r="AC291" i="1"/>
  <c r="AD291" i="1"/>
  <c r="AE291" i="1"/>
  <c r="AF291" i="1"/>
  <c r="AG291" i="1"/>
  <c r="AH291" i="1"/>
  <c r="AI291" i="1"/>
  <c r="AJ291" i="1"/>
  <c r="AK291" i="1"/>
  <c r="AL291" i="1" s="1"/>
  <c r="AM291" i="1"/>
  <c r="AN291" i="1"/>
  <c r="AO291" i="1"/>
  <c r="AP291" i="1" s="1"/>
  <c r="AQ291" i="1"/>
  <c r="AR291" i="1"/>
  <c r="AS291" i="1"/>
  <c r="AT291" i="1"/>
  <c r="AU291" i="1"/>
  <c r="AV291" i="1"/>
  <c r="AW291" i="1"/>
  <c r="AX291" i="1"/>
  <c r="AY291" i="1"/>
  <c r="AZ291" i="1"/>
  <c r="V292" i="1"/>
  <c r="W292" i="1" s="1"/>
  <c r="X292" i="1"/>
  <c r="Y292" i="1"/>
  <c r="Z292" i="1"/>
  <c r="AA292" i="1"/>
  <c r="T292" i="1" s="1"/>
  <c r="AB292" i="1"/>
  <c r="AC292" i="1"/>
  <c r="AD292" i="1" s="1"/>
  <c r="AE292" i="1"/>
  <c r="AF292" i="1"/>
  <c r="AH292" i="1" s="1"/>
  <c r="AG292" i="1"/>
  <c r="AI292" i="1"/>
  <c r="AJ292" i="1"/>
  <c r="AK292" i="1"/>
  <c r="AL292" i="1"/>
  <c r="AM292" i="1"/>
  <c r="AN292" i="1" s="1"/>
  <c r="AO292" i="1"/>
  <c r="AP292" i="1" s="1"/>
  <c r="AQ292" i="1"/>
  <c r="AR292" i="1" s="1"/>
  <c r="AS292" i="1"/>
  <c r="AT292" i="1"/>
  <c r="AU292" i="1"/>
  <c r="AV292" i="1"/>
  <c r="AW292" i="1"/>
  <c r="AX292" i="1"/>
  <c r="AY292" i="1"/>
  <c r="AZ292" i="1"/>
  <c r="V293" i="1"/>
  <c r="W293" i="1"/>
  <c r="T293" i="1" s="1"/>
  <c r="X293" i="1"/>
  <c r="Y293" i="1"/>
  <c r="Z293" i="1"/>
  <c r="AA293" i="1"/>
  <c r="AB293" i="1"/>
  <c r="AC293" i="1"/>
  <c r="AD293" i="1" s="1"/>
  <c r="AE293" i="1"/>
  <c r="AF293" i="1"/>
  <c r="AH293" i="1" s="1"/>
  <c r="AI293" i="1" s="1"/>
  <c r="AG293" i="1"/>
  <c r="AJ293" i="1"/>
  <c r="AK293" i="1"/>
  <c r="AL293" i="1" s="1"/>
  <c r="AM293" i="1"/>
  <c r="AN293" i="1"/>
  <c r="AO293" i="1"/>
  <c r="AP293" i="1"/>
  <c r="AQ293" i="1"/>
  <c r="AR293" i="1" s="1"/>
  <c r="AS293" i="1"/>
  <c r="AT293" i="1"/>
  <c r="AU293" i="1"/>
  <c r="AV293" i="1"/>
  <c r="AW293" i="1"/>
  <c r="AX293" i="1"/>
  <c r="AY293" i="1"/>
  <c r="AZ293" i="1"/>
  <c r="V294" i="1"/>
  <c r="W294" i="1"/>
  <c r="T294" i="1" s="1"/>
  <c r="X294" i="1"/>
  <c r="Y294" i="1"/>
  <c r="Z294" i="1"/>
  <c r="AA294" i="1"/>
  <c r="AB294" i="1"/>
  <c r="AC294" i="1"/>
  <c r="AD294" i="1"/>
  <c r="AE294" i="1"/>
  <c r="AF294" i="1"/>
  <c r="AH294" i="1" s="1"/>
  <c r="AI294" i="1" s="1"/>
  <c r="AG294" i="1"/>
  <c r="AJ294" i="1"/>
  <c r="AK294" i="1"/>
  <c r="AL294" i="1" s="1"/>
  <c r="AM294" i="1"/>
  <c r="AN294" i="1"/>
  <c r="AO294" i="1"/>
  <c r="AP294" i="1" s="1"/>
  <c r="AQ294" i="1"/>
  <c r="AR294" i="1"/>
  <c r="AS294" i="1"/>
  <c r="AT294" i="1"/>
  <c r="AU294" i="1"/>
  <c r="AV294" i="1"/>
  <c r="AW294" i="1"/>
  <c r="AX294" i="1"/>
  <c r="AY294" i="1"/>
  <c r="AZ294" i="1"/>
  <c r="V295" i="1"/>
  <c r="W295" i="1"/>
  <c r="X295" i="1"/>
  <c r="Y295" i="1"/>
  <c r="Z295" i="1"/>
  <c r="AA295" i="1"/>
  <c r="AB295" i="1"/>
  <c r="AC295" i="1"/>
  <c r="AD295" i="1" s="1"/>
  <c r="AE295" i="1"/>
  <c r="AF295" i="1"/>
  <c r="AG295" i="1"/>
  <c r="AH295" i="1"/>
  <c r="AI295" i="1"/>
  <c r="AJ295" i="1"/>
  <c r="AK295" i="1"/>
  <c r="AL295" i="1"/>
  <c r="AM295" i="1"/>
  <c r="AN295" i="1" s="1"/>
  <c r="AO295" i="1"/>
  <c r="AP295" i="1" s="1"/>
  <c r="AQ295" i="1"/>
  <c r="AR295" i="1" s="1"/>
  <c r="AS295" i="1"/>
  <c r="AT295" i="1"/>
  <c r="AU295" i="1"/>
  <c r="AV295" i="1"/>
  <c r="AW295" i="1"/>
  <c r="AX295" i="1"/>
  <c r="AY295" i="1"/>
  <c r="AZ295" i="1"/>
  <c r="T296" i="1"/>
  <c r="V296" i="1"/>
  <c r="W296" i="1"/>
  <c r="X296" i="1"/>
  <c r="Y296" i="1"/>
  <c r="Z296" i="1"/>
  <c r="AA296" i="1"/>
  <c r="AB296" i="1"/>
  <c r="AC296" i="1"/>
  <c r="AD296" i="1" s="1"/>
  <c r="AE296" i="1"/>
  <c r="AF296" i="1"/>
  <c r="AG296" i="1"/>
  <c r="AH296" i="1"/>
  <c r="AI296" i="1"/>
  <c r="AJ296" i="1"/>
  <c r="AK296" i="1"/>
  <c r="AL296" i="1" s="1"/>
  <c r="AM296" i="1"/>
  <c r="AN296" i="1" s="1"/>
  <c r="AO296" i="1"/>
  <c r="AP296" i="1" s="1"/>
  <c r="AQ296" i="1"/>
  <c r="AR296" i="1"/>
  <c r="AS296" i="1"/>
  <c r="AT296" i="1"/>
  <c r="AU296" i="1"/>
  <c r="AV296" i="1"/>
  <c r="AW296" i="1"/>
  <c r="AX296" i="1"/>
  <c r="AY296" i="1"/>
  <c r="AZ296" i="1"/>
  <c r="V297" i="1"/>
  <c r="W297" i="1"/>
  <c r="U297" i="1" s="1"/>
  <c r="X297" i="1"/>
  <c r="Y297" i="1"/>
  <c r="Z297" i="1"/>
  <c r="AA297" i="1"/>
  <c r="AB297" i="1"/>
  <c r="AC297" i="1"/>
  <c r="AD297" i="1"/>
  <c r="AE297" i="1"/>
  <c r="AF297" i="1"/>
  <c r="AG297" i="1"/>
  <c r="AH297" i="1"/>
  <c r="AI297" i="1"/>
  <c r="AJ297" i="1"/>
  <c r="AK297" i="1"/>
  <c r="AL297" i="1" s="1"/>
  <c r="AM297" i="1"/>
  <c r="AN297" i="1"/>
  <c r="AO297" i="1"/>
  <c r="AP297" i="1" s="1"/>
  <c r="AQ297" i="1"/>
  <c r="AR297" i="1"/>
  <c r="AS297" i="1"/>
  <c r="AT297" i="1"/>
  <c r="AU297" i="1"/>
  <c r="AV297" i="1"/>
  <c r="AW297" i="1"/>
  <c r="AX297" i="1"/>
  <c r="AY297" i="1"/>
  <c r="AZ297" i="1"/>
  <c r="V298" i="1"/>
  <c r="W298" i="1"/>
  <c r="T298" i="1" s="1"/>
  <c r="X298" i="1"/>
  <c r="Y298" i="1"/>
  <c r="Z298" i="1"/>
  <c r="AA298" i="1"/>
  <c r="AB298" i="1"/>
  <c r="AC298" i="1"/>
  <c r="AD298" i="1"/>
  <c r="AE298" i="1"/>
  <c r="AF298" i="1"/>
  <c r="AH298" i="1" s="1"/>
  <c r="AI298" i="1" s="1"/>
  <c r="AG298" i="1"/>
  <c r="AJ298" i="1"/>
  <c r="AK298" i="1"/>
  <c r="AL298" i="1" s="1"/>
  <c r="AM298" i="1"/>
  <c r="AN298" i="1"/>
  <c r="AO298" i="1"/>
  <c r="AP298" i="1"/>
  <c r="AQ298" i="1"/>
  <c r="AR298" i="1"/>
  <c r="AS298" i="1"/>
  <c r="AT298" i="1"/>
  <c r="AU298" i="1"/>
  <c r="AV298" i="1"/>
  <c r="AW298" i="1"/>
  <c r="AX298" i="1"/>
  <c r="AY298" i="1"/>
  <c r="AZ298" i="1"/>
  <c r="V299" i="1"/>
  <c r="W299" i="1" s="1"/>
  <c r="X299" i="1"/>
  <c r="Y299" i="1"/>
  <c r="Z299" i="1"/>
  <c r="AA299" i="1"/>
  <c r="AB299" i="1"/>
  <c r="AC299" i="1"/>
  <c r="AD299" i="1"/>
  <c r="AE299" i="1"/>
  <c r="AF299" i="1"/>
  <c r="AH299" i="1" s="1"/>
  <c r="AG299" i="1"/>
  <c r="AI299" i="1"/>
  <c r="AJ299" i="1"/>
  <c r="AK299" i="1"/>
  <c r="AL299" i="1"/>
  <c r="AM299" i="1"/>
  <c r="AN299" i="1" s="1"/>
  <c r="AO299" i="1"/>
  <c r="AP299" i="1"/>
  <c r="AQ299" i="1"/>
  <c r="AR299" i="1"/>
  <c r="AS299" i="1"/>
  <c r="AT299" i="1"/>
  <c r="AU299" i="1"/>
  <c r="AV299" i="1"/>
  <c r="AW299" i="1"/>
  <c r="AX299" i="1"/>
  <c r="AY299" i="1"/>
  <c r="AZ299" i="1"/>
  <c r="T300" i="1"/>
  <c r="V300" i="1"/>
  <c r="W300" i="1" s="1"/>
  <c r="X300" i="1"/>
  <c r="Y300" i="1"/>
  <c r="Z300" i="1"/>
  <c r="AA300" i="1"/>
  <c r="AB300" i="1"/>
  <c r="AC300" i="1"/>
  <c r="AD300" i="1" s="1"/>
  <c r="AE300" i="1"/>
  <c r="AF300" i="1"/>
  <c r="AG300" i="1"/>
  <c r="AH300" i="1"/>
  <c r="AI300" i="1"/>
  <c r="AJ300" i="1"/>
  <c r="AK300" i="1"/>
  <c r="AL300" i="1" s="1"/>
  <c r="AM300" i="1"/>
  <c r="AN300" i="1"/>
  <c r="AO300" i="1"/>
  <c r="AP300" i="1"/>
  <c r="AQ300" i="1"/>
  <c r="AR300" i="1" s="1"/>
  <c r="AS300" i="1"/>
  <c r="AT300" i="1"/>
  <c r="AU300" i="1"/>
  <c r="AV300" i="1"/>
  <c r="AW300" i="1"/>
  <c r="AX300" i="1"/>
  <c r="AY300" i="1"/>
  <c r="AZ300" i="1"/>
  <c r="V301" i="1"/>
  <c r="W301" i="1"/>
  <c r="X301" i="1"/>
  <c r="Y301" i="1"/>
  <c r="Z301" i="1"/>
  <c r="AA301" i="1"/>
  <c r="AB301" i="1"/>
  <c r="AC301" i="1"/>
  <c r="AD301" i="1"/>
  <c r="AE301" i="1"/>
  <c r="AF301" i="1"/>
  <c r="AG301" i="1"/>
  <c r="AH301" i="1"/>
  <c r="AI301" i="1"/>
  <c r="AJ301" i="1"/>
  <c r="AK301" i="1"/>
  <c r="AL301" i="1" s="1"/>
  <c r="AM301" i="1"/>
  <c r="AN301" i="1"/>
  <c r="AO301" i="1"/>
  <c r="AP301" i="1"/>
  <c r="AQ301" i="1"/>
  <c r="AR301" i="1"/>
  <c r="AS301" i="1"/>
  <c r="AT301" i="1"/>
  <c r="AU301" i="1"/>
  <c r="AV301" i="1"/>
  <c r="AW301" i="1"/>
  <c r="AX301" i="1"/>
  <c r="AY301" i="1"/>
  <c r="AZ301" i="1"/>
  <c r="V302" i="1"/>
  <c r="W302" i="1"/>
  <c r="X302" i="1"/>
  <c r="Y302" i="1"/>
  <c r="Z302" i="1"/>
  <c r="AA302" i="1"/>
  <c r="AB302" i="1"/>
  <c r="AC302" i="1"/>
  <c r="AD302" i="1" s="1"/>
  <c r="AE302" i="1"/>
  <c r="AF302" i="1"/>
  <c r="AH302" i="1" s="1"/>
  <c r="AI302" i="1" s="1"/>
  <c r="AG302" i="1"/>
  <c r="AJ302" i="1"/>
  <c r="AK302" i="1"/>
  <c r="AL302" i="1"/>
  <c r="AM302" i="1"/>
  <c r="AN302" i="1" s="1"/>
  <c r="AO302" i="1"/>
  <c r="AP302" i="1"/>
  <c r="AQ302" i="1"/>
  <c r="AR302" i="1"/>
  <c r="AS302" i="1"/>
  <c r="AT302" i="1"/>
  <c r="AU302" i="1"/>
  <c r="AV302" i="1"/>
  <c r="AW302" i="1"/>
  <c r="AX302" i="1"/>
  <c r="AY302" i="1"/>
  <c r="AZ302" i="1"/>
  <c r="V303" i="1"/>
  <c r="W303" i="1"/>
  <c r="X303" i="1"/>
  <c r="Y303" i="1"/>
  <c r="Z303" i="1"/>
  <c r="AA303" i="1"/>
  <c r="AB303" i="1"/>
  <c r="AC303" i="1"/>
  <c r="AD303" i="1" s="1"/>
  <c r="AE303" i="1"/>
  <c r="AF303" i="1"/>
  <c r="AH303" i="1" s="1"/>
  <c r="AI303" i="1" s="1"/>
  <c r="AG303" i="1"/>
  <c r="AJ303" i="1"/>
  <c r="AK303" i="1"/>
  <c r="AL303" i="1" s="1"/>
  <c r="AM303" i="1"/>
  <c r="AN303" i="1"/>
  <c r="AO303" i="1"/>
  <c r="AP303" i="1"/>
  <c r="AQ303" i="1"/>
  <c r="AR303" i="1" s="1"/>
  <c r="AS303" i="1"/>
  <c r="AT303" i="1"/>
  <c r="AU303" i="1"/>
  <c r="AV303" i="1"/>
  <c r="AW303" i="1"/>
  <c r="AX303" i="1"/>
  <c r="AY303" i="1"/>
  <c r="AZ303" i="1"/>
  <c r="V304" i="1"/>
  <c r="W304" i="1" s="1"/>
  <c r="X304" i="1"/>
  <c r="Y304" i="1"/>
  <c r="Z304" i="1"/>
  <c r="AA304" i="1"/>
  <c r="AB304" i="1"/>
  <c r="AC304" i="1"/>
  <c r="AD304" i="1" s="1"/>
  <c r="AE304" i="1"/>
  <c r="AF304" i="1"/>
  <c r="AG304" i="1"/>
  <c r="AH304" i="1"/>
  <c r="AI304" i="1" s="1"/>
  <c r="AJ304" i="1"/>
  <c r="AK304" i="1"/>
  <c r="AL304" i="1" s="1"/>
  <c r="AM304" i="1"/>
  <c r="AN304" i="1"/>
  <c r="AO304" i="1"/>
  <c r="AP304" i="1"/>
  <c r="AQ304" i="1"/>
  <c r="AR304" i="1"/>
  <c r="AS304" i="1"/>
  <c r="AT304" i="1"/>
  <c r="AU304" i="1"/>
  <c r="AV304" i="1"/>
  <c r="AW304" i="1"/>
  <c r="AX304" i="1"/>
  <c r="AY304" i="1"/>
  <c r="AZ304" i="1"/>
  <c r="V305" i="1"/>
  <c r="W305" i="1" s="1"/>
  <c r="U305" i="1" s="1"/>
  <c r="X305" i="1"/>
  <c r="Y305" i="1"/>
  <c r="Z305" i="1"/>
  <c r="AA305" i="1"/>
  <c r="AB305" i="1"/>
  <c r="AC305" i="1"/>
  <c r="AD305" i="1"/>
  <c r="AE305" i="1"/>
  <c r="AF305" i="1"/>
  <c r="AH305" i="1" s="1"/>
  <c r="AG305" i="1"/>
  <c r="AI305" i="1"/>
  <c r="AJ305" i="1"/>
  <c r="AK305" i="1"/>
  <c r="AL305" i="1" s="1"/>
  <c r="AM305" i="1"/>
  <c r="AN305" i="1"/>
  <c r="AO305" i="1"/>
  <c r="AP305" i="1"/>
  <c r="AQ305" i="1"/>
  <c r="AR305" i="1"/>
  <c r="AS305" i="1"/>
  <c r="AT305" i="1"/>
  <c r="AU305" i="1"/>
  <c r="AV305" i="1"/>
  <c r="AW305" i="1"/>
  <c r="AX305" i="1"/>
  <c r="AY305" i="1"/>
  <c r="AZ305" i="1"/>
  <c r="V306" i="1"/>
  <c r="W306" i="1"/>
  <c r="X306" i="1"/>
  <c r="Y306" i="1"/>
  <c r="Z306" i="1"/>
  <c r="AA306" i="1"/>
  <c r="AB306" i="1"/>
  <c r="AC306" i="1"/>
  <c r="AD306" i="1"/>
  <c r="AE306" i="1"/>
  <c r="AF306" i="1"/>
  <c r="AH306" i="1" s="1"/>
  <c r="AI306" i="1" s="1"/>
  <c r="AG306" i="1"/>
  <c r="AJ306" i="1"/>
  <c r="AK306" i="1"/>
  <c r="AL306" i="1"/>
  <c r="AM306" i="1"/>
  <c r="AN306" i="1" s="1"/>
  <c r="AO306" i="1"/>
  <c r="AP306" i="1"/>
  <c r="AQ306" i="1"/>
  <c r="AR306" i="1" s="1"/>
  <c r="AS306" i="1"/>
  <c r="AT306" i="1"/>
  <c r="AU306" i="1"/>
  <c r="AV306" i="1"/>
  <c r="AW306" i="1"/>
  <c r="AX306" i="1"/>
  <c r="AY306" i="1"/>
  <c r="AZ306" i="1"/>
  <c r="V307" i="1"/>
  <c r="W307" i="1" s="1"/>
  <c r="X307" i="1"/>
  <c r="Y307" i="1"/>
  <c r="Z307" i="1"/>
  <c r="AA307" i="1"/>
  <c r="AB307" i="1"/>
  <c r="AC307" i="1"/>
  <c r="AD307" i="1"/>
  <c r="AE307" i="1"/>
  <c r="AF307" i="1"/>
  <c r="AG307" i="1"/>
  <c r="AH307" i="1"/>
  <c r="AI307" i="1" s="1"/>
  <c r="AJ307" i="1"/>
  <c r="AK307" i="1"/>
  <c r="AL307" i="1" s="1"/>
  <c r="AM307" i="1"/>
  <c r="AN307" i="1"/>
  <c r="AO307" i="1"/>
  <c r="AP307" i="1"/>
  <c r="AQ307" i="1"/>
  <c r="AR307" i="1"/>
  <c r="AS307" i="1"/>
  <c r="AT307" i="1"/>
  <c r="AU307" i="1"/>
  <c r="AV307" i="1"/>
  <c r="AW307" i="1"/>
  <c r="AX307" i="1"/>
  <c r="AY307" i="1"/>
  <c r="AZ307" i="1"/>
  <c r="V308" i="1"/>
  <c r="W308" i="1"/>
  <c r="X308" i="1"/>
  <c r="Y308" i="1"/>
  <c r="T308" i="1" s="1"/>
  <c r="Z308" i="1"/>
  <c r="AA308" i="1"/>
  <c r="AB308" i="1"/>
  <c r="AC308" i="1"/>
  <c r="AD308" i="1" s="1"/>
  <c r="AE308" i="1"/>
  <c r="AF308" i="1"/>
  <c r="AG308" i="1"/>
  <c r="AH308" i="1"/>
  <c r="AI308" i="1"/>
  <c r="AJ308" i="1"/>
  <c r="AK308" i="1"/>
  <c r="AL308" i="1" s="1"/>
  <c r="AM308" i="1"/>
  <c r="AN308" i="1"/>
  <c r="AO308" i="1"/>
  <c r="AP308" i="1"/>
  <c r="AQ308" i="1"/>
  <c r="AR308" i="1"/>
  <c r="AS308" i="1"/>
  <c r="AT308" i="1"/>
  <c r="AU308" i="1"/>
  <c r="AV308" i="1"/>
  <c r="AW308" i="1"/>
  <c r="AX308" i="1"/>
  <c r="AY308" i="1"/>
  <c r="AZ308" i="1"/>
  <c r="V309" i="1"/>
  <c r="W309" i="1"/>
  <c r="X309" i="1"/>
  <c r="Y309" i="1"/>
  <c r="Z309" i="1"/>
  <c r="AA309" i="1"/>
  <c r="T309" i="1" s="1"/>
  <c r="AB309" i="1"/>
  <c r="AC309" i="1"/>
  <c r="AD309" i="1" s="1"/>
  <c r="AE309" i="1"/>
  <c r="AF309" i="1"/>
  <c r="AG309" i="1"/>
  <c r="AH309" i="1"/>
  <c r="AI309" i="1" s="1"/>
  <c r="AJ309" i="1"/>
  <c r="AK309" i="1"/>
  <c r="AL309" i="1" s="1"/>
  <c r="AM309" i="1"/>
  <c r="AN309" i="1" s="1"/>
  <c r="AO309" i="1"/>
  <c r="AP309" i="1" s="1"/>
  <c r="AQ309" i="1"/>
  <c r="AR309" i="1" s="1"/>
  <c r="AS309" i="1"/>
  <c r="AT309" i="1"/>
  <c r="AU309" i="1"/>
  <c r="AV309" i="1"/>
  <c r="AW309" i="1"/>
  <c r="AX309" i="1"/>
  <c r="AY309" i="1"/>
  <c r="AZ309" i="1"/>
  <c r="V310" i="1"/>
  <c r="W310" i="1"/>
  <c r="X310" i="1"/>
  <c r="Y310" i="1"/>
  <c r="Z310" i="1"/>
  <c r="AA310" i="1"/>
  <c r="AB310" i="1"/>
  <c r="AC310" i="1"/>
  <c r="AD310" i="1"/>
  <c r="AE310" i="1"/>
  <c r="AF310" i="1"/>
  <c r="AH310" i="1" s="1"/>
  <c r="AG310" i="1"/>
  <c r="AI310" i="1"/>
  <c r="AJ310" i="1"/>
  <c r="AK310" i="1"/>
  <c r="AL310" i="1"/>
  <c r="AM310" i="1"/>
  <c r="AN310" i="1" s="1"/>
  <c r="AO310" i="1"/>
  <c r="AP310" i="1"/>
  <c r="AQ310" i="1"/>
  <c r="AR310" i="1" s="1"/>
  <c r="AS310" i="1"/>
  <c r="AT310" i="1"/>
  <c r="AU310" i="1"/>
  <c r="AV310" i="1"/>
  <c r="AW310" i="1"/>
  <c r="AX310" i="1"/>
  <c r="AY310" i="1"/>
  <c r="AZ310" i="1"/>
  <c r="V311" i="1"/>
  <c r="W311" i="1" s="1"/>
  <c r="X311" i="1"/>
  <c r="Y311" i="1"/>
  <c r="Z311" i="1"/>
  <c r="AA311" i="1"/>
  <c r="AB311" i="1"/>
  <c r="AC311" i="1"/>
  <c r="AD311" i="1" s="1"/>
  <c r="AE311" i="1"/>
  <c r="AF311" i="1"/>
  <c r="AG311" i="1"/>
  <c r="AH311" i="1"/>
  <c r="AI311" i="1" s="1"/>
  <c r="AJ311" i="1"/>
  <c r="AK311" i="1"/>
  <c r="AL311" i="1" s="1"/>
  <c r="AM311" i="1"/>
  <c r="AN311" i="1" s="1"/>
  <c r="AO311" i="1"/>
  <c r="AP311" i="1"/>
  <c r="AQ311" i="1"/>
  <c r="AR311" i="1" s="1"/>
  <c r="AS311" i="1"/>
  <c r="AT311" i="1"/>
  <c r="AU311" i="1"/>
  <c r="AV311" i="1"/>
  <c r="AW311" i="1"/>
  <c r="AX311" i="1"/>
  <c r="AY311" i="1"/>
  <c r="AZ311" i="1"/>
  <c r="V312" i="1"/>
  <c r="W312" i="1"/>
  <c r="X312" i="1"/>
  <c r="Y312" i="1"/>
  <c r="Z312" i="1"/>
  <c r="AA312" i="1"/>
  <c r="AB312" i="1"/>
  <c r="AC312" i="1"/>
  <c r="AD312" i="1"/>
  <c r="AE312" i="1"/>
  <c r="AF312" i="1"/>
  <c r="AH312" i="1" s="1"/>
  <c r="AI312" i="1" s="1"/>
  <c r="AG312" i="1"/>
  <c r="AJ312" i="1"/>
  <c r="AK312" i="1"/>
  <c r="AL312" i="1"/>
  <c r="AM312" i="1"/>
  <c r="AN312" i="1" s="1"/>
  <c r="AO312" i="1"/>
  <c r="AP312" i="1"/>
  <c r="AQ312" i="1"/>
  <c r="AR312" i="1"/>
  <c r="AS312" i="1"/>
  <c r="AT312" i="1"/>
  <c r="AU312" i="1"/>
  <c r="AV312" i="1"/>
  <c r="AW312" i="1"/>
  <c r="AX312" i="1"/>
  <c r="AY312" i="1"/>
  <c r="AZ312" i="1"/>
  <c r="V313" i="1"/>
  <c r="W313" i="1"/>
  <c r="T313" i="1" s="1"/>
  <c r="X313" i="1"/>
  <c r="Y313" i="1"/>
  <c r="Z313" i="1"/>
  <c r="AA313" i="1"/>
  <c r="AB313" i="1"/>
  <c r="AC313" i="1"/>
  <c r="AD313" i="1"/>
  <c r="AE313" i="1"/>
  <c r="AF313" i="1"/>
  <c r="AH313" i="1" s="1"/>
  <c r="AI313" i="1" s="1"/>
  <c r="AG313" i="1"/>
  <c r="AJ313" i="1"/>
  <c r="AK313" i="1"/>
  <c r="AL313" i="1"/>
  <c r="AM313" i="1"/>
  <c r="AN313" i="1" s="1"/>
  <c r="U313" i="1" s="1"/>
  <c r="AO313" i="1"/>
  <c r="AP313" i="1" s="1"/>
  <c r="AQ313" i="1"/>
  <c r="AR313" i="1"/>
  <c r="AS313" i="1"/>
  <c r="AT313" i="1"/>
  <c r="AU313" i="1"/>
  <c r="AV313" i="1"/>
  <c r="AW313" i="1"/>
  <c r="AX313" i="1"/>
  <c r="AY313" i="1"/>
  <c r="AZ313" i="1"/>
  <c r="V314" i="1"/>
  <c r="W314" i="1"/>
  <c r="X314" i="1"/>
  <c r="Y314" i="1"/>
  <c r="Z314" i="1"/>
  <c r="AA314" i="1"/>
  <c r="AB314" i="1"/>
  <c r="AC314" i="1"/>
  <c r="AD314" i="1"/>
  <c r="AE314" i="1"/>
  <c r="AF314" i="1"/>
  <c r="AG314" i="1"/>
  <c r="AH314" i="1"/>
  <c r="AI314" i="1" s="1"/>
  <c r="AJ314" i="1"/>
  <c r="AK314" i="1"/>
  <c r="AL314" i="1" s="1"/>
  <c r="AM314" i="1"/>
  <c r="AN314" i="1"/>
  <c r="AO314" i="1"/>
  <c r="AP314" i="1" s="1"/>
  <c r="AQ314" i="1"/>
  <c r="AR314" i="1"/>
  <c r="AS314" i="1"/>
  <c r="AT314" i="1"/>
  <c r="AU314" i="1"/>
  <c r="AV314" i="1"/>
  <c r="AW314" i="1"/>
  <c r="AX314" i="1"/>
  <c r="AY314" i="1"/>
  <c r="AZ314" i="1"/>
  <c r="V315" i="1"/>
  <c r="W315" i="1"/>
  <c r="X315" i="1"/>
  <c r="U315" i="1" s="1"/>
  <c r="Y315" i="1"/>
  <c r="Z315" i="1"/>
  <c r="T315" i="1" s="1"/>
  <c r="AA315" i="1"/>
  <c r="AB315" i="1"/>
  <c r="AC315" i="1"/>
  <c r="AD315" i="1"/>
  <c r="AE315" i="1"/>
  <c r="AF315" i="1"/>
  <c r="AH315" i="1" s="1"/>
  <c r="AG315" i="1"/>
  <c r="AI315" i="1"/>
  <c r="AJ315" i="1"/>
  <c r="AK315" i="1"/>
  <c r="AL315" i="1" s="1"/>
  <c r="AM315" i="1"/>
  <c r="AN315" i="1"/>
  <c r="AO315" i="1"/>
  <c r="AP315" i="1" s="1"/>
  <c r="AQ315" i="1"/>
  <c r="AR315" i="1"/>
  <c r="AS315" i="1"/>
  <c r="AT315" i="1"/>
  <c r="AU315" i="1"/>
  <c r="AV315" i="1"/>
  <c r="AW315" i="1"/>
  <c r="AX315" i="1"/>
  <c r="AY315" i="1"/>
  <c r="AZ315" i="1"/>
  <c r="V316" i="1"/>
  <c r="W316" i="1" s="1"/>
  <c r="X316" i="1"/>
  <c r="Y316" i="1"/>
  <c r="Z316" i="1"/>
  <c r="AA316" i="1"/>
  <c r="T316" i="1" s="1"/>
  <c r="AB316" i="1"/>
  <c r="AC316" i="1"/>
  <c r="AD316" i="1" s="1"/>
  <c r="AE316" i="1"/>
  <c r="AF316" i="1"/>
  <c r="AG316" i="1"/>
  <c r="AH316" i="1"/>
  <c r="AI316" i="1"/>
  <c r="AJ316" i="1"/>
  <c r="AK316" i="1"/>
  <c r="AL316" i="1"/>
  <c r="AM316" i="1"/>
  <c r="AN316" i="1"/>
  <c r="AO316" i="1"/>
  <c r="AP316" i="1"/>
  <c r="AQ316" i="1"/>
  <c r="AR316" i="1"/>
  <c r="AS316" i="1"/>
  <c r="AT316" i="1"/>
  <c r="AU316" i="1"/>
  <c r="AV316" i="1"/>
  <c r="AW316" i="1"/>
  <c r="AX316" i="1"/>
  <c r="AY316" i="1"/>
  <c r="AZ316" i="1"/>
  <c r="V317" i="1"/>
  <c r="W317" i="1"/>
  <c r="X317" i="1"/>
  <c r="Y317" i="1"/>
  <c r="Z317" i="1"/>
  <c r="T317" i="1" s="1"/>
  <c r="AA317" i="1"/>
  <c r="AB317" i="1"/>
  <c r="U317" i="1" s="1"/>
  <c r="AC317" i="1"/>
  <c r="AD317" i="1" s="1"/>
  <c r="AE317" i="1"/>
  <c r="AF317" i="1"/>
  <c r="AG317" i="1"/>
  <c r="AH317" i="1"/>
  <c r="AI317" i="1"/>
  <c r="AJ317" i="1"/>
  <c r="AK317" i="1"/>
  <c r="AL317" i="1" s="1"/>
  <c r="AM317" i="1"/>
  <c r="AN317" i="1" s="1"/>
  <c r="AO317" i="1"/>
  <c r="AP317" i="1"/>
  <c r="AQ317" i="1"/>
  <c r="AR317" i="1"/>
  <c r="AS317" i="1"/>
  <c r="AT317" i="1"/>
  <c r="AU317" i="1"/>
  <c r="AV317" i="1"/>
  <c r="AW317" i="1"/>
  <c r="AX317" i="1"/>
  <c r="AY317" i="1"/>
  <c r="AZ317" i="1"/>
  <c r="V318" i="1"/>
  <c r="W318" i="1" s="1"/>
  <c r="X318" i="1"/>
  <c r="U318" i="1" s="1"/>
  <c r="Y318" i="1"/>
  <c r="Z318" i="1"/>
  <c r="AA318" i="1"/>
  <c r="T318" i="1" s="1"/>
  <c r="AB318" i="1"/>
  <c r="AC318" i="1"/>
  <c r="AD318" i="1"/>
  <c r="AE318" i="1"/>
  <c r="AF318" i="1"/>
  <c r="AG318" i="1"/>
  <c r="AH318" i="1"/>
  <c r="AI318" i="1"/>
  <c r="AJ318" i="1"/>
  <c r="AK318" i="1"/>
  <c r="AL318" i="1"/>
  <c r="AM318" i="1"/>
  <c r="AN318" i="1"/>
  <c r="AO318" i="1"/>
  <c r="AP318" i="1"/>
  <c r="AQ318" i="1"/>
  <c r="AR318" i="1"/>
  <c r="AS318" i="1"/>
  <c r="AT318" i="1"/>
  <c r="AU318" i="1"/>
  <c r="AV318" i="1"/>
  <c r="AW318" i="1"/>
  <c r="AX318" i="1"/>
  <c r="AY318" i="1"/>
  <c r="AZ318" i="1"/>
  <c r="V319" i="1"/>
  <c r="W319" i="1"/>
  <c r="T319" i="1" s="1"/>
  <c r="X319" i="1"/>
  <c r="Y319" i="1"/>
  <c r="Z319" i="1"/>
  <c r="AA319" i="1"/>
  <c r="AB319" i="1"/>
  <c r="AC319" i="1"/>
  <c r="AD319" i="1" s="1"/>
  <c r="AE319" i="1"/>
  <c r="AF319" i="1"/>
  <c r="AG319" i="1"/>
  <c r="AH319" i="1"/>
  <c r="AI319" i="1"/>
  <c r="AJ319" i="1"/>
  <c r="AK319" i="1"/>
  <c r="AL319" i="1"/>
  <c r="AM319" i="1"/>
  <c r="AN319" i="1"/>
  <c r="AO319" i="1"/>
  <c r="AP319" i="1"/>
  <c r="AQ319" i="1"/>
  <c r="AR319" i="1"/>
  <c r="AS319" i="1"/>
  <c r="AT319" i="1"/>
  <c r="AU319" i="1"/>
  <c r="AV319" i="1"/>
  <c r="AW319" i="1"/>
  <c r="AX319" i="1"/>
  <c r="AY319" i="1"/>
  <c r="AZ319" i="1"/>
  <c r="V320" i="1"/>
  <c r="W320" i="1"/>
  <c r="T320" i="1" s="1"/>
  <c r="X320" i="1"/>
  <c r="Y320" i="1"/>
  <c r="Z320" i="1"/>
  <c r="AA320" i="1"/>
  <c r="AB320" i="1"/>
  <c r="AC320" i="1"/>
  <c r="AD320" i="1"/>
  <c r="AE320" i="1"/>
  <c r="AF320" i="1"/>
  <c r="AG320" i="1"/>
  <c r="AH320" i="1"/>
  <c r="AI320" i="1"/>
  <c r="AJ320" i="1"/>
  <c r="AK320" i="1"/>
  <c r="AL320" i="1" s="1"/>
  <c r="AM320" i="1"/>
  <c r="AN320" i="1"/>
  <c r="AO320" i="1"/>
  <c r="AP320" i="1"/>
  <c r="AQ320" i="1"/>
  <c r="AR320" i="1"/>
  <c r="AS320" i="1"/>
  <c r="AT320" i="1"/>
  <c r="AU320" i="1"/>
  <c r="AV320" i="1"/>
  <c r="AW320" i="1"/>
  <c r="AX320" i="1"/>
  <c r="AY320" i="1"/>
  <c r="AZ320" i="1"/>
  <c r="V321" i="1"/>
  <c r="W321" i="1" s="1"/>
  <c r="X321" i="1"/>
  <c r="Y321" i="1"/>
  <c r="Z321" i="1"/>
  <c r="AA321" i="1"/>
  <c r="AB321" i="1"/>
  <c r="AC321" i="1"/>
  <c r="AD321" i="1"/>
  <c r="AE321" i="1"/>
  <c r="AF321" i="1"/>
  <c r="AH321" i="1" s="1"/>
  <c r="AI321" i="1" s="1"/>
  <c r="AG321" i="1"/>
  <c r="AJ321" i="1"/>
  <c r="AK321" i="1"/>
  <c r="AL321" i="1"/>
  <c r="AM321" i="1"/>
  <c r="AN321" i="1"/>
  <c r="AO321" i="1"/>
  <c r="AP321" i="1" s="1"/>
  <c r="AQ321" i="1"/>
  <c r="AR321" i="1" s="1"/>
  <c r="AS321" i="1"/>
  <c r="AT321" i="1"/>
  <c r="AU321" i="1"/>
  <c r="AV321" i="1"/>
  <c r="AW321" i="1"/>
  <c r="AX321" i="1"/>
  <c r="AY321" i="1"/>
  <c r="AZ321" i="1"/>
  <c r="V322" i="1"/>
  <c r="W322" i="1"/>
  <c r="X322" i="1"/>
  <c r="Y322" i="1"/>
  <c r="Z322" i="1"/>
  <c r="AA322" i="1"/>
  <c r="AB322" i="1"/>
  <c r="AC322" i="1"/>
  <c r="AD322" i="1"/>
  <c r="AE322" i="1"/>
  <c r="AF322" i="1"/>
  <c r="AH322" i="1" s="1"/>
  <c r="AI322" i="1" s="1"/>
  <c r="AG322" i="1"/>
  <c r="AJ322" i="1"/>
  <c r="AK322" i="1"/>
  <c r="AL322" i="1"/>
  <c r="AM322" i="1"/>
  <c r="AN322" i="1" s="1"/>
  <c r="AO322" i="1"/>
  <c r="AP322" i="1"/>
  <c r="AQ322" i="1"/>
  <c r="AR322" i="1"/>
  <c r="AS322" i="1"/>
  <c r="AT322" i="1"/>
  <c r="AU322" i="1"/>
  <c r="AV322" i="1"/>
  <c r="AW322" i="1"/>
  <c r="AX322" i="1"/>
  <c r="AY322" i="1"/>
  <c r="AZ322" i="1"/>
  <c r="V323" i="1"/>
  <c r="W323" i="1"/>
  <c r="X323" i="1"/>
  <c r="Y323" i="1"/>
  <c r="Z323" i="1"/>
  <c r="AA323" i="1"/>
  <c r="AB323" i="1"/>
  <c r="AC323" i="1"/>
  <c r="AD323" i="1"/>
  <c r="AE323" i="1"/>
  <c r="AF323" i="1"/>
  <c r="AG323" i="1"/>
  <c r="AH323" i="1"/>
  <c r="AI323" i="1" s="1"/>
  <c r="AJ323" i="1"/>
  <c r="AK323" i="1"/>
  <c r="AL323" i="1"/>
  <c r="AM323" i="1"/>
  <c r="AN323" i="1" s="1"/>
  <c r="AO323" i="1"/>
  <c r="AP323" i="1" s="1"/>
  <c r="AQ323" i="1"/>
  <c r="AR323" i="1" s="1"/>
  <c r="AS323" i="1"/>
  <c r="AT323" i="1"/>
  <c r="AU323" i="1"/>
  <c r="AV323" i="1"/>
  <c r="AW323" i="1"/>
  <c r="AX323" i="1"/>
  <c r="AY323" i="1"/>
  <c r="AZ323" i="1"/>
  <c r="V324" i="1"/>
  <c r="W324" i="1" s="1"/>
  <c r="X324" i="1"/>
  <c r="Y324" i="1"/>
  <c r="Z324" i="1"/>
  <c r="AA324" i="1"/>
  <c r="AB324" i="1"/>
  <c r="AC324" i="1"/>
  <c r="AD324" i="1" s="1"/>
  <c r="AE324" i="1"/>
  <c r="AF324" i="1"/>
  <c r="AH324" i="1" s="1"/>
  <c r="AI324" i="1" s="1"/>
  <c r="AG324" i="1"/>
  <c r="AJ324" i="1"/>
  <c r="AK324" i="1"/>
  <c r="AL324" i="1"/>
  <c r="AM324" i="1"/>
  <c r="AN324" i="1"/>
  <c r="AO324" i="1"/>
  <c r="AP324" i="1"/>
  <c r="AQ324" i="1"/>
  <c r="AR324" i="1"/>
  <c r="AS324" i="1"/>
  <c r="AT324" i="1"/>
  <c r="AU324" i="1"/>
  <c r="AV324" i="1"/>
  <c r="AW324" i="1"/>
  <c r="AX324" i="1"/>
  <c r="AY324" i="1"/>
  <c r="AZ324" i="1"/>
  <c r="V325" i="1"/>
  <c r="W325" i="1"/>
  <c r="X325" i="1"/>
  <c r="Y325" i="1"/>
  <c r="Z325" i="1"/>
  <c r="AA325" i="1"/>
  <c r="AB325" i="1"/>
  <c r="AC325" i="1"/>
  <c r="AD325" i="1"/>
  <c r="AE325" i="1"/>
  <c r="AF325" i="1"/>
  <c r="AH325" i="1" s="1"/>
  <c r="AI325" i="1" s="1"/>
  <c r="AG325" i="1"/>
  <c r="AJ325" i="1"/>
  <c r="AK325" i="1"/>
  <c r="AL325" i="1"/>
  <c r="AM325" i="1"/>
  <c r="AN325" i="1" s="1"/>
  <c r="AO325" i="1"/>
  <c r="AP325" i="1" s="1"/>
  <c r="AQ325" i="1"/>
  <c r="AR325" i="1"/>
  <c r="AS325" i="1"/>
  <c r="AT325" i="1"/>
  <c r="AU325" i="1"/>
  <c r="AV325" i="1"/>
  <c r="AW325" i="1"/>
  <c r="AX325" i="1"/>
  <c r="AY325" i="1"/>
  <c r="AZ325" i="1"/>
  <c r="V326" i="1"/>
  <c r="W326" i="1" s="1"/>
  <c r="X326" i="1"/>
  <c r="Y326" i="1"/>
  <c r="Z326" i="1"/>
  <c r="AA326" i="1"/>
  <c r="T326" i="1" s="1"/>
  <c r="AB326" i="1"/>
  <c r="AC326" i="1"/>
  <c r="AD326" i="1"/>
  <c r="AE326" i="1"/>
  <c r="AF326" i="1"/>
  <c r="AG326" i="1"/>
  <c r="AH326" i="1"/>
  <c r="AI326" i="1" s="1"/>
  <c r="AJ326" i="1"/>
  <c r="AK326" i="1"/>
  <c r="AL326" i="1" s="1"/>
  <c r="AM326" i="1"/>
  <c r="AN326" i="1"/>
  <c r="AO326" i="1"/>
  <c r="AP326" i="1" s="1"/>
  <c r="AQ326" i="1"/>
  <c r="AR326" i="1"/>
  <c r="AS326" i="1"/>
  <c r="AT326" i="1"/>
  <c r="AU326" i="1"/>
  <c r="AV326" i="1"/>
  <c r="AW326" i="1"/>
  <c r="AX326" i="1"/>
  <c r="AY326" i="1"/>
  <c r="AZ326" i="1"/>
  <c r="V327" i="1"/>
  <c r="W327" i="1"/>
  <c r="X327" i="1"/>
  <c r="Y327" i="1"/>
  <c r="Z327" i="1"/>
  <c r="AA327" i="1"/>
  <c r="T327" i="1" s="1"/>
  <c r="AB327" i="1"/>
  <c r="AC327" i="1"/>
  <c r="AD327" i="1"/>
  <c r="AE327" i="1"/>
  <c r="AF327" i="1"/>
  <c r="AG327" i="1"/>
  <c r="AH327" i="1"/>
  <c r="AI327" i="1" s="1"/>
  <c r="AJ327" i="1"/>
  <c r="AK327" i="1"/>
  <c r="AL327" i="1" s="1"/>
  <c r="AM327" i="1"/>
  <c r="AN327" i="1" s="1"/>
  <c r="AO327" i="1"/>
  <c r="AP327" i="1"/>
  <c r="AQ327" i="1"/>
  <c r="AR327" i="1"/>
  <c r="AS327" i="1"/>
  <c r="AT327" i="1"/>
  <c r="AU327" i="1"/>
  <c r="AV327" i="1"/>
  <c r="AW327" i="1"/>
  <c r="AX327" i="1"/>
  <c r="AY327" i="1"/>
  <c r="AZ327" i="1"/>
  <c r="T328" i="1"/>
  <c r="V328" i="1"/>
  <c r="W328" i="1"/>
  <c r="X328" i="1"/>
  <c r="Y328" i="1"/>
  <c r="Z328" i="1"/>
  <c r="AA328" i="1"/>
  <c r="AB328" i="1"/>
  <c r="AC328" i="1"/>
  <c r="AD328" i="1"/>
  <c r="AE328" i="1"/>
  <c r="AF328" i="1"/>
  <c r="AH328" i="1" s="1"/>
  <c r="AI328" i="1" s="1"/>
  <c r="AG328" i="1"/>
  <c r="AJ328" i="1"/>
  <c r="AK328" i="1"/>
  <c r="AL328" i="1"/>
  <c r="AM328" i="1"/>
  <c r="AN328" i="1" s="1"/>
  <c r="AO328" i="1"/>
  <c r="AP328" i="1"/>
  <c r="AQ328" i="1"/>
  <c r="AR328" i="1"/>
  <c r="AS328" i="1"/>
  <c r="AT328" i="1"/>
  <c r="AU328" i="1"/>
  <c r="AV328" i="1"/>
  <c r="AW328" i="1"/>
  <c r="AX328" i="1"/>
  <c r="AY328" i="1"/>
  <c r="AZ328" i="1"/>
  <c r="V329" i="1"/>
  <c r="W329" i="1"/>
  <c r="T329" i="1" s="1"/>
  <c r="X329" i="1"/>
  <c r="Y329" i="1"/>
  <c r="Z329" i="1"/>
  <c r="AA329" i="1"/>
  <c r="AB329" i="1"/>
  <c r="AC329" i="1"/>
  <c r="AD329" i="1"/>
  <c r="AE329" i="1"/>
  <c r="AF329" i="1"/>
  <c r="AH329" i="1" s="1"/>
  <c r="AI329" i="1" s="1"/>
  <c r="AG329" i="1"/>
  <c r="AJ329" i="1"/>
  <c r="AK329" i="1"/>
  <c r="AL329" i="1"/>
  <c r="AM329" i="1"/>
  <c r="AN329" i="1"/>
  <c r="AO329" i="1"/>
  <c r="AP329" i="1"/>
  <c r="AQ329" i="1"/>
  <c r="AR329" i="1"/>
  <c r="AS329" i="1"/>
  <c r="AT329" i="1"/>
  <c r="AU329" i="1"/>
  <c r="AV329" i="1"/>
  <c r="AW329" i="1"/>
  <c r="AX329" i="1"/>
  <c r="AY329" i="1"/>
  <c r="AZ329" i="1"/>
  <c r="V330" i="1"/>
  <c r="W330" i="1"/>
  <c r="T330" i="1" s="1"/>
  <c r="X330" i="1"/>
  <c r="Y330" i="1"/>
  <c r="Z330" i="1"/>
  <c r="AA330" i="1"/>
  <c r="AB330" i="1"/>
  <c r="AC330" i="1"/>
  <c r="AD330" i="1"/>
  <c r="AE330" i="1"/>
  <c r="AF330" i="1"/>
  <c r="AH330" i="1" s="1"/>
  <c r="AI330" i="1" s="1"/>
  <c r="AG330" i="1"/>
  <c r="AJ330" i="1"/>
  <c r="AK330" i="1"/>
  <c r="AL330" i="1"/>
  <c r="AM330" i="1"/>
  <c r="AN330" i="1"/>
  <c r="AO330" i="1"/>
  <c r="AP330" i="1"/>
  <c r="AQ330" i="1"/>
  <c r="AR330" i="1"/>
  <c r="AS330" i="1"/>
  <c r="AT330" i="1"/>
  <c r="AU330" i="1"/>
  <c r="AV330" i="1"/>
  <c r="AW330" i="1"/>
  <c r="AX330" i="1"/>
  <c r="AY330" i="1"/>
  <c r="AZ330" i="1"/>
  <c r="V331" i="1"/>
  <c r="W331" i="1"/>
  <c r="T331" i="1" s="1"/>
  <c r="X331" i="1"/>
  <c r="Y331" i="1"/>
  <c r="Z331" i="1"/>
  <c r="AA331" i="1"/>
  <c r="AB331" i="1"/>
  <c r="AC331" i="1"/>
  <c r="AD331" i="1"/>
  <c r="AE331" i="1"/>
  <c r="AF331" i="1"/>
  <c r="AH331" i="1" s="1"/>
  <c r="AI331" i="1" s="1"/>
  <c r="AG331" i="1"/>
  <c r="AJ331" i="1"/>
  <c r="AK331" i="1"/>
  <c r="AL331" i="1"/>
  <c r="AM331" i="1"/>
  <c r="AN331" i="1"/>
  <c r="AO331" i="1"/>
  <c r="AP331" i="1"/>
  <c r="AQ331" i="1"/>
  <c r="AR331" i="1"/>
  <c r="AS331" i="1"/>
  <c r="AT331" i="1"/>
  <c r="AU331" i="1"/>
  <c r="AV331" i="1"/>
  <c r="AW331" i="1"/>
  <c r="AX331" i="1"/>
  <c r="AY331" i="1"/>
  <c r="AZ331" i="1"/>
  <c r="V332" i="1"/>
  <c r="W332" i="1"/>
  <c r="T332" i="1" s="1"/>
  <c r="X332" i="1"/>
  <c r="Y332" i="1"/>
  <c r="Z332" i="1"/>
  <c r="AA332" i="1"/>
  <c r="AB332" i="1"/>
  <c r="AC332" i="1"/>
  <c r="AD332" i="1"/>
  <c r="AE332" i="1"/>
  <c r="AF332" i="1"/>
  <c r="AH332" i="1" s="1"/>
  <c r="AI332" i="1" s="1"/>
  <c r="AG332" i="1"/>
  <c r="AJ332" i="1"/>
  <c r="AK332" i="1"/>
  <c r="AL332" i="1" s="1"/>
  <c r="AM332" i="1"/>
  <c r="AN332" i="1"/>
  <c r="AO332" i="1"/>
  <c r="AP332" i="1"/>
  <c r="AQ332" i="1"/>
  <c r="AR332" i="1"/>
  <c r="AS332" i="1"/>
  <c r="AT332" i="1"/>
  <c r="AU332" i="1"/>
  <c r="AV332" i="1"/>
  <c r="AW332" i="1"/>
  <c r="AX332" i="1"/>
  <c r="AY332" i="1"/>
  <c r="AZ332" i="1"/>
  <c r="T333" i="1"/>
  <c r="V333" i="1"/>
  <c r="W333" i="1"/>
  <c r="U333" i="1" s="1"/>
  <c r="X333" i="1"/>
  <c r="Y333" i="1"/>
  <c r="Z333" i="1"/>
  <c r="AA333" i="1"/>
  <c r="AB333" i="1"/>
  <c r="AC333" i="1"/>
  <c r="AD333" i="1" s="1"/>
  <c r="AE333" i="1"/>
  <c r="AF333" i="1"/>
  <c r="AG333" i="1"/>
  <c r="AH333" i="1"/>
  <c r="AI333" i="1"/>
  <c r="AJ333" i="1"/>
  <c r="AK333" i="1"/>
  <c r="AL333" i="1"/>
  <c r="AM333" i="1"/>
  <c r="AN333" i="1" s="1"/>
  <c r="AO333" i="1"/>
  <c r="AP333" i="1" s="1"/>
  <c r="AQ333" i="1"/>
  <c r="AR333" i="1"/>
  <c r="AS333" i="1"/>
  <c r="AT333" i="1"/>
  <c r="AU333" i="1"/>
  <c r="AV333" i="1"/>
  <c r="AW333" i="1"/>
  <c r="AX333" i="1"/>
  <c r="AY333" i="1"/>
  <c r="AZ333" i="1"/>
  <c r="T334" i="1"/>
  <c r="V334" i="1"/>
  <c r="W334" i="1"/>
  <c r="X334" i="1"/>
  <c r="Y334" i="1"/>
  <c r="Z334" i="1"/>
  <c r="AA334" i="1"/>
  <c r="AB334" i="1"/>
  <c r="U334" i="1" s="1"/>
  <c r="AC334" i="1"/>
  <c r="AD334" i="1"/>
  <c r="AE334" i="1"/>
  <c r="AF334" i="1"/>
  <c r="AH334" i="1" s="1"/>
  <c r="AG334" i="1"/>
  <c r="AI334" i="1"/>
  <c r="AJ334" i="1"/>
  <c r="AK334" i="1"/>
  <c r="AL334" i="1"/>
  <c r="AM334" i="1"/>
  <c r="AN334" i="1" s="1"/>
  <c r="AO334" i="1"/>
  <c r="AP334" i="1"/>
  <c r="AQ334" i="1"/>
  <c r="AR334" i="1"/>
  <c r="AS334" i="1"/>
  <c r="AT334" i="1"/>
  <c r="AU334" i="1"/>
  <c r="AV334" i="1"/>
  <c r="AW334" i="1"/>
  <c r="AX334" i="1"/>
  <c r="AY334" i="1"/>
  <c r="AZ334" i="1"/>
  <c r="V335" i="1"/>
  <c r="W335" i="1" s="1"/>
  <c r="T335" i="1" s="1"/>
  <c r="X335" i="1"/>
  <c r="Y335" i="1"/>
  <c r="Z335" i="1"/>
  <c r="AA335" i="1"/>
  <c r="AB335" i="1"/>
  <c r="AC335" i="1"/>
  <c r="AD335" i="1" s="1"/>
  <c r="AE335" i="1"/>
  <c r="AF335" i="1"/>
  <c r="AH335" i="1" s="1"/>
  <c r="AI335" i="1" s="1"/>
  <c r="AG335" i="1"/>
  <c r="AJ335" i="1"/>
  <c r="AK335" i="1"/>
  <c r="AL335" i="1"/>
  <c r="AM335" i="1"/>
  <c r="AN335" i="1" s="1"/>
  <c r="AO335" i="1"/>
  <c r="AP335" i="1"/>
  <c r="AQ335" i="1"/>
  <c r="AR335" i="1"/>
  <c r="AS335" i="1"/>
  <c r="AT335" i="1"/>
  <c r="AU335" i="1"/>
  <c r="AV335" i="1"/>
  <c r="AW335" i="1"/>
  <c r="AX335" i="1"/>
  <c r="AY335" i="1"/>
  <c r="AZ335" i="1"/>
  <c r="V336" i="1"/>
  <c r="W336" i="1" s="1"/>
  <c r="T336" i="1" s="1"/>
  <c r="X336" i="1"/>
  <c r="Y336" i="1"/>
  <c r="Z336" i="1"/>
  <c r="AA336" i="1"/>
  <c r="AB336" i="1"/>
  <c r="AC336" i="1"/>
  <c r="AD336" i="1"/>
  <c r="AE336" i="1"/>
  <c r="AF336" i="1"/>
  <c r="AG336" i="1"/>
  <c r="AH336" i="1"/>
  <c r="AI336" i="1"/>
  <c r="AJ336" i="1"/>
  <c r="AK336" i="1"/>
  <c r="AL336" i="1"/>
  <c r="AM336" i="1"/>
  <c r="AN336" i="1" s="1"/>
  <c r="AO336" i="1"/>
  <c r="AP336" i="1" s="1"/>
  <c r="AQ336" i="1"/>
  <c r="AR336" i="1"/>
  <c r="AS336" i="1"/>
  <c r="AT336" i="1"/>
  <c r="AU336" i="1"/>
  <c r="AV336" i="1"/>
  <c r="AW336" i="1"/>
  <c r="AX336" i="1"/>
  <c r="AY336" i="1"/>
  <c r="AZ336" i="1"/>
  <c r="V337" i="1"/>
  <c r="W337" i="1" s="1"/>
  <c r="T337" i="1" s="1"/>
  <c r="X337" i="1"/>
  <c r="Y337" i="1"/>
  <c r="Z337" i="1"/>
  <c r="AA337" i="1"/>
  <c r="AB337" i="1"/>
  <c r="AC337" i="1"/>
  <c r="AD337" i="1"/>
  <c r="AE337" i="1"/>
  <c r="AF337" i="1"/>
  <c r="AH337" i="1" s="1"/>
  <c r="AG337" i="1"/>
  <c r="AI337" i="1"/>
  <c r="AJ337" i="1"/>
  <c r="AK337" i="1"/>
  <c r="AL337" i="1"/>
  <c r="AM337" i="1"/>
  <c r="AN337" i="1"/>
  <c r="AO337" i="1"/>
  <c r="AP337" i="1" s="1"/>
  <c r="AQ337" i="1"/>
  <c r="AR337" i="1" s="1"/>
  <c r="AS337" i="1"/>
  <c r="AT337" i="1"/>
  <c r="AU337" i="1"/>
  <c r="AV337" i="1"/>
  <c r="AW337" i="1"/>
  <c r="AX337" i="1"/>
  <c r="AY337" i="1"/>
  <c r="AZ337" i="1"/>
  <c r="T338" i="1"/>
  <c r="V338" i="1"/>
  <c r="W338" i="1" s="1"/>
  <c r="X338" i="1"/>
  <c r="Y338" i="1"/>
  <c r="Z338" i="1"/>
  <c r="AA338" i="1"/>
  <c r="AB338" i="1"/>
  <c r="AC338" i="1"/>
  <c r="AD338" i="1"/>
  <c r="AE338" i="1"/>
  <c r="AF338" i="1"/>
  <c r="AH338" i="1" s="1"/>
  <c r="AI338" i="1" s="1"/>
  <c r="AG338" i="1"/>
  <c r="AJ338" i="1"/>
  <c r="AK338" i="1"/>
  <c r="AL338" i="1"/>
  <c r="AM338" i="1"/>
  <c r="AN338" i="1"/>
  <c r="U338" i="1" s="1"/>
  <c r="AO338" i="1"/>
  <c r="AP338" i="1"/>
  <c r="AQ338" i="1"/>
  <c r="AR338" i="1"/>
  <c r="AS338" i="1"/>
  <c r="AT338" i="1"/>
  <c r="AU338" i="1"/>
  <c r="AV338" i="1"/>
  <c r="AW338" i="1"/>
  <c r="AX338" i="1"/>
  <c r="AY338" i="1"/>
  <c r="AZ338" i="1"/>
  <c r="V339" i="1"/>
  <c r="W339" i="1"/>
  <c r="U339" i="1" s="1"/>
  <c r="X339" i="1"/>
  <c r="Y339" i="1"/>
  <c r="Z339" i="1"/>
  <c r="AA339" i="1"/>
  <c r="AB339" i="1"/>
  <c r="AC339" i="1"/>
  <c r="AD339" i="1" s="1"/>
  <c r="AE339" i="1"/>
  <c r="AF339" i="1"/>
  <c r="AH339" i="1" s="1"/>
  <c r="AI339" i="1" s="1"/>
  <c r="AG339" i="1"/>
  <c r="AJ339" i="1"/>
  <c r="AK339" i="1"/>
  <c r="AL339" i="1"/>
  <c r="AM339" i="1"/>
  <c r="AN339" i="1"/>
  <c r="AO339" i="1"/>
  <c r="AP339" i="1" s="1"/>
  <c r="AQ339" i="1"/>
  <c r="AR339" i="1" s="1"/>
  <c r="AS339" i="1"/>
  <c r="AT339" i="1"/>
  <c r="AU339" i="1"/>
  <c r="AV339" i="1"/>
  <c r="AW339" i="1"/>
  <c r="AX339" i="1"/>
  <c r="AY339" i="1"/>
  <c r="AZ339" i="1"/>
  <c r="T340" i="1"/>
  <c r="V340" i="1"/>
  <c r="W340" i="1" s="1"/>
  <c r="U340" i="1" s="1"/>
  <c r="X340" i="1"/>
  <c r="Y340" i="1"/>
  <c r="Z340" i="1"/>
  <c r="AA340" i="1"/>
  <c r="AB340" i="1"/>
  <c r="AC340" i="1"/>
  <c r="AD340" i="1" s="1"/>
  <c r="AE340" i="1"/>
  <c r="AF340" i="1"/>
  <c r="AG340" i="1"/>
  <c r="AH340" i="1"/>
  <c r="AI340" i="1"/>
  <c r="AJ340" i="1"/>
  <c r="AK340" i="1"/>
  <c r="AL340" i="1"/>
  <c r="AM340" i="1"/>
  <c r="AN340" i="1" s="1"/>
  <c r="AO340" i="1"/>
  <c r="AP340" i="1"/>
  <c r="AQ340" i="1"/>
  <c r="AR340" i="1" s="1"/>
  <c r="AS340" i="1"/>
  <c r="AT340" i="1"/>
  <c r="AU340" i="1"/>
  <c r="AV340" i="1"/>
  <c r="AW340" i="1"/>
  <c r="AX340" i="1"/>
  <c r="AY340" i="1"/>
  <c r="AZ340" i="1"/>
  <c r="V341" i="1"/>
  <c r="W341" i="1" s="1"/>
  <c r="X341" i="1"/>
  <c r="Y341" i="1"/>
  <c r="Z341" i="1"/>
  <c r="AA341" i="1"/>
  <c r="AB341" i="1"/>
  <c r="AC341" i="1"/>
  <c r="AD341" i="1"/>
  <c r="AE341" i="1"/>
  <c r="AF341" i="1"/>
  <c r="AH341" i="1" s="1"/>
  <c r="AI341" i="1" s="1"/>
  <c r="AG341" i="1"/>
  <c r="AJ341" i="1"/>
  <c r="AK341" i="1"/>
  <c r="AL341" i="1"/>
  <c r="AM341" i="1"/>
  <c r="AN341" i="1" s="1"/>
  <c r="AO341" i="1"/>
  <c r="AP341" i="1"/>
  <c r="AQ341" i="1"/>
  <c r="AR341" i="1" s="1"/>
  <c r="AS341" i="1"/>
  <c r="AT341" i="1"/>
  <c r="AU341" i="1"/>
  <c r="AV341" i="1"/>
  <c r="AW341" i="1"/>
  <c r="AX341" i="1"/>
  <c r="AY341" i="1"/>
  <c r="AZ341" i="1"/>
  <c r="V342" i="1"/>
  <c r="W342" i="1" s="1"/>
  <c r="X342" i="1"/>
  <c r="Y342" i="1"/>
  <c r="T342" i="1" s="1"/>
  <c r="Z342" i="1"/>
  <c r="AA342" i="1"/>
  <c r="AB342" i="1"/>
  <c r="AC342" i="1"/>
  <c r="AD342" i="1" s="1"/>
  <c r="AE342" i="1"/>
  <c r="AF342" i="1"/>
  <c r="AG342" i="1"/>
  <c r="AH342" i="1"/>
  <c r="AI342" i="1"/>
  <c r="AJ342" i="1"/>
  <c r="AK342" i="1"/>
  <c r="AL342" i="1"/>
  <c r="AM342" i="1"/>
  <c r="AN342" i="1"/>
  <c r="AO342" i="1"/>
  <c r="AP342" i="1"/>
  <c r="AQ342" i="1"/>
  <c r="AR342" i="1"/>
  <c r="AS342" i="1"/>
  <c r="AT342" i="1"/>
  <c r="AU342" i="1"/>
  <c r="AV342" i="1"/>
  <c r="AW342" i="1"/>
  <c r="AX342" i="1"/>
  <c r="AY342" i="1"/>
  <c r="AZ342" i="1"/>
  <c r="V343" i="1"/>
  <c r="W343" i="1"/>
  <c r="X343" i="1"/>
  <c r="Y343" i="1"/>
  <c r="T343" i="1" s="1"/>
  <c r="Z343" i="1"/>
  <c r="AA343" i="1"/>
  <c r="AB343" i="1"/>
  <c r="U343" i="1" s="1"/>
  <c r="AC343" i="1"/>
  <c r="AD343" i="1"/>
  <c r="AE343" i="1"/>
  <c r="AF343" i="1"/>
  <c r="AG343" i="1"/>
  <c r="AH343" i="1"/>
  <c r="AI343" i="1"/>
  <c r="AJ343" i="1"/>
  <c r="AK343" i="1"/>
  <c r="AL343" i="1" s="1"/>
  <c r="AM343" i="1"/>
  <c r="AN343" i="1"/>
  <c r="AO343" i="1"/>
  <c r="AP343" i="1"/>
  <c r="AQ343" i="1"/>
  <c r="AR343" i="1"/>
  <c r="AS343" i="1"/>
  <c r="AT343" i="1"/>
  <c r="AU343" i="1"/>
  <c r="AV343" i="1"/>
  <c r="AW343" i="1"/>
  <c r="AX343" i="1"/>
  <c r="AY343" i="1"/>
  <c r="AZ343" i="1"/>
  <c r="V344" i="1"/>
  <c r="W344" i="1" s="1"/>
  <c r="X344" i="1"/>
  <c r="Y344" i="1"/>
  <c r="Z344" i="1"/>
  <c r="AA344" i="1"/>
  <c r="AB344" i="1"/>
  <c r="AC344" i="1"/>
  <c r="AD344" i="1" s="1"/>
  <c r="AE344" i="1"/>
  <c r="AF344" i="1"/>
  <c r="AG344" i="1"/>
  <c r="AH344" i="1"/>
  <c r="AI344" i="1"/>
  <c r="AJ344" i="1"/>
  <c r="AK344" i="1"/>
  <c r="AL344" i="1"/>
  <c r="AM344" i="1"/>
  <c r="AN344" i="1" s="1"/>
  <c r="AO344" i="1"/>
  <c r="AP344" i="1" s="1"/>
  <c r="AQ344" i="1"/>
  <c r="AR344" i="1"/>
  <c r="AS344" i="1"/>
  <c r="AT344" i="1"/>
  <c r="AU344" i="1"/>
  <c r="AV344" i="1"/>
  <c r="AW344" i="1"/>
  <c r="AX344" i="1"/>
  <c r="AY344" i="1"/>
  <c r="AZ344" i="1"/>
  <c r="V345" i="1"/>
  <c r="W345" i="1"/>
  <c r="T345" i="1" s="1"/>
  <c r="X345" i="1"/>
  <c r="Y345" i="1"/>
  <c r="Z345" i="1"/>
  <c r="AA345" i="1"/>
  <c r="AB345" i="1"/>
  <c r="AC345" i="1"/>
  <c r="AD345" i="1" s="1"/>
  <c r="AE345" i="1"/>
  <c r="AF345" i="1"/>
  <c r="AH345" i="1" s="1"/>
  <c r="AI345" i="1" s="1"/>
  <c r="AG345" i="1"/>
  <c r="AJ345" i="1"/>
  <c r="AK345" i="1"/>
  <c r="AL345" i="1"/>
  <c r="AM345" i="1"/>
  <c r="AN345" i="1"/>
  <c r="AO345" i="1"/>
  <c r="AP345" i="1" s="1"/>
  <c r="AQ345" i="1"/>
  <c r="AR345" i="1"/>
  <c r="AS345" i="1"/>
  <c r="AT345" i="1"/>
  <c r="AU345" i="1"/>
  <c r="AV345" i="1"/>
  <c r="AW345" i="1"/>
  <c r="AX345" i="1"/>
  <c r="AY345" i="1"/>
  <c r="AZ345" i="1"/>
  <c r="V346" i="1"/>
  <c r="W346" i="1"/>
  <c r="U346" i="1" s="1"/>
  <c r="X346" i="1"/>
  <c r="Y346" i="1"/>
  <c r="Z346" i="1"/>
  <c r="AA346" i="1"/>
  <c r="T346" i="1" s="1"/>
  <c r="AB346" i="1"/>
  <c r="AC346" i="1"/>
  <c r="AD346" i="1"/>
  <c r="AE346" i="1"/>
  <c r="AF346" i="1"/>
  <c r="AH346" i="1" s="1"/>
  <c r="AI346" i="1" s="1"/>
  <c r="AG346" i="1"/>
  <c r="AJ346" i="1"/>
  <c r="AK346" i="1"/>
  <c r="AL346" i="1"/>
  <c r="AM346" i="1"/>
  <c r="AN346" i="1"/>
  <c r="AO346" i="1"/>
  <c r="AP346" i="1" s="1"/>
  <c r="AQ346" i="1"/>
  <c r="AR346" i="1"/>
  <c r="AS346" i="1"/>
  <c r="AT346" i="1"/>
  <c r="AU346" i="1"/>
  <c r="AV346" i="1"/>
  <c r="AW346" i="1"/>
  <c r="AX346" i="1"/>
  <c r="AY346" i="1"/>
  <c r="AZ346" i="1"/>
  <c r="V347" i="1"/>
  <c r="W347" i="1" s="1"/>
  <c r="X347" i="1"/>
  <c r="Y347" i="1"/>
  <c r="Z347" i="1"/>
  <c r="AA347" i="1"/>
  <c r="AB347" i="1"/>
  <c r="AC347" i="1"/>
  <c r="AD347" i="1"/>
  <c r="AE347" i="1"/>
  <c r="AF347" i="1"/>
  <c r="AH347" i="1" s="1"/>
  <c r="AI347" i="1" s="1"/>
  <c r="AG347" i="1"/>
  <c r="AJ347" i="1"/>
  <c r="AK347" i="1"/>
  <c r="AL347" i="1"/>
  <c r="AM347" i="1"/>
  <c r="AN347" i="1"/>
  <c r="AO347" i="1"/>
  <c r="AP347" i="1" s="1"/>
  <c r="AQ347" i="1"/>
  <c r="AR347" i="1"/>
  <c r="AS347" i="1"/>
  <c r="AT347" i="1"/>
  <c r="AU347" i="1"/>
  <c r="AV347" i="1"/>
  <c r="AW347" i="1"/>
  <c r="AX347" i="1"/>
  <c r="AY347" i="1"/>
  <c r="AZ347" i="1"/>
  <c r="V348" i="1"/>
  <c r="W348" i="1"/>
  <c r="U348" i="1" s="1"/>
  <c r="X348" i="1"/>
  <c r="Y348" i="1"/>
  <c r="Z348" i="1"/>
  <c r="AA348" i="1"/>
  <c r="AB348" i="1"/>
  <c r="AC348" i="1"/>
  <c r="AD348" i="1"/>
  <c r="AE348" i="1"/>
  <c r="AF348" i="1"/>
  <c r="AH348" i="1" s="1"/>
  <c r="AI348" i="1" s="1"/>
  <c r="AG348" i="1"/>
  <c r="AJ348" i="1"/>
  <c r="AK348" i="1"/>
  <c r="AL348" i="1"/>
  <c r="AM348" i="1"/>
  <c r="AN348" i="1"/>
  <c r="AO348" i="1"/>
  <c r="AP348" i="1" s="1"/>
  <c r="AQ348" i="1"/>
  <c r="AR348" i="1"/>
  <c r="AS348" i="1"/>
  <c r="AT348" i="1"/>
  <c r="AU348" i="1"/>
  <c r="AV348" i="1"/>
  <c r="AW348" i="1"/>
  <c r="AX348" i="1"/>
  <c r="AY348" i="1"/>
  <c r="AZ348" i="1"/>
  <c r="V349" i="1"/>
  <c r="W349" i="1"/>
  <c r="T349" i="1" s="1"/>
  <c r="X349" i="1"/>
  <c r="Y349" i="1"/>
  <c r="Z349" i="1"/>
  <c r="AA349" i="1"/>
  <c r="AB349" i="1"/>
  <c r="AC349" i="1"/>
  <c r="AD349" i="1"/>
  <c r="AE349" i="1"/>
  <c r="AF349" i="1"/>
  <c r="AG349" i="1"/>
  <c r="AH349" i="1"/>
  <c r="AI349" i="1"/>
  <c r="AJ349" i="1"/>
  <c r="AK349" i="1"/>
  <c r="AL349" i="1"/>
  <c r="AM349" i="1"/>
  <c r="AN349" i="1"/>
  <c r="AO349" i="1"/>
  <c r="AP349" i="1"/>
  <c r="AQ349" i="1"/>
  <c r="AR349" i="1" s="1"/>
  <c r="AS349" i="1"/>
  <c r="AT349" i="1"/>
  <c r="AU349" i="1"/>
  <c r="AV349" i="1"/>
  <c r="AW349" i="1"/>
  <c r="AX349" i="1"/>
  <c r="AY349" i="1"/>
  <c r="AZ349" i="1"/>
  <c r="V350" i="1"/>
  <c r="W350" i="1"/>
  <c r="T350" i="1" s="1"/>
  <c r="X350" i="1"/>
  <c r="Y350" i="1"/>
  <c r="Z350" i="1"/>
  <c r="AA350" i="1"/>
  <c r="AB350" i="1"/>
  <c r="AC350" i="1"/>
  <c r="AD350" i="1"/>
  <c r="AE350" i="1"/>
  <c r="AF350" i="1"/>
  <c r="AH350" i="1" s="1"/>
  <c r="AI350" i="1" s="1"/>
  <c r="AG350" i="1"/>
  <c r="AJ350" i="1"/>
  <c r="AK350" i="1"/>
  <c r="AL350" i="1" s="1"/>
  <c r="AM350" i="1"/>
  <c r="AN350" i="1"/>
  <c r="AO350" i="1"/>
  <c r="AP350" i="1"/>
  <c r="AQ350" i="1"/>
  <c r="AR350" i="1"/>
  <c r="AS350" i="1"/>
  <c r="AT350" i="1"/>
  <c r="AU350" i="1"/>
  <c r="AV350" i="1"/>
  <c r="AW350" i="1"/>
  <c r="AX350" i="1"/>
  <c r="AY350" i="1"/>
  <c r="AZ350" i="1"/>
  <c r="V351" i="1"/>
  <c r="W351" i="1"/>
  <c r="T351" i="1" s="1"/>
  <c r="X351" i="1"/>
  <c r="Y351" i="1"/>
  <c r="Z351" i="1"/>
  <c r="AA351" i="1"/>
  <c r="AB351" i="1"/>
  <c r="AC351" i="1"/>
  <c r="AD351" i="1" s="1"/>
  <c r="AE351" i="1"/>
  <c r="AF351" i="1"/>
  <c r="AH351" i="1" s="1"/>
  <c r="AI351" i="1" s="1"/>
  <c r="AG351" i="1"/>
  <c r="AJ351" i="1"/>
  <c r="AK351" i="1"/>
  <c r="AL351" i="1" s="1"/>
  <c r="AM351" i="1"/>
  <c r="AN351" i="1" s="1"/>
  <c r="AO351" i="1"/>
  <c r="AP351" i="1"/>
  <c r="AQ351" i="1"/>
  <c r="AR351" i="1"/>
  <c r="AS351" i="1"/>
  <c r="AT351" i="1"/>
  <c r="AU351" i="1"/>
  <c r="AV351" i="1"/>
  <c r="AW351" i="1"/>
  <c r="AX351" i="1"/>
  <c r="AY351" i="1"/>
  <c r="AZ351" i="1"/>
  <c r="V352" i="1"/>
  <c r="W352" i="1" s="1"/>
  <c r="X352" i="1"/>
  <c r="Y352" i="1"/>
  <c r="Z352" i="1"/>
  <c r="AA352" i="1"/>
  <c r="AB352" i="1"/>
  <c r="AC352" i="1"/>
  <c r="AD352" i="1"/>
  <c r="AE352" i="1"/>
  <c r="AF352" i="1"/>
  <c r="AG352" i="1"/>
  <c r="AH352" i="1"/>
  <c r="AI352" i="1"/>
  <c r="AJ352" i="1"/>
  <c r="AK352" i="1"/>
  <c r="AL352" i="1"/>
  <c r="AM352" i="1"/>
  <c r="AN352" i="1" s="1"/>
  <c r="AO352" i="1"/>
  <c r="AP352" i="1" s="1"/>
  <c r="AQ352" i="1"/>
  <c r="AR352" i="1"/>
  <c r="AS352" i="1"/>
  <c r="AT352" i="1"/>
  <c r="AU352" i="1"/>
  <c r="AV352" i="1"/>
  <c r="AW352" i="1"/>
  <c r="AX352" i="1"/>
  <c r="AY352" i="1"/>
  <c r="AZ352" i="1"/>
  <c r="T353" i="1"/>
  <c r="V353" i="1"/>
  <c r="W353" i="1"/>
  <c r="X353" i="1"/>
  <c r="Y353" i="1"/>
  <c r="Z353" i="1"/>
  <c r="AA353" i="1"/>
  <c r="AB353" i="1"/>
  <c r="AC353" i="1"/>
  <c r="AD353" i="1"/>
  <c r="AE353" i="1"/>
  <c r="AF353" i="1"/>
  <c r="AH353" i="1" s="1"/>
  <c r="AI353" i="1" s="1"/>
  <c r="AG353" i="1"/>
  <c r="AJ353" i="1"/>
  <c r="AK353" i="1"/>
  <c r="AL353" i="1"/>
  <c r="AM353" i="1"/>
  <c r="AN353" i="1" s="1"/>
  <c r="U353" i="1" s="1"/>
  <c r="AO353" i="1"/>
  <c r="AP353" i="1"/>
  <c r="AQ353" i="1"/>
  <c r="AR353" i="1" s="1"/>
  <c r="AS353" i="1"/>
  <c r="AT353" i="1"/>
  <c r="AU353" i="1"/>
  <c r="AV353" i="1"/>
  <c r="AW353" i="1"/>
  <c r="AX353" i="1"/>
  <c r="AY353" i="1"/>
  <c r="AZ353" i="1"/>
  <c r="V354" i="1"/>
  <c r="W354" i="1"/>
  <c r="T354" i="1" s="1"/>
  <c r="X354" i="1"/>
  <c r="Y354" i="1"/>
  <c r="Z354" i="1"/>
  <c r="AA354" i="1"/>
  <c r="AB354" i="1"/>
  <c r="AC354" i="1"/>
  <c r="AD354" i="1"/>
  <c r="AE354" i="1"/>
  <c r="AF354" i="1"/>
  <c r="AH354" i="1" s="1"/>
  <c r="AI354" i="1" s="1"/>
  <c r="AG354" i="1"/>
  <c r="AJ354" i="1"/>
  <c r="AK354" i="1"/>
  <c r="AL354" i="1"/>
  <c r="AM354" i="1"/>
  <c r="AN354" i="1" s="1"/>
  <c r="AO354" i="1"/>
  <c r="AP354" i="1"/>
  <c r="AQ354" i="1"/>
  <c r="AR354" i="1"/>
  <c r="AS354" i="1"/>
  <c r="AT354" i="1"/>
  <c r="AU354" i="1"/>
  <c r="AV354" i="1"/>
  <c r="AW354" i="1"/>
  <c r="AX354" i="1"/>
  <c r="AY354" i="1"/>
  <c r="AZ354" i="1"/>
  <c r="V355" i="1"/>
  <c r="W355" i="1" s="1"/>
  <c r="X355" i="1"/>
  <c r="Y355" i="1"/>
  <c r="Z355" i="1"/>
  <c r="AA355" i="1"/>
  <c r="AB355" i="1"/>
  <c r="AC355" i="1"/>
  <c r="AD355" i="1" s="1"/>
  <c r="U355" i="1" s="1"/>
  <c r="AE355" i="1"/>
  <c r="AF355" i="1"/>
  <c r="AH355" i="1" s="1"/>
  <c r="AI355" i="1" s="1"/>
  <c r="AG355" i="1"/>
  <c r="AJ355" i="1"/>
  <c r="AK355" i="1"/>
  <c r="AL355" i="1"/>
  <c r="AM355" i="1"/>
  <c r="AN355" i="1" s="1"/>
  <c r="AO355" i="1"/>
  <c r="AP355" i="1" s="1"/>
  <c r="AQ355" i="1"/>
  <c r="AR355" i="1"/>
  <c r="AS355" i="1"/>
  <c r="AT355" i="1"/>
  <c r="AU355" i="1"/>
  <c r="AV355" i="1"/>
  <c r="AW355" i="1"/>
  <c r="AX355" i="1"/>
  <c r="AY355" i="1"/>
  <c r="AZ355" i="1"/>
  <c r="V356" i="1"/>
  <c r="W356" i="1"/>
  <c r="X356" i="1"/>
  <c r="Y356" i="1"/>
  <c r="Z356" i="1"/>
  <c r="AA356" i="1"/>
  <c r="AB356" i="1"/>
  <c r="AC356" i="1"/>
  <c r="AD356" i="1"/>
  <c r="AE356" i="1"/>
  <c r="AF356" i="1"/>
  <c r="AG356" i="1"/>
  <c r="AH356" i="1"/>
  <c r="AI356" i="1" s="1"/>
  <c r="AJ356" i="1"/>
  <c r="AK356" i="1"/>
  <c r="AL356" i="1"/>
  <c r="AM356" i="1"/>
  <c r="AN356" i="1" s="1"/>
  <c r="AO356" i="1"/>
  <c r="AP356" i="1"/>
  <c r="AQ356" i="1"/>
  <c r="AR356" i="1"/>
  <c r="AS356" i="1"/>
  <c r="AT356" i="1"/>
  <c r="AU356" i="1"/>
  <c r="AV356" i="1"/>
  <c r="AW356" i="1"/>
  <c r="AX356" i="1"/>
  <c r="AY356" i="1"/>
  <c r="AZ356" i="1"/>
  <c r="V357" i="1"/>
  <c r="W357" i="1" s="1"/>
  <c r="X357" i="1"/>
  <c r="Y357" i="1"/>
  <c r="Z357" i="1"/>
  <c r="AA357" i="1"/>
  <c r="AB357" i="1"/>
  <c r="AC357" i="1"/>
  <c r="AD357" i="1"/>
  <c r="AE357" i="1"/>
  <c r="AF357" i="1"/>
  <c r="AG357" i="1"/>
  <c r="AH357" i="1"/>
  <c r="AI357" i="1"/>
  <c r="AJ357" i="1"/>
  <c r="AK357" i="1"/>
  <c r="AL357" i="1" s="1"/>
  <c r="AM357" i="1"/>
  <c r="AN357" i="1" s="1"/>
  <c r="AO357" i="1"/>
  <c r="AP357" i="1" s="1"/>
  <c r="AQ357" i="1"/>
  <c r="AR357" i="1" s="1"/>
  <c r="AS357" i="1"/>
  <c r="AT357" i="1"/>
  <c r="AU357" i="1"/>
  <c r="AV357" i="1"/>
  <c r="AW357" i="1"/>
  <c r="AX357" i="1"/>
  <c r="AY357" i="1"/>
  <c r="AZ357" i="1"/>
  <c r="V358" i="1"/>
  <c r="W358" i="1" s="1"/>
  <c r="X358" i="1"/>
  <c r="Y358" i="1"/>
  <c r="Z358" i="1"/>
  <c r="AA358" i="1"/>
  <c r="AB358" i="1"/>
  <c r="AC358" i="1"/>
  <c r="AD358" i="1"/>
  <c r="AE358" i="1"/>
  <c r="AF358" i="1"/>
  <c r="AG358" i="1"/>
  <c r="AH358" i="1"/>
  <c r="AI358" i="1"/>
  <c r="AJ358" i="1"/>
  <c r="AK358" i="1"/>
  <c r="AL358" i="1" s="1"/>
  <c r="AM358" i="1"/>
  <c r="AN358" i="1"/>
  <c r="AO358" i="1"/>
  <c r="AP358" i="1" s="1"/>
  <c r="AQ358" i="1"/>
  <c r="AR358" i="1"/>
  <c r="AS358" i="1"/>
  <c r="AT358" i="1"/>
  <c r="AU358" i="1"/>
  <c r="AV358" i="1"/>
  <c r="AW358" i="1"/>
  <c r="AX358" i="1"/>
  <c r="AY358" i="1"/>
  <c r="AZ358" i="1"/>
  <c r="T358" i="1" s="1"/>
  <c r="V359" i="1"/>
  <c r="W359" i="1"/>
  <c r="X359" i="1"/>
  <c r="Y359" i="1"/>
  <c r="Z359" i="1"/>
  <c r="T359" i="1" s="1"/>
  <c r="AA359" i="1"/>
  <c r="AB359" i="1"/>
  <c r="AC359" i="1"/>
  <c r="AD359" i="1" s="1"/>
  <c r="AE359" i="1"/>
  <c r="AF359" i="1"/>
  <c r="AG359" i="1"/>
  <c r="AH359" i="1"/>
  <c r="AI359" i="1"/>
  <c r="AJ359" i="1"/>
  <c r="AK359" i="1"/>
  <c r="AL359" i="1" s="1"/>
  <c r="AM359" i="1"/>
  <c r="AN359" i="1" s="1"/>
  <c r="AO359" i="1"/>
  <c r="AP359" i="1" s="1"/>
  <c r="AQ359" i="1"/>
  <c r="AR359" i="1"/>
  <c r="AS359" i="1"/>
  <c r="AT359" i="1"/>
  <c r="AU359" i="1"/>
  <c r="AV359" i="1"/>
  <c r="AW359" i="1"/>
  <c r="AX359" i="1"/>
  <c r="AY359" i="1"/>
  <c r="AZ359" i="1"/>
  <c r="V360" i="1"/>
  <c r="W360" i="1"/>
  <c r="T360" i="1" s="1"/>
  <c r="X360" i="1"/>
  <c r="Y360" i="1"/>
  <c r="Z360" i="1"/>
  <c r="AA360" i="1"/>
  <c r="AB360" i="1"/>
  <c r="AC360" i="1"/>
  <c r="AD360" i="1"/>
  <c r="AE360" i="1"/>
  <c r="AF360" i="1"/>
  <c r="AH360" i="1" s="1"/>
  <c r="AG360" i="1"/>
  <c r="AI360" i="1"/>
  <c r="AJ360" i="1"/>
  <c r="AK360" i="1"/>
  <c r="AL360" i="1"/>
  <c r="AM360" i="1"/>
  <c r="AN360" i="1" s="1"/>
  <c r="AO360" i="1"/>
  <c r="AP360" i="1"/>
  <c r="AQ360" i="1"/>
  <c r="AR360" i="1" s="1"/>
  <c r="AS360" i="1"/>
  <c r="AT360" i="1"/>
  <c r="AU360" i="1"/>
  <c r="AV360" i="1"/>
  <c r="AW360" i="1"/>
  <c r="AX360" i="1"/>
  <c r="AY360" i="1"/>
  <c r="AZ360" i="1"/>
  <c r="V361" i="1"/>
  <c r="W361" i="1"/>
  <c r="X361" i="1"/>
  <c r="Y361" i="1"/>
  <c r="Z361" i="1"/>
  <c r="AA361" i="1"/>
  <c r="AB361" i="1"/>
  <c r="AC361" i="1"/>
  <c r="AD361" i="1"/>
  <c r="AE361" i="1"/>
  <c r="AF361" i="1"/>
  <c r="AH361" i="1" s="1"/>
  <c r="AI361" i="1" s="1"/>
  <c r="AG361" i="1"/>
  <c r="AJ361" i="1"/>
  <c r="AK361" i="1"/>
  <c r="AL361" i="1"/>
  <c r="AM361" i="1"/>
  <c r="AN361" i="1" s="1"/>
  <c r="AO361" i="1"/>
  <c r="AP361" i="1"/>
  <c r="AQ361" i="1"/>
  <c r="AR361" i="1"/>
  <c r="AS361" i="1"/>
  <c r="AT361" i="1"/>
  <c r="AU361" i="1"/>
  <c r="AV361" i="1"/>
  <c r="AW361" i="1"/>
  <c r="AX361" i="1"/>
  <c r="AY361" i="1"/>
  <c r="AZ361" i="1"/>
  <c r="V362" i="1"/>
  <c r="W362" i="1" s="1"/>
  <c r="X362" i="1"/>
  <c r="U362" i="1" s="1"/>
  <c r="Y362" i="1"/>
  <c r="Z362" i="1"/>
  <c r="AA362" i="1"/>
  <c r="AB362" i="1"/>
  <c r="AC362" i="1"/>
  <c r="AD362" i="1"/>
  <c r="AE362" i="1"/>
  <c r="AF362" i="1"/>
  <c r="AG362" i="1"/>
  <c r="AH362" i="1"/>
  <c r="AI362" i="1" s="1"/>
  <c r="AJ362" i="1"/>
  <c r="AK362" i="1"/>
  <c r="AL362" i="1"/>
  <c r="AM362" i="1"/>
  <c r="AN362" i="1" s="1"/>
  <c r="AO362" i="1"/>
  <c r="AP362" i="1"/>
  <c r="AQ362" i="1"/>
  <c r="AR362" i="1"/>
  <c r="AS362" i="1"/>
  <c r="AT362" i="1"/>
  <c r="AU362" i="1"/>
  <c r="AV362" i="1"/>
  <c r="AW362" i="1"/>
  <c r="AX362" i="1"/>
  <c r="AY362" i="1"/>
  <c r="AZ362" i="1"/>
  <c r="T363" i="1"/>
  <c r="V363" i="1"/>
  <c r="W363" i="1" s="1"/>
  <c r="X363" i="1"/>
  <c r="Y363" i="1"/>
  <c r="Z363" i="1"/>
  <c r="AA363" i="1"/>
  <c r="AB363" i="1"/>
  <c r="AC363" i="1"/>
  <c r="AD363" i="1"/>
  <c r="AE363" i="1"/>
  <c r="AF363" i="1"/>
  <c r="AH363" i="1" s="1"/>
  <c r="AG363" i="1"/>
  <c r="AI363" i="1"/>
  <c r="AJ363" i="1"/>
  <c r="AK363" i="1"/>
  <c r="AL363" i="1"/>
  <c r="AM363" i="1"/>
  <c r="AN363" i="1" s="1"/>
  <c r="AO363" i="1"/>
  <c r="AP363" i="1"/>
  <c r="AQ363" i="1"/>
  <c r="AR363" i="1" s="1"/>
  <c r="AS363" i="1"/>
  <c r="AT363" i="1"/>
  <c r="AU363" i="1"/>
  <c r="AV363" i="1"/>
  <c r="AW363" i="1"/>
  <c r="AX363" i="1"/>
  <c r="AY363" i="1"/>
  <c r="AZ363" i="1"/>
  <c r="V364" i="1"/>
  <c r="W364" i="1" s="1"/>
  <c r="T364" i="1" s="1"/>
  <c r="X364" i="1"/>
  <c r="Y364" i="1"/>
  <c r="Z364" i="1"/>
  <c r="AA364" i="1"/>
  <c r="AB364" i="1"/>
  <c r="AC364" i="1"/>
  <c r="AD364" i="1"/>
  <c r="AE364" i="1"/>
  <c r="AF364" i="1"/>
  <c r="AG364" i="1"/>
  <c r="AH364" i="1"/>
  <c r="AI364" i="1"/>
  <c r="AJ364" i="1"/>
  <c r="AK364" i="1"/>
  <c r="AL364" i="1"/>
  <c r="AM364" i="1"/>
  <c r="AN364" i="1"/>
  <c r="AO364" i="1"/>
  <c r="AP364" i="1"/>
  <c r="AQ364" i="1"/>
  <c r="AR364" i="1" s="1"/>
  <c r="AS364" i="1"/>
  <c r="AT364" i="1"/>
  <c r="AU364" i="1"/>
  <c r="AV364" i="1"/>
  <c r="AW364" i="1"/>
  <c r="AX364" i="1"/>
  <c r="AY364" i="1"/>
  <c r="AZ364" i="1"/>
  <c r="V365" i="1"/>
  <c r="W365" i="1"/>
  <c r="X365" i="1"/>
  <c r="Y365" i="1"/>
  <c r="Z365" i="1"/>
  <c r="AA365" i="1"/>
  <c r="AB365" i="1"/>
  <c r="AC365" i="1"/>
  <c r="AD365" i="1" s="1"/>
  <c r="AE365" i="1"/>
  <c r="AF365" i="1"/>
  <c r="AG365" i="1"/>
  <c r="AH365" i="1"/>
  <c r="AI365" i="1" s="1"/>
  <c r="U365" i="1" s="1"/>
  <c r="AJ365" i="1"/>
  <c r="AK365" i="1"/>
  <c r="AL365" i="1" s="1"/>
  <c r="AM365" i="1"/>
  <c r="AN365" i="1" s="1"/>
  <c r="AO365" i="1"/>
  <c r="AP365" i="1"/>
  <c r="AQ365" i="1"/>
  <c r="AR365" i="1" s="1"/>
  <c r="AS365" i="1"/>
  <c r="AT365" i="1"/>
  <c r="AU365" i="1"/>
  <c r="AV365" i="1"/>
  <c r="AW365" i="1"/>
  <c r="AX365" i="1"/>
  <c r="AY365" i="1"/>
  <c r="AZ365" i="1"/>
  <c r="T365" i="1" s="1"/>
  <c r="V366" i="1"/>
  <c r="W366" i="1"/>
  <c r="X366" i="1"/>
  <c r="Y366" i="1"/>
  <c r="Z366" i="1"/>
  <c r="AA366" i="1"/>
  <c r="AB366" i="1"/>
  <c r="AC366" i="1"/>
  <c r="AD366" i="1" s="1"/>
  <c r="AE366" i="1"/>
  <c r="AF366" i="1"/>
  <c r="AG366" i="1"/>
  <c r="AH366" i="1"/>
  <c r="AI366" i="1"/>
  <c r="AJ366" i="1"/>
  <c r="AK366" i="1"/>
  <c r="AL366" i="1"/>
  <c r="AM366" i="1"/>
  <c r="AN366" i="1" s="1"/>
  <c r="AO366" i="1"/>
  <c r="AP366" i="1"/>
  <c r="AQ366" i="1"/>
  <c r="AR366" i="1"/>
  <c r="AS366" i="1"/>
  <c r="AT366" i="1"/>
  <c r="AU366" i="1"/>
  <c r="AV366" i="1"/>
  <c r="AW366" i="1"/>
  <c r="AX366" i="1"/>
  <c r="AY366" i="1"/>
  <c r="AZ366" i="1"/>
  <c r="V367" i="1"/>
  <c r="W367" i="1"/>
  <c r="X367" i="1"/>
  <c r="Y367" i="1"/>
  <c r="Z367" i="1"/>
  <c r="AA367" i="1"/>
  <c r="AB367" i="1"/>
  <c r="U367" i="1" s="1"/>
  <c r="AC367" i="1"/>
  <c r="AD367" i="1" s="1"/>
  <c r="AE367" i="1"/>
  <c r="AF367" i="1"/>
  <c r="AH367" i="1" s="1"/>
  <c r="AI367" i="1" s="1"/>
  <c r="AG367" i="1"/>
  <c r="AJ367" i="1"/>
  <c r="AK367" i="1"/>
  <c r="AL367" i="1"/>
  <c r="AM367" i="1"/>
  <c r="AN367" i="1"/>
  <c r="AO367" i="1"/>
  <c r="AP367" i="1" s="1"/>
  <c r="AQ367" i="1"/>
  <c r="AR367" i="1"/>
  <c r="AS367" i="1"/>
  <c r="AT367" i="1"/>
  <c r="AU367" i="1"/>
  <c r="AV367" i="1"/>
  <c r="AW367" i="1"/>
  <c r="AX367" i="1"/>
  <c r="AY367" i="1"/>
  <c r="AZ367" i="1"/>
  <c r="V368" i="1"/>
  <c r="W368" i="1"/>
  <c r="X368" i="1"/>
  <c r="Y368" i="1"/>
  <c r="Z368" i="1"/>
  <c r="AA368" i="1"/>
  <c r="AB368" i="1"/>
  <c r="AC368" i="1"/>
  <c r="AD368" i="1"/>
  <c r="AE368" i="1"/>
  <c r="AF368" i="1"/>
  <c r="AH368" i="1" s="1"/>
  <c r="AI368" i="1" s="1"/>
  <c r="AG368" i="1"/>
  <c r="AJ368" i="1"/>
  <c r="AK368" i="1"/>
  <c r="AL368" i="1"/>
  <c r="AM368" i="1"/>
  <c r="AN368" i="1"/>
  <c r="AO368" i="1"/>
  <c r="AP368" i="1"/>
  <c r="AQ368" i="1"/>
  <c r="AR368" i="1"/>
  <c r="AS368" i="1"/>
  <c r="AT368" i="1"/>
  <c r="AU368" i="1"/>
  <c r="AV368" i="1"/>
  <c r="AW368" i="1"/>
  <c r="AX368" i="1"/>
  <c r="AY368" i="1"/>
  <c r="AZ368" i="1"/>
  <c r="V369" i="1"/>
  <c r="W369" i="1"/>
  <c r="U369" i="1" s="1"/>
  <c r="X369" i="1"/>
  <c r="Y369" i="1"/>
  <c r="Z369" i="1"/>
  <c r="AA369" i="1"/>
  <c r="AB369" i="1"/>
  <c r="AC369" i="1"/>
  <c r="AD369" i="1"/>
  <c r="AE369" i="1"/>
  <c r="AF369" i="1"/>
  <c r="AH369" i="1" s="1"/>
  <c r="AI369" i="1" s="1"/>
  <c r="AG369" i="1"/>
  <c r="AJ369" i="1"/>
  <c r="AK369" i="1"/>
  <c r="AL369" i="1"/>
  <c r="AM369" i="1"/>
  <c r="AN369" i="1"/>
  <c r="AO369" i="1"/>
  <c r="AP369" i="1"/>
  <c r="AQ369" i="1"/>
  <c r="AR369" i="1" s="1"/>
  <c r="AS369" i="1"/>
  <c r="AT369" i="1"/>
  <c r="AU369" i="1"/>
  <c r="AV369" i="1"/>
  <c r="AW369" i="1"/>
  <c r="AX369" i="1"/>
  <c r="AY369" i="1"/>
  <c r="AZ369" i="1"/>
  <c r="V370" i="1"/>
  <c r="W370" i="1" s="1"/>
  <c r="X370" i="1"/>
  <c r="Y370" i="1"/>
  <c r="Z370" i="1"/>
  <c r="AA370" i="1"/>
  <c r="AB370" i="1"/>
  <c r="AC370" i="1"/>
  <c r="AD370" i="1"/>
  <c r="AE370" i="1"/>
  <c r="AF370" i="1"/>
  <c r="AH370" i="1" s="1"/>
  <c r="AI370" i="1" s="1"/>
  <c r="AG370" i="1"/>
  <c r="AJ370" i="1"/>
  <c r="AK370" i="1"/>
  <c r="AL370" i="1" s="1"/>
  <c r="AM370" i="1"/>
  <c r="AN370" i="1"/>
  <c r="AO370" i="1"/>
  <c r="AP370" i="1" s="1"/>
  <c r="AQ370" i="1"/>
  <c r="AR370" i="1"/>
  <c r="AS370" i="1"/>
  <c r="AT370" i="1"/>
  <c r="AU370" i="1"/>
  <c r="AV370" i="1"/>
  <c r="AW370" i="1"/>
  <c r="AX370" i="1"/>
  <c r="AY370" i="1"/>
  <c r="AZ370" i="1"/>
  <c r="V371" i="1"/>
  <c r="W371" i="1"/>
  <c r="X371" i="1"/>
  <c r="Y371" i="1"/>
  <c r="Z371" i="1"/>
  <c r="AA371" i="1"/>
  <c r="AB371" i="1"/>
  <c r="AC371" i="1"/>
  <c r="AD371" i="1"/>
  <c r="AE371" i="1"/>
  <c r="AF371" i="1"/>
  <c r="AH371" i="1" s="1"/>
  <c r="AI371" i="1" s="1"/>
  <c r="AG371" i="1"/>
  <c r="AJ371" i="1"/>
  <c r="AK371" i="1"/>
  <c r="AL371" i="1"/>
  <c r="AM371" i="1"/>
  <c r="AN371" i="1"/>
  <c r="AO371" i="1"/>
  <c r="AP371" i="1" s="1"/>
  <c r="AQ371" i="1"/>
  <c r="AR371" i="1"/>
  <c r="AS371" i="1"/>
  <c r="AT371" i="1"/>
  <c r="AU371" i="1"/>
  <c r="AV371" i="1"/>
  <c r="AW371" i="1"/>
  <c r="AX371" i="1"/>
  <c r="AY371" i="1"/>
  <c r="AZ371" i="1"/>
  <c r="V372" i="1"/>
  <c r="W372" i="1" s="1"/>
  <c r="X372" i="1"/>
  <c r="Y372" i="1"/>
  <c r="Z372" i="1"/>
  <c r="AA372" i="1"/>
  <c r="AB372" i="1"/>
  <c r="AC372" i="1"/>
  <c r="AD372" i="1" s="1"/>
  <c r="AE372" i="1"/>
  <c r="AF372" i="1"/>
  <c r="AH372" i="1" s="1"/>
  <c r="AI372" i="1" s="1"/>
  <c r="AG372" i="1"/>
  <c r="AJ372" i="1"/>
  <c r="AK372" i="1"/>
  <c r="AL372" i="1" s="1"/>
  <c r="AM372" i="1"/>
  <c r="AN372" i="1" s="1"/>
  <c r="AO372" i="1"/>
  <c r="AP372" i="1"/>
  <c r="AQ372" i="1"/>
  <c r="AR372" i="1" s="1"/>
  <c r="AS372" i="1"/>
  <c r="AT372" i="1"/>
  <c r="AU372" i="1"/>
  <c r="AV372" i="1"/>
  <c r="AW372" i="1"/>
  <c r="AX372" i="1"/>
  <c r="AY372" i="1"/>
  <c r="AZ372" i="1"/>
  <c r="V373" i="1"/>
  <c r="W373" i="1" s="1"/>
  <c r="X373" i="1"/>
  <c r="Y373" i="1"/>
  <c r="Z373" i="1"/>
  <c r="AA373" i="1"/>
  <c r="AB373" i="1"/>
  <c r="AC373" i="1"/>
  <c r="AD373" i="1" s="1"/>
  <c r="AE373" i="1"/>
  <c r="AF373" i="1"/>
  <c r="AG373" i="1"/>
  <c r="AH373" i="1"/>
  <c r="AI373" i="1" s="1"/>
  <c r="AJ373" i="1"/>
  <c r="AK373" i="1"/>
  <c r="AL373" i="1" s="1"/>
  <c r="AM373" i="1"/>
  <c r="AN373" i="1" s="1"/>
  <c r="AO373" i="1"/>
  <c r="AP373" i="1"/>
  <c r="AQ373" i="1"/>
  <c r="AR373" i="1"/>
  <c r="AS373" i="1"/>
  <c r="AT373" i="1"/>
  <c r="AU373" i="1"/>
  <c r="AV373" i="1"/>
  <c r="AW373" i="1"/>
  <c r="AX373" i="1"/>
  <c r="AY373" i="1"/>
  <c r="AZ373" i="1"/>
  <c r="T374" i="1"/>
  <c r="U374" i="1"/>
  <c r="V374" i="1"/>
  <c r="W374" i="1" s="1"/>
  <c r="X374" i="1"/>
  <c r="Y374" i="1"/>
  <c r="Z374" i="1"/>
  <c r="AA374" i="1"/>
  <c r="AB374" i="1"/>
  <c r="AC374" i="1"/>
  <c r="AD374" i="1"/>
  <c r="AE374" i="1"/>
  <c r="AF374" i="1"/>
  <c r="AH374" i="1" s="1"/>
  <c r="AG374" i="1"/>
  <c r="AI374" i="1"/>
  <c r="AJ374" i="1"/>
  <c r="AK374" i="1"/>
  <c r="AL374" i="1"/>
  <c r="AM374" i="1"/>
  <c r="AN374" i="1"/>
  <c r="AO374" i="1"/>
  <c r="AP374" i="1" s="1"/>
  <c r="AQ374" i="1"/>
  <c r="AR374" i="1"/>
  <c r="AS374" i="1"/>
  <c r="AT374" i="1"/>
  <c r="AU374" i="1"/>
  <c r="AV374" i="1"/>
  <c r="AW374" i="1"/>
  <c r="AX374" i="1"/>
  <c r="AY374" i="1"/>
  <c r="AZ374" i="1"/>
  <c r="V375" i="1"/>
  <c r="W375" i="1"/>
  <c r="T375" i="1" s="1"/>
  <c r="X375" i="1"/>
  <c r="Y375" i="1"/>
  <c r="Z375" i="1"/>
  <c r="AA375" i="1"/>
  <c r="AB375" i="1"/>
  <c r="AC375" i="1"/>
  <c r="AD375" i="1"/>
  <c r="AE375" i="1"/>
  <c r="AF375" i="1"/>
  <c r="AH375" i="1" s="1"/>
  <c r="AG375" i="1"/>
  <c r="AI375" i="1"/>
  <c r="AJ375" i="1"/>
  <c r="AK375" i="1"/>
  <c r="AL375" i="1"/>
  <c r="AM375" i="1"/>
  <c r="AN375" i="1" s="1"/>
  <c r="AO375" i="1"/>
  <c r="AP375" i="1" s="1"/>
  <c r="AQ375" i="1"/>
  <c r="AR375" i="1"/>
  <c r="AS375" i="1"/>
  <c r="AT375" i="1"/>
  <c r="AU375" i="1"/>
  <c r="AV375" i="1"/>
  <c r="AW375" i="1"/>
  <c r="AX375" i="1"/>
  <c r="AY375" i="1"/>
  <c r="AZ375" i="1"/>
  <c r="V376" i="1"/>
  <c r="W376" i="1" s="1"/>
  <c r="U376" i="1" s="1"/>
  <c r="X376" i="1"/>
  <c r="Y376" i="1"/>
  <c r="Z376" i="1"/>
  <c r="AA376" i="1"/>
  <c r="T376" i="1" s="1"/>
  <c r="AB376" i="1"/>
  <c r="AC376" i="1"/>
  <c r="AD376" i="1"/>
  <c r="AE376" i="1"/>
  <c r="AF376" i="1"/>
  <c r="AG376" i="1"/>
  <c r="AH376" i="1"/>
  <c r="AI376" i="1" s="1"/>
  <c r="AJ376" i="1"/>
  <c r="AK376" i="1"/>
  <c r="AL376" i="1"/>
  <c r="AM376" i="1"/>
  <c r="AN376" i="1" s="1"/>
  <c r="AO376" i="1"/>
  <c r="AP376" i="1" s="1"/>
  <c r="AQ376" i="1"/>
  <c r="AR376" i="1"/>
  <c r="AS376" i="1"/>
  <c r="AT376" i="1"/>
  <c r="AU376" i="1"/>
  <c r="AV376" i="1"/>
  <c r="AW376" i="1"/>
  <c r="AX376" i="1"/>
  <c r="AY376" i="1"/>
  <c r="AZ376" i="1"/>
  <c r="V377" i="1"/>
  <c r="W377" i="1" s="1"/>
  <c r="T377" i="1" s="1"/>
  <c r="X377" i="1"/>
  <c r="Y377" i="1"/>
  <c r="Z377" i="1"/>
  <c r="AA377" i="1"/>
  <c r="AB377" i="1"/>
  <c r="AC377" i="1"/>
  <c r="AD377" i="1"/>
  <c r="AE377" i="1"/>
  <c r="AF377" i="1"/>
  <c r="AH377" i="1" s="1"/>
  <c r="AG377" i="1"/>
  <c r="AI377" i="1"/>
  <c r="AJ377" i="1"/>
  <c r="AK377" i="1"/>
  <c r="AL377" i="1"/>
  <c r="AM377" i="1"/>
  <c r="AN377" i="1" s="1"/>
  <c r="AO377" i="1"/>
  <c r="AP377" i="1" s="1"/>
  <c r="AQ377" i="1"/>
  <c r="AR377" i="1"/>
  <c r="AS377" i="1"/>
  <c r="AT377" i="1"/>
  <c r="AU377" i="1"/>
  <c r="AV377" i="1"/>
  <c r="AW377" i="1"/>
  <c r="AX377" i="1"/>
  <c r="AY377" i="1"/>
  <c r="AZ377" i="1"/>
  <c r="V378" i="1"/>
  <c r="W378" i="1" s="1"/>
  <c r="T378" i="1" s="1"/>
  <c r="X378" i="1"/>
  <c r="Y378" i="1"/>
  <c r="Z378" i="1"/>
  <c r="AA378" i="1"/>
  <c r="AB378" i="1"/>
  <c r="AC378" i="1"/>
  <c r="AD378" i="1" s="1"/>
  <c r="AE378" i="1"/>
  <c r="AF378" i="1"/>
  <c r="AH378" i="1" s="1"/>
  <c r="AI378" i="1" s="1"/>
  <c r="AG378" i="1"/>
  <c r="AJ378" i="1"/>
  <c r="AK378" i="1"/>
  <c r="AL378" i="1" s="1"/>
  <c r="AM378" i="1"/>
  <c r="AN378" i="1" s="1"/>
  <c r="AO378" i="1"/>
  <c r="AP378" i="1"/>
  <c r="AQ378" i="1"/>
  <c r="AR378" i="1"/>
  <c r="AS378" i="1"/>
  <c r="AT378" i="1"/>
  <c r="AU378" i="1"/>
  <c r="AV378" i="1"/>
  <c r="AW378" i="1"/>
  <c r="AX378" i="1"/>
  <c r="AY378" i="1"/>
  <c r="AZ378" i="1"/>
  <c r="V379" i="1"/>
  <c r="W379" i="1" s="1"/>
  <c r="X379" i="1"/>
  <c r="Y379" i="1"/>
  <c r="Z379" i="1"/>
  <c r="AA379" i="1"/>
  <c r="AB379" i="1"/>
  <c r="AC379" i="1"/>
  <c r="AD379" i="1"/>
  <c r="AE379" i="1"/>
  <c r="AF379" i="1"/>
  <c r="AH379" i="1" s="1"/>
  <c r="AG379" i="1"/>
  <c r="AI379" i="1"/>
  <c r="AJ379" i="1"/>
  <c r="AK379" i="1"/>
  <c r="AL379" i="1" s="1"/>
  <c r="AM379" i="1"/>
  <c r="AN379" i="1" s="1"/>
  <c r="AO379" i="1"/>
  <c r="AP379" i="1" s="1"/>
  <c r="AQ379" i="1"/>
  <c r="AR379" i="1"/>
  <c r="AS379" i="1"/>
  <c r="AT379" i="1"/>
  <c r="AU379" i="1"/>
  <c r="AV379" i="1"/>
  <c r="AW379" i="1"/>
  <c r="AX379" i="1"/>
  <c r="AY379" i="1"/>
  <c r="AZ379" i="1"/>
  <c r="V380" i="1"/>
  <c r="W380" i="1" s="1"/>
  <c r="T380" i="1" s="1"/>
  <c r="X380" i="1"/>
  <c r="Y380" i="1"/>
  <c r="Z380" i="1"/>
  <c r="AA380" i="1"/>
  <c r="AB380" i="1"/>
  <c r="AC380" i="1"/>
  <c r="AD380" i="1"/>
  <c r="AE380" i="1"/>
  <c r="AF380" i="1"/>
  <c r="AG380" i="1"/>
  <c r="AH380" i="1"/>
  <c r="AI380" i="1"/>
  <c r="AJ380" i="1"/>
  <c r="AK380" i="1"/>
  <c r="AL380" i="1"/>
  <c r="AM380" i="1"/>
  <c r="AN380" i="1"/>
  <c r="AO380" i="1"/>
  <c r="AP380" i="1"/>
  <c r="AQ380" i="1"/>
  <c r="AR380" i="1" s="1"/>
  <c r="AS380" i="1"/>
  <c r="AT380" i="1"/>
  <c r="AU380" i="1"/>
  <c r="AV380" i="1"/>
  <c r="AW380" i="1"/>
  <c r="AX380" i="1"/>
  <c r="AY380" i="1"/>
  <c r="AZ380" i="1"/>
  <c r="V381" i="1"/>
  <c r="W381" i="1" s="1"/>
  <c r="U381" i="1" s="1"/>
  <c r="X381" i="1"/>
  <c r="Y381" i="1"/>
  <c r="Z381" i="1"/>
  <c r="AA381" i="1"/>
  <c r="AB381" i="1"/>
  <c r="AC381" i="1"/>
  <c r="AD381" i="1"/>
  <c r="AE381" i="1"/>
  <c r="AF381" i="1"/>
  <c r="AG381" i="1"/>
  <c r="AH381" i="1"/>
  <c r="AI381" i="1"/>
  <c r="AJ381" i="1"/>
  <c r="AK381" i="1"/>
  <c r="AL381" i="1"/>
  <c r="AM381" i="1"/>
  <c r="AN381" i="1"/>
  <c r="AO381" i="1"/>
  <c r="AP381" i="1"/>
  <c r="AQ381" i="1"/>
  <c r="AR381" i="1"/>
  <c r="AS381" i="1"/>
  <c r="AT381" i="1"/>
  <c r="AU381" i="1"/>
  <c r="AV381" i="1"/>
  <c r="AW381" i="1"/>
  <c r="AX381" i="1"/>
  <c r="AY381" i="1"/>
  <c r="AZ381" i="1"/>
  <c r="T382" i="1"/>
  <c r="V382" i="1"/>
  <c r="W382" i="1"/>
  <c r="X382" i="1"/>
  <c r="Y382" i="1"/>
  <c r="Z382" i="1"/>
  <c r="AA382" i="1"/>
  <c r="AB382" i="1"/>
  <c r="AC382" i="1"/>
  <c r="AD382" i="1"/>
  <c r="AE382" i="1"/>
  <c r="AF382" i="1"/>
  <c r="AG382" i="1"/>
  <c r="AH382" i="1"/>
  <c r="AI382" i="1"/>
  <c r="AJ382" i="1"/>
  <c r="AK382" i="1"/>
  <c r="AL382" i="1" s="1"/>
  <c r="U382" i="1" s="1"/>
  <c r="AM382" i="1"/>
  <c r="AN382" i="1" s="1"/>
  <c r="AO382" i="1"/>
  <c r="AP382" i="1" s="1"/>
  <c r="AQ382" i="1"/>
  <c r="AR382" i="1"/>
  <c r="AS382" i="1"/>
  <c r="AT382" i="1"/>
  <c r="AU382" i="1"/>
  <c r="AV382" i="1"/>
  <c r="AW382" i="1"/>
  <c r="AX382" i="1"/>
  <c r="AY382" i="1"/>
  <c r="AZ382" i="1"/>
  <c r="V383" i="1"/>
  <c r="W383" i="1"/>
  <c r="X383" i="1"/>
  <c r="Y383" i="1"/>
  <c r="Z383" i="1"/>
  <c r="AA383" i="1"/>
  <c r="AB383" i="1"/>
  <c r="AC383" i="1"/>
  <c r="AD383" i="1"/>
  <c r="AE383" i="1"/>
  <c r="AF383" i="1"/>
  <c r="AG383" i="1"/>
  <c r="AH383" i="1"/>
  <c r="AI383" i="1" s="1"/>
  <c r="U383" i="1" s="1"/>
  <c r="AJ383" i="1"/>
  <c r="AK383" i="1"/>
  <c r="AL383" i="1" s="1"/>
  <c r="AM383" i="1"/>
  <c r="AN383" i="1" s="1"/>
  <c r="AO383" i="1"/>
  <c r="AP383" i="1"/>
  <c r="AQ383" i="1"/>
  <c r="AR383" i="1" s="1"/>
  <c r="AS383" i="1"/>
  <c r="AT383" i="1"/>
  <c r="AU383" i="1"/>
  <c r="AV383" i="1"/>
  <c r="AW383" i="1"/>
  <c r="AX383" i="1"/>
  <c r="AY383" i="1"/>
  <c r="AZ383" i="1"/>
  <c r="T383" i="1" s="1"/>
  <c r="V384" i="1"/>
  <c r="W384" i="1" s="1"/>
  <c r="X384" i="1"/>
  <c r="Y384" i="1"/>
  <c r="Z384" i="1"/>
  <c r="AA384" i="1"/>
  <c r="AB384" i="1"/>
  <c r="AC384" i="1"/>
  <c r="AD384" i="1" s="1"/>
  <c r="AE384" i="1"/>
  <c r="AF384" i="1"/>
  <c r="AG384" i="1"/>
  <c r="AH384" i="1"/>
  <c r="AI384" i="1"/>
  <c r="AJ384" i="1"/>
  <c r="AK384" i="1"/>
  <c r="AL384" i="1" s="1"/>
  <c r="AM384" i="1"/>
  <c r="AN384" i="1" s="1"/>
  <c r="AO384" i="1"/>
  <c r="AP384" i="1"/>
  <c r="AQ384" i="1"/>
  <c r="AR384" i="1"/>
  <c r="AS384" i="1"/>
  <c r="AT384" i="1"/>
  <c r="AU384" i="1"/>
  <c r="AV384" i="1"/>
  <c r="AW384" i="1"/>
  <c r="AX384" i="1"/>
  <c r="AY384" i="1"/>
  <c r="AZ384" i="1"/>
  <c r="V385" i="1"/>
  <c r="W385" i="1" s="1"/>
  <c r="X385" i="1"/>
  <c r="Y385" i="1"/>
  <c r="Z385" i="1"/>
  <c r="AA385" i="1"/>
  <c r="T385" i="1" s="1"/>
  <c r="AB385" i="1"/>
  <c r="U385" i="1" s="1"/>
  <c r="AC385" i="1"/>
  <c r="AD385" i="1"/>
  <c r="AE385" i="1"/>
  <c r="AF385" i="1"/>
  <c r="AG385" i="1"/>
  <c r="AH385" i="1"/>
  <c r="AI385" i="1"/>
  <c r="AJ385" i="1"/>
  <c r="AK385" i="1"/>
  <c r="AL385" i="1"/>
  <c r="AM385" i="1"/>
  <c r="AN385" i="1"/>
  <c r="AO385" i="1"/>
  <c r="AP385" i="1"/>
  <c r="AQ385" i="1"/>
  <c r="AR385" i="1"/>
  <c r="AS385" i="1"/>
  <c r="AT385" i="1"/>
  <c r="AU385" i="1"/>
  <c r="AV385" i="1"/>
  <c r="AW385" i="1"/>
  <c r="AX385" i="1"/>
  <c r="AY385" i="1"/>
  <c r="AZ385" i="1"/>
  <c r="V386" i="1"/>
  <c r="W386" i="1"/>
  <c r="X386" i="1"/>
  <c r="Y386" i="1"/>
  <c r="Z386" i="1"/>
  <c r="T386" i="1" s="1"/>
  <c r="AA386" i="1"/>
  <c r="AB386" i="1"/>
  <c r="U386" i="1" s="1"/>
  <c r="AC386" i="1"/>
  <c r="AD386" i="1" s="1"/>
  <c r="AE386" i="1"/>
  <c r="AF386" i="1"/>
  <c r="AG386" i="1"/>
  <c r="AH386" i="1"/>
  <c r="AI386" i="1"/>
  <c r="AJ386" i="1"/>
  <c r="AK386" i="1"/>
  <c r="AL386" i="1" s="1"/>
  <c r="AM386" i="1"/>
  <c r="AN386" i="1" s="1"/>
  <c r="AO386" i="1"/>
  <c r="AP386" i="1" s="1"/>
  <c r="AQ386" i="1"/>
  <c r="AR386" i="1"/>
  <c r="AS386" i="1"/>
  <c r="AT386" i="1"/>
  <c r="AU386" i="1"/>
  <c r="AV386" i="1"/>
  <c r="AW386" i="1"/>
  <c r="AX386" i="1"/>
  <c r="AY386" i="1"/>
  <c r="AZ386" i="1"/>
  <c r="V387" i="1"/>
  <c r="W387" i="1"/>
  <c r="X387" i="1"/>
  <c r="Y387" i="1"/>
  <c r="Z387" i="1"/>
  <c r="AA387" i="1"/>
  <c r="AB387" i="1"/>
  <c r="AC387" i="1"/>
  <c r="AD387" i="1"/>
  <c r="AE387" i="1"/>
  <c r="AF387" i="1"/>
  <c r="AH387" i="1" s="1"/>
  <c r="AG387" i="1"/>
  <c r="AI387" i="1"/>
  <c r="AJ387" i="1"/>
  <c r="AK387" i="1"/>
  <c r="AL387" i="1"/>
  <c r="AM387" i="1"/>
  <c r="AN387" i="1" s="1"/>
  <c r="AO387" i="1"/>
  <c r="AP387" i="1" s="1"/>
  <c r="AQ387" i="1"/>
  <c r="AR387" i="1"/>
  <c r="AS387" i="1"/>
  <c r="AT387" i="1"/>
  <c r="AU387" i="1"/>
  <c r="AV387" i="1"/>
  <c r="AW387" i="1"/>
  <c r="AX387" i="1"/>
  <c r="AY387" i="1"/>
  <c r="AZ387" i="1"/>
  <c r="V388" i="1"/>
  <c r="W388" i="1"/>
  <c r="T388" i="1" s="1"/>
  <c r="X388" i="1"/>
  <c r="Y388" i="1"/>
  <c r="Z388" i="1"/>
  <c r="AA388" i="1"/>
  <c r="AB388" i="1"/>
  <c r="AC388" i="1"/>
  <c r="AD388" i="1"/>
  <c r="AE388" i="1"/>
  <c r="AF388" i="1"/>
  <c r="AH388" i="1" s="1"/>
  <c r="AG388" i="1"/>
  <c r="AI388" i="1"/>
  <c r="AJ388" i="1"/>
  <c r="AK388" i="1"/>
  <c r="AL388" i="1"/>
  <c r="U388" i="1" s="1"/>
  <c r="AM388" i="1"/>
  <c r="AN388" i="1" s="1"/>
  <c r="AO388" i="1"/>
  <c r="AP388" i="1" s="1"/>
  <c r="AQ388" i="1"/>
  <c r="AR388" i="1"/>
  <c r="AS388" i="1"/>
  <c r="AT388" i="1"/>
  <c r="AU388" i="1"/>
  <c r="AV388" i="1"/>
  <c r="AW388" i="1"/>
  <c r="AX388" i="1"/>
  <c r="AY388" i="1"/>
  <c r="AZ388" i="1"/>
  <c r="V389" i="1"/>
  <c r="W389" i="1" s="1"/>
  <c r="U389" i="1" s="1"/>
  <c r="X389" i="1"/>
  <c r="Y389" i="1"/>
  <c r="Z389" i="1"/>
  <c r="AA389" i="1"/>
  <c r="AB389" i="1"/>
  <c r="AC389" i="1"/>
  <c r="AD389" i="1" s="1"/>
  <c r="AE389" i="1"/>
  <c r="AF389" i="1"/>
  <c r="AH389" i="1" s="1"/>
  <c r="AI389" i="1" s="1"/>
  <c r="AG389" i="1"/>
  <c r="AJ389" i="1"/>
  <c r="AK389" i="1"/>
  <c r="AL389" i="1"/>
  <c r="AM389" i="1"/>
  <c r="AN389" i="1"/>
  <c r="AO389" i="1"/>
  <c r="AP389" i="1"/>
  <c r="AQ389" i="1"/>
  <c r="AR389" i="1"/>
  <c r="AS389" i="1"/>
  <c r="AT389" i="1"/>
  <c r="AU389" i="1"/>
  <c r="AV389" i="1"/>
  <c r="AW389" i="1"/>
  <c r="AX389" i="1"/>
  <c r="AY389" i="1"/>
  <c r="AZ389" i="1"/>
  <c r="V390" i="1"/>
  <c r="W390" i="1"/>
  <c r="T390" i="1" s="1"/>
  <c r="X390" i="1"/>
  <c r="Y390" i="1"/>
  <c r="Z390" i="1"/>
  <c r="AA390" i="1"/>
  <c r="AB390" i="1"/>
  <c r="AC390" i="1"/>
  <c r="AD390" i="1" s="1"/>
  <c r="AE390" i="1"/>
  <c r="AF390" i="1"/>
  <c r="AH390" i="1" s="1"/>
  <c r="AI390" i="1" s="1"/>
  <c r="AG390" i="1"/>
  <c r="AJ390" i="1"/>
  <c r="AK390" i="1"/>
  <c r="AL390" i="1"/>
  <c r="AM390" i="1"/>
  <c r="AN390" i="1"/>
  <c r="AO390" i="1"/>
  <c r="AP390" i="1" s="1"/>
  <c r="AQ390" i="1"/>
  <c r="AR390" i="1" s="1"/>
  <c r="AS390" i="1"/>
  <c r="AT390" i="1"/>
  <c r="AU390" i="1"/>
  <c r="AV390" i="1"/>
  <c r="AW390" i="1"/>
  <c r="AX390" i="1"/>
  <c r="AY390" i="1"/>
  <c r="AZ390" i="1"/>
  <c r="V391" i="1"/>
  <c r="W391" i="1"/>
  <c r="T391" i="1" s="1"/>
  <c r="X391" i="1"/>
  <c r="Y391" i="1"/>
  <c r="Z391" i="1"/>
  <c r="AA391" i="1"/>
  <c r="AB391" i="1"/>
  <c r="AC391" i="1"/>
  <c r="AD391" i="1" s="1"/>
  <c r="AE391" i="1"/>
  <c r="AF391" i="1"/>
  <c r="AH391" i="1" s="1"/>
  <c r="AI391" i="1" s="1"/>
  <c r="AG391" i="1"/>
  <c r="AJ391" i="1"/>
  <c r="AK391" i="1"/>
  <c r="AL391" i="1"/>
  <c r="AM391" i="1"/>
  <c r="AN391" i="1"/>
  <c r="AO391" i="1"/>
  <c r="AP391" i="1" s="1"/>
  <c r="AQ391" i="1"/>
  <c r="AR391" i="1" s="1"/>
  <c r="AS391" i="1"/>
  <c r="AT391" i="1"/>
  <c r="AU391" i="1"/>
  <c r="AV391" i="1"/>
  <c r="AW391" i="1"/>
  <c r="AX391" i="1"/>
  <c r="AY391" i="1"/>
  <c r="AZ391" i="1"/>
  <c r="V392" i="1"/>
  <c r="W392" i="1"/>
  <c r="T392" i="1" s="1"/>
  <c r="X392" i="1"/>
  <c r="Y392" i="1"/>
  <c r="Z392" i="1"/>
  <c r="AA392" i="1"/>
  <c r="AB392" i="1"/>
  <c r="AC392" i="1"/>
  <c r="AD392" i="1"/>
  <c r="AE392" i="1"/>
  <c r="AF392" i="1"/>
  <c r="AG392" i="1"/>
  <c r="AH392" i="1"/>
  <c r="AI392" i="1"/>
  <c r="AJ392" i="1"/>
  <c r="AK392" i="1"/>
  <c r="AL392" i="1"/>
  <c r="AM392" i="1"/>
  <c r="AN392" i="1"/>
  <c r="AO392" i="1"/>
  <c r="AP392" i="1"/>
  <c r="AQ392" i="1"/>
  <c r="AR392" i="1"/>
  <c r="AS392" i="1"/>
  <c r="AT392" i="1"/>
  <c r="AU392" i="1"/>
  <c r="AV392" i="1"/>
  <c r="AW392" i="1"/>
  <c r="AX392" i="1"/>
  <c r="AY392" i="1"/>
  <c r="AZ392" i="1"/>
  <c r="V393" i="1"/>
  <c r="W393" i="1"/>
  <c r="X393" i="1"/>
  <c r="Y393" i="1"/>
  <c r="Z393" i="1"/>
  <c r="AA393" i="1"/>
  <c r="AB393" i="1"/>
  <c r="AC393" i="1"/>
  <c r="AD393" i="1"/>
  <c r="AE393" i="1"/>
  <c r="AF393" i="1"/>
  <c r="AH393" i="1" s="1"/>
  <c r="AI393" i="1" s="1"/>
  <c r="AG393" i="1"/>
  <c r="AJ393" i="1"/>
  <c r="AK393" i="1"/>
  <c r="AL393" i="1"/>
  <c r="AM393" i="1"/>
  <c r="AN393" i="1" s="1"/>
  <c r="AO393" i="1"/>
  <c r="AP393" i="1" s="1"/>
  <c r="AQ393" i="1"/>
  <c r="AR393" i="1" s="1"/>
  <c r="AS393" i="1"/>
  <c r="AT393" i="1"/>
  <c r="AU393" i="1"/>
  <c r="AV393" i="1"/>
  <c r="AW393" i="1"/>
  <c r="AX393" i="1"/>
  <c r="AY393" i="1"/>
  <c r="AZ393" i="1"/>
  <c r="V394" i="1"/>
  <c r="W394" i="1"/>
  <c r="T394" i="1" s="1"/>
  <c r="X394" i="1"/>
  <c r="Y394" i="1"/>
  <c r="Z394" i="1"/>
  <c r="AA394" i="1"/>
  <c r="AB394" i="1"/>
  <c r="AC394" i="1"/>
  <c r="AD394" i="1" s="1"/>
  <c r="AE394" i="1"/>
  <c r="AF394" i="1"/>
  <c r="AH394" i="1" s="1"/>
  <c r="AI394" i="1" s="1"/>
  <c r="AG394" i="1"/>
  <c r="AJ394" i="1"/>
  <c r="AK394" i="1"/>
  <c r="AL394" i="1"/>
  <c r="AM394" i="1"/>
  <c r="AN394" i="1"/>
  <c r="AO394" i="1"/>
  <c r="AP394" i="1"/>
  <c r="AQ394" i="1"/>
  <c r="AR394" i="1" s="1"/>
  <c r="AS394" i="1"/>
  <c r="AT394" i="1"/>
  <c r="AU394" i="1"/>
  <c r="AV394" i="1"/>
  <c r="AW394" i="1"/>
  <c r="AX394" i="1"/>
  <c r="AY394" i="1"/>
  <c r="AZ394" i="1"/>
  <c r="V395" i="1"/>
  <c r="W395" i="1" s="1"/>
  <c r="X395" i="1"/>
  <c r="Y395" i="1"/>
  <c r="Z395" i="1"/>
  <c r="AA395" i="1"/>
  <c r="AB395" i="1"/>
  <c r="AC395" i="1"/>
  <c r="AD395" i="1"/>
  <c r="AE395" i="1"/>
  <c r="AF395" i="1"/>
  <c r="AH395" i="1" s="1"/>
  <c r="AI395" i="1" s="1"/>
  <c r="AG395" i="1"/>
  <c r="AJ395" i="1"/>
  <c r="AK395" i="1"/>
  <c r="AL395" i="1"/>
  <c r="AM395" i="1"/>
  <c r="AN395" i="1"/>
  <c r="AO395" i="1"/>
  <c r="AP395" i="1"/>
  <c r="AQ395" i="1"/>
  <c r="AR395" i="1"/>
  <c r="AS395" i="1"/>
  <c r="AT395" i="1"/>
  <c r="AU395" i="1"/>
  <c r="AV395" i="1"/>
  <c r="AW395" i="1"/>
  <c r="AX395" i="1"/>
  <c r="AY395" i="1"/>
  <c r="AZ395" i="1"/>
  <c r="V396" i="1"/>
  <c r="W396" i="1"/>
  <c r="X396" i="1"/>
  <c r="Y396" i="1"/>
  <c r="Z396" i="1"/>
  <c r="AA396" i="1"/>
  <c r="AB396" i="1"/>
  <c r="AC396" i="1"/>
  <c r="AD396" i="1"/>
  <c r="AE396" i="1"/>
  <c r="AF396" i="1"/>
  <c r="AH396" i="1" s="1"/>
  <c r="AI396" i="1" s="1"/>
  <c r="AG396" i="1"/>
  <c r="AJ396" i="1"/>
  <c r="AK396" i="1"/>
  <c r="AL396" i="1"/>
  <c r="AM396" i="1"/>
  <c r="AN396" i="1" s="1"/>
  <c r="AO396" i="1"/>
  <c r="AP396" i="1" s="1"/>
  <c r="AQ396" i="1"/>
  <c r="AR396" i="1" s="1"/>
  <c r="AS396" i="1"/>
  <c r="AT396" i="1"/>
  <c r="AU396" i="1"/>
  <c r="AV396" i="1"/>
  <c r="AW396" i="1"/>
  <c r="AX396" i="1"/>
  <c r="AY396" i="1"/>
  <c r="AZ396" i="1"/>
  <c r="V397" i="1"/>
  <c r="W397" i="1"/>
  <c r="T397" i="1" s="1"/>
  <c r="X397" i="1"/>
  <c r="Y397" i="1"/>
  <c r="Z397" i="1"/>
  <c r="AA397" i="1"/>
  <c r="AB397" i="1"/>
  <c r="AC397" i="1"/>
  <c r="AD397" i="1"/>
  <c r="AE397" i="1"/>
  <c r="AF397" i="1"/>
  <c r="AH397" i="1" s="1"/>
  <c r="AI397" i="1" s="1"/>
  <c r="AG397" i="1"/>
  <c r="AJ397" i="1"/>
  <c r="AK397" i="1"/>
  <c r="AL397" i="1" s="1"/>
  <c r="AM397" i="1"/>
  <c r="AN397" i="1"/>
  <c r="AO397" i="1"/>
  <c r="AP397" i="1" s="1"/>
  <c r="AQ397" i="1"/>
  <c r="AR397" i="1"/>
  <c r="AS397" i="1"/>
  <c r="AT397" i="1"/>
  <c r="AU397" i="1"/>
  <c r="AV397" i="1"/>
  <c r="AW397" i="1"/>
  <c r="AX397" i="1"/>
  <c r="AY397" i="1"/>
  <c r="AZ397" i="1"/>
  <c r="T398" i="1"/>
  <c r="V398" i="1"/>
  <c r="W398" i="1"/>
  <c r="X398" i="1"/>
  <c r="Y398" i="1"/>
  <c r="Z398" i="1"/>
  <c r="AA398" i="1"/>
  <c r="AB398" i="1"/>
  <c r="AC398" i="1"/>
  <c r="AD398" i="1"/>
  <c r="AE398" i="1"/>
  <c r="AF398" i="1"/>
  <c r="AH398" i="1" s="1"/>
  <c r="AI398" i="1" s="1"/>
  <c r="AG398" i="1"/>
  <c r="AJ398" i="1"/>
  <c r="AK398" i="1"/>
  <c r="AL398" i="1"/>
  <c r="AM398" i="1"/>
  <c r="AN398" i="1" s="1"/>
  <c r="AO398" i="1"/>
  <c r="AP398" i="1" s="1"/>
  <c r="AQ398" i="1"/>
  <c r="AR398" i="1" s="1"/>
  <c r="AS398" i="1"/>
  <c r="AT398" i="1"/>
  <c r="AU398" i="1"/>
  <c r="AV398" i="1"/>
  <c r="AW398" i="1"/>
  <c r="AX398" i="1"/>
  <c r="AY398" i="1"/>
  <c r="AZ398" i="1"/>
  <c r="V399" i="1"/>
  <c r="W399" i="1"/>
  <c r="T399" i="1" s="1"/>
  <c r="X399" i="1"/>
  <c r="Y399" i="1"/>
  <c r="Z399" i="1"/>
  <c r="AA399" i="1"/>
  <c r="AB399" i="1"/>
  <c r="AC399" i="1"/>
  <c r="AD399" i="1"/>
  <c r="AE399" i="1"/>
  <c r="AF399" i="1"/>
  <c r="AH399" i="1" s="1"/>
  <c r="AI399" i="1" s="1"/>
  <c r="AG399" i="1"/>
  <c r="AJ399" i="1"/>
  <c r="AK399" i="1"/>
  <c r="AL399" i="1"/>
  <c r="AM399" i="1"/>
  <c r="AN399" i="1"/>
  <c r="AO399" i="1"/>
  <c r="AP399" i="1"/>
  <c r="AQ399" i="1"/>
  <c r="AR399" i="1"/>
  <c r="AS399" i="1"/>
  <c r="AT399" i="1"/>
  <c r="AU399" i="1"/>
  <c r="AV399" i="1"/>
  <c r="AW399" i="1"/>
  <c r="AX399" i="1"/>
  <c r="AY399" i="1"/>
  <c r="AZ399" i="1"/>
  <c r="V400" i="1"/>
  <c r="W400" i="1"/>
  <c r="X400" i="1"/>
  <c r="Y400" i="1"/>
  <c r="Z400" i="1"/>
  <c r="AA400" i="1"/>
  <c r="AB400" i="1"/>
  <c r="AC400" i="1"/>
  <c r="AD400" i="1"/>
  <c r="AE400" i="1"/>
  <c r="AF400" i="1"/>
  <c r="AH400" i="1" s="1"/>
  <c r="AI400" i="1" s="1"/>
  <c r="AG400" i="1"/>
  <c r="AJ400" i="1"/>
  <c r="AK400" i="1"/>
  <c r="AL400" i="1"/>
  <c r="AM400" i="1"/>
  <c r="AN400" i="1" s="1"/>
  <c r="AO400" i="1"/>
  <c r="AP400" i="1"/>
  <c r="AQ400" i="1"/>
  <c r="AR400" i="1"/>
  <c r="AS400" i="1"/>
  <c r="AT400" i="1"/>
  <c r="AU400" i="1"/>
  <c r="AV400" i="1"/>
  <c r="AW400" i="1"/>
  <c r="AX400" i="1"/>
  <c r="AY400" i="1"/>
  <c r="AZ400" i="1"/>
  <c r="V401" i="1"/>
  <c r="W401" i="1" s="1"/>
  <c r="U401" i="1" s="1"/>
  <c r="X401" i="1"/>
  <c r="Y401" i="1"/>
  <c r="Z401" i="1"/>
  <c r="AA401" i="1"/>
  <c r="AB401" i="1"/>
  <c r="AC401" i="1"/>
  <c r="AD401" i="1"/>
  <c r="AE401" i="1"/>
  <c r="AF401" i="1"/>
  <c r="AH401" i="1" s="1"/>
  <c r="AI401" i="1" s="1"/>
  <c r="AG401" i="1"/>
  <c r="AJ401" i="1"/>
  <c r="AK401" i="1"/>
  <c r="AL401" i="1"/>
  <c r="AM401" i="1"/>
  <c r="AN401" i="1"/>
  <c r="AO401" i="1"/>
  <c r="AP401" i="1"/>
  <c r="AQ401" i="1"/>
  <c r="AR401" i="1"/>
  <c r="AS401" i="1"/>
  <c r="AT401" i="1"/>
  <c r="AU401" i="1"/>
  <c r="AV401" i="1"/>
  <c r="AW401" i="1"/>
  <c r="AX401" i="1"/>
  <c r="AY401" i="1"/>
  <c r="AZ401" i="1"/>
  <c r="V402" i="1"/>
  <c r="W402" i="1"/>
  <c r="T402" i="1" s="1"/>
  <c r="X402" i="1"/>
  <c r="Y402" i="1"/>
  <c r="Z402" i="1"/>
  <c r="AA402" i="1"/>
  <c r="AB402" i="1"/>
  <c r="AC402" i="1"/>
  <c r="AD402" i="1"/>
  <c r="AE402" i="1"/>
  <c r="AF402" i="1"/>
  <c r="AH402" i="1" s="1"/>
  <c r="AG402" i="1"/>
  <c r="AI402" i="1"/>
  <c r="AJ402" i="1"/>
  <c r="AK402" i="1"/>
  <c r="AL402" i="1" s="1"/>
  <c r="AM402" i="1"/>
  <c r="AN402" i="1" s="1"/>
  <c r="AO402" i="1"/>
  <c r="AP402" i="1"/>
  <c r="AQ402" i="1"/>
  <c r="AR402" i="1"/>
  <c r="AS402" i="1"/>
  <c r="AT402" i="1"/>
  <c r="AU402" i="1"/>
  <c r="AV402" i="1"/>
  <c r="AW402" i="1"/>
  <c r="AX402" i="1"/>
  <c r="AY402" i="1"/>
  <c r="AZ402" i="1"/>
  <c r="T403" i="1"/>
  <c r="V403" i="1"/>
  <c r="W403" i="1"/>
  <c r="X403" i="1"/>
  <c r="Y403" i="1"/>
  <c r="Z403" i="1"/>
  <c r="AA403" i="1"/>
  <c r="AB403" i="1"/>
  <c r="AC403" i="1"/>
  <c r="AD403" i="1"/>
  <c r="AE403" i="1"/>
  <c r="AF403" i="1"/>
  <c r="AH403" i="1" s="1"/>
  <c r="AI403" i="1" s="1"/>
  <c r="AG403" i="1"/>
  <c r="AJ403" i="1"/>
  <c r="AK403" i="1"/>
  <c r="AL403" i="1"/>
  <c r="AM403" i="1"/>
  <c r="AN403" i="1" s="1"/>
  <c r="AO403" i="1"/>
  <c r="AP403" i="1"/>
  <c r="AQ403" i="1"/>
  <c r="AR403" i="1"/>
  <c r="AS403" i="1"/>
  <c r="AT403" i="1"/>
  <c r="AU403" i="1"/>
  <c r="AV403" i="1"/>
  <c r="AW403" i="1"/>
  <c r="AX403" i="1"/>
  <c r="AY403" i="1"/>
  <c r="AZ403" i="1"/>
  <c r="V404" i="1"/>
  <c r="W404" i="1"/>
  <c r="T404" i="1" s="1"/>
  <c r="X404" i="1"/>
  <c r="Y404" i="1"/>
  <c r="Z404" i="1"/>
  <c r="AA404" i="1"/>
  <c r="AB404" i="1"/>
  <c r="AC404" i="1"/>
  <c r="AD404" i="1"/>
  <c r="AE404" i="1"/>
  <c r="AF404" i="1"/>
  <c r="AH404" i="1" s="1"/>
  <c r="AI404" i="1" s="1"/>
  <c r="AG404" i="1"/>
  <c r="AJ404" i="1"/>
  <c r="AK404" i="1"/>
  <c r="AL404" i="1"/>
  <c r="AM404" i="1"/>
  <c r="AN404" i="1"/>
  <c r="AO404" i="1"/>
  <c r="AP404" i="1"/>
  <c r="AQ404" i="1"/>
  <c r="AR404" i="1"/>
  <c r="AS404" i="1"/>
  <c r="AT404" i="1"/>
  <c r="AU404" i="1"/>
  <c r="AV404" i="1"/>
  <c r="AW404" i="1"/>
  <c r="AX404" i="1"/>
  <c r="AY404" i="1"/>
  <c r="AZ404" i="1"/>
  <c r="V405" i="1"/>
  <c r="W405" i="1"/>
  <c r="T405" i="1" s="1"/>
  <c r="X405" i="1"/>
  <c r="Y405" i="1"/>
  <c r="Z405" i="1"/>
  <c r="AA405" i="1"/>
  <c r="AB405" i="1"/>
  <c r="AC405" i="1"/>
  <c r="AD405" i="1"/>
  <c r="AE405" i="1"/>
  <c r="AF405" i="1"/>
  <c r="AH405" i="1" s="1"/>
  <c r="AI405" i="1" s="1"/>
  <c r="AG405" i="1"/>
  <c r="AJ405" i="1"/>
  <c r="AK405" i="1"/>
  <c r="AL405" i="1"/>
  <c r="AM405" i="1"/>
  <c r="AN405" i="1"/>
  <c r="AO405" i="1"/>
  <c r="AP405" i="1"/>
  <c r="AQ405" i="1"/>
  <c r="AR405" i="1"/>
  <c r="AS405" i="1"/>
  <c r="AT405" i="1"/>
  <c r="AU405" i="1"/>
  <c r="AV405" i="1"/>
  <c r="AW405" i="1"/>
  <c r="AX405" i="1"/>
  <c r="AY405" i="1"/>
  <c r="AZ405" i="1"/>
  <c r="V406" i="1"/>
  <c r="W406" i="1"/>
  <c r="T406" i="1" s="1"/>
  <c r="X406" i="1"/>
  <c r="Y406" i="1"/>
  <c r="Z406" i="1"/>
  <c r="AA406" i="1"/>
  <c r="AB406" i="1"/>
  <c r="AC406" i="1"/>
  <c r="AD406" i="1"/>
  <c r="AE406" i="1"/>
  <c r="AF406" i="1"/>
  <c r="AH406" i="1" s="1"/>
  <c r="AI406" i="1" s="1"/>
  <c r="AG406" i="1"/>
  <c r="AJ406" i="1"/>
  <c r="AK406" i="1"/>
  <c r="AL406" i="1"/>
  <c r="AM406" i="1"/>
  <c r="AN406" i="1"/>
  <c r="AO406" i="1"/>
  <c r="AP406" i="1"/>
  <c r="AQ406" i="1"/>
  <c r="AR406" i="1"/>
  <c r="AS406" i="1"/>
  <c r="AT406" i="1"/>
  <c r="AU406" i="1"/>
  <c r="AV406" i="1"/>
  <c r="AW406" i="1"/>
  <c r="AX406" i="1"/>
  <c r="AY406" i="1"/>
  <c r="AZ406" i="1"/>
  <c r="V407" i="1"/>
  <c r="W407" i="1"/>
  <c r="T407" i="1" s="1"/>
  <c r="X407" i="1"/>
  <c r="Y407" i="1"/>
  <c r="Z407" i="1"/>
  <c r="AA407" i="1"/>
  <c r="AB407" i="1"/>
  <c r="AC407" i="1"/>
  <c r="AD407" i="1"/>
  <c r="AE407" i="1"/>
  <c r="AF407" i="1"/>
  <c r="AH407" i="1" s="1"/>
  <c r="AG407" i="1"/>
  <c r="AI407" i="1"/>
  <c r="AJ407" i="1"/>
  <c r="AK407" i="1"/>
  <c r="AL407" i="1"/>
  <c r="AM407" i="1"/>
  <c r="AN407" i="1" s="1"/>
  <c r="AO407" i="1"/>
  <c r="AP407" i="1"/>
  <c r="AQ407" i="1"/>
  <c r="AR407" i="1"/>
  <c r="AS407" i="1"/>
  <c r="AT407" i="1"/>
  <c r="AU407" i="1"/>
  <c r="AV407" i="1"/>
  <c r="AW407" i="1"/>
  <c r="AX407" i="1"/>
  <c r="AY407" i="1"/>
  <c r="AZ407" i="1"/>
  <c r="T408" i="1"/>
  <c r="V408" i="1"/>
  <c r="W408" i="1" s="1"/>
  <c r="U408" i="1" s="1"/>
  <c r="X408" i="1"/>
  <c r="Y408" i="1"/>
  <c r="Z408" i="1"/>
  <c r="AA408" i="1"/>
  <c r="AB408" i="1"/>
  <c r="AC408" i="1"/>
  <c r="AD408" i="1"/>
  <c r="AE408" i="1"/>
  <c r="AF408" i="1"/>
  <c r="AG408" i="1"/>
  <c r="AH408" i="1"/>
  <c r="AI408" i="1"/>
  <c r="AJ408" i="1"/>
  <c r="AK408" i="1"/>
  <c r="AL408" i="1" s="1"/>
  <c r="AM408" i="1"/>
  <c r="AN408" i="1"/>
  <c r="AO408" i="1"/>
  <c r="AP408" i="1"/>
  <c r="AQ408" i="1"/>
  <c r="AR408" i="1"/>
  <c r="AS408" i="1"/>
  <c r="AT408" i="1"/>
  <c r="AU408" i="1"/>
  <c r="AV408" i="1"/>
  <c r="AW408" i="1"/>
  <c r="AX408" i="1"/>
  <c r="AY408" i="1"/>
  <c r="AZ408" i="1"/>
  <c r="T409" i="1"/>
  <c r="V409" i="1"/>
  <c r="W409" i="1"/>
  <c r="X409" i="1"/>
  <c r="Y409" i="1"/>
  <c r="Z409" i="1"/>
  <c r="AA409" i="1"/>
  <c r="AB409" i="1"/>
  <c r="AC409" i="1"/>
  <c r="AD409" i="1" s="1"/>
  <c r="AE409" i="1"/>
  <c r="AF409" i="1"/>
  <c r="AH409" i="1" s="1"/>
  <c r="AG409" i="1"/>
  <c r="AI409" i="1"/>
  <c r="AJ409" i="1"/>
  <c r="AK409" i="1"/>
  <c r="AL409" i="1" s="1"/>
  <c r="AM409" i="1"/>
  <c r="AN409" i="1"/>
  <c r="AO409" i="1"/>
  <c r="AP409" i="1"/>
  <c r="AQ409" i="1"/>
  <c r="AR409" i="1"/>
  <c r="AS409" i="1"/>
  <c r="AT409" i="1"/>
  <c r="AU409" i="1"/>
  <c r="AV409" i="1"/>
  <c r="AW409" i="1"/>
  <c r="AX409" i="1"/>
  <c r="AY409" i="1"/>
  <c r="AZ409" i="1"/>
  <c r="V410" i="1"/>
  <c r="W410" i="1" s="1"/>
  <c r="X410" i="1"/>
  <c r="Y410" i="1"/>
  <c r="Z410" i="1"/>
  <c r="AA410" i="1"/>
  <c r="AB410" i="1"/>
  <c r="AC410" i="1"/>
  <c r="AD410" i="1" s="1"/>
  <c r="AE410" i="1"/>
  <c r="AF410" i="1"/>
  <c r="AG410" i="1"/>
  <c r="AH410" i="1"/>
  <c r="AI410" i="1" s="1"/>
  <c r="AJ410" i="1"/>
  <c r="AK410" i="1"/>
  <c r="AL410" i="1" s="1"/>
  <c r="AM410" i="1"/>
  <c r="AN410" i="1"/>
  <c r="AO410" i="1"/>
  <c r="AP410" i="1" s="1"/>
  <c r="AQ410" i="1"/>
  <c r="AR410" i="1"/>
  <c r="AS410" i="1"/>
  <c r="AT410" i="1"/>
  <c r="AU410" i="1"/>
  <c r="AV410" i="1"/>
  <c r="AW410" i="1"/>
  <c r="AX410" i="1"/>
  <c r="AY410" i="1"/>
  <c r="AZ410" i="1"/>
  <c r="V411" i="1"/>
  <c r="W411" i="1"/>
  <c r="X411" i="1"/>
  <c r="Y411" i="1"/>
  <c r="Z411" i="1"/>
  <c r="AA411" i="1"/>
  <c r="AB411" i="1"/>
  <c r="AC411" i="1"/>
  <c r="AD411" i="1"/>
  <c r="AE411" i="1"/>
  <c r="AF411" i="1"/>
  <c r="AH411" i="1" s="1"/>
  <c r="AI411" i="1" s="1"/>
  <c r="AG411" i="1"/>
  <c r="AJ411" i="1"/>
  <c r="AK411" i="1"/>
  <c r="AL411" i="1"/>
  <c r="AM411" i="1"/>
  <c r="AN411" i="1"/>
  <c r="AO411" i="1"/>
  <c r="AP411" i="1"/>
  <c r="AQ411" i="1"/>
  <c r="AR411" i="1"/>
  <c r="AS411" i="1"/>
  <c r="AT411" i="1"/>
  <c r="AU411" i="1"/>
  <c r="AV411" i="1"/>
  <c r="AW411" i="1"/>
  <c r="AX411" i="1"/>
  <c r="AY411" i="1"/>
  <c r="AZ411" i="1"/>
  <c r="V412" i="1"/>
  <c r="W412" i="1"/>
  <c r="X412" i="1"/>
  <c r="Y412" i="1"/>
  <c r="Z412" i="1"/>
  <c r="AA412" i="1"/>
  <c r="AB412" i="1"/>
  <c r="AC412" i="1"/>
  <c r="AD412" i="1"/>
  <c r="AE412" i="1"/>
  <c r="AF412" i="1"/>
  <c r="AG412" i="1"/>
  <c r="AH412" i="1"/>
  <c r="AI412" i="1" s="1"/>
  <c r="AJ412" i="1"/>
  <c r="AK412" i="1"/>
  <c r="AL412" i="1"/>
  <c r="AM412" i="1"/>
  <c r="AN412" i="1"/>
  <c r="AO412" i="1"/>
  <c r="AP412" i="1"/>
  <c r="AQ412" i="1"/>
  <c r="AR412" i="1" s="1"/>
  <c r="AS412" i="1"/>
  <c r="AT412" i="1"/>
  <c r="AU412" i="1"/>
  <c r="AV412" i="1"/>
  <c r="AW412" i="1"/>
  <c r="AX412" i="1"/>
  <c r="AY412" i="1"/>
  <c r="AZ412" i="1"/>
  <c r="V413" i="1"/>
  <c r="W413" i="1"/>
  <c r="X413" i="1"/>
  <c r="Y413" i="1"/>
  <c r="Z413" i="1"/>
  <c r="AA413" i="1"/>
  <c r="AB413" i="1"/>
  <c r="AC413" i="1"/>
  <c r="AD413" i="1" s="1"/>
  <c r="AE413" i="1"/>
  <c r="AF413" i="1"/>
  <c r="AG413" i="1"/>
  <c r="AH413" i="1"/>
  <c r="AI413" i="1"/>
  <c r="AJ413" i="1"/>
  <c r="AK413" i="1"/>
  <c r="AL413" i="1"/>
  <c r="AM413" i="1"/>
  <c r="AN413" i="1" s="1"/>
  <c r="AO413" i="1"/>
  <c r="AP413" i="1"/>
  <c r="AQ413" i="1"/>
  <c r="AR413" i="1"/>
  <c r="AS413" i="1"/>
  <c r="AT413" i="1"/>
  <c r="AU413" i="1"/>
  <c r="AV413" i="1"/>
  <c r="AW413" i="1"/>
  <c r="AX413" i="1"/>
  <c r="AY413" i="1"/>
  <c r="AZ413" i="1"/>
  <c r="V414" i="1"/>
  <c r="W414" i="1" s="1"/>
  <c r="X414" i="1"/>
  <c r="Y414" i="1"/>
  <c r="Z414" i="1"/>
  <c r="AA414" i="1"/>
  <c r="AB414" i="1"/>
  <c r="AC414" i="1"/>
  <c r="AD414" i="1"/>
  <c r="AE414" i="1"/>
  <c r="AF414" i="1"/>
  <c r="AG414" i="1"/>
  <c r="AH414" i="1"/>
  <c r="AI414" i="1" s="1"/>
  <c r="AJ414" i="1"/>
  <c r="AK414" i="1"/>
  <c r="AL414" i="1"/>
  <c r="AM414" i="1"/>
  <c r="AN414" i="1" s="1"/>
  <c r="AO414" i="1"/>
  <c r="AP414" i="1" s="1"/>
  <c r="AQ414" i="1"/>
  <c r="AR414" i="1"/>
  <c r="AS414" i="1"/>
  <c r="AT414" i="1"/>
  <c r="AU414" i="1"/>
  <c r="AV414" i="1"/>
  <c r="AW414" i="1"/>
  <c r="AX414" i="1"/>
  <c r="AY414" i="1"/>
  <c r="AZ414" i="1"/>
  <c r="V415" i="1"/>
  <c r="W415" i="1"/>
  <c r="X415" i="1"/>
  <c r="Y415" i="1"/>
  <c r="Z415" i="1"/>
  <c r="AA415" i="1"/>
  <c r="AB415" i="1"/>
  <c r="AC415" i="1"/>
  <c r="AD415" i="1" s="1"/>
  <c r="AE415" i="1"/>
  <c r="AF415" i="1"/>
  <c r="AG415" i="1"/>
  <c r="AH415" i="1"/>
  <c r="AI415" i="1" s="1"/>
  <c r="AJ415" i="1"/>
  <c r="AK415" i="1"/>
  <c r="AL415" i="1" s="1"/>
  <c r="AM415" i="1"/>
  <c r="AN415" i="1"/>
  <c r="AO415" i="1"/>
  <c r="AP415" i="1"/>
  <c r="AQ415" i="1"/>
  <c r="AR415" i="1" s="1"/>
  <c r="AS415" i="1"/>
  <c r="AT415" i="1"/>
  <c r="AU415" i="1"/>
  <c r="AV415" i="1"/>
  <c r="AW415" i="1"/>
  <c r="AX415" i="1"/>
  <c r="AY415" i="1"/>
  <c r="AZ415" i="1"/>
  <c r="V416" i="1"/>
  <c r="W416" i="1"/>
  <c r="X416" i="1"/>
  <c r="Y416" i="1"/>
  <c r="Z416" i="1"/>
  <c r="AA416" i="1"/>
  <c r="AB416" i="1"/>
  <c r="AC416" i="1"/>
  <c r="AD416" i="1" s="1"/>
  <c r="AE416" i="1"/>
  <c r="AF416" i="1"/>
  <c r="AH416" i="1" s="1"/>
  <c r="AG416" i="1"/>
  <c r="AI416" i="1"/>
  <c r="AJ416" i="1"/>
  <c r="AK416" i="1"/>
  <c r="AL416" i="1" s="1"/>
  <c r="AM416" i="1"/>
  <c r="AN416" i="1" s="1"/>
  <c r="AO416" i="1"/>
  <c r="AP416" i="1"/>
  <c r="AQ416" i="1"/>
  <c r="AR416" i="1"/>
  <c r="AS416" i="1"/>
  <c r="AT416" i="1"/>
  <c r="AU416" i="1"/>
  <c r="AV416" i="1"/>
  <c r="AW416" i="1"/>
  <c r="AX416" i="1"/>
  <c r="AY416" i="1"/>
  <c r="AZ416" i="1"/>
  <c r="V417" i="1"/>
  <c r="W417" i="1" s="1"/>
  <c r="X417" i="1"/>
  <c r="Y417" i="1"/>
  <c r="Z417" i="1"/>
  <c r="AA417" i="1"/>
  <c r="T417" i="1" s="1"/>
  <c r="AB417" i="1"/>
  <c r="U417" i="1" s="1"/>
  <c r="AC417" i="1"/>
  <c r="AD417" i="1" s="1"/>
  <c r="AE417" i="1"/>
  <c r="AF417" i="1"/>
  <c r="AG417" i="1"/>
  <c r="AH417" i="1"/>
  <c r="AI417" i="1" s="1"/>
  <c r="AJ417" i="1"/>
  <c r="AK417" i="1"/>
  <c r="AL417" i="1"/>
  <c r="AM417" i="1"/>
  <c r="AN417" i="1"/>
  <c r="AO417" i="1"/>
  <c r="AP417" i="1"/>
  <c r="AQ417" i="1"/>
  <c r="AR417" i="1"/>
  <c r="AS417" i="1"/>
  <c r="AT417" i="1"/>
  <c r="AU417" i="1"/>
  <c r="AV417" i="1"/>
  <c r="AW417" i="1"/>
  <c r="AX417" i="1"/>
  <c r="AY417" i="1"/>
  <c r="AZ417" i="1"/>
  <c r="V418" i="1"/>
  <c r="W418" i="1"/>
  <c r="X418" i="1"/>
  <c r="Y418" i="1"/>
  <c r="T418" i="1" s="1"/>
  <c r="Z418" i="1"/>
  <c r="AA418" i="1"/>
  <c r="AB418" i="1"/>
  <c r="U418" i="1" s="1"/>
  <c r="AC418" i="1"/>
  <c r="AD418" i="1" s="1"/>
  <c r="AE418" i="1"/>
  <c r="AF418" i="1"/>
  <c r="AH418" i="1" s="1"/>
  <c r="AG418" i="1"/>
  <c r="AI418" i="1"/>
  <c r="AJ418" i="1"/>
  <c r="AK418" i="1"/>
  <c r="AL418" i="1" s="1"/>
  <c r="AM418" i="1"/>
  <c r="AN418" i="1"/>
  <c r="AO418" i="1"/>
  <c r="AP418" i="1"/>
  <c r="AQ418" i="1"/>
  <c r="AR418" i="1"/>
  <c r="AS418" i="1"/>
  <c r="AT418" i="1"/>
  <c r="AU418" i="1"/>
  <c r="AV418" i="1"/>
  <c r="AW418" i="1"/>
  <c r="AX418" i="1"/>
  <c r="AY418" i="1"/>
  <c r="AZ418" i="1"/>
  <c r="V419" i="1"/>
  <c r="W419" i="1"/>
  <c r="X419" i="1"/>
  <c r="Y419" i="1"/>
  <c r="Z419" i="1"/>
  <c r="AA419" i="1"/>
  <c r="AB419" i="1"/>
  <c r="AC419" i="1"/>
  <c r="AD419" i="1"/>
  <c r="AE419" i="1"/>
  <c r="AF419" i="1"/>
  <c r="AH419" i="1" s="1"/>
  <c r="AI419" i="1" s="1"/>
  <c r="AG419" i="1"/>
  <c r="AJ419" i="1"/>
  <c r="AK419" i="1"/>
  <c r="AL419" i="1"/>
  <c r="AM419" i="1"/>
  <c r="AN419" i="1" s="1"/>
  <c r="AO419" i="1"/>
  <c r="AP419" i="1" s="1"/>
  <c r="AQ419" i="1"/>
  <c r="AR419" i="1"/>
  <c r="AS419" i="1"/>
  <c r="AT419" i="1"/>
  <c r="AU419" i="1"/>
  <c r="AV419" i="1"/>
  <c r="AW419" i="1"/>
  <c r="AX419" i="1"/>
  <c r="AY419" i="1"/>
  <c r="AZ419" i="1"/>
  <c r="V420" i="1"/>
  <c r="W420" i="1" s="1"/>
  <c r="X420" i="1"/>
  <c r="Y420" i="1"/>
  <c r="Z420" i="1"/>
  <c r="AA420" i="1"/>
  <c r="AB420" i="1"/>
  <c r="AC420" i="1"/>
  <c r="AD420" i="1"/>
  <c r="AE420" i="1"/>
  <c r="AF420" i="1"/>
  <c r="AH420" i="1" s="1"/>
  <c r="AI420" i="1" s="1"/>
  <c r="AG420" i="1"/>
  <c r="AJ420" i="1"/>
  <c r="AK420" i="1"/>
  <c r="AL420" i="1"/>
  <c r="AM420" i="1"/>
  <c r="AN420" i="1"/>
  <c r="AO420" i="1"/>
  <c r="AP420" i="1"/>
  <c r="AQ420" i="1"/>
  <c r="AR420" i="1"/>
  <c r="AS420" i="1"/>
  <c r="AT420" i="1"/>
  <c r="AU420" i="1"/>
  <c r="AV420" i="1"/>
  <c r="AW420" i="1"/>
  <c r="AX420" i="1"/>
  <c r="AY420" i="1"/>
  <c r="AZ420" i="1"/>
  <c r="V421" i="1"/>
  <c r="W421" i="1"/>
  <c r="T421" i="1" s="1"/>
  <c r="X421" i="1"/>
  <c r="Y421" i="1"/>
  <c r="Z421" i="1"/>
  <c r="AA421" i="1"/>
  <c r="AB421" i="1"/>
  <c r="AC421" i="1"/>
  <c r="AD421" i="1"/>
  <c r="AE421" i="1"/>
  <c r="AF421" i="1"/>
  <c r="AH421" i="1" s="1"/>
  <c r="AI421" i="1" s="1"/>
  <c r="AG421" i="1"/>
  <c r="AJ421" i="1"/>
  <c r="AK421" i="1"/>
  <c r="AL421" i="1"/>
  <c r="AM421" i="1"/>
  <c r="AN421" i="1"/>
  <c r="AO421" i="1"/>
  <c r="AP421" i="1"/>
  <c r="AQ421" i="1"/>
  <c r="AR421" i="1" s="1"/>
  <c r="AS421" i="1"/>
  <c r="AT421" i="1"/>
  <c r="AU421" i="1"/>
  <c r="AV421" i="1"/>
  <c r="AW421" i="1"/>
  <c r="AX421" i="1"/>
  <c r="AY421" i="1"/>
  <c r="AZ421" i="1"/>
  <c r="V422" i="1"/>
  <c r="W422" i="1"/>
  <c r="X422" i="1"/>
  <c r="Y422" i="1"/>
  <c r="Z422" i="1"/>
  <c r="AA422" i="1"/>
  <c r="AB422" i="1"/>
  <c r="AC422" i="1"/>
  <c r="AD422" i="1"/>
  <c r="AE422" i="1"/>
  <c r="AF422" i="1"/>
  <c r="AH422" i="1" s="1"/>
  <c r="AI422" i="1" s="1"/>
  <c r="AG422" i="1"/>
  <c r="AJ422" i="1"/>
  <c r="AK422" i="1"/>
  <c r="AL422" i="1" s="1"/>
  <c r="AM422" i="1"/>
  <c r="AN422" i="1"/>
  <c r="AO422" i="1"/>
  <c r="AP422" i="1"/>
  <c r="AQ422" i="1"/>
  <c r="AR422" i="1"/>
  <c r="AS422" i="1"/>
  <c r="AT422" i="1"/>
  <c r="AU422" i="1"/>
  <c r="AV422" i="1"/>
  <c r="AW422" i="1"/>
  <c r="AX422" i="1"/>
  <c r="AY422" i="1"/>
  <c r="AZ422" i="1"/>
  <c r="V423" i="1"/>
  <c r="W423" i="1"/>
  <c r="X423" i="1"/>
  <c r="Y423" i="1"/>
  <c r="Z423" i="1"/>
  <c r="AA423" i="1"/>
  <c r="AB423" i="1"/>
  <c r="AC423" i="1"/>
  <c r="AD423" i="1"/>
  <c r="AE423" i="1"/>
  <c r="AF423" i="1"/>
  <c r="AH423" i="1" s="1"/>
  <c r="AI423" i="1" s="1"/>
  <c r="AG423" i="1"/>
  <c r="AJ423" i="1"/>
  <c r="AK423" i="1"/>
  <c r="AL423" i="1" s="1"/>
  <c r="AM423" i="1"/>
  <c r="AN423" i="1"/>
  <c r="AO423" i="1"/>
  <c r="AP423" i="1"/>
  <c r="AQ423" i="1"/>
  <c r="AR423" i="1" s="1"/>
  <c r="AS423" i="1"/>
  <c r="AT423" i="1"/>
  <c r="AU423" i="1"/>
  <c r="AV423" i="1"/>
  <c r="AW423" i="1"/>
  <c r="AX423" i="1"/>
  <c r="AY423" i="1"/>
  <c r="AZ423" i="1"/>
  <c r="V424" i="1"/>
  <c r="W424" i="1"/>
  <c r="X424" i="1"/>
  <c r="Y424" i="1"/>
  <c r="Z424" i="1"/>
  <c r="AA424" i="1"/>
  <c r="AB424" i="1"/>
  <c r="AC424" i="1"/>
  <c r="AD424" i="1"/>
  <c r="AE424" i="1"/>
  <c r="AF424" i="1"/>
  <c r="AG424" i="1"/>
  <c r="AH424" i="1"/>
  <c r="AI424" i="1" s="1"/>
  <c r="AJ424" i="1"/>
  <c r="AK424" i="1"/>
  <c r="AL424" i="1"/>
  <c r="AM424" i="1"/>
  <c r="AN424" i="1"/>
  <c r="AO424" i="1"/>
  <c r="AP424" i="1"/>
  <c r="AQ424" i="1"/>
  <c r="AR424" i="1" s="1"/>
  <c r="AS424" i="1"/>
  <c r="AT424" i="1"/>
  <c r="AU424" i="1"/>
  <c r="AV424" i="1"/>
  <c r="AW424" i="1"/>
  <c r="AX424" i="1"/>
  <c r="AY424" i="1"/>
  <c r="AZ424" i="1"/>
  <c r="V425" i="1"/>
  <c r="W425" i="1" s="1"/>
  <c r="X425" i="1"/>
  <c r="Y425" i="1"/>
  <c r="Z425" i="1"/>
  <c r="AA425" i="1"/>
  <c r="AB425" i="1"/>
  <c r="AC425" i="1"/>
  <c r="AD425" i="1"/>
  <c r="AE425" i="1"/>
  <c r="AF425" i="1"/>
  <c r="AG425" i="1"/>
  <c r="AH425" i="1"/>
  <c r="AI425" i="1"/>
  <c r="AJ425" i="1"/>
  <c r="AK425" i="1"/>
  <c r="AL425" i="1"/>
  <c r="AM425" i="1"/>
  <c r="AN425" i="1"/>
  <c r="AO425" i="1"/>
  <c r="AP425" i="1"/>
  <c r="AQ425" i="1"/>
  <c r="AR425" i="1"/>
  <c r="AS425" i="1"/>
  <c r="AT425" i="1"/>
  <c r="AU425" i="1"/>
  <c r="AV425" i="1"/>
  <c r="AW425" i="1"/>
  <c r="AX425" i="1"/>
  <c r="AY425" i="1"/>
  <c r="AZ425" i="1"/>
  <c r="V426" i="1"/>
  <c r="W426" i="1" s="1"/>
  <c r="X426" i="1"/>
  <c r="Y426" i="1"/>
  <c r="Z426" i="1"/>
  <c r="AA426" i="1"/>
  <c r="AB426" i="1"/>
  <c r="AC426" i="1"/>
  <c r="AD426" i="1" s="1"/>
  <c r="AE426" i="1"/>
  <c r="AF426" i="1"/>
  <c r="AG426" i="1"/>
  <c r="AH426" i="1"/>
  <c r="AI426" i="1"/>
  <c r="AJ426" i="1"/>
  <c r="AK426" i="1"/>
  <c r="AL426" i="1"/>
  <c r="AM426" i="1"/>
  <c r="AN426" i="1" s="1"/>
  <c r="AO426" i="1"/>
  <c r="AP426" i="1" s="1"/>
  <c r="AQ426" i="1"/>
  <c r="AR426" i="1"/>
  <c r="AS426" i="1"/>
  <c r="AT426" i="1"/>
  <c r="AU426" i="1"/>
  <c r="AV426" i="1"/>
  <c r="AW426" i="1"/>
  <c r="AX426" i="1"/>
  <c r="AY426" i="1"/>
  <c r="AZ426" i="1"/>
  <c r="V427" i="1"/>
  <c r="W427" i="1"/>
  <c r="T427" i="1" s="1"/>
  <c r="X427" i="1"/>
  <c r="Y427" i="1"/>
  <c r="Z427" i="1"/>
  <c r="AA427" i="1"/>
  <c r="AB427" i="1"/>
  <c r="AC427" i="1"/>
  <c r="AD427" i="1"/>
  <c r="AE427" i="1"/>
  <c r="AF427" i="1"/>
  <c r="AH427" i="1" s="1"/>
  <c r="AI427" i="1" s="1"/>
  <c r="AG427" i="1"/>
  <c r="AJ427" i="1"/>
  <c r="AK427" i="1"/>
  <c r="AL427" i="1"/>
  <c r="AM427" i="1"/>
  <c r="AN427" i="1"/>
  <c r="AO427" i="1"/>
  <c r="AP427" i="1" s="1"/>
  <c r="AQ427" i="1"/>
  <c r="AR427" i="1"/>
  <c r="AS427" i="1"/>
  <c r="AT427" i="1"/>
  <c r="AU427" i="1"/>
  <c r="AV427" i="1"/>
  <c r="AW427" i="1"/>
  <c r="AX427" i="1"/>
  <c r="AY427" i="1"/>
  <c r="AZ427" i="1"/>
  <c r="V428" i="1"/>
  <c r="W428" i="1"/>
  <c r="T428" i="1" s="1"/>
  <c r="X428" i="1"/>
  <c r="Y428" i="1"/>
  <c r="Z428" i="1"/>
  <c r="AA428" i="1"/>
  <c r="AB428" i="1"/>
  <c r="AC428" i="1"/>
  <c r="AD428" i="1" s="1"/>
  <c r="AE428" i="1"/>
  <c r="AF428" i="1"/>
  <c r="AH428" i="1" s="1"/>
  <c r="AI428" i="1" s="1"/>
  <c r="AG428" i="1"/>
  <c r="AJ428" i="1"/>
  <c r="AK428" i="1"/>
  <c r="AL428" i="1" s="1"/>
  <c r="AM428" i="1"/>
  <c r="AN428" i="1"/>
  <c r="AO428" i="1"/>
  <c r="AP428" i="1" s="1"/>
  <c r="AQ428" i="1"/>
  <c r="AR428" i="1" s="1"/>
  <c r="AS428" i="1"/>
  <c r="AT428" i="1"/>
  <c r="AU428" i="1"/>
  <c r="AV428" i="1"/>
  <c r="AW428" i="1"/>
  <c r="AX428" i="1"/>
  <c r="AY428" i="1"/>
  <c r="AZ428" i="1"/>
  <c r="V429" i="1"/>
  <c r="W429" i="1"/>
  <c r="T429" i="1" s="1"/>
  <c r="X429" i="1"/>
  <c r="Y429" i="1"/>
  <c r="Z429" i="1"/>
  <c r="AA429" i="1"/>
  <c r="AB429" i="1"/>
  <c r="AC429" i="1"/>
  <c r="AD429" i="1" s="1"/>
  <c r="AE429" i="1"/>
  <c r="AF429" i="1"/>
  <c r="AH429" i="1" s="1"/>
  <c r="AI429" i="1" s="1"/>
  <c r="AG429" i="1"/>
  <c r="AJ429" i="1"/>
  <c r="AK429" i="1"/>
  <c r="AL429" i="1"/>
  <c r="AM429" i="1"/>
  <c r="AN429" i="1"/>
  <c r="AO429" i="1"/>
  <c r="AP429" i="1"/>
  <c r="AQ429" i="1"/>
  <c r="AR429" i="1"/>
  <c r="AS429" i="1"/>
  <c r="AT429" i="1"/>
  <c r="AU429" i="1"/>
  <c r="AV429" i="1"/>
  <c r="AW429" i="1"/>
  <c r="AX429" i="1"/>
  <c r="AY429" i="1"/>
  <c r="AZ429" i="1"/>
  <c r="V430" i="1"/>
  <c r="W430" i="1"/>
  <c r="X430" i="1"/>
  <c r="Y430" i="1"/>
  <c r="Z430" i="1"/>
  <c r="AA430" i="1"/>
  <c r="AB430" i="1"/>
  <c r="AC430" i="1"/>
  <c r="AD430" i="1"/>
  <c r="AE430" i="1"/>
  <c r="AF430" i="1"/>
  <c r="AH430" i="1" s="1"/>
  <c r="AI430" i="1" s="1"/>
  <c r="AG430" i="1"/>
  <c r="AJ430" i="1"/>
  <c r="AK430" i="1"/>
  <c r="AL430" i="1" s="1"/>
  <c r="AM430" i="1"/>
  <c r="AN430" i="1"/>
  <c r="AO430" i="1"/>
  <c r="AP430" i="1" s="1"/>
  <c r="AQ430" i="1"/>
  <c r="AR430" i="1"/>
  <c r="AS430" i="1"/>
  <c r="AT430" i="1"/>
  <c r="AU430" i="1"/>
  <c r="AV430" i="1"/>
  <c r="AW430" i="1"/>
  <c r="AX430" i="1"/>
  <c r="AY430" i="1"/>
  <c r="AZ430" i="1"/>
  <c r="V431" i="1"/>
  <c r="W431" i="1" s="1"/>
  <c r="X431" i="1"/>
  <c r="Y431" i="1"/>
  <c r="Z431" i="1"/>
  <c r="AA431" i="1"/>
  <c r="AB431" i="1"/>
  <c r="AC431" i="1"/>
  <c r="AD431" i="1"/>
  <c r="AE431" i="1"/>
  <c r="AF431" i="1"/>
  <c r="AH431" i="1" s="1"/>
  <c r="AI431" i="1" s="1"/>
  <c r="AG431" i="1"/>
  <c r="AJ431" i="1"/>
  <c r="AK431" i="1"/>
  <c r="AL431" i="1"/>
  <c r="AM431" i="1"/>
  <c r="AN431" i="1"/>
  <c r="AO431" i="1"/>
  <c r="AP431" i="1"/>
  <c r="AQ431" i="1"/>
  <c r="AR431" i="1"/>
  <c r="AS431" i="1"/>
  <c r="AT431" i="1"/>
  <c r="AU431" i="1"/>
  <c r="AV431" i="1"/>
  <c r="AW431" i="1"/>
  <c r="AX431" i="1"/>
  <c r="AY431" i="1"/>
  <c r="AZ431" i="1"/>
  <c r="T432" i="1"/>
  <c r="V432" i="1"/>
  <c r="W432" i="1"/>
  <c r="X432" i="1"/>
  <c r="Y432" i="1"/>
  <c r="Z432" i="1"/>
  <c r="AA432" i="1"/>
  <c r="AB432" i="1"/>
  <c r="AC432" i="1"/>
  <c r="AD432" i="1"/>
  <c r="AE432" i="1"/>
  <c r="AF432" i="1"/>
  <c r="AH432" i="1" s="1"/>
  <c r="AI432" i="1" s="1"/>
  <c r="AG432" i="1"/>
  <c r="AJ432" i="1"/>
  <c r="AK432" i="1"/>
  <c r="AL432" i="1"/>
  <c r="AM432" i="1"/>
  <c r="AN432" i="1" s="1"/>
  <c r="U432" i="1" s="1"/>
  <c r="AO432" i="1"/>
  <c r="AP432" i="1" s="1"/>
  <c r="AQ432" i="1"/>
  <c r="AR432" i="1"/>
  <c r="AS432" i="1"/>
  <c r="AT432" i="1"/>
  <c r="AU432" i="1"/>
  <c r="AV432" i="1"/>
  <c r="AW432" i="1"/>
  <c r="AX432" i="1"/>
  <c r="AY432" i="1"/>
  <c r="AZ432" i="1"/>
  <c r="V433" i="1"/>
  <c r="W433" i="1" s="1"/>
  <c r="T433" i="1" s="1"/>
  <c r="X433" i="1"/>
  <c r="Y433" i="1"/>
  <c r="Z433" i="1"/>
  <c r="AA433" i="1"/>
  <c r="AB433" i="1"/>
  <c r="AC433" i="1"/>
  <c r="AD433" i="1"/>
  <c r="AE433" i="1"/>
  <c r="AF433" i="1"/>
  <c r="AH433" i="1" s="1"/>
  <c r="AI433" i="1" s="1"/>
  <c r="AG433" i="1"/>
  <c r="AJ433" i="1"/>
  <c r="AK433" i="1"/>
  <c r="AL433" i="1"/>
  <c r="AM433" i="1"/>
  <c r="AN433" i="1"/>
  <c r="AO433" i="1"/>
  <c r="AP433" i="1" s="1"/>
  <c r="AQ433" i="1"/>
  <c r="AR433" i="1"/>
  <c r="AS433" i="1"/>
  <c r="AT433" i="1"/>
  <c r="AU433" i="1"/>
  <c r="AV433" i="1"/>
  <c r="AW433" i="1"/>
  <c r="AX433" i="1"/>
  <c r="AY433" i="1"/>
  <c r="AZ433" i="1"/>
  <c r="V434" i="1"/>
  <c r="W434" i="1"/>
  <c r="U434" i="1" s="1"/>
  <c r="X434" i="1"/>
  <c r="Y434" i="1"/>
  <c r="Z434" i="1"/>
  <c r="AA434" i="1"/>
  <c r="T434" i="1" s="1"/>
  <c r="AB434" i="1"/>
  <c r="AC434" i="1"/>
  <c r="AD434" i="1" s="1"/>
  <c r="AE434" i="1"/>
  <c r="AF434" i="1"/>
  <c r="AH434" i="1" s="1"/>
  <c r="AI434" i="1" s="1"/>
  <c r="AG434" i="1"/>
  <c r="AJ434" i="1"/>
  <c r="AK434" i="1"/>
  <c r="AL434" i="1" s="1"/>
  <c r="AM434" i="1"/>
  <c r="AN434" i="1" s="1"/>
  <c r="AO434" i="1"/>
  <c r="AP434" i="1" s="1"/>
  <c r="AQ434" i="1"/>
  <c r="AR434" i="1"/>
  <c r="AS434" i="1"/>
  <c r="AT434" i="1"/>
  <c r="AU434" i="1"/>
  <c r="AV434" i="1"/>
  <c r="AW434" i="1"/>
  <c r="AX434" i="1"/>
  <c r="AY434" i="1"/>
  <c r="AZ434" i="1"/>
  <c r="V435" i="1"/>
  <c r="W435" i="1"/>
  <c r="X435" i="1"/>
  <c r="Y435" i="1"/>
  <c r="Z435" i="1"/>
  <c r="AA435" i="1"/>
  <c r="AB435" i="1"/>
  <c r="AC435" i="1"/>
  <c r="AD435" i="1"/>
  <c r="AE435" i="1"/>
  <c r="AF435" i="1"/>
  <c r="AH435" i="1" s="1"/>
  <c r="AI435" i="1" s="1"/>
  <c r="AG435" i="1"/>
  <c r="AJ435" i="1"/>
  <c r="AK435" i="1"/>
  <c r="AL435" i="1"/>
  <c r="AM435" i="1"/>
  <c r="AN435" i="1"/>
  <c r="AO435" i="1"/>
  <c r="AP435" i="1" s="1"/>
  <c r="AQ435" i="1"/>
  <c r="AR435" i="1"/>
  <c r="AS435" i="1"/>
  <c r="AT435" i="1"/>
  <c r="AU435" i="1"/>
  <c r="AV435" i="1"/>
  <c r="AW435" i="1"/>
  <c r="AX435" i="1"/>
  <c r="AY435" i="1"/>
  <c r="AZ435" i="1"/>
  <c r="V436" i="1"/>
  <c r="W436" i="1"/>
  <c r="U436" i="1" s="1"/>
  <c r="X436" i="1"/>
  <c r="Y436" i="1"/>
  <c r="Z436" i="1"/>
  <c r="AA436" i="1"/>
  <c r="AB436" i="1"/>
  <c r="AC436" i="1"/>
  <c r="AD436" i="1"/>
  <c r="AE436" i="1"/>
  <c r="AF436" i="1"/>
  <c r="AH436" i="1" s="1"/>
  <c r="AI436" i="1" s="1"/>
  <c r="AG436" i="1"/>
  <c r="AJ436" i="1"/>
  <c r="AK436" i="1"/>
  <c r="AL436" i="1"/>
  <c r="AM436" i="1"/>
  <c r="AN436" i="1"/>
  <c r="AO436" i="1"/>
  <c r="AP436" i="1" s="1"/>
  <c r="AQ436" i="1"/>
  <c r="AR436" i="1"/>
  <c r="AS436" i="1"/>
  <c r="AT436" i="1"/>
  <c r="AU436" i="1"/>
  <c r="AV436" i="1"/>
  <c r="AW436" i="1"/>
  <c r="AX436" i="1"/>
  <c r="AY436" i="1"/>
  <c r="AZ436" i="1"/>
  <c r="V437" i="1"/>
  <c r="W437" i="1" s="1"/>
  <c r="X437" i="1"/>
  <c r="Y437" i="1"/>
  <c r="Z437" i="1"/>
  <c r="AA437" i="1"/>
  <c r="AB437" i="1"/>
  <c r="AC437" i="1"/>
  <c r="AD437" i="1" s="1"/>
  <c r="AE437" i="1"/>
  <c r="AF437" i="1"/>
  <c r="AH437" i="1" s="1"/>
  <c r="AI437" i="1" s="1"/>
  <c r="AG437" i="1"/>
  <c r="AJ437" i="1"/>
  <c r="AK437" i="1"/>
  <c r="AL437" i="1"/>
  <c r="AM437" i="1"/>
  <c r="AN437" i="1"/>
  <c r="AO437" i="1"/>
  <c r="AP437" i="1" s="1"/>
  <c r="AQ437" i="1"/>
  <c r="AR437" i="1"/>
  <c r="AS437" i="1"/>
  <c r="AT437" i="1"/>
  <c r="AU437" i="1"/>
  <c r="AV437" i="1"/>
  <c r="AW437" i="1"/>
  <c r="AX437" i="1"/>
  <c r="AY437" i="1"/>
  <c r="AZ437" i="1"/>
  <c r="V438" i="1"/>
  <c r="W438" i="1" s="1"/>
  <c r="X438" i="1"/>
  <c r="Y438" i="1"/>
  <c r="Z438" i="1"/>
  <c r="AA438" i="1"/>
  <c r="AB438" i="1"/>
  <c r="AC438" i="1"/>
  <c r="AD438" i="1"/>
  <c r="AE438" i="1"/>
  <c r="AF438" i="1"/>
  <c r="AH438" i="1" s="1"/>
  <c r="AI438" i="1" s="1"/>
  <c r="AG438" i="1"/>
  <c r="AJ438" i="1"/>
  <c r="AK438" i="1"/>
  <c r="AL438" i="1"/>
  <c r="AM438" i="1"/>
  <c r="AN438" i="1"/>
  <c r="AO438" i="1"/>
  <c r="AP438" i="1" s="1"/>
  <c r="AQ438" i="1"/>
  <c r="AR438" i="1"/>
  <c r="AS438" i="1"/>
  <c r="AT438" i="1"/>
  <c r="AU438" i="1"/>
  <c r="AV438" i="1"/>
  <c r="AW438" i="1"/>
  <c r="AX438" i="1"/>
  <c r="AY438" i="1"/>
  <c r="AZ438" i="1"/>
  <c r="V439" i="1"/>
  <c r="W439" i="1"/>
  <c r="T439" i="1" s="1"/>
  <c r="X439" i="1"/>
  <c r="Y439" i="1"/>
  <c r="Z439" i="1"/>
  <c r="AA439" i="1"/>
  <c r="AB439" i="1"/>
  <c r="AC439" i="1"/>
  <c r="AD439" i="1"/>
  <c r="AE439" i="1"/>
  <c r="AF439" i="1"/>
  <c r="AH439" i="1" s="1"/>
  <c r="AI439" i="1" s="1"/>
  <c r="AG439" i="1"/>
  <c r="AJ439" i="1"/>
  <c r="AK439" i="1"/>
  <c r="AL439" i="1"/>
  <c r="AM439" i="1"/>
  <c r="AN439" i="1"/>
  <c r="AO439" i="1"/>
  <c r="AP439" i="1"/>
  <c r="AQ439" i="1"/>
  <c r="AR439" i="1" s="1"/>
  <c r="AS439" i="1"/>
  <c r="AT439" i="1"/>
  <c r="AU439" i="1"/>
  <c r="AV439" i="1"/>
  <c r="AW439" i="1"/>
  <c r="AX439" i="1"/>
  <c r="AY439" i="1"/>
  <c r="AZ439" i="1"/>
  <c r="V440" i="1"/>
  <c r="W440" i="1"/>
  <c r="T440" i="1" s="1"/>
  <c r="X440" i="1"/>
  <c r="Y440" i="1"/>
  <c r="Z440" i="1"/>
  <c r="AA440" i="1"/>
  <c r="AB440" i="1"/>
  <c r="AC440" i="1"/>
  <c r="AD440" i="1"/>
  <c r="AE440" i="1"/>
  <c r="AF440" i="1"/>
  <c r="AG440" i="1"/>
  <c r="AH440" i="1"/>
  <c r="AI440" i="1"/>
  <c r="AJ440" i="1"/>
  <c r="AK440" i="1"/>
  <c r="AL440" i="1"/>
  <c r="AM440" i="1"/>
  <c r="AN440" i="1"/>
  <c r="AO440" i="1"/>
  <c r="AP440" i="1"/>
  <c r="AQ440" i="1"/>
  <c r="AR440" i="1"/>
  <c r="AS440" i="1"/>
  <c r="AT440" i="1"/>
  <c r="AU440" i="1"/>
  <c r="AV440" i="1"/>
  <c r="AW440" i="1"/>
  <c r="AX440" i="1"/>
  <c r="AY440" i="1"/>
  <c r="AZ440" i="1"/>
  <c r="V441" i="1"/>
  <c r="W441" i="1"/>
  <c r="T441" i="1" s="1"/>
  <c r="X441" i="1"/>
  <c r="Y441" i="1"/>
  <c r="Z441" i="1"/>
  <c r="AA441" i="1"/>
  <c r="AB441" i="1"/>
  <c r="AC441" i="1"/>
  <c r="AD441" i="1"/>
  <c r="AE441" i="1"/>
  <c r="AF441" i="1"/>
  <c r="AG441" i="1"/>
  <c r="AH441" i="1"/>
  <c r="AI441" i="1"/>
  <c r="AJ441" i="1"/>
  <c r="AK441" i="1"/>
  <c r="AL441" i="1"/>
  <c r="AM441" i="1"/>
  <c r="AN441" i="1" s="1"/>
  <c r="AO441" i="1"/>
  <c r="AP441" i="1" s="1"/>
  <c r="AQ441" i="1"/>
  <c r="AR441" i="1" s="1"/>
  <c r="AS441" i="1"/>
  <c r="AT441" i="1"/>
  <c r="AU441" i="1"/>
  <c r="AV441" i="1"/>
  <c r="AW441" i="1"/>
  <c r="AX441" i="1"/>
  <c r="AY441" i="1"/>
  <c r="AZ441" i="1"/>
  <c r="V442" i="1"/>
  <c r="W442" i="1"/>
  <c r="T442" i="1" s="1"/>
  <c r="X442" i="1"/>
  <c r="Y442" i="1"/>
  <c r="Z442" i="1"/>
  <c r="AA442" i="1"/>
  <c r="AB442" i="1"/>
  <c r="AC442" i="1"/>
  <c r="AD442" i="1" s="1"/>
  <c r="AE442" i="1"/>
  <c r="AF442" i="1"/>
  <c r="AH442" i="1" s="1"/>
  <c r="AI442" i="1" s="1"/>
  <c r="AG442" i="1"/>
  <c r="AJ442" i="1"/>
  <c r="AK442" i="1"/>
  <c r="AL442" i="1"/>
  <c r="AM442" i="1"/>
  <c r="AN442" i="1"/>
  <c r="AO442" i="1"/>
  <c r="AP442" i="1" s="1"/>
  <c r="AQ442" i="1"/>
  <c r="AR442" i="1"/>
  <c r="AS442" i="1"/>
  <c r="AT442" i="1"/>
  <c r="AU442" i="1"/>
  <c r="AV442" i="1"/>
  <c r="AW442" i="1"/>
  <c r="AX442" i="1"/>
  <c r="AY442" i="1"/>
  <c r="AZ442" i="1"/>
  <c r="V443" i="1"/>
  <c r="W443" i="1" s="1"/>
  <c r="X443" i="1"/>
  <c r="Y443" i="1"/>
  <c r="Z443" i="1"/>
  <c r="AA443" i="1"/>
  <c r="AB443" i="1"/>
  <c r="AC443" i="1"/>
  <c r="AD443" i="1"/>
  <c r="AE443" i="1"/>
  <c r="AF443" i="1"/>
  <c r="AH443" i="1" s="1"/>
  <c r="AI443" i="1" s="1"/>
  <c r="AG443" i="1"/>
  <c r="AJ443" i="1"/>
  <c r="AK443" i="1"/>
  <c r="AL443" i="1"/>
  <c r="AM443" i="1"/>
  <c r="AN443" i="1"/>
  <c r="AO443" i="1"/>
  <c r="AP443" i="1"/>
  <c r="AQ443" i="1"/>
  <c r="AR443" i="1"/>
  <c r="AS443" i="1"/>
  <c r="AT443" i="1"/>
  <c r="AU443" i="1"/>
  <c r="AV443" i="1"/>
  <c r="AW443" i="1"/>
  <c r="AX443" i="1"/>
  <c r="AY443" i="1"/>
  <c r="AZ443" i="1"/>
  <c r="V444" i="1"/>
  <c r="W444" i="1"/>
  <c r="T444" i="1" s="1"/>
  <c r="X444" i="1"/>
  <c r="Y444" i="1"/>
  <c r="Z444" i="1"/>
  <c r="AA444" i="1"/>
  <c r="AB444" i="1"/>
  <c r="AC444" i="1"/>
  <c r="AD444" i="1"/>
  <c r="AE444" i="1"/>
  <c r="AF444" i="1"/>
  <c r="AG444" i="1"/>
  <c r="AH444" i="1"/>
  <c r="AI444" i="1"/>
  <c r="AJ444" i="1"/>
  <c r="AK444" i="1"/>
  <c r="AL444" i="1"/>
  <c r="AM444" i="1"/>
  <c r="AN444" i="1" s="1"/>
  <c r="AO444" i="1"/>
  <c r="AP444" i="1"/>
  <c r="AQ444" i="1"/>
  <c r="AR444" i="1" s="1"/>
  <c r="AS444" i="1"/>
  <c r="AT444" i="1"/>
  <c r="AU444" i="1"/>
  <c r="AV444" i="1"/>
  <c r="AW444" i="1"/>
  <c r="AX444" i="1"/>
  <c r="AY444" i="1"/>
  <c r="AZ444" i="1"/>
  <c r="V445" i="1"/>
  <c r="W445" i="1"/>
  <c r="U445" i="1" s="1"/>
  <c r="X445" i="1"/>
  <c r="Y445" i="1"/>
  <c r="Z445" i="1"/>
  <c r="AA445" i="1"/>
  <c r="AB445" i="1"/>
  <c r="AC445" i="1"/>
  <c r="AD445" i="1"/>
  <c r="AE445" i="1"/>
  <c r="AF445" i="1"/>
  <c r="AH445" i="1" s="1"/>
  <c r="AI445" i="1" s="1"/>
  <c r="AG445" i="1"/>
  <c r="AJ445" i="1"/>
  <c r="AK445" i="1"/>
  <c r="AL445" i="1"/>
  <c r="AM445" i="1"/>
  <c r="AN445" i="1" s="1"/>
  <c r="AO445" i="1"/>
  <c r="AP445" i="1" s="1"/>
  <c r="AQ445" i="1"/>
  <c r="AR445" i="1"/>
  <c r="AS445" i="1"/>
  <c r="AT445" i="1"/>
  <c r="AU445" i="1"/>
  <c r="AV445" i="1"/>
  <c r="AW445" i="1"/>
  <c r="AX445" i="1"/>
  <c r="AY445" i="1"/>
  <c r="AZ445" i="1"/>
  <c r="V446" i="1"/>
  <c r="W446" i="1" s="1"/>
  <c r="T446" i="1" s="1"/>
  <c r="X446" i="1"/>
  <c r="Y446" i="1"/>
  <c r="Z446" i="1"/>
  <c r="AA446" i="1"/>
  <c r="AB446" i="1"/>
  <c r="AC446" i="1"/>
  <c r="AD446" i="1"/>
  <c r="AE446" i="1"/>
  <c r="AF446" i="1"/>
  <c r="AH446" i="1" s="1"/>
  <c r="AI446" i="1" s="1"/>
  <c r="AG446" i="1"/>
  <c r="AJ446" i="1"/>
  <c r="AK446" i="1"/>
  <c r="AL446" i="1" s="1"/>
  <c r="AM446" i="1"/>
  <c r="AN446" i="1"/>
  <c r="AO446" i="1"/>
  <c r="AP446" i="1" s="1"/>
  <c r="AQ446" i="1"/>
  <c r="AR446" i="1"/>
  <c r="AS446" i="1"/>
  <c r="AT446" i="1"/>
  <c r="AU446" i="1"/>
  <c r="AV446" i="1"/>
  <c r="AW446" i="1"/>
  <c r="AX446" i="1"/>
  <c r="AY446" i="1"/>
  <c r="AZ446" i="1"/>
  <c r="V447" i="1"/>
  <c r="W447" i="1" s="1"/>
  <c r="T447" i="1" s="1"/>
  <c r="X447" i="1"/>
  <c r="Y447" i="1"/>
  <c r="Z447" i="1"/>
  <c r="AA447" i="1"/>
  <c r="AB447" i="1"/>
  <c r="AC447" i="1"/>
  <c r="AD447" i="1"/>
  <c r="AE447" i="1"/>
  <c r="AF447" i="1"/>
  <c r="AH447" i="1" s="1"/>
  <c r="AI447" i="1" s="1"/>
  <c r="AG447" i="1"/>
  <c r="AJ447" i="1"/>
  <c r="AK447" i="1"/>
  <c r="AL447" i="1"/>
  <c r="AM447" i="1"/>
  <c r="AN447" i="1"/>
  <c r="AO447" i="1"/>
  <c r="AP447" i="1"/>
  <c r="AQ447" i="1"/>
  <c r="AR447" i="1"/>
  <c r="AS447" i="1"/>
  <c r="AT447" i="1"/>
  <c r="AU447" i="1"/>
  <c r="AV447" i="1"/>
  <c r="AW447" i="1"/>
  <c r="AX447" i="1"/>
  <c r="AY447" i="1"/>
  <c r="AZ447" i="1"/>
  <c r="V448" i="1"/>
  <c r="W448" i="1"/>
  <c r="U448" i="1" s="1"/>
  <c r="X448" i="1"/>
  <c r="Y448" i="1"/>
  <c r="Z448" i="1"/>
  <c r="AA448" i="1"/>
  <c r="AB448" i="1"/>
  <c r="AC448" i="1"/>
  <c r="AD448" i="1"/>
  <c r="AE448" i="1"/>
  <c r="AF448" i="1"/>
  <c r="AH448" i="1" s="1"/>
  <c r="AI448" i="1" s="1"/>
  <c r="AG448" i="1"/>
  <c r="AJ448" i="1"/>
  <c r="AK448" i="1"/>
  <c r="AL448" i="1" s="1"/>
  <c r="AM448" i="1"/>
  <c r="AN448" i="1" s="1"/>
  <c r="AO448" i="1"/>
  <c r="AP448" i="1"/>
  <c r="AQ448" i="1"/>
  <c r="AR448" i="1" s="1"/>
  <c r="AS448" i="1"/>
  <c r="AT448" i="1"/>
  <c r="AU448" i="1"/>
  <c r="AV448" i="1"/>
  <c r="AW448" i="1"/>
  <c r="AX448" i="1"/>
  <c r="AY448" i="1"/>
  <c r="AZ448" i="1"/>
  <c r="V449" i="1"/>
  <c r="W449" i="1" s="1"/>
  <c r="X449" i="1"/>
  <c r="Y449" i="1"/>
  <c r="Z449" i="1"/>
  <c r="AA449" i="1"/>
  <c r="AB449" i="1"/>
  <c r="AC449" i="1"/>
  <c r="AD449" i="1" s="1"/>
  <c r="AE449" i="1"/>
  <c r="AF449" i="1"/>
  <c r="AG449" i="1"/>
  <c r="AJ449" i="1"/>
  <c r="AK449" i="1"/>
  <c r="AL449" i="1"/>
  <c r="AM449" i="1"/>
  <c r="AN449" i="1"/>
  <c r="AO449" i="1"/>
  <c r="AP449" i="1"/>
  <c r="AQ449" i="1"/>
  <c r="AR449" i="1" s="1"/>
  <c r="AS449" i="1"/>
  <c r="AT449" i="1"/>
  <c r="AU449" i="1"/>
  <c r="AV449" i="1"/>
  <c r="AW449" i="1"/>
  <c r="AX449" i="1"/>
  <c r="AY449" i="1"/>
  <c r="AZ449" i="1"/>
  <c r="V450" i="1"/>
  <c r="W450" i="1"/>
  <c r="X450" i="1"/>
  <c r="Y450" i="1"/>
  <c r="Z450" i="1"/>
  <c r="AA450" i="1"/>
  <c r="AB450" i="1"/>
  <c r="AC450" i="1"/>
  <c r="AD450" i="1"/>
  <c r="AE450" i="1"/>
  <c r="AF450" i="1"/>
  <c r="AG450" i="1"/>
  <c r="AJ450" i="1"/>
  <c r="AK450" i="1"/>
  <c r="AL450" i="1" s="1"/>
  <c r="AM450" i="1"/>
  <c r="AN450" i="1"/>
  <c r="AO450" i="1"/>
  <c r="AP450" i="1"/>
  <c r="AQ450" i="1"/>
  <c r="AR450" i="1" s="1"/>
  <c r="AS450" i="1"/>
  <c r="AT450" i="1"/>
  <c r="AU450" i="1"/>
  <c r="AV450" i="1"/>
  <c r="AW450" i="1"/>
  <c r="AX450" i="1"/>
  <c r="AY450" i="1"/>
  <c r="AZ450" i="1"/>
  <c r="V451" i="1"/>
  <c r="W451" i="1" s="1"/>
  <c r="X451" i="1"/>
  <c r="Y451" i="1"/>
  <c r="Z451" i="1"/>
  <c r="AA451" i="1"/>
  <c r="AB451" i="1"/>
  <c r="AC451" i="1"/>
  <c r="AD451" i="1"/>
  <c r="AE451" i="1"/>
  <c r="AF451" i="1"/>
  <c r="AH451" i="1" s="1"/>
  <c r="AI451" i="1" s="1"/>
  <c r="AG451" i="1"/>
  <c r="AJ451" i="1"/>
  <c r="AK451" i="1"/>
  <c r="AL451" i="1"/>
  <c r="AM451" i="1"/>
  <c r="AN451" i="1"/>
  <c r="AO451" i="1"/>
  <c r="AP451" i="1" s="1"/>
  <c r="AQ451" i="1"/>
  <c r="AR451" i="1" s="1"/>
  <c r="AS451" i="1"/>
  <c r="AT451" i="1"/>
  <c r="AU451" i="1"/>
  <c r="AV451" i="1"/>
  <c r="AW451" i="1"/>
  <c r="AX451" i="1"/>
  <c r="AY451" i="1"/>
  <c r="AZ451" i="1"/>
  <c r="V452" i="1"/>
  <c r="W452" i="1" s="1"/>
  <c r="X452" i="1"/>
  <c r="Y452" i="1"/>
  <c r="Z452" i="1"/>
  <c r="AA452" i="1"/>
  <c r="AB452" i="1"/>
  <c r="AC452" i="1"/>
  <c r="AD452" i="1" s="1"/>
  <c r="AE452" i="1"/>
  <c r="AF452" i="1"/>
  <c r="AG452" i="1"/>
  <c r="AH452" i="1"/>
  <c r="AI452" i="1"/>
  <c r="AJ452" i="1"/>
  <c r="AK452" i="1"/>
  <c r="AL452" i="1"/>
  <c r="AM452" i="1"/>
  <c r="AN452" i="1"/>
  <c r="AO452" i="1"/>
  <c r="AP452" i="1"/>
  <c r="AQ452" i="1"/>
  <c r="AR452" i="1"/>
  <c r="AS452" i="1"/>
  <c r="AT452" i="1"/>
  <c r="AU452" i="1"/>
  <c r="AV452" i="1"/>
  <c r="AW452" i="1"/>
  <c r="AX452" i="1"/>
  <c r="AY452" i="1"/>
  <c r="AZ452" i="1"/>
  <c r="V453" i="1"/>
  <c r="W453" i="1"/>
  <c r="X453" i="1"/>
  <c r="Y453" i="1"/>
  <c r="Z453" i="1"/>
  <c r="AA453" i="1"/>
  <c r="AB453" i="1"/>
  <c r="AC453" i="1"/>
  <c r="AD453" i="1"/>
  <c r="AE453" i="1"/>
  <c r="AF453" i="1"/>
  <c r="AG453" i="1"/>
  <c r="AH453" i="1"/>
  <c r="AI453" i="1" s="1"/>
  <c r="AJ453" i="1"/>
  <c r="AK453" i="1"/>
  <c r="AL453" i="1"/>
  <c r="AM453" i="1"/>
  <c r="AN453" i="1"/>
  <c r="AO453" i="1"/>
  <c r="AP453" i="1"/>
  <c r="AQ453" i="1"/>
  <c r="AR453" i="1"/>
  <c r="AS453" i="1"/>
  <c r="AT453" i="1"/>
  <c r="AU453" i="1"/>
  <c r="AV453" i="1"/>
  <c r="AW453" i="1"/>
  <c r="AX453" i="1"/>
  <c r="AY453" i="1"/>
  <c r="AZ453" i="1"/>
  <c r="V454" i="1"/>
  <c r="W454" i="1"/>
  <c r="T454" i="1" s="1"/>
  <c r="X454" i="1"/>
  <c r="Y454" i="1"/>
  <c r="Z454" i="1"/>
  <c r="AA454" i="1"/>
  <c r="AB454" i="1"/>
  <c r="AC454" i="1"/>
  <c r="AD454" i="1"/>
  <c r="AE454" i="1"/>
  <c r="AF454" i="1"/>
  <c r="AH454" i="1" s="1"/>
  <c r="AI454" i="1" s="1"/>
  <c r="AG454" i="1"/>
  <c r="AJ454" i="1"/>
  <c r="AK454" i="1"/>
  <c r="AL454" i="1"/>
  <c r="AM454" i="1"/>
  <c r="AN454" i="1"/>
  <c r="AO454" i="1"/>
  <c r="AP454" i="1" s="1"/>
  <c r="AQ454" i="1"/>
  <c r="AR454" i="1"/>
  <c r="AS454" i="1"/>
  <c r="AT454" i="1"/>
  <c r="AU454" i="1"/>
  <c r="AV454" i="1"/>
  <c r="AW454" i="1"/>
  <c r="AX454" i="1"/>
  <c r="AY454" i="1"/>
  <c r="AZ454" i="1"/>
  <c r="V455" i="1"/>
  <c r="W455" i="1"/>
  <c r="X455" i="1"/>
  <c r="Y455" i="1"/>
  <c r="Z455" i="1"/>
  <c r="AA455" i="1"/>
  <c r="AB455" i="1"/>
  <c r="AC455" i="1"/>
  <c r="AD455" i="1"/>
  <c r="AE455" i="1"/>
  <c r="AF455" i="1"/>
  <c r="AH455" i="1" s="1"/>
  <c r="AI455" i="1" s="1"/>
  <c r="AG455" i="1"/>
  <c r="AJ455" i="1"/>
  <c r="AK455" i="1"/>
  <c r="AL455" i="1" s="1"/>
  <c r="AM455" i="1"/>
  <c r="AN455" i="1"/>
  <c r="AO455" i="1"/>
  <c r="AP455" i="1"/>
  <c r="AQ455" i="1"/>
  <c r="AR455" i="1" s="1"/>
  <c r="AS455" i="1"/>
  <c r="AT455" i="1"/>
  <c r="AU455" i="1"/>
  <c r="AV455" i="1"/>
  <c r="AW455" i="1"/>
  <c r="AX455" i="1"/>
  <c r="AY455" i="1"/>
  <c r="AZ455" i="1"/>
  <c r="V456" i="1"/>
  <c r="W456" i="1" s="1"/>
  <c r="X456" i="1"/>
  <c r="Y456" i="1"/>
  <c r="Z456" i="1"/>
  <c r="AA456" i="1"/>
  <c r="AB456" i="1"/>
  <c r="AC456" i="1"/>
  <c r="AD456" i="1" s="1"/>
  <c r="AE456" i="1"/>
  <c r="AF456" i="1"/>
  <c r="AG456" i="1"/>
  <c r="AH456" i="1"/>
  <c r="AI456" i="1"/>
  <c r="AJ456" i="1"/>
  <c r="AK456" i="1"/>
  <c r="AL456" i="1"/>
  <c r="AM456" i="1"/>
  <c r="AN456" i="1"/>
  <c r="AO456" i="1"/>
  <c r="AP456" i="1"/>
  <c r="AQ456" i="1"/>
  <c r="AR456" i="1"/>
  <c r="AS456" i="1"/>
  <c r="AT456" i="1"/>
  <c r="AU456" i="1"/>
  <c r="AV456" i="1"/>
  <c r="AW456" i="1"/>
  <c r="AX456" i="1"/>
  <c r="AY456" i="1"/>
  <c r="AZ456" i="1"/>
  <c r="V457" i="1"/>
  <c r="W457" i="1" s="1"/>
  <c r="X457" i="1"/>
  <c r="Y457" i="1"/>
  <c r="Z457" i="1"/>
  <c r="AA457" i="1"/>
  <c r="AB457" i="1"/>
  <c r="AC457" i="1"/>
  <c r="AD457" i="1" s="1"/>
  <c r="AE457" i="1"/>
  <c r="AF457" i="1"/>
  <c r="AH457" i="1" s="1"/>
  <c r="AI457" i="1" s="1"/>
  <c r="AG457" i="1"/>
  <c r="AJ457" i="1"/>
  <c r="AK457" i="1"/>
  <c r="AL457" i="1"/>
  <c r="AM457" i="1"/>
  <c r="AN457" i="1"/>
  <c r="AO457" i="1"/>
  <c r="AP457" i="1"/>
  <c r="AQ457" i="1"/>
  <c r="AR457" i="1"/>
  <c r="AS457" i="1"/>
  <c r="AT457" i="1"/>
  <c r="AU457" i="1"/>
  <c r="AV457" i="1"/>
  <c r="AW457" i="1"/>
  <c r="AX457" i="1"/>
  <c r="AY457" i="1"/>
  <c r="AZ457" i="1"/>
  <c r="V458" i="1"/>
  <c r="W458" i="1"/>
  <c r="X458" i="1"/>
  <c r="Y458" i="1"/>
  <c r="Z458" i="1"/>
  <c r="AA458" i="1"/>
  <c r="AB458" i="1"/>
  <c r="AC458" i="1"/>
  <c r="AD458" i="1" s="1"/>
  <c r="AE458" i="1"/>
  <c r="AF458" i="1"/>
  <c r="AG458" i="1"/>
  <c r="AH458" i="1"/>
  <c r="AI458" i="1"/>
  <c r="AJ458" i="1"/>
  <c r="AK458" i="1"/>
  <c r="AL458" i="1"/>
  <c r="AM458" i="1"/>
  <c r="AN458" i="1"/>
  <c r="AO458" i="1"/>
  <c r="AP458" i="1"/>
  <c r="AQ458" i="1"/>
  <c r="AR458" i="1"/>
  <c r="AS458" i="1"/>
  <c r="AT458" i="1"/>
  <c r="AU458" i="1"/>
  <c r="AV458" i="1"/>
  <c r="AW458" i="1"/>
  <c r="AX458" i="1"/>
  <c r="AY458" i="1"/>
  <c r="AZ458" i="1"/>
  <c r="V459" i="1"/>
  <c r="W459" i="1"/>
  <c r="X459" i="1"/>
  <c r="Y459" i="1"/>
  <c r="Z459" i="1"/>
  <c r="AA459" i="1"/>
  <c r="AB459" i="1"/>
  <c r="AC459" i="1"/>
  <c r="AD459" i="1"/>
  <c r="AE459" i="1"/>
  <c r="AF459" i="1"/>
  <c r="AG459" i="1"/>
  <c r="AH459" i="1"/>
  <c r="AI459" i="1" s="1"/>
  <c r="AJ459" i="1"/>
  <c r="AK459" i="1"/>
  <c r="AL459" i="1"/>
  <c r="AM459" i="1"/>
  <c r="AN459" i="1"/>
  <c r="AO459" i="1"/>
  <c r="AP459" i="1"/>
  <c r="AQ459" i="1"/>
  <c r="AR459" i="1"/>
  <c r="AS459" i="1"/>
  <c r="AT459" i="1"/>
  <c r="AU459" i="1"/>
  <c r="AV459" i="1"/>
  <c r="AW459" i="1"/>
  <c r="AX459" i="1"/>
  <c r="AY459" i="1"/>
  <c r="AZ459" i="1"/>
  <c r="V460" i="1"/>
  <c r="W460" i="1"/>
  <c r="X460" i="1"/>
  <c r="Y460" i="1"/>
  <c r="Z460" i="1"/>
  <c r="AA460" i="1"/>
  <c r="AB460" i="1"/>
  <c r="AC460" i="1"/>
  <c r="AD460" i="1"/>
  <c r="AE460" i="1"/>
  <c r="AF460" i="1"/>
  <c r="AH460" i="1" s="1"/>
  <c r="AG460" i="1"/>
  <c r="AI460" i="1"/>
  <c r="AJ460" i="1"/>
  <c r="AK460" i="1"/>
  <c r="AL460" i="1"/>
  <c r="AM460" i="1"/>
  <c r="AN460" i="1"/>
  <c r="AO460" i="1"/>
  <c r="AP460" i="1"/>
  <c r="AQ460" i="1"/>
  <c r="AR460" i="1" s="1"/>
  <c r="AS460" i="1"/>
  <c r="AT460" i="1"/>
  <c r="AU460" i="1"/>
  <c r="AV460" i="1"/>
  <c r="AW460" i="1"/>
  <c r="AX460" i="1"/>
  <c r="AY460" i="1"/>
  <c r="AZ460" i="1"/>
  <c r="V461" i="1"/>
  <c r="W461" i="1" s="1"/>
  <c r="T461" i="1" s="1"/>
  <c r="X461" i="1"/>
  <c r="Y461" i="1"/>
  <c r="Z461" i="1"/>
  <c r="AA461" i="1"/>
  <c r="AB461" i="1"/>
  <c r="AC461" i="1"/>
  <c r="AD461" i="1" s="1"/>
  <c r="AE461" i="1"/>
  <c r="AF461" i="1"/>
  <c r="AH461" i="1" s="1"/>
  <c r="AI461" i="1" s="1"/>
  <c r="AG461" i="1"/>
  <c r="AJ461" i="1"/>
  <c r="AK461" i="1"/>
  <c r="AL461" i="1" s="1"/>
  <c r="AM461" i="1"/>
  <c r="AN461" i="1" s="1"/>
  <c r="AO461" i="1"/>
  <c r="AP461" i="1"/>
  <c r="AQ461" i="1"/>
  <c r="AR461" i="1"/>
  <c r="AS461" i="1"/>
  <c r="AT461" i="1"/>
  <c r="AU461" i="1"/>
  <c r="AV461" i="1"/>
  <c r="AW461" i="1"/>
  <c r="AX461" i="1"/>
  <c r="AY461" i="1"/>
  <c r="AZ461" i="1"/>
  <c r="V462" i="1"/>
  <c r="W462" i="1" s="1"/>
  <c r="X462" i="1"/>
  <c r="Y462" i="1"/>
  <c r="Z462" i="1"/>
  <c r="AA462" i="1"/>
  <c r="AB462" i="1"/>
  <c r="AC462" i="1"/>
  <c r="AD462" i="1" s="1"/>
  <c r="AE462" i="1"/>
  <c r="AF462" i="1"/>
  <c r="AG462" i="1"/>
  <c r="AH462" i="1"/>
  <c r="AI462" i="1"/>
  <c r="AJ462" i="1"/>
  <c r="AK462" i="1"/>
  <c r="AL462" i="1"/>
  <c r="AM462" i="1"/>
  <c r="AN462" i="1"/>
  <c r="AO462" i="1"/>
  <c r="AP462" i="1" s="1"/>
  <c r="AQ462" i="1"/>
  <c r="AR462" i="1"/>
  <c r="AS462" i="1"/>
  <c r="AT462" i="1"/>
  <c r="AU462" i="1"/>
  <c r="AV462" i="1"/>
  <c r="AW462" i="1"/>
  <c r="AX462" i="1"/>
  <c r="AY462" i="1"/>
  <c r="AZ462" i="1"/>
  <c r="V463" i="1"/>
  <c r="W463" i="1" s="1"/>
  <c r="X463" i="1"/>
  <c r="Y463" i="1"/>
  <c r="Z463" i="1"/>
  <c r="AA463" i="1"/>
  <c r="AB463" i="1"/>
  <c r="AC463" i="1"/>
  <c r="AD463" i="1" s="1"/>
  <c r="AE463" i="1"/>
  <c r="AF463" i="1"/>
  <c r="AG463" i="1"/>
  <c r="AH463" i="1"/>
  <c r="AI463" i="1" s="1"/>
  <c r="AJ463" i="1"/>
  <c r="AK463" i="1"/>
  <c r="AL463" i="1"/>
  <c r="AM463" i="1"/>
  <c r="AN463" i="1"/>
  <c r="AO463" i="1"/>
  <c r="AP463" i="1"/>
  <c r="AQ463" i="1"/>
  <c r="AR463" i="1" s="1"/>
  <c r="AS463" i="1"/>
  <c r="AT463" i="1"/>
  <c r="AU463" i="1"/>
  <c r="AV463" i="1"/>
  <c r="AW463" i="1"/>
  <c r="AX463" i="1"/>
  <c r="AY463" i="1"/>
  <c r="AZ463" i="1"/>
  <c r="V464" i="1"/>
  <c r="W464" i="1"/>
  <c r="X464" i="1"/>
  <c r="Y464" i="1"/>
  <c r="Z464" i="1"/>
  <c r="AA464" i="1"/>
  <c r="AB464" i="1"/>
  <c r="AC464" i="1"/>
  <c r="AD464" i="1"/>
  <c r="AE464" i="1"/>
  <c r="AF464" i="1"/>
  <c r="AG464" i="1"/>
  <c r="AH464" i="1"/>
  <c r="AI464" i="1"/>
  <c r="AJ464" i="1"/>
  <c r="AK464" i="1"/>
  <c r="AL464" i="1" s="1"/>
  <c r="AM464" i="1"/>
  <c r="AN464" i="1" s="1"/>
  <c r="AO464" i="1"/>
  <c r="AP464" i="1"/>
  <c r="AQ464" i="1"/>
  <c r="AR464" i="1"/>
  <c r="AS464" i="1"/>
  <c r="AT464" i="1"/>
  <c r="AU464" i="1"/>
  <c r="AV464" i="1"/>
  <c r="AW464" i="1"/>
  <c r="AX464" i="1"/>
  <c r="AY464" i="1"/>
  <c r="AZ464" i="1"/>
  <c r="V465" i="1"/>
  <c r="W465" i="1" s="1"/>
  <c r="X465" i="1"/>
  <c r="Y465" i="1"/>
  <c r="Z465" i="1"/>
  <c r="AA465" i="1"/>
  <c r="AB465" i="1"/>
  <c r="AC465" i="1"/>
  <c r="AD465" i="1" s="1"/>
  <c r="AE465" i="1"/>
  <c r="AF465" i="1"/>
  <c r="AH465" i="1" s="1"/>
  <c r="AI465" i="1" s="1"/>
  <c r="AG465" i="1"/>
  <c r="AJ465" i="1"/>
  <c r="AK465" i="1"/>
  <c r="AL465" i="1"/>
  <c r="AM465" i="1"/>
  <c r="AN465" i="1"/>
  <c r="AO465" i="1"/>
  <c r="AP465" i="1"/>
  <c r="AQ465" i="1"/>
  <c r="AR465" i="1"/>
  <c r="AS465" i="1"/>
  <c r="AT465" i="1"/>
  <c r="AU465" i="1"/>
  <c r="AV465" i="1"/>
  <c r="AW465" i="1"/>
  <c r="AX465" i="1"/>
  <c r="AY465" i="1"/>
  <c r="AZ465" i="1"/>
  <c r="V466" i="1"/>
  <c r="W466" i="1"/>
  <c r="X466" i="1"/>
  <c r="Y466" i="1"/>
  <c r="Z466" i="1"/>
  <c r="AA466" i="1"/>
  <c r="AB466" i="1"/>
  <c r="AC466" i="1"/>
  <c r="AD466" i="1"/>
  <c r="AE466" i="1"/>
  <c r="AF466" i="1"/>
  <c r="AG466" i="1"/>
  <c r="AH466" i="1"/>
  <c r="AI466" i="1" s="1"/>
  <c r="AJ466" i="1"/>
  <c r="AK466" i="1"/>
  <c r="AL466" i="1" s="1"/>
  <c r="AM466" i="1"/>
  <c r="AN466" i="1"/>
  <c r="AO466" i="1"/>
  <c r="AP466" i="1"/>
  <c r="AQ466" i="1"/>
  <c r="AR466" i="1"/>
  <c r="AS466" i="1"/>
  <c r="AT466" i="1"/>
  <c r="AU466" i="1"/>
  <c r="AV466" i="1"/>
  <c r="AW466" i="1"/>
  <c r="AX466" i="1"/>
  <c r="AY466" i="1"/>
  <c r="AZ466" i="1"/>
  <c r="V467" i="1"/>
  <c r="W467" i="1" s="1"/>
  <c r="X467" i="1"/>
  <c r="Y467" i="1"/>
  <c r="Z467" i="1"/>
  <c r="AA467" i="1"/>
  <c r="AB467" i="1"/>
  <c r="AC467" i="1"/>
  <c r="AD467" i="1" s="1"/>
  <c r="AE467" i="1"/>
  <c r="AF467" i="1"/>
  <c r="AG467" i="1"/>
  <c r="AH467" i="1"/>
  <c r="AI467" i="1"/>
  <c r="AJ467" i="1"/>
  <c r="AK467" i="1"/>
  <c r="AL467" i="1"/>
  <c r="AM467" i="1"/>
  <c r="AN467" i="1"/>
  <c r="AO467" i="1"/>
  <c r="AP467" i="1"/>
  <c r="AQ467" i="1"/>
  <c r="AR467" i="1"/>
  <c r="AS467" i="1"/>
  <c r="AT467" i="1"/>
  <c r="AU467" i="1"/>
  <c r="AV467" i="1"/>
  <c r="AW467" i="1"/>
  <c r="AX467" i="1"/>
  <c r="AY467" i="1"/>
  <c r="AZ467" i="1"/>
  <c r="V468" i="1"/>
  <c r="W468" i="1" s="1"/>
  <c r="X468" i="1"/>
  <c r="Y468" i="1"/>
  <c r="Z468" i="1"/>
  <c r="AA468" i="1"/>
  <c r="AB468" i="1"/>
  <c r="AC468" i="1"/>
  <c r="AD468" i="1" s="1"/>
  <c r="AE468" i="1"/>
  <c r="AF468" i="1"/>
  <c r="AH468" i="1" s="1"/>
  <c r="AI468" i="1" s="1"/>
  <c r="AG468" i="1"/>
  <c r="AJ468" i="1"/>
  <c r="AK468" i="1"/>
  <c r="AL468" i="1"/>
  <c r="AM468" i="1"/>
  <c r="AN468" i="1"/>
  <c r="AO468" i="1"/>
  <c r="AP468" i="1" s="1"/>
  <c r="AQ468" i="1"/>
  <c r="AR468" i="1"/>
  <c r="AS468" i="1"/>
  <c r="AT468" i="1"/>
  <c r="AU468" i="1"/>
  <c r="AV468" i="1"/>
  <c r="AW468" i="1"/>
  <c r="AX468" i="1"/>
  <c r="AY468" i="1"/>
  <c r="AZ468" i="1"/>
  <c r="V469" i="1"/>
  <c r="W469" i="1"/>
  <c r="T469" i="1" s="1"/>
  <c r="X469" i="1"/>
  <c r="Y469" i="1"/>
  <c r="Z469" i="1"/>
  <c r="AA469" i="1"/>
  <c r="AB469" i="1"/>
  <c r="AC469" i="1"/>
  <c r="AD469" i="1"/>
  <c r="AE469" i="1"/>
  <c r="AF469" i="1"/>
  <c r="AG469" i="1"/>
  <c r="AH469" i="1" s="1"/>
  <c r="AI469" i="1" s="1"/>
  <c r="AJ469" i="1"/>
  <c r="AK469" i="1"/>
  <c r="AL469" i="1"/>
  <c r="AM469" i="1"/>
  <c r="AN469" i="1"/>
  <c r="AO469" i="1"/>
  <c r="AP469" i="1" s="1"/>
  <c r="AQ469" i="1"/>
  <c r="AR469" i="1" s="1"/>
  <c r="AS469" i="1"/>
  <c r="AT469" i="1"/>
  <c r="AU469" i="1"/>
  <c r="AV469" i="1"/>
  <c r="AW469" i="1"/>
  <c r="AX469" i="1"/>
  <c r="AY469" i="1"/>
  <c r="AZ469" i="1"/>
  <c r="V470" i="1"/>
  <c r="W470" i="1"/>
  <c r="X470" i="1"/>
  <c r="Y470" i="1"/>
  <c r="Z470" i="1"/>
  <c r="AA470" i="1"/>
  <c r="AB470" i="1"/>
  <c r="AC470" i="1"/>
  <c r="AD470" i="1"/>
  <c r="AE470" i="1"/>
  <c r="AF470" i="1"/>
  <c r="AG470" i="1"/>
  <c r="AJ470" i="1"/>
  <c r="AK470" i="1"/>
  <c r="AL470" i="1"/>
  <c r="AM470" i="1"/>
  <c r="AN470" i="1"/>
  <c r="AO470" i="1"/>
  <c r="AP470" i="1"/>
  <c r="AQ470" i="1"/>
  <c r="AR470" i="1" s="1"/>
  <c r="AS470" i="1"/>
  <c r="AT470" i="1"/>
  <c r="AU470" i="1"/>
  <c r="AV470" i="1"/>
  <c r="AW470" i="1"/>
  <c r="AX470" i="1"/>
  <c r="AY470" i="1"/>
  <c r="AZ470" i="1"/>
  <c r="V471" i="1"/>
  <c r="W471" i="1"/>
  <c r="X471" i="1"/>
  <c r="Y471" i="1"/>
  <c r="Z471" i="1"/>
  <c r="AA471" i="1"/>
  <c r="AB471" i="1"/>
  <c r="AC471" i="1"/>
  <c r="AD471" i="1"/>
  <c r="AE471" i="1"/>
  <c r="AF471" i="1"/>
  <c r="AG471" i="1"/>
  <c r="AH471" i="1"/>
  <c r="AI471" i="1"/>
  <c r="AJ471" i="1"/>
  <c r="AK471" i="1"/>
  <c r="AL471" i="1" s="1"/>
  <c r="AM471" i="1"/>
  <c r="AN471" i="1"/>
  <c r="AO471" i="1"/>
  <c r="AP471" i="1"/>
  <c r="AQ471" i="1"/>
  <c r="AR471" i="1"/>
  <c r="AS471" i="1"/>
  <c r="AT471" i="1"/>
  <c r="AU471" i="1"/>
  <c r="AV471" i="1"/>
  <c r="AW471" i="1"/>
  <c r="AX471" i="1"/>
  <c r="AY471" i="1"/>
  <c r="AZ471" i="1"/>
  <c r="V472" i="1"/>
  <c r="W472" i="1"/>
  <c r="X472" i="1"/>
  <c r="Y472" i="1"/>
  <c r="Z472" i="1"/>
  <c r="AA472" i="1"/>
  <c r="AB472" i="1"/>
  <c r="AC472" i="1"/>
  <c r="AD472" i="1"/>
  <c r="AE472" i="1"/>
  <c r="AF472" i="1"/>
  <c r="AG472" i="1"/>
  <c r="AH472" i="1"/>
  <c r="AI472" i="1" s="1"/>
  <c r="AJ472" i="1"/>
  <c r="AK472" i="1"/>
  <c r="AL472" i="1"/>
  <c r="AM472" i="1"/>
  <c r="AN472" i="1"/>
  <c r="AO472" i="1"/>
  <c r="AP472" i="1"/>
  <c r="AQ472" i="1"/>
  <c r="AR472" i="1" s="1"/>
  <c r="AS472" i="1"/>
  <c r="AT472" i="1"/>
  <c r="AU472" i="1"/>
  <c r="AV472" i="1"/>
  <c r="AW472" i="1"/>
  <c r="AX472" i="1"/>
  <c r="AY472" i="1"/>
  <c r="AZ472" i="1"/>
  <c r="V473" i="1"/>
  <c r="W473" i="1"/>
  <c r="X473" i="1"/>
  <c r="Y473" i="1"/>
  <c r="Z473" i="1"/>
  <c r="AA473" i="1"/>
  <c r="AB473" i="1"/>
  <c r="AC473" i="1"/>
  <c r="AD473" i="1" s="1"/>
  <c r="AE473" i="1"/>
  <c r="AF473" i="1"/>
  <c r="AG473" i="1"/>
  <c r="AH473" i="1"/>
  <c r="AI473" i="1" s="1"/>
  <c r="AJ473" i="1"/>
  <c r="AK473" i="1"/>
  <c r="AL473" i="1"/>
  <c r="AM473" i="1"/>
  <c r="AN473" i="1"/>
  <c r="AO473" i="1"/>
  <c r="AP473" i="1"/>
  <c r="AQ473" i="1"/>
  <c r="AR473" i="1" s="1"/>
  <c r="AS473" i="1"/>
  <c r="AT473" i="1"/>
  <c r="AU473" i="1"/>
  <c r="AV473" i="1"/>
  <c r="AW473" i="1"/>
  <c r="AX473" i="1"/>
  <c r="AY473" i="1"/>
  <c r="AZ473" i="1"/>
  <c r="V474" i="1"/>
  <c r="W474" i="1"/>
  <c r="X474" i="1"/>
  <c r="Y474" i="1"/>
  <c r="Z474" i="1"/>
  <c r="AA474" i="1"/>
  <c r="AB474" i="1"/>
  <c r="AC474" i="1"/>
  <c r="AD474" i="1" s="1"/>
  <c r="AE474" i="1"/>
  <c r="AF474" i="1"/>
  <c r="AG474" i="1"/>
  <c r="AH474" i="1"/>
  <c r="AI474" i="1" s="1"/>
  <c r="AJ474" i="1"/>
  <c r="AK474" i="1"/>
  <c r="AL474" i="1"/>
  <c r="AM474" i="1"/>
  <c r="AN474" i="1" s="1"/>
  <c r="AO474" i="1"/>
  <c r="AP474" i="1" s="1"/>
  <c r="AQ474" i="1"/>
  <c r="AR474" i="1" s="1"/>
  <c r="AS474" i="1"/>
  <c r="AT474" i="1"/>
  <c r="AU474" i="1"/>
  <c r="AV474" i="1"/>
  <c r="AW474" i="1"/>
  <c r="AX474" i="1"/>
  <c r="AY474" i="1"/>
  <c r="AZ474" i="1"/>
  <c r="V475" i="1"/>
  <c r="W475" i="1"/>
  <c r="X475" i="1"/>
  <c r="Y475" i="1"/>
  <c r="Z475" i="1"/>
  <c r="AA475" i="1"/>
  <c r="AB475" i="1"/>
  <c r="AC475" i="1"/>
  <c r="AD475" i="1"/>
  <c r="AE475" i="1"/>
  <c r="AF475" i="1"/>
  <c r="AG475" i="1"/>
  <c r="AJ475" i="1"/>
  <c r="AK475" i="1"/>
  <c r="AL475" i="1"/>
  <c r="AM475" i="1"/>
  <c r="AN475" i="1"/>
  <c r="AO475" i="1"/>
  <c r="AP475" i="1"/>
  <c r="AQ475" i="1"/>
  <c r="AR475" i="1"/>
  <c r="AS475" i="1"/>
  <c r="AT475" i="1"/>
  <c r="AU475" i="1"/>
  <c r="AV475" i="1"/>
  <c r="AW475" i="1"/>
  <c r="AX475" i="1"/>
  <c r="AY475" i="1"/>
  <c r="AZ475" i="1"/>
  <c r="V476" i="1"/>
  <c r="W476" i="1"/>
  <c r="X476" i="1"/>
  <c r="Y476" i="1"/>
  <c r="Z476" i="1"/>
  <c r="AA476" i="1"/>
  <c r="AB476" i="1"/>
  <c r="AC476" i="1"/>
  <c r="AD476" i="1" s="1"/>
  <c r="AE476" i="1"/>
  <c r="AF476" i="1"/>
  <c r="AH476" i="1" s="1"/>
  <c r="AI476" i="1" s="1"/>
  <c r="AG476" i="1"/>
  <c r="AJ476" i="1"/>
  <c r="AK476" i="1"/>
  <c r="AL476" i="1"/>
  <c r="AM476" i="1"/>
  <c r="AN476" i="1"/>
  <c r="AO476" i="1"/>
  <c r="AP476" i="1" s="1"/>
  <c r="AQ476" i="1"/>
  <c r="AR476" i="1" s="1"/>
  <c r="AS476" i="1"/>
  <c r="AT476" i="1"/>
  <c r="AU476" i="1"/>
  <c r="AV476" i="1"/>
  <c r="AW476" i="1"/>
  <c r="AX476" i="1"/>
  <c r="AY476" i="1"/>
  <c r="AZ476" i="1"/>
  <c r="V477" i="1"/>
  <c r="W477" i="1"/>
  <c r="T477" i="1" s="1"/>
  <c r="X477" i="1"/>
  <c r="Y477" i="1"/>
  <c r="Z477" i="1"/>
  <c r="AA477" i="1"/>
  <c r="AB477" i="1"/>
  <c r="AC477" i="1"/>
  <c r="AD477" i="1"/>
  <c r="AE477" i="1"/>
  <c r="AF477" i="1"/>
  <c r="AH477" i="1" s="1"/>
  <c r="AI477" i="1" s="1"/>
  <c r="AG477" i="1"/>
  <c r="AJ477" i="1"/>
  <c r="AK477" i="1"/>
  <c r="AL477" i="1"/>
  <c r="AM477" i="1"/>
  <c r="AN477" i="1"/>
  <c r="AO477" i="1"/>
  <c r="AP477" i="1" s="1"/>
  <c r="AQ477" i="1"/>
  <c r="AR477" i="1"/>
  <c r="AS477" i="1"/>
  <c r="AT477" i="1"/>
  <c r="AU477" i="1"/>
  <c r="AV477" i="1"/>
  <c r="AW477" i="1"/>
  <c r="AX477" i="1"/>
  <c r="AY477" i="1"/>
  <c r="AZ477" i="1"/>
  <c r="V478" i="1"/>
  <c r="W478" i="1"/>
  <c r="T478" i="1" s="1"/>
  <c r="X478" i="1"/>
  <c r="Y478" i="1"/>
  <c r="Z478" i="1"/>
  <c r="AA478" i="1"/>
  <c r="AB478" i="1"/>
  <c r="AC478" i="1"/>
  <c r="AD478" i="1"/>
  <c r="AE478" i="1"/>
  <c r="AF478" i="1"/>
  <c r="AH478" i="1" s="1"/>
  <c r="AI478" i="1" s="1"/>
  <c r="AG478" i="1"/>
  <c r="AJ478" i="1"/>
  <c r="AK478" i="1"/>
  <c r="AL478" i="1" s="1"/>
  <c r="AM478" i="1"/>
  <c r="AN478" i="1"/>
  <c r="AO478" i="1"/>
  <c r="AP478" i="1" s="1"/>
  <c r="AQ478" i="1"/>
  <c r="AR478" i="1" s="1"/>
  <c r="AS478" i="1"/>
  <c r="AT478" i="1"/>
  <c r="AU478" i="1"/>
  <c r="AV478" i="1"/>
  <c r="AW478" i="1"/>
  <c r="AX478" i="1"/>
  <c r="AY478" i="1"/>
  <c r="AZ478" i="1"/>
  <c r="V479" i="1"/>
  <c r="W479" i="1"/>
  <c r="T479" i="1" s="1"/>
  <c r="X479" i="1"/>
  <c r="Y479" i="1"/>
  <c r="Z479" i="1"/>
  <c r="AA479" i="1"/>
  <c r="AB479" i="1"/>
  <c r="AC479" i="1"/>
  <c r="AD479" i="1"/>
  <c r="AE479" i="1"/>
  <c r="AF479" i="1"/>
  <c r="AH479" i="1" s="1"/>
  <c r="AI479" i="1" s="1"/>
  <c r="AG479" i="1"/>
  <c r="AJ479" i="1"/>
  <c r="AK479" i="1"/>
  <c r="AL479" i="1"/>
  <c r="AM479" i="1"/>
  <c r="AN479" i="1" s="1"/>
  <c r="U479" i="1" s="1"/>
  <c r="AO479" i="1"/>
  <c r="AP479" i="1"/>
  <c r="AQ479" i="1"/>
  <c r="AR479" i="1"/>
  <c r="AS479" i="1"/>
  <c r="AT479" i="1"/>
  <c r="AU479" i="1"/>
  <c r="AV479" i="1"/>
  <c r="AW479" i="1"/>
  <c r="AX479" i="1"/>
  <c r="AY479" i="1"/>
  <c r="AZ479" i="1"/>
  <c r="V480" i="1"/>
  <c r="W480" i="1" s="1"/>
  <c r="X480" i="1"/>
  <c r="Y480" i="1"/>
  <c r="Z480" i="1"/>
  <c r="AA480" i="1"/>
  <c r="AB480" i="1"/>
  <c r="AC480" i="1"/>
  <c r="AD480" i="1"/>
  <c r="AE480" i="1"/>
  <c r="AF480" i="1"/>
  <c r="AH480" i="1" s="1"/>
  <c r="AI480" i="1" s="1"/>
  <c r="AG480" i="1"/>
  <c r="AJ480" i="1"/>
  <c r="AK480" i="1"/>
  <c r="AL480" i="1"/>
  <c r="AM480" i="1"/>
  <c r="AN480" i="1" s="1"/>
  <c r="AO480" i="1"/>
  <c r="AP480" i="1" s="1"/>
  <c r="AQ480" i="1"/>
  <c r="AR480" i="1"/>
  <c r="AS480" i="1"/>
  <c r="AT480" i="1"/>
  <c r="AU480" i="1"/>
  <c r="AV480" i="1"/>
  <c r="AW480" i="1"/>
  <c r="AX480" i="1"/>
  <c r="AY480" i="1"/>
  <c r="AZ480" i="1"/>
  <c r="V481" i="1"/>
  <c r="W481" i="1" s="1"/>
  <c r="T481" i="1" s="1"/>
  <c r="X481" i="1"/>
  <c r="Y481" i="1"/>
  <c r="Z481" i="1"/>
  <c r="AA481" i="1"/>
  <c r="AB481" i="1"/>
  <c r="AC481" i="1"/>
  <c r="AD481" i="1"/>
  <c r="AE481" i="1"/>
  <c r="AF481" i="1"/>
  <c r="AH481" i="1" s="1"/>
  <c r="AI481" i="1" s="1"/>
  <c r="AG481" i="1"/>
  <c r="AJ481" i="1"/>
  <c r="AK481" i="1"/>
  <c r="AL481" i="1" s="1"/>
  <c r="AM481" i="1"/>
  <c r="AN481" i="1"/>
  <c r="AO481" i="1"/>
  <c r="AP481" i="1" s="1"/>
  <c r="AQ481" i="1"/>
  <c r="AR481" i="1"/>
  <c r="AS481" i="1"/>
  <c r="AT481" i="1"/>
  <c r="AU481" i="1"/>
  <c r="AV481" i="1"/>
  <c r="AW481" i="1"/>
  <c r="AX481" i="1"/>
  <c r="AY481" i="1"/>
  <c r="AZ481" i="1"/>
  <c r="V482" i="1"/>
  <c r="W482" i="1"/>
  <c r="X482" i="1"/>
  <c r="Y482" i="1"/>
  <c r="Z482" i="1"/>
  <c r="AA482" i="1"/>
  <c r="T482" i="1" s="1"/>
  <c r="AB482" i="1"/>
  <c r="U482" i="1" s="1"/>
  <c r="AC482" i="1"/>
  <c r="AD482" i="1"/>
  <c r="AE482" i="1"/>
  <c r="AF482" i="1"/>
  <c r="AH482" i="1" s="1"/>
  <c r="AI482" i="1" s="1"/>
  <c r="AG482" i="1"/>
  <c r="AJ482" i="1"/>
  <c r="AK482" i="1"/>
  <c r="AL482" i="1" s="1"/>
  <c r="AM482" i="1"/>
  <c r="AN482" i="1"/>
  <c r="AO482" i="1"/>
  <c r="AP482" i="1" s="1"/>
  <c r="AQ482" i="1"/>
  <c r="AR482" i="1"/>
  <c r="AS482" i="1"/>
  <c r="AT482" i="1"/>
  <c r="AU482" i="1"/>
  <c r="AV482" i="1"/>
  <c r="AW482" i="1"/>
  <c r="AX482" i="1"/>
  <c r="AY482" i="1"/>
  <c r="AZ482" i="1"/>
  <c r="E9" i="4"/>
  <c r="Z61" i="7"/>
  <c r="AA61" i="7" s="1"/>
  <c r="AB61" i="7"/>
  <c r="AC61" i="7"/>
  <c r="AD61" i="7"/>
  <c r="AE61" i="7"/>
  <c r="AF61" i="7"/>
  <c r="AG61" i="7"/>
  <c r="AH61" i="7"/>
  <c r="AI61" i="7"/>
  <c r="AJ61" i="7"/>
  <c r="AM61" i="7" s="1"/>
  <c r="AN61" i="7" s="1"/>
  <c r="AK61" i="7"/>
  <c r="AL61" i="7"/>
  <c r="AO61" i="7"/>
  <c r="AP61" i="7"/>
  <c r="AQ61" i="7"/>
  <c r="AR61" i="7"/>
  <c r="AS61" i="7"/>
  <c r="AT61" i="7"/>
  <c r="AU61" i="7"/>
  <c r="AV61" i="7"/>
  <c r="AW61" i="7"/>
  <c r="AX61" i="7"/>
  <c r="AY61" i="7"/>
  <c r="AZ61" i="7"/>
  <c r="BA61" i="7"/>
  <c r="BB61" i="7"/>
  <c r="BC61" i="7"/>
  <c r="BD61" i="7"/>
  <c r="BE61" i="7"/>
  <c r="BF61" i="7"/>
  <c r="BG61" i="7"/>
  <c r="BH61" i="7"/>
  <c r="BI61" i="7"/>
  <c r="BJ61" i="7"/>
  <c r="Z62" i="7"/>
  <c r="AA62" i="7"/>
  <c r="AB62" i="7"/>
  <c r="AC62" i="7"/>
  <c r="AD62" i="7"/>
  <c r="AE62" i="7"/>
  <c r="AF62" i="7"/>
  <c r="AG62" i="7"/>
  <c r="AH62" i="7" s="1"/>
  <c r="AI62" i="7"/>
  <c r="AJ62" i="7"/>
  <c r="AK62" i="7"/>
  <c r="AL62" i="7"/>
  <c r="AO62" i="7"/>
  <c r="AP62" i="7"/>
  <c r="AQ62" i="7"/>
  <c r="AR62" i="7"/>
  <c r="AS62" i="7"/>
  <c r="AT62" i="7"/>
  <c r="AU62" i="7"/>
  <c r="AV62" i="7"/>
  <c r="AW62" i="7"/>
  <c r="AX62" i="7" s="1"/>
  <c r="AY62" i="7"/>
  <c r="AZ62" i="7" s="1"/>
  <c r="BA62" i="7"/>
  <c r="BB62" i="7"/>
  <c r="BC62" i="7"/>
  <c r="BD62" i="7"/>
  <c r="BE62" i="7"/>
  <c r="BF62" i="7"/>
  <c r="BG62" i="7"/>
  <c r="BH62" i="7"/>
  <c r="BI62" i="7"/>
  <c r="BJ62" i="7"/>
  <c r="Z63" i="7"/>
  <c r="AA63" i="7" s="1"/>
  <c r="AB63" i="7"/>
  <c r="AC63" i="7"/>
  <c r="AD63" i="7"/>
  <c r="AE63" i="7"/>
  <c r="AF63" i="7"/>
  <c r="AG63" i="7"/>
  <c r="AH63" i="7" s="1"/>
  <c r="AI63" i="7"/>
  <c r="AJ63" i="7"/>
  <c r="AM63" i="7" s="1"/>
  <c r="AN63" i="7" s="1"/>
  <c r="AK63" i="7"/>
  <c r="AL63" i="7"/>
  <c r="AO63" i="7"/>
  <c r="AP63" i="7"/>
  <c r="AQ63" i="7"/>
  <c r="AR63" i="7"/>
  <c r="AS63" i="7"/>
  <c r="AT63" i="7"/>
  <c r="AU63" i="7"/>
  <c r="AV63" i="7"/>
  <c r="AW63" i="7"/>
  <c r="AX63" i="7"/>
  <c r="AY63" i="7"/>
  <c r="AZ63" i="7"/>
  <c r="BA63" i="7"/>
  <c r="BB63" i="7"/>
  <c r="BC63" i="7"/>
  <c r="BD63" i="7"/>
  <c r="BE63" i="7"/>
  <c r="BF63" i="7"/>
  <c r="BG63" i="7"/>
  <c r="BH63" i="7"/>
  <c r="BI63" i="7"/>
  <c r="BJ63" i="7"/>
  <c r="Z64" i="7"/>
  <c r="AA64" i="7"/>
  <c r="AB64" i="7"/>
  <c r="AC64" i="7"/>
  <c r="AD64" i="7"/>
  <c r="AE64" i="7"/>
  <c r="AF64" i="7"/>
  <c r="AG64" i="7"/>
  <c r="AH64" i="7"/>
  <c r="AI64" i="7"/>
  <c r="AJ64" i="7"/>
  <c r="AM64" i="7" s="1"/>
  <c r="AN64" i="7" s="1"/>
  <c r="AK64" i="7"/>
  <c r="AL64" i="7"/>
  <c r="AO64" i="7"/>
  <c r="AP64" i="7"/>
  <c r="AQ64" i="7"/>
  <c r="AR64" i="7"/>
  <c r="AS64" i="7"/>
  <c r="AT64" i="7"/>
  <c r="AU64" i="7"/>
  <c r="AV64" i="7"/>
  <c r="AW64" i="7"/>
  <c r="AX64" i="7"/>
  <c r="AY64" i="7"/>
  <c r="AZ64" i="7" s="1"/>
  <c r="BA64" i="7"/>
  <c r="BB64" i="7"/>
  <c r="BC64" i="7"/>
  <c r="BD64" i="7"/>
  <c r="BE64" i="7"/>
  <c r="BF64" i="7"/>
  <c r="BG64" i="7"/>
  <c r="BH64" i="7"/>
  <c r="BI64" i="7"/>
  <c r="BJ64" i="7"/>
  <c r="Z65" i="7"/>
  <c r="AA65" i="7"/>
  <c r="AB65" i="7"/>
  <c r="AC65" i="7"/>
  <c r="AD65" i="7"/>
  <c r="AE65" i="7"/>
  <c r="AF65" i="7"/>
  <c r="AG65" i="7"/>
  <c r="AH65" i="7"/>
  <c r="AI65" i="7"/>
  <c r="AJ65" i="7"/>
  <c r="AK65" i="7"/>
  <c r="AL65" i="7"/>
  <c r="AO65" i="7"/>
  <c r="AP65" i="7"/>
  <c r="AQ65" i="7"/>
  <c r="AR65" i="7"/>
  <c r="AS65" i="7"/>
  <c r="AT65" i="7"/>
  <c r="AU65" i="7"/>
  <c r="AV65" i="7"/>
  <c r="AW65" i="7"/>
  <c r="AX65" i="7"/>
  <c r="AY65" i="7"/>
  <c r="AZ65" i="7"/>
  <c r="BA65" i="7"/>
  <c r="BB65" i="7"/>
  <c r="BC65" i="7"/>
  <c r="BD65" i="7"/>
  <c r="BE65" i="7"/>
  <c r="BF65" i="7"/>
  <c r="BG65" i="7"/>
  <c r="BH65" i="7"/>
  <c r="BI65" i="7"/>
  <c r="BJ65" i="7"/>
  <c r="Z54" i="7"/>
  <c r="AA54" i="7" s="1"/>
  <c r="X54" i="7" s="1"/>
  <c r="AB54" i="7"/>
  <c r="AC54" i="7"/>
  <c r="AD54" i="7"/>
  <c r="AE54" i="7"/>
  <c r="AF54" i="7"/>
  <c r="AG54" i="7"/>
  <c r="AH54" i="7"/>
  <c r="AI54" i="7"/>
  <c r="AJ54" i="7"/>
  <c r="AK54" i="7"/>
  <c r="AL54" i="7"/>
  <c r="AO54" i="7"/>
  <c r="AP54" i="7"/>
  <c r="AQ54" i="7"/>
  <c r="AR54" i="7"/>
  <c r="AS54" i="7"/>
  <c r="AT54" i="7" s="1"/>
  <c r="AU54" i="7"/>
  <c r="AV54" i="7"/>
  <c r="AW54" i="7"/>
  <c r="AX54" i="7"/>
  <c r="AY54" i="7"/>
  <c r="AZ54" i="7"/>
  <c r="BA54" i="7"/>
  <c r="BB54" i="7"/>
  <c r="BC54" i="7"/>
  <c r="BD54" i="7"/>
  <c r="BE54" i="7"/>
  <c r="BF54" i="7"/>
  <c r="BG54" i="7"/>
  <c r="BH54" i="7"/>
  <c r="BI54" i="7"/>
  <c r="BJ54" i="7"/>
  <c r="Z55" i="7"/>
  <c r="AA55" i="7"/>
  <c r="AB55" i="7"/>
  <c r="AC55" i="7"/>
  <c r="AD55" i="7"/>
  <c r="AE55" i="7"/>
  <c r="X55" i="7" s="1"/>
  <c r="AF55" i="7"/>
  <c r="AG55" i="7"/>
  <c r="AH55" i="7" s="1"/>
  <c r="AI55" i="7"/>
  <c r="AJ55" i="7"/>
  <c r="AK55" i="7"/>
  <c r="AL55" i="7"/>
  <c r="AO55" i="7"/>
  <c r="AP55" i="7"/>
  <c r="AQ55" i="7"/>
  <c r="AR55" i="7"/>
  <c r="AS55" i="7"/>
  <c r="AT55" i="7"/>
  <c r="AU55" i="7"/>
  <c r="AV55" i="7"/>
  <c r="AW55" i="7"/>
  <c r="AX55" i="7" s="1"/>
  <c r="AY55" i="7"/>
  <c r="AZ55" i="7"/>
  <c r="BA55" i="7"/>
  <c r="BB55" i="7"/>
  <c r="BC55" i="7"/>
  <c r="BD55" i="7"/>
  <c r="BE55" i="7"/>
  <c r="BF55" i="7"/>
  <c r="BG55" i="7"/>
  <c r="BH55" i="7"/>
  <c r="BI55" i="7"/>
  <c r="BJ55" i="7"/>
  <c r="Z56" i="7"/>
  <c r="AA56" i="7" s="1"/>
  <c r="AB56" i="7"/>
  <c r="AC56" i="7"/>
  <c r="AD56" i="7"/>
  <c r="AE56" i="7"/>
  <c r="AF56" i="7"/>
  <c r="AG56" i="7"/>
  <c r="AH56" i="7"/>
  <c r="AI56" i="7"/>
  <c r="AJ56" i="7"/>
  <c r="AK56" i="7"/>
  <c r="AL56" i="7"/>
  <c r="AM56" i="7" s="1"/>
  <c r="AN56" i="7" s="1"/>
  <c r="AO56" i="7"/>
  <c r="AP56" i="7"/>
  <c r="AQ56" i="7"/>
  <c r="AR56" i="7"/>
  <c r="AS56" i="7"/>
  <c r="AT56" i="7"/>
  <c r="AU56" i="7"/>
  <c r="AV56" i="7"/>
  <c r="AW56" i="7"/>
  <c r="AX56" i="7"/>
  <c r="AY56" i="7"/>
  <c r="AZ56" i="7" s="1"/>
  <c r="BA56" i="7"/>
  <c r="BB56" i="7"/>
  <c r="BC56" i="7"/>
  <c r="BD56" i="7"/>
  <c r="BE56" i="7"/>
  <c r="BF56" i="7"/>
  <c r="BG56" i="7"/>
  <c r="BH56" i="7"/>
  <c r="BI56" i="7"/>
  <c r="BJ56" i="7"/>
  <c r="Z57" i="7"/>
  <c r="AA57" i="7"/>
  <c r="AB57" i="7"/>
  <c r="AC57" i="7"/>
  <c r="AD57" i="7"/>
  <c r="AE57" i="7"/>
  <c r="AF57" i="7"/>
  <c r="AG57" i="7"/>
  <c r="AH57" i="7" s="1"/>
  <c r="AI57" i="7"/>
  <c r="AJ57" i="7"/>
  <c r="AK57" i="7"/>
  <c r="AL57" i="7"/>
  <c r="AM57" i="7"/>
  <c r="AN57" i="7" s="1"/>
  <c r="AO57" i="7"/>
  <c r="AP57" i="7"/>
  <c r="AQ57" i="7"/>
  <c r="AR57" i="7"/>
  <c r="AS57" i="7"/>
  <c r="AT57" i="7"/>
  <c r="AU57" i="7"/>
  <c r="AV57" i="7"/>
  <c r="AW57" i="7"/>
  <c r="AX57" i="7"/>
  <c r="AY57" i="7"/>
  <c r="AZ57" i="7" s="1"/>
  <c r="BA57" i="7"/>
  <c r="BB57" i="7"/>
  <c r="BC57" i="7"/>
  <c r="BD57" i="7"/>
  <c r="BE57" i="7"/>
  <c r="BF57" i="7"/>
  <c r="BG57" i="7"/>
  <c r="BH57" i="7"/>
  <c r="BI57" i="7"/>
  <c r="BJ57" i="7"/>
  <c r="Z58" i="7"/>
  <c r="AA58" i="7"/>
  <c r="AB58" i="7"/>
  <c r="AC58" i="7"/>
  <c r="AD58" i="7"/>
  <c r="AE58" i="7"/>
  <c r="AF58" i="7"/>
  <c r="AG58" i="7"/>
  <c r="AH58" i="7"/>
  <c r="AI58" i="7"/>
  <c r="AJ58" i="7"/>
  <c r="AK58" i="7"/>
  <c r="AL58" i="7"/>
  <c r="AO58" i="7"/>
  <c r="AP58" i="7"/>
  <c r="AQ58" i="7"/>
  <c r="AR58" i="7"/>
  <c r="AS58" i="7"/>
  <c r="AT58" i="7"/>
  <c r="AU58" i="7"/>
  <c r="AV58" i="7"/>
  <c r="AW58" i="7"/>
  <c r="AX58" i="7" s="1"/>
  <c r="AY58" i="7"/>
  <c r="AZ58" i="7"/>
  <c r="BA58" i="7"/>
  <c r="BB58" i="7"/>
  <c r="BC58" i="7"/>
  <c r="BD58" i="7"/>
  <c r="BE58" i="7"/>
  <c r="BF58" i="7"/>
  <c r="BG58" i="7"/>
  <c r="BH58" i="7"/>
  <c r="BI58" i="7"/>
  <c r="BJ58" i="7"/>
  <c r="Z59" i="7"/>
  <c r="AA59" i="7"/>
  <c r="AB59" i="7"/>
  <c r="AC59" i="7"/>
  <c r="AD59" i="7"/>
  <c r="AE59" i="7"/>
  <c r="AF59" i="7"/>
  <c r="AG59" i="7"/>
  <c r="AH59" i="7" s="1"/>
  <c r="AI59" i="7"/>
  <c r="AJ59" i="7"/>
  <c r="AK59" i="7"/>
  <c r="AL59" i="7"/>
  <c r="AO59" i="7"/>
  <c r="AP59" i="7"/>
  <c r="AQ59" i="7"/>
  <c r="AR59" i="7"/>
  <c r="AS59" i="7"/>
  <c r="AT59" i="7" s="1"/>
  <c r="AU59" i="7"/>
  <c r="AV59" i="7"/>
  <c r="AW59" i="7"/>
  <c r="AX59" i="7"/>
  <c r="AY59" i="7"/>
  <c r="AZ59" i="7"/>
  <c r="BA59" i="7"/>
  <c r="BB59" i="7"/>
  <c r="BC59" i="7"/>
  <c r="BD59" i="7"/>
  <c r="BE59" i="7"/>
  <c r="BF59" i="7"/>
  <c r="BG59" i="7"/>
  <c r="BH59" i="7"/>
  <c r="BI59" i="7"/>
  <c r="BJ59" i="7"/>
  <c r="Z60" i="7"/>
  <c r="AA60" i="7"/>
  <c r="AB60" i="7"/>
  <c r="AC60" i="7"/>
  <c r="AD60" i="7"/>
  <c r="AE60" i="7"/>
  <c r="AF60" i="7"/>
  <c r="AG60" i="7"/>
  <c r="AH60" i="7"/>
  <c r="AI60" i="7"/>
  <c r="AJ60" i="7"/>
  <c r="AK60" i="7"/>
  <c r="AL60" i="7"/>
  <c r="AO60" i="7"/>
  <c r="AP60" i="7"/>
  <c r="AQ60" i="7"/>
  <c r="AR60" i="7"/>
  <c r="AS60" i="7"/>
  <c r="AT60" i="7" s="1"/>
  <c r="AU60" i="7"/>
  <c r="AV60" i="7"/>
  <c r="AW60" i="7"/>
  <c r="AX60" i="7"/>
  <c r="AY60" i="7"/>
  <c r="AZ60" i="7"/>
  <c r="BA60" i="7"/>
  <c r="BB60" i="7"/>
  <c r="BC60" i="7"/>
  <c r="BD60" i="7"/>
  <c r="BE60" i="7"/>
  <c r="BF60" i="7"/>
  <c r="BG60" i="7"/>
  <c r="BH60" i="7"/>
  <c r="BI60" i="7"/>
  <c r="BJ60" i="7"/>
  <c r="T268" i="10" l="1"/>
  <c r="U268" i="10"/>
  <c r="U178" i="10"/>
  <c r="T315" i="10"/>
  <c r="U315" i="10"/>
  <c r="T308" i="10"/>
  <c r="U308" i="10"/>
  <c r="T257" i="10"/>
  <c r="U257" i="10"/>
  <c r="U123" i="10"/>
  <c r="T282" i="10"/>
  <c r="U282" i="10"/>
  <c r="U80" i="10"/>
  <c r="T80" i="10"/>
  <c r="U272" i="10"/>
  <c r="T272" i="10"/>
  <c r="U265" i="10"/>
  <c r="U170" i="10"/>
  <c r="T170" i="10"/>
  <c r="T388" i="10"/>
  <c r="U388" i="10"/>
  <c r="U398" i="10"/>
  <c r="T395" i="10"/>
  <c r="U395" i="10"/>
  <c r="U383" i="10"/>
  <c r="U309" i="10"/>
  <c r="T309" i="10"/>
  <c r="T61" i="10"/>
  <c r="U61" i="10"/>
  <c r="T38" i="10"/>
  <c r="U38" i="10"/>
  <c r="U302" i="10"/>
  <c r="T294" i="10"/>
  <c r="U294" i="10"/>
  <c r="U273" i="10"/>
  <c r="U366" i="10"/>
  <c r="U281" i="10"/>
  <c r="T389" i="10"/>
  <c r="U389" i="10"/>
  <c r="U382" i="10"/>
  <c r="T279" i="10"/>
  <c r="U279" i="10"/>
  <c r="T271" i="10"/>
  <c r="U271" i="10"/>
  <c r="U213" i="10"/>
  <c r="U199" i="10"/>
  <c r="T108" i="10"/>
  <c r="U108" i="10"/>
  <c r="U379" i="10"/>
  <c r="T5" i="10"/>
  <c r="U5" i="10"/>
  <c r="U393" i="10"/>
  <c r="T390" i="10"/>
  <c r="T354" i="10"/>
  <c r="U354" i="10"/>
  <c r="T273" i="10"/>
  <c r="T269" i="10"/>
  <c r="T368" i="10"/>
  <c r="U321" i="10"/>
  <c r="T277" i="10"/>
  <c r="U207" i="10"/>
  <c r="U134" i="10"/>
  <c r="T126" i="10"/>
  <c r="U126" i="10"/>
  <c r="U19" i="10"/>
  <c r="T202" i="10"/>
  <c r="U349" i="10"/>
  <c r="T349" i="10"/>
  <c r="T280" i="10"/>
  <c r="U280" i="10"/>
  <c r="T185" i="10"/>
  <c r="T320" i="10"/>
  <c r="U298" i="10"/>
  <c r="T378" i="10"/>
  <c r="U331" i="10"/>
  <c r="T247" i="10"/>
  <c r="U247" i="10"/>
  <c r="U192" i="10"/>
  <c r="T192" i="10"/>
  <c r="T155" i="10"/>
  <c r="U155" i="10"/>
  <c r="U139" i="10"/>
  <c r="T139" i="10"/>
  <c r="T360" i="10"/>
  <c r="U360" i="10"/>
  <c r="U345" i="10"/>
  <c r="T258" i="10"/>
  <c r="U258" i="10"/>
  <c r="U93" i="10"/>
  <c r="T93" i="10"/>
  <c r="T199" i="10"/>
  <c r="U336" i="10"/>
  <c r="T237" i="10"/>
  <c r="U116" i="10"/>
  <c r="T121" i="10"/>
  <c r="T79" i="10"/>
  <c r="T58" i="10"/>
  <c r="T373" i="10"/>
  <c r="U329" i="10"/>
  <c r="U293" i="10"/>
  <c r="T289" i="10"/>
  <c r="T285" i="10"/>
  <c r="U256" i="10"/>
  <c r="T242" i="10"/>
  <c r="U242" i="10"/>
  <c r="T219" i="10"/>
  <c r="T216" i="10"/>
  <c r="U216" i="10"/>
  <c r="T212" i="10"/>
  <c r="U197" i="10"/>
  <c r="U175" i="10"/>
  <c r="T160" i="10"/>
  <c r="U151" i="10"/>
  <c r="U124" i="10"/>
  <c r="T97" i="10"/>
  <c r="U97" i="10"/>
  <c r="T82" i="10"/>
  <c r="U77" i="10"/>
  <c r="T77" i="10"/>
  <c r="U74" i="10"/>
  <c r="T27" i="10"/>
  <c r="U22" i="10"/>
  <c r="T232" i="10"/>
  <c r="U232" i="10"/>
  <c r="U353" i="10"/>
  <c r="U283" i="10"/>
  <c r="U262" i="10"/>
  <c r="U173" i="10"/>
  <c r="T173" i="10"/>
  <c r="U164" i="10"/>
  <c r="U147" i="10"/>
  <c r="T142" i="10"/>
  <c r="U142" i="10"/>
  <c r="U128" i="10"/>
  <c r="U117" i="10"/>
  <c r="U85" i="10"/>
  <c r="U83" i="10"/>
  <c r="T50" i="10"/>
  <c r="U50" i="10"/>
  <c r="U48" i="10"/>
  <c r="U41" i="10"/>
  <c r="T41" i="10"/>
  <c r="U39" i="10"/>
  <c r="U23" i="10"/>
  <c r="U400" i="10"/>
  <c r="T386" i="10"/>
  <c r="U386" i="10"/>
  <c r="T367" i="10"/>
  <c r="T364" i="10"/>
  <c r="U357" i="10"/>
  <c r="T306" i="10"/>
  <c r="U306" i="10"/>
  <c r="T236" i="10"/>
  <c r="U229" i="10"/>
  <c r="T180" i="10"/>
  <c r="U171" i="10"/>
  <c r="U167" i="10"/>
  <c r="T162" i="10"/>
  <c r="U162" i="10"/>
  <c r="U133" i="10"/>
  <c r="T131" i="10"/>
  <c r="U109" i="10"/>
  <c r="T109" i="10"/>
  <c r="T106" i="10"/>
  <c r="T68" i="10"/>
  <c r="T66" i="10"/>
  <c r="U44" i="10"/>
  <c r="T44" i="10"/>
  <c r="T28" i="10"/>
  <c r="T343" i="10"/>
  <c r="U343" i="10"/>
  <c r="U339" i="10"/>
  <c r="U287" i="10"/>
  <c r="U269" i="10"/>
  <c r="T265" i="10"/>
  <c r="T215" i="10"/>
  <c r="U215" i="10"/>
  <c r="T196" i="10"/>
  <c r="T189" i="10"/>
  <c r="U145" i="10"/>
  <c r="U131" i="10"/>
  <c r="U115" i="10"/>
  <c r="U96" i="10"/>
  <c r="U91" i="10"/>
  <c r="U70" i="10"/>
  <c r="U68" i="10"/>
  <c r="U66" i="10"/>
  <c r="U21" i="10"/>
  <c r="T17" i="10"/>
  <c r="U17" i="10"/>
  <c r="T397" i="10"/>
  <c r="T324" i="10"/>
  <c r="T284" i="10"/>
  <c r="U240" i="10"/>
  <c r="U236" i="10"/>
  <c r="T226" i="10"/>
  <c r="U226" i="10"/>
  <c r="U186" i="10"/>
  <c r="T183" i="10"/>
  <c r="U183" i="10"/>
  <c r="T171" i="10"/>
  <c r="U153" i="10"/>
  <c r="U120" i="10"/>
  <c r="T113" i="10"/>
  <c r="U113" i="10"/>
  <c r="U98" i="10"/>
  <c r="U73" i="10"/>
  <c r="T64" i="10"/>
  <c r="U64" i="10"/>
  <c r="T62" i="10"/>
  <c r="T42" i="10"/>
  <c r="T13" i="10"/>
  <c r="U13" i="10"/>
  <c r="U358" i="10"/>
  <c r="U335" i="10"/>
  <c r="U94" i="10"/>
  <c r="T88" i="10"/>
  <c r="U88" i="10"/>
  <c r="T35" i="10"/>
  <c r="U35" i="10"/>
  <c r="U401" i="10"/>
  <c r="U372" i="10"/>
  <c r="T365" i="10"/>
  <c r="T346" i="10"/>
  <c r="T317" i="10"/>
  <c r="U288" i="10"/>
  <c r="U284" i="10"/>
  <c r="T274" i="10"/>
  <c r="U274" i="10"/>
  <c r="T251" i="10"/>
  <c r="T244" i="10"/>
  <c r="U233" i="10"/>
  <c r="T230" i="10"/>
  <c r="T218" i="10"/>
  <c r="T203" i="10"/>
  <c r="T165" i="10"/>
  <c r="U150" i="10"/>
  <c r="U101" i="10"/>
  <c r="U42" i="10"/>
  <c r="T37" i="10"/>
  <c r="U37" i="10"/>
  <c r="U387" i="10"/>
  <c r="U365" i="10"/>
  <c r="U307" i="10"/>
  <c r="U299" i="10"/>
  <c r="U292" i="10"/>
  <c r="U266" i="10"/>
  <c r="U241" i="10"/>
  <c r="U168" i="10"/>
  <c r="T168" i="10"/>
  <c r="U148" i="10"/>
  <c r="T143" i="10"/>
  <c r="U143" i="10"/>
  <c r="U107" i="10"/>
  <c r="U104" i="10"/>
  <c r="T94" i="10"/>
  <c r="U67" i="10"/>
  <c r="U55" i="10"/>
  <c r="U31" i="10"/>
  <c r="T31" i="10"/>
  <c r="U4" i="10"/>
  <c r="T255" i="10"/>
  <c r="T252" i="10"/>
  <c r="U204" i="10"/>
  <c r="T181" i="10"/>
  <c r="U154" i="10"/>
  <c r="T107" i="10"/>
  <c r="U99" i="10"/>
  <c r="T71" i="10"/>
  <c r="T60" i="10"/>
  <c r="U33" i="10"/>
  <c r="T29" i="10"/>
  <c r="U29" i="10"/>
  <c r="U394" i="10"/>
  <c r="T383" i="10"/>
  <c r="T380" i="10"/>
  <c r="T359" i="10"/>
  <c r="U359" i="10"/>
  <c r="U355" i="10"/>
  <c r="U347" i="10"/>
  <c r="U340" i="10"/>
  <c r="U326" i="10"/>
  <c r="U314" i="10"/>
  <c r="U303" i="10"/>
  <c r="U285" i="10"/>
  <c r="T281" i="10"/>
  <c r="T245" i="10"/>
  <c r="T231" i="10"/>
  <c r="U231" i="10"/>
  <c r="U227" i="10"/>
  <c r="T208" i="10"/>
  <c r="T194" i="10"/>
  <c r="T190" i="10"/>
  <c r="T172" i="10"/>
  <c r="U172" i="10"/>
  <c r="T163" i="10"/>
  <c r="T137" i="10"/>
  <c r="T53" i="10"/>
  <c r="U40" i="10"/>
  <c r="T40" i="10"/>
  <c r="T402" i="10"/>
  <c r="U402" i="10"/>
  <c r="T344" i="10"/>
  <c r="U344" i="10"/>
  <c r="T300" i="10"/>
  <c r="U384" i="10"/>
  <c r="U380" i="10"/>
  <c r="T370" i="10"/>
  <c r="U370" i="10"/>
  <c r="U362" i="10"/>
  <c r="U351" i="10"/>
  <c r="U337" i="10"/>
  <c r="U333" i="10"/>
  <c r="U275" i="10"/>
  <c r="U267" i="10"/>
  <c r="U260" i="10"/>
  <c r="U246" i="10"/>
  <c r="U234" i="10"/>
  <c r="U223" i="10"/>
  <c r="U209" i="10"/>
  <c r="U194" i="10"/>
  <c r="U191" i="10"/>
  <c r="U184" i="10"/>
  <c r="U141" i="10"/>
  <c r="T141" i="10"/>
  <c r="U138" i="10"/>
  <c r="U132" i="10"/>
  <c r="T127" i="10"/>
  <c r="U111" i="10"/>
  <c r="U84" i="10"/>
  <c r="U82" i="10"/>
  <c r="T18" i="10"/>
  <c r="U18" i="10"/>
  <c r="U12" i="10"/>
  <c r="T12" i="10"/>
  <c r="T375" i="10"/>
  <c r="U375" i="10"/>
  <c r="U250" i="10"/>
  <c r="U316" i="10"/>
  <c r="U310" i="10"/>
  <c r="T328" i="10"/>
  <c r="U328" i="10"/>
  <c r="U8" i="10"/>
  <c r="T8" i="10"/>
  <c r="U259" i="10"/>
  <c r="T332" i="10"/>
  <c r="U325" i="10"/>
  <c r="U369" i="10"/>
  <c r="T311" i="10"/>
  <c r="U311" i="10"/>
  <c r="T200" i="10"/>
  <c r="U200" i="10"/>
  <c r="T187" i="10"/>
  <c r="U118" i="10"/>
  <c r="U6" i="10"/>
  <c r="T178" i="10"/>
  <c r="U157" i="10"/>
  <c r="T333" i="10"/>
  <c r="T290" i="10"/>
  <c r="U290" i="10"/>
  <c r="T264" i="10"/>
  <c r="U264" i="10"/>
  <c r="T220" i="10"/>
  <c r="U205" i="10"/>
  <c r="T205" i="10"/>
  <c r="U201" i="10"/>
  <c r="U166" i="10"/>
  <c r="T135" i="10"/>
  <c r="U135" i="10"/>
  <c r="U125" i="10"/>
  <c r="T119" i="10"/>
  <c r="T114" i="10"/>
  <c r="T34" i="10"/>
  <c r="U16" i="10"/>
  <c r="U9" i="10"/>
  <c r="T295" i="10"/>
  <c r="U295" i="10"/>
  <c r="U291" i="10"/>
  <c r="U276" i="10"/>
  <c r="U239" i="10"/>
  <c r="U225" i="10"/>
  <c r="U396" i="10"/>
  <c r="U211" i="10"/>
  <c r="U313" i="10"/>
  <c r="U317" i="10"/>
  <c r="T263" i="10"/>
  <c r="U263" i="10"/>
  <c r="U361" i="10"/>
  <c r="T248" i="10"/>
  <c r="U248" i="10"/>
  <c r="T391" i="10"/>
  <c r="U391" i="10"/>
  <c r="T376" i="10"/>
  <c r="U376" i="10"/>
  <c r="U332" i="10"/>
  <c r="T278" i="10"/>
  <c r="T381" i="10"/>
  <c r="U377" i="10"/>
  <c r="T327" i="10"/>
  <c r="U327" i="10"/>
  <c r="U323" i="10"/>
  <c r="U253" i="10"/>
  <c r="T188" i="10"/>
  <c r="U179" i="10"/>
  <c r="T149" i="10"/>
  <c r="U149" i="10"/>
  <c r="U114" i="10"/>
  <c r="U102" i="10"/>
  <c r="T102" i="10"/>
  <c r="T75" i="10"/>
  <c r="U75" i="10"/>
  <c r="U65" i="10"/>
  <c r="U63" i="10"/>
  <c r="T63" i="10"/>
  <c r="T36" i="10"/>
  <c r="U34" i="10"/>
  <c r="U217" i="10"/>
  <c r="T221" i="10"/>
  <c r="U397" i="10"/>
  <c r="U174" i="10"/>
  <c r="T134" i="10"/>
  <c r="T129" i="10"/>
  <c r="U129" i="10"/>
  <c r="T116" i="10"/>
  <c r="T322" i="10"/>
  <c r="U322" i="10"/>
  <c r="T296" i="10"/>
  <c r="U296" i="10"/>
  <c r="T348" i="10"/>
  <c r="T392" i="10"/>
  <c r="U392" i="10"/>
  <c r="U381" i="10"/>
  <c r="U348" i="10"/>
  <c r="T338" i="10"/>
  <c r="U338" i="10"/>
  <c r="T312" i="10"/>
  <c r="U312" i="10"/>
  <c r="T253" i="10"/>
  <c r="U220" i="10"/>
  <c r="T210" i="10"/>
  <c r="U210" i="10"/>
  <c r="U176" i="10"/>
  <c r="T176" i="10"/>
  <c r="T166" i="10"/>
  <c r="T125" i="10"/>
  <c r="U122" i="10"/>
  <c r="T122" i="10"/>
  <c r="U105" i="10"/>
  <c r="U36" i="10"/>
  <c r="T30" i="10"/>
  <c r="T49" i="10"/>
  <c r="T32" i="10"/>
  <c r="U32" i="10"/>
  <c r="T152" i="10"/>
  <c r="U92" i="10"/>
  <c r="U78" i="10"/>
  <c r="U69" i="10"/>
  <c r="U59" i="10"/>
  <c r="U56" i="10"/>
  <c r="T51" i="10"/>
  <c r="U49" i="10"/>
  <c r="U27" i="10"/>
  <c r="U24" i="10"/>
  <c r="T7" i="10"/>
  <c r="T19" i="10"/>
  <c r="T92" i="10"/>
  <c r="U62" i="10"/>
  <c r="U51" i="10"/>
  <c r="U47" i="10"/>
  <c r="T39" i="10"/>
  <c r="U30" i="10"/>
  <c r="U237" i="10"/>
  <c r="U221" i="10"/>
  <c r="U196" i="10"/>
  <c r="U188" i="10"/>
  <c r="U180" i="10"/>
  <c r="U165" i="10"/>
  <c r="T159" i="10"/>
  <c r="U152" i="10"/>
  <c r="T146" i="10"/>
  <c r="U119" i="10"/>
  <c r="U106" i="10"/>
  <c r="U95" i="10"/>
  <c r="T81" i="10"/>
  <c r="T78" i="10"/>
  <c r="T56" i="10"/>
  <c r="T24" i="10"/>
  <c r="U10" i="10"/>
  <c r="U7" i="10"/>
  <c r="U146" i="10"/>
  <c r="T100" i="10"/>
  <c r="U100" i="10"/>
  <c r="T72" i="10"/>
  <c r="T45" i="10"/>
  <c r="U45" i="10"/>
  <c r="U159" i="10"/>
  <c r="U136" i="10"/>
  <c r="T130" i="10"/>
  <c r="T95" i="10"/>
  <c r="U89" i="10"/>
  <c r="U81" i="10"/>
  <c r="U76" i="10"/>
  <c r="U46" i="10"/>
  <c r="U14" i="10"/>
  <c r="T83" i="10"/>
  <c r="T67" i="10"/>
  <c r="T52" i="10"/>
  <c r="T20" i="10"/>
  <c r="U15" i="10"/>
  <c r="T3" i="10"/>
  <c r="U3" i="10"/>
  <c r="T207" i="12"/>
  <c r="T210" i="12"/>
  <c r="S214" i="12"/>
  <c r="S198" i="12"/>
  <c r="S216" i="12"/>
  <c r="S208" i="12"/>
  <c r="T206" i="12"/>
  <c r="S200" i="12"/>
  <c r="S195" i="12"/>
  <c r="S193" i="12"/>
  <c r="S219" i="12"/>
  <c r="S203" i="12"/>
  <c r="S201" i="12"/>
  <c r="T202" i="12"/>
  <c r="T173" i="12"/>
  <c r="T178" i="12"/>
  <c r="T162" i="12"/>
  <c r="T180" i="12"/>
  <c r="S172" i="12"/>
  <c r="T172" i="12"/>
  <c r="S156" i="12"/>
  <c r="T156" i="12"/>
  <c r="S220" i="12"/>
  <c r="T220" i="12"/>
  <c r="S204" i="12"/>
  <c r="T204" i="12"/>
  <c r="S175" i="12"/>
  <c r="T175" i="12"/>
  <c r="S167" i="12"/>
  <c r="T167" i="12"/>
  <c r="S181" i="12"/>
  <c r="T181" i="12"/>
  <c r="S159" i="12"/>
  <c r="T159" i="12"/>
  <c r="T189" i="12"/>
  <c r="S183" i="12"/>
  <c r="T183" i="12"/>
  <c r="S211" i="12"/>
  <c r="S191" i="12"/>
  <c r="T191" i="12"/>
  <c r="T209" i="12"/>
  <c r="S197" i="12"/>
  <c r="T197" i="12"/>
  <c r="S217" i="12"/>
  <c r="T217" i="12"/>
  <c r="S215" i="12"/>
  <c r="T215" i="12"/>
  <c r="S213" i="12"/>
  <c r="T213" i="12"/>
  <c r="S199" i="12"/>
  <c r="T199" i="12"/>
  <c r="T174" i="12"/>
  <c r="T164" i="12"/>
  <c r="T218" i="12"/>
  <c r="S151" i="12"/>
  <c r="T151" i="12"/>
  <c r="T205" i="12"/>
  <c r="T194" i="12"/>
  <c r="T190" i="12"/>
  <c r="S188" i="12"/>
  <c r="T188" i="12"/>
  <c r="S149" i="12"/>
  <c r="T149" i="12"/>
  <c r="T201" i="12"/>
  <c r="T185" i="12"/>
  <c r="T169" i="12"/>
  <c r="T153" i="12"/>
  <c r="T214" i="12"/>
  <c r="T198" i="12"/>
  <c r="T182" i="12"/>
  <c r="T166" i="12"/>
  <c r="T150" i="12"/>
  <c r="T211" i="12"/>
  <c r="T195" i="12"/>
  <c r="T179" i="12"/>
  <c r="T163" i="12"/>
  <c r="T208" i="12"/>
  <c r="T192" i="12"/>
  <c r="T176" i="12"/>
  <c r="T160" i="12"/>
  <c r="T193" i="12"/>
  <c r="S180" i="12"/>
  <c r="T177" i="12"/>
  <c r="S164" i="12"/>
  <c r="T161" i="12"/>
  <c r="T158" i="12"/>
  <c r="T219" i="12"/>
  <c r="S206" i="12"/>
  <c r="T203" i="12"/>
  <c r="S190" i="12"/>
  <c r="T187" i="12"/>
  <c r="S174" i="12"/>
  <c r="T171" i="12"/>
  <c r="T155" i="12"/>
  <c r="T212" i="12"/>
  <c r="T196" i="12"/>
  <c r="S209" i="12"/>
  <c r="T216" i="12"/>
  <c r="T200" i="12"/>
  <c r="T184" i="12"/>
  <c r="T168" i="12"/>
  <c r="T152" i="12"/>
  <c r="T165" i="12"/>
  <c r="U398" i="1"/>
  <c r="U124" i="1"/>
  <c r="AH449" i="1"/>
  <c r="AI449" i="1" s="1"/>
  <c r="T449" i="1"/>
  <c r="U379" i="1"/>
  <c r="T379" i="1"/>
  <c r="U142" i="1"/>
  <c r="T142" i="1"/>
  <c r="U437" i="1"/>
  <c r="T437" i="1"/>
  <c r="U370" i="1"/>
  <c r="T370" i="1"/>
  <c r="U316" i="1"/>
  <c r="U299" i="1"/>
  <c r="T299" i="1"/>
  <c r="T443" i="1"/>
  <c r="U443" i="1"/>
  <c r="T425" i="1"/>
  <c r="U425" i="1"/>
  <c r="T414" i="1"/>
  <c r="U414" i="1"/>
  <c r="U400" i="1"/>
  <c r="U286" i="1"/>
  <c r="T286" i="1"/>
  <c r="T275" i="1"/>
  <c r="U275" i="1"/>
  <c r="U410" i="1"/>
  <c r="T410" i="1"/>
  <c r="U327" i="1"/>
  <c r="T207" i="1"/>
  <c r="U207" i="1"/>
  <c r="T426" i="1"/>
  <c r="U426" i="1"/>
  <c r="U361" i="1"/>
  <c r="U359" i="1"/>
  <c r="T347" i="1"/>
  <c r="U347" i="1"/>
  <c r="T175" i="1"/>
  <c r="U175" i="1"/>
  <c r="T251" i="1"/>
  <c r="U251" i="1"/>
  <c r="T395" i="1"/>
  <c r="U395" i="1"/>
  <c r="U352" i="1"/>
  <c r="T352" i="1"/>
  <c r="T431" i="1"/>
  <c r="U431" i="1"/>
  <c r="T420" i="1"/>
  <c r="U420" i="1"/>
  <c r="U409" i="1"/>
  <c r="T480" i="1"/>
  <c r="U480" i="1"/>
  <c r="U438" i="1"/>
  <c r="T438" i="1"/>
  <c r="U396" i="1"/>
  <c r="U326" i="1"/>
  <c r="U296" i="1"/>
  <c r="U270" i="1"/>
  <c r="T270" i="1"/>
  <c r="U393" i="1"/>
  <c r="T4" i="1"/>
  <c r="U4" i="1"/>
  <c r="U406" i="1"/>
  <c r="T457" i="1"/>
  <c r="U457" i="1"/>
  <c r="U363" i="1"/>
  <c r="T276" i="1"/>
  <c r="U276" i="1"/>
  <c r="T271" i="1"/>
  <c r="U271" i="1"/>
  <c r="U237" i="1"/>
  <c r="U463" i="1"/>
  <c r="U447" i="1"/>
  <c r="U415" i="1"/>
  <c r="U380" i="1"/>
  <c r="T174" i="1"/>
  <c r="T131" i="1"/>
  <c r="U131" i="1"/>
  <c r="T470" i="1"/>
  <c r="T464" i="1"/>
  <c r="U452" i="1"/>
  <c r="AH450" i="1"/>
  <c r="AI450" i="1" s="1"/>
  <c r="U450" i="1" s="1"/>
  <c r="U439" i="1"/>
  <c r="U433" i="1"/>
  <c r="U421" i="1"/>
  <c r="T415" i="1"/>
  <c r="U405" i="1"/>
  <c r="T396" i="1"/>
  <c r="T389" i="1"/>
  <c r="T381" i="1"/>
  <c r="T371" i="1"/>
  <c r="U371" i="1"/>
  <c r="U364" i="1"/>
  <c r="U358" i="1"/>
  <c r="U345" i="1"/>
  <c r="T339" i="1"/>
  <c r="U330" i="1"/>
  <c r="U306" i="1"/>
  <c r="U301" i="1"/>
  <c r="T301" i="1"/>
  <c r="U291" i="1"/>
  <c r="T283" i="1"/>
  <c r="U263" i="1"/>
  <c r="T248" i="1"/>
  <c r="U248" i="1"/>
  <c r="T217" i="1"/>
  <c r="U118" i="1"/>
  <c r="T115" i="1"/>
  <c r="U115" i="1"/>
  <c r="U481" i="1"/>
  <c r="T476" i="1"/>
  <c r="T459" i="1"/>
  <c r="U441" i="1"/>
  <c r="U428" i="1"/>
  <c r="U416" i="1"/>
  <c r="U375" i="1"/>
  <c r="U366" i="1"/>
  <c r="U354" i="1"/>
  <c r="U331" i="1"/>
  <c r="U302" i="1"/>
  <c r="T287" i="1"/>
  <c r="U287" i="1"/>
  <c r="T272" i="1"/>
  <c r="U272" i="1"/>
  <c r="U259" i="1"/>
  <c r="U253" i="1"/>
  <c r="AH251" i="1"/>
  <c r="AI251" i="1" s="1"/>
  <c r="U245" i="1"/>
  <c r="U217" i="1"/>
  <c r="T213" i="1"/>
  <c r="U213" i="1"/>
  <c r="U197" i="1"/>
  <c r="T193" i="1"/>
  <c r="U180" i="1"/>
  <c r="U159" i="1"/>
  <c r="U95" i="1"/>
  <c r="T92" i="1"/>
  <c r="U92" i="1"/>
  <c r="U74" i="1"/>
  <c r="T54" i="1"/>
  <c r="U54" i="1"/>
  <c r="T22" i="1"/>
  <c r="T471" i="1"/>
  <c r="T465" i="1"/>
  <c r="U442" i="1"/>
  <c r="U440" i="1"/>
  <c r="U422" i="1"/>
  <c r="T422" i="1"/>
  <c r="U407" i="1"/>
  <c r="U397" i="1"/>
  <c r="U390" i="1"/>
  <c r="U384" i="1"/>
  <c r="T367" i="1"/>
  <c r="U332" i="1"/>
  <c r="T306" i="1"/>
  <c r="T291" i="1"/>
  <c r="T279" i="1"/>
  <c r="U278" i="1"/>
  <c r="U249" i="1"/>
  <c r="U193" i="1"/>
  <c r="U186" i="1"/>
  <c r="U167" i="1"/>
  <c r="T150" i="1"/>
  <c r="U150" i="1"/>
  <c r="U135" i="1"/>
  <c r="T121" i="1"/>
  <c r="U103" i="1"/>
  <c r="U98" i="1"/>
  <c r="U94" i="1"/>
  <c r="T58" i="1"/>
  <c r="U58" i="1"/>
  <c r="T51" i="1"/>
  <c r="U51" i="1"/>
  <c r="U39" i="1"/>
  <c r="T36" i="1"/>
  <c r="U36" i="1"/>
  <c r="T5" i="1"/>
  <c r="U5" i="1"/>
  <c r="U476" i="1"/>
  <c r="U465" i="1"/>
  <c r="T460" i="1"/>
  <c r="T453" i="1"/>
  <c r="T416" i="1"/>
  <c r="T384" i="1"/>
  <c r="T366" i="1"/>
  <c r="T355" i="1"/>
  <c r="T311" i="1"/>
  <c r="U311" i="1"/>
  <c r="T302" i="1"/>
  <c r="U292" i="1"/>
  <c r="T260" i="1"/>
  <c r="T253" i="1"/>
  <c r="T245" i="1"/>
  <c r="U235" i="1"/>
  <c r="T235" i="1"/>
  <c r="U209" i="1"/>
  <c r="U205" i="1"/>
  <c r="U199" i="1"/>
  <c r="U154" i="1"/>
  <c r="U136" i="1"/>
  <c r="U82" i="1"/>
  <c r="T82" i="1"/>
  <c r="T70" i="1"/>
  <c r="T192" i="1"/>
  <c r="U192" i="1"/>
  <c r="U172" i="1"/>
  <c r="U160" i="1"/>
  <c r="T160" i="1"/>
  <c r="T157" i="1"/>
  <c r="T110" i="1"/>
  <c r="U110" i="1"/>
  <c r="U84" i="1"/>
  <c r="T84" i="1"/>
  <c r="U11" i="1"/>
  <c r="T11" i="1"/>
  <c r="T475" i="1"/>
  <c r="T463" i="1"/>
  <c r="U427" i="1"/>
  <c r="U329" i="1"/>
  <c r="T323" i="1"/>
  <c r="U323" i="1"/>
  <c r="U314" i="1"/>
  <c r="T314" i="1"/>
  <c r="U310" i="1"/>
  <c r="T310" i="1"/>
  <c r="T305" i="1"/>
  <c r="U241" i="1"/>
  <c r="T241" i="1"/>
  <c r="U230" i="1"/>
  <c r="T230" i="1"/>
  <c r="T227" i="1"/>
  <c r="U224" i="1"/>
  <c r="T472" i="1"/>
  <c r="U472" i="1"/>
  <c r="U264" i="1"/>
  <c r="U449" i="1"/>
  <c r="U435" i="1"/>
  <c r="T90" i="1"/>
  <c r="T23" i="1"/>
  <c r="U23" i="1"/>
  <c r="U10" i="1"/>
  <c r="T445" i="1"/>
  <c r="U387" i="1"/>
  <c r="T356" i="1"/>
  <c r="U356" i="1"/>
  <c r="T348" i="1"/>
  <c r="U336" i="1"/>
  <c r="T304" i="1"/>
  <c r="T297" i="1"/>
  <c r="T281" i="1"/>
  <c r="U281" i="1"/>
  <c r="T274" i="1"/>
  <c r="U274" i="1"/>
  <c r="U265" i="1"/>
  <c r="T265" i="1"/>
  <c r="U141" i="1"/>
  <c r="T133" i="1"/>
  <c r="U133" i="1"/>
  <c r="T56" i="1"/>
  <c r="U56" i="1"/>
  <c r="U46" i="1"/>
  <c r="T20" i="1"/>
  <c r="U20" i="1"/>
  <c r="T450" i="1"/>
  <c r="U419" i="1"/>
  <c r="T400" i="1"/>
  <c r="T393" i="1"/>
  <c r="U392" i="1"/>
  <c r="U373" i="1"/>
  <c r="U350" i="1"/>
  <c r="U342" i="1"/>
  <c r="T312" i="1"/>
  <c r="U312" i="1"/>
  <c r="U298" i="1"/>
  <c r="U289" i="1"/>
  <c r="T261" i="1"/>
  <c r="U236" i="1"/>
  <c r="T236" i="1"/>
  <c r="T203" i="1"/>
  <c r="U203" i="1"/>
  <c r="T165" i="1"/>
  <c r="U165" i="1"/>
  <c r="T162" i="1"/>
  <c r="T118" i="1"/>
  <c r="U72" i="1"/>
  <c r="U34" i="1"/>
  <c r="U404" i="1"/>
  <c r="U290" i="1"/>
  <c r="T262" i="1"/>
  <c r="U262" i="1"/>
  <c r="U372" i="1"/>
  <c r="T284" i="1"/>
  <c r="U284" i="1"/>
  <c r="T187" i="1"/>
  <c r="U187" i="1"/>
  <c r="U129" i="1"/>
  <c r="U89" i="1"/>
  <c r="AH475" i="1"/>
  <c r="AI475" i="1" s="1"/>
  <c r="U475" i="1" s="1"/>
  <c r="T368" i="1"/>
  <c r="U320" i="1"/>
  <c r="U319" i="1"/>
  <c r="U107" i="1"/>
  <c r="T107" i="1"/>
  <c r="U64" i="1"/>
  <c r="T473" i="1"/>
  <c r="U473" i="1"/>
  <c r="T455" i="1"/>
  <c r="T430" i="1"/>
  <c r="T341" i="1"/>
  <c r="U341" i="1"/>
  <c r="U280" i="1"/>
  <c r="U478" i="1"/>
  <c r="U430" i="1"/>
  <c r="U378" i="1"/>
  <c r="U349" i="1"/>
  <c r="U456" i="1"/>
  <c r="T456" i="1"/>
  <c r="U446" i="1"/>
  <c r="T413" i="1"/>
  <c r="U413" i="1"/>
  <c r="T401" i="1"/>
  <c r="T387" i="1"/>
  <c r="T373" i="1"/>
  <c r="T362" i="1"/>
  <c r="U351" i="1"/>
  <c r="U337" i="1"/>
  <c r="T219" i="1"/>
  <c r="U219" i="1"/>
  <c r="U215" i="1"/>
  <c r="U195" i="1"/>
  <c r="U194" i="1"/>
  <c r="T108" i="1"/>
  <c r="U108" i="1"/>
  <c r="T105" i="1"/>
  <c r="U86" i="1"/>
  <c r="T73" i="1"/>
  <c r="T34" i="1"/>
  <c r="U79" i="1"/>
  <c r="U62" i="1"/>
  <c r="T62" i="1"/>
  <c r="T21" i="1"/>
  <c r="U21" i="1"/>
  <c r="T8" i="1"/>
  <c r="U8" i="1"/>
  <c r="U335" i="1"/>
  <c r="T303" i="1"/>
  <c r="U303" i="1"/>
  <c r="U190" i="1"/>
  <c r="T155" i="1"/>
  <c r="U155" i="1"/>
  <c r="U87" i="1"/>
  <c r="T466" i="1"/>
  <c r="U461" i="1"/>
  <c r="U444" i="1"/>
  <c r="U429" i="1"/>
  <c r="U391" i="1"/>
  <c r="U377" i="1"/>
  <c r="T325" i="1"/>
  <c r="U321" i="1"/>
  <c r="U254" i="1"/>
  <c r="U210" i="1"/>
  <c r="T202" i="1"/>
  <c r="U202" i="1"/>
  <c r="T190" i="1"/>
  <c r="U112" i="1"/>
  <c r="U477" i="1"/>
  <c r="U411" i="1"/>
  <c r="T411" i="1"/>
  <c r="T321" i="1"/>
  <c r="T269" i="1"/>
  <c r="U269" i="1"/>
  <c r="T254" i="1"/>
  <c r="T250" i="1"/>
  <c r="T199" i="1"/>
  <c r="T436" i="1"/>
  <c r="T369" i="1"/>
  <c r="U368" i="1"/>
  <c r="U293" i="1"/>
  <c r="U256" i="1"/>
  <c r="U467" i="1"/>
  <c r="T467" i="1"/>
  <c r="U462" i="1"/>
  <c r="T419" i="1"/>
  <c r="U403" i="1"/>
  <c r="U402" i="1"/>
  <c r="U394" i="1"/>
  <c r="U344" i="1"/>
  <c r="U328" i="1"/>
  <c r="U322" i="1"/>
  <c r="T322" i="1"/>
  <c r="T289" i="1"/>
  <c r="U257" i="1"/>
  <c r="U183" i="1"/>
  <c r="U156" i="1"/>
  <c r="U126" i="1"/>
  <c r="T7" i="1"/>
  <c r="U7" i="1"/>
  <c r="T458" i="1"/>
  <c r="T448" i="1"/>
  <c r="U360" i="1"/>
  <c r="T324" i="1"/>
  <c r="U324" i="1"/>
  <c r="T225" i="1"/>
  <c r="T372" i="1"/>
  <c r="T268" i="1"/>
  <c r="U268" i="1"/>
  <c r="T164" i="1"/>
  <c r="U164" i="1"/>
  <c r="U130" i="1"/>
  <c r="T423" i="1"/>
  <c r="U423" i="1"/>
  <c r="T264" i="1"/>
  <c r="T176" i="1"/>
  <c r="U176" i="1"/>
  <c r="U173" i="1"/>
  <c r="T435" i="1"/>
  <c r="U399" i="1"/>
  <c r="T361" i="1"/>
  <c r="U229" i="1"/>
  <c r="T412" i="1"/>
  <c r="U412" i="1"/>
  <c r="T255" i="1"/>
  <c r="U255" i="1"/>
  <c r="T229" i="1"/>
  <c r="U206" i="1"/>
  <c r="T93" i="1"/>
  <c r="T424" i="1"/>
  <c r="U424" i="1"/>
  <c r="U474" i="1"/>
  <c r="T474" i="1"/>
  <c r="T468" i="1"/>
  <c r="U468" i="1"/>
  <c r="T462" i="1"/>
  <c r="T357" i="1"/>
  <c r="T344" i="1"/>
  <c r="U282" i="1"/>
  <c r="U244" i="1"/>
  <c r="T244" i="1"/>
  <c r="T237" i="1"/>
  <c r="T196" i="1"/>
  <c r="U196" i="1"/>
  <c r="T188" i="1"/>
  <c r="U188" i="1"/>
  <c r="U90" i="1"/>
  <c r="U41" i="1"/>
  <c r="T201" i="1"/>
  <c r="U181" i="1"/>
  <c r="T181" i="1"/>
  <c r="T104" i="1"/>
  <c r="U85" i="1"/>
  <c r="T77" i="1"/>
  <c r="U77" i="1"/>
  <c r="T30" i="1"/>
  <c r="U30" i="1"/>
  <c r="U27" i="1"/>
  <c r="T27" i="1"/>
  <c r="U307" i="1"/>
  <c r="T277" i="1"/>
  <c r="U137" i="1"/>
  <c r="U113" i="1"/>
  <c r="T113" i="1"/>
  <c r="U104" i="1"/>
  <c r="T38" i="1"/>
  <c r="T35" i="1"/>
  <c r="U35" i="1"/>
  <c r="T16" i="1"/>
  <c r="U16" i="1"/>
  <c r="U308" i="1"/>
  <c r="T307" i="1"/>
  <c r="U300" i="1"/>
  <c r="U240" i="1"/>
  <c r="U231" i="1"/>
  <c r="T224" i="1"/>
  <c r="U201" i="1"/>
  <c r="T161" i="1"/>
  <c r="T146" i="1"/>
  <c r="U146" i="1"/>
  <c r="T138" i="1"/>
  <c r="U97" i="1"/>
  <c r="U96" i="1"/>
  <c r="T80" i="1"/>
  <c r="U38" i="1"/>
  <c r="T24" i="1"/>
  <c r="U24" i="1"/>
  <c r="T198" i="1"/>
  <c r="T177" i="1"/>
  <c r="T143" i="1"/>
  <c r="U143" i="1"/>
  <c r="U125" i="1"/>
  <c r="U451" i="1"/>
  <c r="U246" i="1"/>
  <c r="T246" i="1"/>
  <c r="U232" i="1"/>
  <c r="T221" i="1"/>
  <c r="U221" i="1"/>
  <c r="U189" i="1"/>
  <c r="T178" i="1"/>
  <c r="T125" i="1"/>
  <c r="T106" i="1"/>
  <c r="U106" i="1"/>
  <c r="U102" i="1"/>
  <c r="T102" i="1"/>
  <c r="U80" i="1"/>
  <c r="U63" i="1"/>
  <c r="U48" i="1"/>
  <c r="U12" i="1"/>
  <c r="T452" i="1"/>
  <c r="T451" i="1"/>
  <c r="U357" i="1"/>
  <c r="U304" i="1"/>
  <c r="U295" i="1"/>
  <c r="U177" i="1"/>
  <c r="U171" i="1"/>
  <c r="T148" i="1"/>
  <c r="U148" i="1"/>
  <c r="T83" i="1"/>
  <c r="U83" i="1"/>
  <c r="U70" i="1"/>
  <c r="T67" i="1"/>
  <c r="T29" i="1"/>
  <c r="U29" i="1"/>
  <c r="T15" i="1"/>
  <c r="U15" i="1"/>
  <c r="T189" i="1"/>
  <c r="U43" i="1"/>
  <c r="T43" i="1"/>
  <c r="T28" i="1"/>
  <c r="U28" i="1"/>
  <c r="T25" i="1"/>
  <c r="U25" i="1"/>
  <c r="T288" i="1"/>
  <c r="U288" i="1"/>
  <c r="T280" i="1"/>
  <c r="T208" i="1"/>
  <c r="U469" i="1"/>
  <c r="U459" i="1"/>
  <c r="U453" i="1"/>
  <c r="U325" i="1"/>
  <c r="T273" i="1"/>
  <c r="U266" i="1"/>
  <c r="U261" i="1"/>
  <c r="T252" i="1"/>
  <c r="U233" i="1"/>
  <c r="T232" i="1"/>
  <c r="U226" i="1"/>
  <c r="T222" i="1"/>
  <c r="T218" i="1"/>
  <c r="U208" i="1"/>
  <c r="U178" i="1"/>
  <c r="T170" i="1"/>
  <c r="U170" i="1"/>
  <c r="U144" i="1"/>
  <c r="T99" i="1"/>
  <c r="U91" i="1"/>
  <c r="U65" i="1"/>
  <c r="T63" i="1"/>
  <c r="U53" i="1"/>
  <c r="U47" i="1"/>
  <c r="T183" i="1"/>
  <c r="T139" i="1"/>
  <c r="U139" i="1"/>
  <c r="U22" i="1"/>
  <c r="U294" i="1"/>
  <c r="U471" i="1"/>
  <c r="U466" i="1"/>
  <c r="U464" i="1"/>
  <c r="U460" i="1"/>
  <c r="U458" i="1"/>
  <c r="U455" i="1"/>
  <c r="U454" i="1"/>
  <c r="T295" i="1"/>
  <c r="U273" i="1"/>
  <c r="T266" i="1"/>
  <c r="AH250" i="1"/>
  <c r="AI250" i="1" s="1"/>
  <c r="U250" i="1" s="1"/>
  <c r="T247" i="1"/>
  <c r="T242" i="1"/>
  <c r="U238" i="1"/>
  <c r="U218" i="1"/>
  <c r="U214" i="1"/>
  <c r="T204" i="1"/>
  <c r="U204" i="1"/>
  <c r="U179" i="1"/>
  <c r="T156" i="1"/>
  <c r="U99" i="1"/>
  <c r="U67" i="1"/>
  <c r="U42" i="1"/>
  <c r="U40" i="1"/>
  <c r="T19" i="1"/>
  <c r="U19" i="1"/>
  <c r="T52" i="1"/>
  <c r="U52" i="1"/>
  <c r="U26" i="1"/>
  <c r="T14" i="1"/>
  <c r="U14" i="1"/>
  <c r="T6" i="1"/>
  <c r="U6" i="1"/>
  <c r="AH470" i="1"/>
  <c r="AI470" i="1" s="1"/>
  <c r="U470" i="1" s="1"/>
  <c r="T263" i="1"/>
  <c r="T168" i="1"/>
  <c r="U168" i="1"/>
  <c r="T163" i="1"/>
  <c r="U163" i="1"/>
  <c r="T151" i="1"/>
  <c r="U151" i="1"/>
  <c r="T147" i="1"/>
  <c r="U147" i="1"/>
  <c r="U121" i="1"/>
  <c r="U114" i="1"/>
  <c r="T100" i="1"/>
  <c r="U100" i="1"/>
  <c r="U68" i="1"/>
  <c r="U37" i="1"/>
  <c r="T267" i="1"/>
  <c r="U225" i="1"/>
  <c r="U182" i="1"/>
  <c r="U149" i="1"/>
  <c r="T149" i="1"/>
  <c r="T145" i="1"/>
  <c r="U145" i="1"/>
  <c r="T117" i="1"/>
  <c r="T111" i="1"/>
  <c r="U111" i="1"/>
  <c r="U81" i="1"/>
  <c r="U33" i="1"/>
  <c r="T9" i="1"/>
  <c r="U309" i="1"/>
  <c r="U267" i="1"/>
  <c r="U252" i="1"/>
  <c r="U242" i="1"/>
  <c r="U198" i="1"/>
  <c r="T182" i="1"/>
  <c r="U161" i="1"/>
  <c r="U153" i="1"/>
  <c r="U140" i="1"/>
  <c r="U127" i="1"/>
  <c r="T127" i="1"/>
  <c r="U117" i="1"/>
  <c r="U66" i="1"/>
  <c r="U9" i="1"/>
  <c r="T243" i="1"/>
  <c r="T220" i="1"/>
  <c r="T87" i="1"/>
  <c r="T55" i="1"/>
  <c r="U55" i="1"/>
  <c r="U120" i="1"/>
  <c r="T78" i="1"/>
  <c r="U73" i="1"/>
  <c r="U222" i="1"/>
  <c r="T57" i="1"/>
  <c r="U57" i="1"/>
  <c r="T31" i="1"/>
  <c r="U31" i="1"/>
  <c r="T228" i="1"/>
  <c r="U227" i="1"/>
  <c r="T223" i="1"/>
  <c r="U157" i="1"/>
  <c r="T128" i="1"/>
  <c r="U122" i="1"/>
  <c r="T122" i="1"/>
  <c r="T69" i="1"/>
  <c r="U223" i="1"/>
  <c r="U162" i="1"/>
  <c r="U152" i="1"/>
  <c r="U128" i="1"/>
  <c r="T101" i="1"/>
  <c r="U75" i="1"/>
  <c r="T75" i="1"/>
  <c r="U69" i="1"/>
  <c r="T49" i="1"/>
  <c r="U50" i="1"/>
  <c r="T42" i="1"/>
  <c r="T37" i="1"/>
  <c r="T12" i="1"/>
  <c r="T159" i="1"/>
  <c r="U158" i="1"/>
  <c r="T124" i="1"/>
  <c r="U123" i="1"/>
  <c r="T85" i="1"/>
  <c r="T45" i="1"/>
  <c r="U45" i="1"/>
  <c r="U32" i="1"/>
  <c r="T76" i="1"/>
  <c r="U59" i="1"/>
  <c r="T44" i="1"/>
  <c r="U18" i="1"/>
  <c r="T3" i="1"/>
  <c r="U3" i="1"/>
  <c r="U76" i="1"/>
  <c r="T59" i="1"/>
  <c r="U44" i="1"/>
  <c r="T18" i="1"/>
  <c r="Y65" i="7"/>
  <c r="AM55" i="7"/>
  <c r="AN55" i="7" s="1"/>
  <c r="AM54" i="7"/>
  <c r="AN54" i="7" s="1"/>
  <c r="AM65" i="7"/>
  <c r="AN65" i="7" s="1"/>
  <c r="Y64" i="7"/>
  <c r="AM62" i="7"/>
  <c r="AN62" i="7" s="1"/>
  <c r="Y62" i="7" s="1"/>
  <c r="X62" i="7"/>
  <c r="X63" i="7"/>
  <c r="Y63" i="7"/>
  <c r="X61" i="7"/>
  <c r="Y61" i="7"/>
  <c r="X65" i="7"/>
  <c r="X64" i="7"/>
  <c r="AM59" i="7"/>
  <c r="AN59" i="7" s="1"/>
  <c r="Y59" i="7" s="1"/>
  <c r="AM60" i="7"/>
  <c r="AN60" i="7" s="1"/>
  <c r="Y60" i="7" s="1"/>
  <c r="X60" i="7"/>
  <c r="X59" i="7"/>
  <c r="AM58" i="7"/>
  <c r="AN58" i="7" s="1"/>
  <c r="X58" i="7"/>
  <c r="Y57" i="7"/>
  <c r="Y55" i="7"/>
  <c r="X56" i="7"/>
  <c r="Y56" i="7"/>
  <c r="Y58" i="7"/>
  <c r="X57" i="7"/>
  <c r="Y54" i="7"/>
  <c r="X54" i="9" l="1"/>
  <c r="Y54" i="9"/>
  <c r="V54" i="9" s="1"/>
  <c r="Z54" i="9"/>
  <c r="AA54" i="9"/>
  <c r="AB54" i="9"/>
  <c r="AC54" i="9"/>
  <c r="AD54" i="9"/>
  <c r="AE54" i="9"/>
  <c r="AF54" i="9"/>
  <c r="AG54" i="9"/>
  <c r="AH54" i="9"/>
  <c r="AI54" i="9"/>
  <c r="AJ54" i="9"/>
  <c r="AK54" i="9"/>
  <c r="AL54" i="9" s="1"/>
  <c r="AM54" i="9"/>
  <c r="AN54" i="9" s="1"/>
  <c r="AO54" i="9"/>
  <c r="AP54" i="9"/>
  <c r="AQ54" i="9"/>
  <c r="AR54" i="9"/>
  <c r="AS54" i="9"/>
  <c r="AT54" i="9"/>
  <c r="AU54" i="9"/>
  <c r="AV54" i="9"/>
  <c r="AW54" i="9"/>
  <c r="AX54" i="9"/>
  <c r="AY54" i="9"/>
  <c r="AZ54" i="9"/>
  <c r="BA54" i="9"/>
  <c r="BB54" i="9"/>
  <c r="BC54" i="9"/>
  <c r="BD54" i="9"/>
  <c r="BE54" i="9"/>
  <c r="BF54" i="9"/>
  <c r="X55" i="9"/>
  <c r="Y55" i="9"/>
  <c r="V55" i="9" s="1"/>
  <c r="Z55" i="9"/>
  <c r="AA55" i="9"/>
  <c r="AB55" i="9"/>
  <c r="AC55" i="9"/>
  <c r="AD55" i="9"/>
  <c r="AE55" i="9"/>
  <c r="AF55" i="9"/>
  <c r="AG55" i="9"/>
  <c r="AH55" i="9"/>
  <c r="AI55" i="9"/>
  <c r="AJ55" i="9"/>
  <c r="AK55" i="9" s="1"/>
  <c r="AL55" i="9" s="1"/>
  <c r="AM55" i="9"/>
  <c r="AN55" i="9"/>
  <c r="AO55" i="9"/>
  <c r="AP55" i="9" s="1"/>
  <c r="AQ55" i="9"/>
  <c r="AR55" i="9"/>
  <c r="AS55" i="9"/>
  <c r="AT55" i="9"/>
  <c r="AU55" i="9"/>
  <c r="AV55" i="9"/>
  <c r="AW55" i="9"/>
  <c r="AX55" i="9"/>
  <c r="AY55" i="9"/>
  <c r="AZ55" i="9"/>
  <c r="BA55" i="9"/>
  <c r="BB55" i="9"/>
  <c r="BC55" i="9"/>
  <c r="BD55" i="9"/>
  <c r="BE55" i="9"/>
  <c r="BF55" i="9"/>
  <c r="X56" i="9"/>
  <c r="Y56" i="9"/>
  <c r="V56" i="9" s="1"/>
  <c r="Z56" i="9"/>
  <c r="AA56" i="9"/>
  <c r="AB56" i="9"/>
  <c r="AC56" i="9"/>
  <c r="AD56" i="9"/>
  <c r="AE56" i="9"/>
  <c r="AF56" i="9"/>
  <c r="AG56" i="9"/>
  <c r="AH56" i="9"/>
  <c r="AI56" i="9"/>
  <c r="AJ56" i="9"/>
  <c r="AM56" i="9"/>
  <c r="AN56" i="9"/>
  <c r="AO56" i="9"/>
  <c r="AP56" i="9"/>
  <c r="AQ56" i="9"/>
  <c r="AR56" i="9" s="1"/>
  <c r="AS56" i="9"/>
  <c r="AT56" i="9" s="1"/>
  <c r="AU56" i="9"/>
  <c r="AV56" i="9"/>
  <c r="AW56" i="9"/>
  <c r="AX56" i="9"/>
  <c r="AY56" i="9"/>
  <c r="AZ56" i="9"/>
  <c r="BA56" i="9"/>
  <c r="BB56" i="9"/>
  <c r="BC56" i="9"/>
  <c r="BD56" i="9"/>
  <c r="BE56" i="9"/>
  <c r="BF56" i="9"/>
  <c r="X57" i="9"/>
  <c r="Y57" i="9" s="1"/>
  <c r="Z57" i="9"/>
  <c r="AA57" i="9"/>
  <c r="AB57" i="9"/>
  <c r="AC57" i="9"/>
  <c r="AD57" i="9"/>
  <c r="AE57" i="9"/>
  <c r="AF57" i="9" s="1"/>
  <c r="AG57" i="9"/>
  <c r="AH57" i="9"/>
  <c r="AI57" i="9"/>
  <c r="AJ57" i="9"/>
  <c r="AK57" i="9" s="1"/>
  <c r="AL57" i="9" s="1"/>
  <c r="AM57" i="9"/>
  <c r="AN57" i="9" s="1"/>
  <c r="AO57" i="9"/>
  <c r="AP57" i="9"/>
  <c r="AQ57" i="9"/>
  <c r="AR57" i="9"/>
  <c r="AS57" i="9"/>
  <c r="AT57" i="9"/>
  <c r="AU57" i="9"/>
  <c r="AV57" i="9" s="1"/>
  <c r="AW57" i="9"/>
  <c r="AX57" i="9"/>
  <c r="AY57" i="9"/>
  <c r="AZ57" i="9"/>
  <c r="BA57" i="9"/>
  <c r="BB57" i="9"/>
  <c r="BC57" i="9"/>
  <c r="BD57" i="9"/>
  <c r="BE57" i="9"/>
  <c r="BF57" i="9"/>
  <c r="X58" i="9"/>
  <c r="Y58" i="9"/>
  <c r="V58" i="9" s="1"/>
  <c r="Z58" i="9"/>
  <c r="AA58" i="9"/>
  <c r="AB58" i="9"/>
  <c r="AC58" i="9"/>
  <c r="AD58" i="9"/>
  <c r="AE58" i="9"/>
  <c r="AF58" i="9"/>
  <c r="AG58" i="9"/>
  <c r="AH58" i="9"/>
  <c r="AI58" i="9"/>
  <c r="AJ58" i="9"/>
  <c r="AM58" i="9"/>
  <c r="AN58" i="9"/>
  <c r="AO58" i="9"/>
  <c r="AP58" i="9"/>
  <c r="AQ58" i="9"/>
  <c r="AR58" i="9"/>
  <c r="AS58" i="9"/>
  <c r="AT58" i="9"/>
  <c r="AU58" i="9"/>
  <c r="AV58" i="9"/>
  <c r="AW58" i="9"/>
  <c r="AX58" i="9"/>
  <c r="AY58" i="9"/>
  <c r="AZ58" i="9"/>
  <c r="BA58" i="9"/>
  <c r="BB58" i="9"/>
  <c r="BC58" i="9"/>
  <c r="BD58" i="9"/>
  <c r="BE58" i="9"/>
  <c r="BF58" i="9"/>
  <c r="X59" i="9"/>
  <c r="Y59" i="9"/>
  <c r="V59" i="9" s="1"/>
  <c r="Z59" i="9"/>
  <c r="AA59" i="9"/>
  <c r="AB59" i="9"/>
  <c r="AC59" i="9"/>
  <c r="AD59" i="9"/>
  <c r="AE59" i="9"/>
  <c r="AF59" i="9"/>
  <c r="AG59" i="9"/>
  <c r="AH59" i="9"/>
  <c r="AI59" i="9"/>
  <c r="AJ59" i="9"/>
  <c r="AK59" i="9"/>
  <c r="AL59" i="9" s="1"/>
  <c r="AM59" i="9"/>
  <c r="AN59" i="9"/>
  <c r="AO59" i="9"/>
  <c r="AP59" i="9"/>
  <c r="AQ59" i="9"/>
  <c r="AR59" i="9"/>
  <c r="AS59" i="9"/>
  <c r="AT59" i="9" s="1"/>
  <c r="AU59" i="9"/>
  <c r="AV59" i="9"/>
  <c r="AW59" i="9"/>
  <c r="AX59" i="9"/>
  <c r="AY59" i="9"/>
  <c r="AZ59" i="9"/>
  <c r="BA59" i="9"/>
  <c r="BB59" i="9"/>
  <c r="BC59" i="9"/>
  <c r="BD59" i="9"/>
  <c r="BE59" i="9"/>
  <c r="BF59" i="9"/>
  <c r="X50" i="9"/>
  <c r="Y50" i="9"/>
  <c r="V50" i="9" s="1"/>
  <c r="Z50" i="9"/>
  <c r="AA50" i="9"/>
  <c r="AB50" i="9"/>
  <c r="AC50" i="9"/>
  <c r="AD50" i="9"/>
  <c r="AE50" i="9"/>
  <c r="AF50" i="9"/>
  <c r="AG50" i="9"/>
  <c r="AH50" i="9"/>
  <c r="AI50" i="9"/>
  <c r="AJ50" i="9"/>
  <c r="AK50" i="9"/>
  <c r="AL50" i="9" s="1"/>
  <c r="AM50" i="9"/>
  <c r="AN50" i="9"/>
  <c r="AO50" i="9"/>
  <c r="AP50" i="9"/>
  <c r="AQ50" i="9"/>
  <c r="AR50" i="9"/>
  <c r="AS50" i="9"/>
  <c r="AT50" i="9"/>
  <c r="AU50" i="9"/>
  <c r="AV50" i="9"/>
  <c r="AW50" i="9"/>
  <c r="AX50" i="9"/>
  <c r="AY50" i="9"/>
  <c r="AZ50" i="9"/>
  <c r="BA50" i="9"/>
  <c r="BB50" i="9"/>
  <c r="BC50" i="9"/>
  <c r="BD50" i="9"/>
  <c r="BE50" i="9"/>
  <c r="BF50" i="9"/>
  <c r="X51" i="9"/>
  <c r="Y51" i="9"/>
  <c r="Z51" i="9"/>
  <c r="AA51" i="9"/>
  <c r="AB51" i="9"/>
  <c r="AC51" i="9"/>
  <c r="AD51" i="9"/>
  <c r="AE51" i="9"/>
  <c r="AF51" i="9"/>
  <c r="AG51" i="9"/>
  <c r="AH51" i="9"/>
  <c r="AI51" i="9"/>
  <c r="AJ51" i="9"/>
  <c r="AK51" i="9"/>
  <c r="AL51" i="9" s="1"/>
  <c r="AM51" i="9"/>
  <c r="AN51" i="9" s="1"/>
  <c r="AO51" i="9"/>
  <c r="AP51" i="9"/>
  <c r="AQ51" i="9"/>
  <c r="AR51" i="9"/>
  <c r="AS51" i="9"/>
  <c r="AT51" i="9"/>
  <c r="AU51" i="9"/>
  <c r="AV51" i="9"/>
  <c r="AW51" i="9"/>
  <c r="AX51" i="9"/>
  <c r="AY51" i="9"/>
  <c r="AZ51" i="9"/>
  <c r="BA51" i="9"/>
  <c r="BB51" i="9"/>
  <c r="BC51" i="9"/>
  <c r="BD51" i="9"/>
  <c r="BE51" i="9"/>
  <c r="BF51" i="9"/>
  <c r="X52" i="9"/>
  <c r="Y52" i="9"/>
  <c r="Z52" i="9"/>
  <c r="AA52" i="9"/>
  <c r="AB52" i="9"/>
  <c r="AC52" i="9"/>
  <c r="AD52" i="9"/>
  <c r="AE52" i="9"/>
  <c r="AF52" i="9"/>
  <c r="AG52" i="9"/>
  <c r="AH52" i="9"/>
  <c r="AI52" i="9"/>
  <c r="AJ52" i="9"/>
  <c r="AM52" i="9"/>
  <c r="AN52" i="9" s="1"/>
  <c r="AO52" i="9"/>
  <c r="AP52" i="9"/>
  <c r="AQ52" i="9"/>
  <c r="AR52" i="9" s="1"/>
  <c r="AS52" i="9"/>
  <c r="AT52" i="9" s="1"/>
  <c r="AU52" i="9"/>
  <c r="AV52" i="9"/>
  <c r="AW52" i="9"/>
  <c r="AX52" i="9"/>
  <c r="AY52" i="9"/>
  <c r="AZ52" i="9"/>
  <c r="BA52" i="9"/>
  <c r="BB52" i="9"/>
  <c r="BC52" i="9"/>
  <c r="BD52" i="9"/>
  <c r="BE52" i="9"/>
  <c r="BF52" i="9"/>
  <c r="X53" i="9"/>
  <c r="Y53" i="9" s="1"/>
  <c r="Z53" i="9"/>
  <c r="AA53" i="9"/>
  <c r="AB53" i="9"/>
  <c r="AC53" i="9"/>
  <c r="AD53" i="9"/>
  <c r="AE53" i="9"/>
  <c r="AF53" i="9"/>
  <c r="AG53" i="9"/>
  <c r="AH53" i="9"/>
  <c r="AI53" i="9"/>
  <c r="AJ53" i="9"/>
  <c r="AM53" i="9"/>
  <c r="AN53" i="9"/>
  <c r="AO53" i="9"/>
  <c r="AP53" i="9"/>
  <c r="AQ53" i="9"/>
  <c r="AR53" i="9"/>
  <c r="AS53" i="9"/>
  <c r="AT53" i="9"/>
  <c r="AU53" i="9"/>
  <c r="AV53" i="9"/>
  <c r="AW53" i="9"/>
  <c r="AX53" i="9"/>
  <c r="AY53" i="9"/>
  <c r="AZ53" i="9"/>
  <c r="BA53" i="9"/>
  <c r="BB53" i="9"/>
  <c r="BC53" i="9"/>
  <c r="BD53" i="9"/>
  <c r="BE53" i="9"/>
  <c r="BF53" i="9"/>
  <c r="AK58" i="9" l="1"/>
  <c r="AL58" i="9" s="1"/>
  <c r="AK52" i="9"/>
  <c r="AL52" i="9" s="1"/>
  <c r="AK53" i="9"/>
  <c r="AL53" i="9" s="1"/>
  <c r="W53" i="9" s="1"/>
  <c r="AK56" i="9"/>
  <c r="AL56" i="9" s="1"/>
  <c r="W56" i="9" s="1"/>
  <c r="W57" i="9"/>
  <c r="V57" i="9"/>
  <c r="W59" i="9"/>
  <c r="W55" i="9"/>
  <c r="W58" i="9"/>
  <c r="W54" i="9"/>
  <c r="V52" i="9"/>
  <c r="V51" i="9"/>
  <c r="V53" i="9"/>
  <c r="W51" i="9"/>
  <c r="W52" i="9"/>
  <c r="W50" i="9"/>
  <c r="Z420" i="7" l="1"/>
  <c r="AA420" i="7" s="1"/>
  <c r="AB420" i="7"/>
  <c r="AC420" i="7"/>
  <c r="AD420" i="7"/>
  <c r="AE420" i="7"/>
  <c r="AF420" i="7"/>
  <c r="AG420" i="7"/>
  <c r="AH420" i="7" s="1"/>
  <c r="AI420" i="7"/>
  <c r="AJ420" i="7"/>
  <c r="AK420" i="7"/>
  <c r="AL420" i="7"/>
  <c r="AO420" i="7"/>
  <c r="AP420" i="7"/>
  <c r="AQ420" i="7"/>
  <c r="AR420" i="7"/>
  <c r="AS420" i="7"/>
  <c r="AT420" i="7" s="1"/>
  <c r="AU420" i="7"/>
  <c r="AV420" i="7" s="1"/>
  <c r="AW420" i="7"/>
  <c r="AX420" i="7" s="1"/>
  <c r="AY420" i="7"/>
  <c r="AZ420" i="7" s="1"/>
  <c r="BA420" i="7"/>
  <c r="BB420" i="7"/>
  <c r="BC420" i="7"/>
  <c r="BD420" i="7"/>
  <c r="BE420" i="7"/>
  <c r="BF420" i="7"/>
  <c r="BG420" i="7"/>
  <c r="BH420" i="7"/>
  <c r="BI420" i="7"/>
  <c r="BJ420" i="7"/>
  <c r="Z421" i="7"/>
  <c r="AA421" i="7" s="1"/>
  <c r="AB421" i="7"/>
  <c r="AC421" i="7"/>
  <c r="AD421" i="7"/>
  <c r="AE421" i="7"/>
  <c r="AF421" i="7"/>
  <c r="AG421" i="7"/>
  <c r="AH421" i="7" s="1"/>
  <c r="AI421" i="7"/>
  <c r="AJ421" i="7"/>
  <c r="AK421" i="7"/>
  <c r="AL421" i="7"/>
  <c r="AO421" i="7"/>
  <c r="AP421" i="7" s="1"/>
  <c r="AQ421" i="7"/>
  <c r="AR421" i="7"/>
  <c r="AS421" i="7"/>
  <c r="AT421" i="7" s="1"/>
  <c r="AU421" i="7"/>
  <c r="AV421" i="7" s="1"/>
  <c r="AW421" i="7"/>
  <c r="AX421" i="7" s="1"/>
  <c r="AY421" i="7"/>
  <c r="AZ421" i="7" s="1"/>
  <c r="BA421" i="7"/>
  <c r="BB421" i="7"/>
  <c r="BC421" i="7"/>
  <c r="BD421" i="7"/>
  <c r="BE421" i="7"/>
  <c r="BF421" i="7"/>
  <c r="BG421" i="7"/>
  <c r="BH421" i="7"/>
  <c r="BI421" i="7"/>
  <c r="BJ421" i="7"/>
  <c r="X3" i="9"/>
  <c r="Y3" i="9" s="1"/>
  <c r="Z3" i="9"/>
  <c r="AA3" i="9"/>
  <c r="AB3" i="9"/>
  <c r="AC3" i="9"/>
  <c r="AD3" i="9"/>
  <c r="AE3" i="9"/>
  <c r="AF3" i="9"/>
  <c r="AG3" i="9"/>
  <c r="AH3" i="9"/>
  <c r="AI3" i="9"/>
  <c r="AJ3" i="9"/>
  <c r="AM3" i="9"/>
  <c r="AN3" i="9"/>
  <c r="AO3" i="9"/>
  <c r="AP3" i="9" s="1"/>
  <c r="AQ3" i="9"/>
  <c r="AR3" i="9" s="1"/>
  <c r="AS3" i="9"/>
  <c r="AT3" i="9"/>
  <c r="AU3" i="9"/>
  <c r="AV3" i="9"/>
  <c r="AW3" i="9"/>
  <c r="AX3" i="9"/>
  <c r="AY3" i="9"/>
  <c r="AZ3" i="9"/>
  <c r="BA3" i="9"/>
  <c r="BB3" i="9"/>
  <c r="BC3" i="9"/>
  <c r="BD3" i="9"/>
  <c r="BE3" i="9"/>
  <c r="BF3" i="9"/>
  <c r="X4" i="9"/>
  <c r="Y4" i="9" s="1"/>
  <c r="Z4" i="9"/>
  <c r="AA4" i="9"/>
  <c r="AB4" i="9"/>
  <c r="AC4" i="9"/>
  <c r="AD4" i="9"/>
  <c r="AE4" i="9"/>
  <c r="AF4" i="9"/>
  <c r="AG4" i="9"/>
  <c r="AH4" i="9"/>
  <c r="AI4" i="9"/>
  <c r="AJ4" i="9"/>
  <c r="AM4" i="9"/>
  <c r="AN4" i="9"/>
  <c r="AO4" i="9"/>
  <c r="AP4" i="9" s="1"/>
  <c r="AQ4" i="9"/>
  <c r="AR4" i="9"/>
  <c r="AS4" i="9"/>
  <c r="AT4" i="9"/>
  <c r="AU4" i="9"/>
  <c r="AV4" i="9" s="1"/>
  <c r="AW4" i="9"/>
  <c r="AX4" i="9"/>
  <c r="AY4" i="9"/>
  <c r="AZ4" i="9"/>
  <c r="BA4" i="9"/>
  <c r="BB4" i="9"/>
  <c r="BC4" i="9"/>
  <c r="BD4" i="9"/>
  <c r="BE4" i="9"/>
  <c r="BF4" i="9"/>
  <c r="X5" i="9"/>
  <c r="Y5" i="9"/>
  <c r="Z5" i="9"/>
  <c r="AA5" i="9"/>
  <c r="AB5" i="9"/>
  <c r="AC5" i="9"/>
  <c r="AD5" i="9"/>
  <c r="AE5" i="9"/>
  <c r="AF5" i="9"/>
  <c r="AG5" i="9"/>
  <c r="AH5" i="9"/>
  <c r="AI5" i="9"/>
  <c r="AJ5" i="9"/>
  <c r="AM5" i="9"/>
  <c r="AN5" i="9"/>
  <c r="AO5" i="9"/>
  <c r="AP5" i="9" s="1"/>
  <c r="AQ5" i="9"/>
  <c r="AR5" i="9" s="1"/>
  <c r="AS5" i="9"/>
  <c r="AT5" i="9" s="1"/>
  <c r="AU5" i="9"/>
  <c r="AV5" i="9"/>
  <c r="AW5" i="9"/>
  <c r="AX5" i="9"/>
  <c r="AY5" i="9"/>
  <c r="AZ5" i="9"/>
  <c r="BA5" i="9"/>
  <c r="BB5" i="9"/>
  <c r="BC5" i="9"/>
  <c r="BD5" i="9"/>
  <c r="BE5" i="9"/>
  <c r="BF5" i="9"/>
  <c r="X6" i="9"/>
  <c r="Y6" i="9" s="1"/>
  <c r="Z6" i="9"/>
  <c r="AA6" i="9"/>
  <c r="AB6" i="9"/>
  <c r="AC6" i="9"/>
  <c r="AD6" i="9"/>
  <c r="AE6" i="9"/>
  <c r="AF6" i="9"/>
  <c r="AG6" i="9"/>
  <c r="AH6" i="9"/>
  <c r="AI6" i="9"/>
  <c r="AJ6" i="9"/>
  <c r="AM6" i="9"/>
  <c r="AN6" i="9"/>
  <c r="AO6" i="9"/>
  <c r="AP6" i="9" s="1"/>
  <c r="AQ6" i="9"/>
  <c r="AR6" i="9" s="1"/>
  <c r="AS6" i="9"/>
  <c r="AT6" i="9" s="1"/>
  <c r="AU6" i="9"/>
  <c r="AV6" i="9" s="1"/>
  <c r="AW6" i="9"/>
  <c r="AX6" i="9"/>
  <c r="AY6" i="9"/>
  <c r="AZ6" i="9"/>
  <c r="BA6" i="9"/>
  <c r="BB6" i="9"/>
  <c r="BC6" i="9"/>
  <c r="BD6" i="9"/>
  <c r="BE6" i="9"/>
  <c r="BF6" i="9"/>
  <c r="X7" i="9"/>
  <c r="Y7" i="9"/>
  <c r="Z7" i="9"/>
  <c r="AA7" i="9"/>
  <c r="V7" i="9" s="1"/>
  <c r="AB7" i="9"/>
  <c r="AC7" i="9"/>
  <c r="AD7" i="9"/>
  <c r="AE7" i="9"/>
  <c r="AF7" i="9" s="1"/>
  <c r="AG7" i="9"/>
  <c r="AH7" i="9"/>
  <c r="AI7" i="9"/>
  <c r="AJ7" i="9"/>
  <c r="AM7" i="9"/>
  <c r="AN7" i="9"/>
  <c r="AO7" i="9"/>
  <c r="AP7" i="9" s="1"/>
  <c r="AQ7" i="9"/>
  <c r="AR7" i="9"/>
  <c r="AS7" i="9"/>
  <c r="AT7" i="9"/>
  <c r="AU7" i="9"/>
  <c r="AV7" i="9" s="1"/>
  <c r="AW7" i="9"/>
  <c r="AX7" i="9"/>
  <c r="AY7" i="9"/>
  <c r="AZ7" i="9"/>
  <c r="BA7" i="9"/>
  <c r="BB7" i="9"/>
  <c r="BC7" i="9"/>
  <c r="BD7" i="9"/>
  <c r="BE7" i="9"/>
  <c r="BF7" i="9"/>
  <c r="X8" i="9"/>
  <c r="Y8" i="9" s="1"/>
  <c r="Z8" i="9"/>
  <c r="AA8" i="9"/>
  <c r="AB8" i="9"/>
  <c r="AC8" i="9"/>
  <c r="AD8" i="9"/>
  <c r="AE8" i="9"/>
  <c r="AF8" i="9" s="1"/>
  <c r="AG8" i="9"/>
  <c r="AH8" i="9"/>
  <c r="AI8" i="9"/>
  <c r="AJ8" i="9"/>
  <c r="AM8" i="9"/>
  <c r="AN8" i="9"/>
  <c r="AO8" i="9"/>
  <c r="AP8" i="9" s="1"/>
  <c r="AQ8" i="9"/>
  <c r="AR8" i="9" s="1"/>
  <c r="AS8" i="9"/>
  <c r="AT8" i="9" s="1"/>
  <c r="AU8" i="9"/>
  <c r="AV8" i="9"/>
  <c r="AW8" i="9"/>
  <c r="AX8" i="9"/>
  <c r="AY8" i="9"/>
  <c r="AZ8" i="9"/>
  <c r="BA8" i="9"/>
  <c r="BB8" i="9"/>
  <c r="BC8" i="9"/>
  <c r="BD8" i="9"/>
  <c r="BE8" i="9"/>
  <c r="BF8" i="9"/>
  <c r="X9" i="9"/>
  <c r="Y9" i="9" s="1"/>
  <c r="Z9" i="9"/>
  <c r="AA9" i="9"/>
  <c r="AB9" i="9"/>
  <c r="AC9" i="9"/>
  <c r="AD9" i="9"/>
  <c r="AE9" i="9"/>
  <c r="AF9" i="9"/>
  <c r="AG9" i="9"/>
  <c r="AH9" i="9"/>
  <c r="AK9" i="9" s="1"/>
  <c r="AL9" i="9" s="1"/>
  <c r="AI9" i="9"/>
  <c r="AJ9" i="9"/>
  <c r="AM9" i="9"/>
  <c r="AN9" i="9"/>
  <c r="AO9" i="9"/>
  <c r="AP9" i="9"/>
  <c r="AQ9" i="9"/>
  <c r="AR9" i="9" s="1"/>
  <c r="AS9" i="9"/>
  <c r="AT9" i="9"/>
  <c r="AU9" i="9"/>
  <c r="AV9" i="9"/>
  <c r="AW9" i="9"/>
  <c r="AX9" i="9"/>
  <c r="AY9" i="9"/>
  <c r="AZ9" i="9"/>
  <c r="BA9" i="9"/>
  <c r="BB9" i="9"/>
  <c r="BC9" i="9"/>
  <c r="BD9" i="9"/>
  <c r="BE9" i="9"/>
  <c r="BF9" i="9"/>
  <c r="X10" i="9"/>
  <c r="Y10" i="9" s="1"/>
  <c r="Z10" i="9"/>
  <c r="AA10" i="9"/>
  <c r="AB10" i="9"/>
  <c r="AC10" i="9"/>
  <c r="AD10" i="9"/>
  <c r="AE10" i="9"/>
  <c r="AF10" i="9"/>
  <c r="AG10" i="9"/>
  <c r="AH10" i="9"/>
  <c r="AK10" i="9" s="1"/>
  <c r="AL10" i="9" s="1"/>
  <c r="AI10" i="9"/>
  <c r="AJ10" i="9"/>
  <c r="AM10" i="9"/>
  <c r="AN10" i="9"/>
  <c r="AO10" i="9"/>
  <c r="AP10" i="9" s="1"/>
  <c r="AQ10" i="9"/>
  <c r="AR10" i="9"/>
  <c r="AS10" i="9"/>
  <c r="AT10" i="9" s="1"/>
  <c r="AU10" i="9"/>
  <c r="AV10" i="9" s="1"/>
  <c r="AW10" i="9"/>
  <c r="AX10" i="9"/>
  <c r="AY10" i="9"/>
  <c r="AZ10" i="9"/>
  <c r="BA10" i="9"/>
  <c r="BB10" i="9"/>
  <c r="BC10" i="9"/>
  <c r="BD10" i="9"/>
  <c r="BE10" i="9"/>
  <c r="BF10" i="9"/>
  <c r="X11" i="9"/>
  <c r="Y11" i="9"/>
  <c r="V11" i="9" s="1"/>
  <c r="Z11" i="9"/>
  <c r="AA11" i="9"/>
  <c r="AB11" i="9"/>
  <c r="AC11" i="9"/>
  <c r="AD11" i="9"/>
  <c r="AE11" i="9"/>
  <c r="AF11" i="9" s="1"/>
  <c r="AG11" i="9"/>
  <c r="AH11" i="9"/>
  <c r="AK11" i="9" s="1"/>
  <c r="AL11" i="9" s="1"/>
  <c r="AI11" i="9"/>
  <c r="AJ11" i="9"/>
  <c r="AM11" i="9"/>
  <c r="AN11" i="9"/>
  <c r="AO11" i="9"/>
  <c r="AP11" i="9" s="1"/>
  <c r="AQ11" i="9"/>
  <c r="AR11" i="9"/>
  <c r="AS11" i="9"/>
  <c r="AT11" i="9" s="1"/>
  <c r="AU11" i="9"/>
  <c r="AV11" i="9" s="1"/>
  <c r="AW11" i="9"/>
  <c r="AX11" i="9"/>
  <c r="AY11" i="9"/>
  <c r="AZ11" i="9"/>
  <c r="BA11" i="9"/>
  <c r="BB11" i="9"/>
  <c r="BC11" i="9"/>
  <c r="BD11" i="9"/>
  <c r="BE11" i="9"/>
  <c r="BF11" i="9"/>
  <c r="X12" i="9"/>
  <c r="Y12" i="9" s="1"/>
  <c r="Z12" i="9"/>
  <c r="AA12" i="9"/>
  <c r="AB12" i="9"/>
  <c r="AC12" i="9"/>
  <c r="AD12" i="9"/>
  <c r="AE12" i="9"/>
  <c r="AF12" i="9"/>
  <c r="AG12" i="9"/>
  <c r="AH12" i="9"/>
  <c r="AK12" i="9" s="1"/>
  <c r="AL12" i="9" s="1"/>
  <c r="AI12" i="9"/>
  <c r="AJ12" i="9"/>
  <c r="AM12" i="9"/>
  <c r="AN12" i="9"/>
  <c r="AO12" i="9"/>
  <c r="AP12" i="9"/>
  <c r="AQ12" i="9"/>
  <c r="AR12" i="9" s="1"/>
  <c r="AS12" i="9"/>
  <c r="AT12" i="9" s="1"/>
  <c r="AU12" i="9"/>
  <c r="AV12" i="9"/>
  <c r="AW12" i="9"/>
  <c r="AX12" i="9"/>
  <c r="AY12" i="9"/>
  <c r="AZ12" i="9"/>
  <c r="BA12" i="9"/>
  <c r="BB12" i="9"/>
  <c r="BC12" i="9"/>
  <c r="BD12" i="9"/>
  <c r="BE12" i="9"/>
  <c r="BF12" i="9"/>
  <c r="X13" i="9"/>
  <c r="Y13" i="9" s="1"/>
  <c r="Z13" i="9"/>
  <c r="AA13" i="9"/>
  <c r="AB13" i="9"/>
  <c r="AC13" i="9"/>
  <c r="AD13" i="9"/>
  <c r="AE13" i="9"/>
  <c r="AF13" i="9" s="1"/>
  <c r="AG13" i="9"/>
  <c r="AH13" i="9"/>
  <c r="AK13" i="9" s="1"/>
  <c r="AL13" i="9" s="1"/>
  <c r="AI13" i="9"/>
  <c r="AJ13" i="9"/>
  <c r="AM13" i="9"/>
  <c r="AN13" i="9"/>
  <c r="AO13" i="9"/>
  <c r="AP13" i="9" s="1"/>
  <c r="AQ13" i="9"/>
  <c r="AR13" i="9"/>
  <c r="AS13" i="9"/>
  <c r="AT13" i="9"/>
  <c r="AU13" i="9"/>
  <c r="AV13" i="9"/>
  <c r="AW13" i="9"/>
  <c r="AX13" i="9"/>
  <c r="AY13" i="9"/>
  <c r="AZ13" i="9"/>
  <c r="BA13" i="9"/>
  <c r="BB13" i="9"/>
  <c r="BC13" i="9"/>
  <c r="BD13" i="9"/>
  <c r="BE13" i="9"/>
  <c r="BF13" i="9"/>
  <c r="X14" i="9"/>
  <c r="Y14" i="9"/>
  <c r="Z14" i="9"/>
  <c r="AA14" i="9"/>
  <c r="AB14" i="9"/>
  <c r="AC14" i="9"/>
  <c r="AD14" i="9"/>
  <c r="AE14" i="9"/>
  <c r="AF14" i="9"/>
  <c r="AG14" i="9"/>
  <c r="AH14" i="9"/>
  <c r="AK14" i="9" s="1"/>
  <c r="AL14" i="9" s="1"/>
  <c r="AI14" i="9"/>
  <c r="AJ14" i="9"/>
  <c r="AM14" i="9"/>
  <c r="AN14" i="9"/>
  <c r="AO14" i="9"/>
  <c r="AP14" i="9"/>
  <c r="AQ14" i="9"/>
  <c r="AR14" i="9" s="1"/>
  <c r="AS14" i="9"/>
  <c r="AT14" i="9" s="1"/>
  <c r="AU14" i="9"/>
  <c r="AV14" i="9"/>
  <c r="AW14" i="9"/>
  <c r="AX14" i="9"/>
  <c r="AY14" i="9"/>
  <c r="AZ14" i="9"/>
  <c r="BA14" i="9"/>
  <c r="BB14" i="9"/>
  <c r="BC14" i="9"/>
  <c r="BD14" i="9"/>
  <c r="BE14" i="9"/>
  <c r="BF14" i="9"/>
  <c r="X15" i="9"/>
  <c r="Y15" i="9" s="1"/>
  <c r="V15" i="9" s="1"/>
  <c r="Z15" i="9"/>
  <c r="AA15" i="9"/>
  <c r="AB15" i="9"/>
  <c r="AC15" i="9"/>
  <c r="AD15" i="9"/>
  <c r="AE15" i="9"/>
  <c r="AF15" i="9" s="1"/>
  <c r="AG15" i="9"/>
  <c r="AH15" i="9"/>
  <c r="AK15" i="9" s="1"/>
  <c r="AL15" i="9" s="1"/>
  <c r="AI15" i="9"/>
  <c r="AJ15" i="9"/>
  <c r="AM15" i="9"/>
  <c r="AN15" i="9"/>
  <c r="AO15" i="9"/>
  <c r="AP15" i="9" s="1"/>
  <c r="AQ15" i="9"/>
  <c r="AR15" i="9" s="1"/>
  <c r="AS15" i="9"/>
  <c r="AT15" i="9"/>
  <c r="AU15" i="9"/>
  <c r="AV15" i="9"/>
  <c r="AW15" i="9"/>
  <c r="AX15" i="9"/>
  <c r="AY15" i="9"/>
  <c r="AZ15" i="9"/>
  <c r="BA15" i="9"/>
  <c r="BB15" i="9"/>
  <c r="BC15" i="9"/>
  <c r="BD15" i="9"/>
  <c r="BE15" i="9"/>
  <c r="BF15" i="9"/>
  <c r="X16" i="9"/>
  <c r="Y16" i="9" s="1"/>
  <c r="V16" i="9" s="1"/>
  <c r="Z16" i="9"/>
  <c r="AA16" i="9"/>
  <c r="AB16" i="9"/>
  <c r="AC16" i="9"/>
  <c r="AD16" i="9"/>
  <c r="AE16" i="9"/>
  <c r="AF16" i="9"/>
  <c r="AG16" i="9"/>
  <c r="AH16" i="9"/>
  <c r="AK16" i="9" s="1"/>
  <c r="AL16" i="9" s="1"/>
  <c r="AI16" i="9"/>
  <c r="AJ16" i="9"/>
  <c r="AM16" i="9"/>
  <c r="AN16" i="9"/>
  <c r="AO16" i="9"/>
  <c r="AP16" i="9" s="1"/>
  <c r="AQ16" i="9"/>
  <c r="AR16" i="9" s="1"/>
  <c r="AS16" i="9"/>
  <c r="AT16" i="9"/>
  <c r="AU16" i="9"/>
  <c r="AV16" i="9"/>
  <c r="AW16" i="9"/>
  <c r="AX16" i="9"/>
  <c r="AY16" i="9"/>
  <c r="AZ16" i="9"/>
  <c r="BA16" i="9"/>
  <c r="BB16" i="9"/>
  <c r="BC16" i="9"/>
  <c r="BD16" i="9"/>
  <c r="BE16" i="9"/>
  <c r="BF16" i="9"/>
  <c r="X17" i="9"/>
  <c r="Y17" i="9" s="1"/>
  <c r="Z17" i="9"/>
  <c r="AA17" i="9"/>
  <c r="AB17" i="9"/>
  <c r="AC17" i="9"/>
  <c r="AD17" i="9"/>
  <c r="AE17" i="9"/>
  <c r="AF17" i="9" s="1"/>
  <c r="AG17" i="9"/>
  <c r="AH17" i="9"/>
  <c r="AK17" i="9" s="1"/>
  <c r="AL17" i="9" s="1"/>
  <c r="AI17" i="9"/>
  <c r="AJ17" i="9"/>
  <c r="AM17" i="9"/>
  <c r="AN17" i="9"/>
  <c r="AO17" i="9"/>
  <c r="AP17" i="9" s="1"/>
  <c r="AQ17" i="9"/>
  <c r="AR17" i="9" s="1"/>
  <c r="AS17" i="9"/>
  <c r="AT17" i="9"/>
  <c r="AU17" i="9"/>
  <c r="AV17" i="9" s="1"/>
  <c r="AW17" i="9"/>
  <c r="AX17" i="9"/>
  <c r="AY17" i="9"/>
  <c r="AZ17" i="9"/>
  <c r="BA17" i="9"/>
  <c r="BB17" i="9"/>
  <c r="BC17" i="9"/>
  <c r="BD17" i="9"/>
  <c r="BE17" i="9"/>
  <c r="BF17" i="9"/>
  <c r="X18" i="9"/>
  <c r="Y18" i="9"/>
  <c r="V18" i="9" s="1"/>
  <c r="Z18" i="9"/>
  <c r="AA18" i="9"/>
  <c r="AB18" i="9"/>
  <c r="AC18" i="9"/>
  <c r="AD18" i="9"/>
  <c r="AE18" i="9"/>
  <c r="AF18" i="9" s="1"/>
  <c r="AG18" i="9"/>
  <c r="AH18" i="9"/>
  <c r="AI18" i="9"/>
  <c r="AJ18" i="9"/>
  <c r="AM18" i="9"/>
  <c r="AN18" i="9"/>
  <c r="AO18" i="9"/>
  <c r="AP18" i="9"/>
  <c r="AQ18" i="9"/>
  <c r="AR18" i="9"/>
  <c r="AS18" i="9"/>
  <c r="AT18" i="9" s="1"/>
  <c r="AU18" i="9"/>
  <c r="AV18" i="9" s="1"/>
  <c r="AW18" i="9"/>
  <c r="AX18" i="9"/>
  <c r="AY18" i="9"/>
  <c r="AZ18" i="9"/>
  <c r="BA18" i="9"/>
  <c r="BB18" i="9"/>
  <c r="BC18" i="9"/>
  <c r="BD18" i="9"/>
  <c r="BE18" i="9"/>
  <c r="BF18" i="9"/>
  <c r="X19" i="9"/>
  <c r="Y19" i="9" s="1"/>
  <c r="Z19" i="9"/>
  <c r="AA19" i="9"/>
  <c r="AB19" i="9"/>
  <c r="AC19" i="9"/>
  <c r="AD19" i="9"/>
  <c r="AE19" i="9"/>
  <c r="AF19" i="9"/>
  <c r="AG19" i="9"/>
  <c r="AH19" i="9"/>
  <c r="AI19" i="9"/>
  <c r="AJ19" i="9"/>
  <c r="AM19" i="9"/>
  <c r="AN19" i="9"/>
  <c r="AO19" i="9"/>
  <c r="AP19" i="9" s="1"/>
  <c r="AQ19" i="9"/>
  <c r="AR19" i="9"/>
  <c r="AS19" i="9"/>
  <c r="AT19" i="9"/>
  <c r="AU19" i="9"/>
  <c r="AV19" i="9"/>
  <c r="AW19" i="9"/>
  <c r="AX19" i="9"/>
  <c r="AY19" i="9"/>
  <c r="AZ19" i="9"/>
  <c r="BA19" i="9"/>
  <c r="BB19" i="9"/>
  <c r="BC19" i="9"/>
  <c r="BD19" i="9"/>
  <c r="BE19" i="9"/>
  <c r="BF19" i="9"/>
  <c r="X20" i="9"/>
  <c r="Y20" i="9"/>
  <c r="Z20" i="9"/>
  <c r="AA20" i="9"/>
  <c r="AB20" i="9"/>
  <c r="AC20" i="9"/>
  <c r="AD20" i="9"/>
  <c r="AE20" i="9"/>
  <c r="AF20" i="9"/>
  <c r="AG20" i="9"/>
  <c r="AH20" i="9"/>
  <c r="AI20" i="9"/>
  <c r="AJ20" i="9"/>
  <c r="AM20" i="9"/>
  <c r="AN20" i="9"/>
  <c r="AO20" i="9"/>
  <c r="AP20" i="9"/>
  <c r="AQ20" i="9"/>
  <c r="AR20" i="9"/>
  <c r="AS20" i="9"/>
  <c r="AT20" i="9" s="1"/>
  <c r="AU20" i="9"/>
  <c r="AV20" i="9" s="1"/>
  <c r="AW20" i="9"/>
  <c r="AX20" i="9"/>
  <c r="AY20" i="9"/>
  <c r="AZ20" i="9"/>
  <c r="BA20" i="9"/>
  <c r="BB20" i="9"/>
  <c r="BC20" i="9"/>
  <c r="BD20" i="9"/>
  <c r="BE20" i="9"/>
  <c r="BF20" i="9"/>
  <c r="X21" i="9"/>
  <c r="Y21" i="9"/>
  <c r="V21" i="9" s="1"/>
  <c r="Z21" i="9"/>
  <c r="AA21" i="9"/>
  <c r="AB21" i="9"/>
  <c r="AC21" i="9"/>
  <c r="AD21" i="9"/>
  <c r="AE21" i="9"/>
  <c r="AF21" i="9" s="1"/>
  <c r="AG21" i="9"/>
  <c r="AH21" i="9"/>
  <c r="AI21" i="9"/>
  <c r="AJ21" i="9"/>
  <c r="AM21" i="9"/>
  <c r="AN21" i="9"/>
  <c r="AO21" i="9"/>
  <c r="AP21" i="9"/>
  <c r="AQ21" i="9"/>
  <c r="AR21" i="9" s="1"/>
  <c r="AS21" i="9"/>
  <c r="AT21" i="9" s="1"/>
  <c r="AU21" i="9"/>
  <c r="AV21" i="9" s="1"/>
  <c r="AW21" i="9"/>
  <c r="AX21" i="9"/>
  <c r="AY21" i="9"/>
  <c r="AZ21" i="9"/>
  <c r="BA21" i="9"/>
  <c r="BB21" i="9"/>
  <c r="BC21" i="9"/>
  <c r="BD21" i="9"/>
  <c r="BE21" i="9"/>
  <c r="BF21" i="9"/>
  <c r="V22" i="9"/>
  <c r="X22" i="9"/>
  <c r="Y22" i="9"/>
  <c r="Z22" i="9"/>
  <c r="AA22" i="9"/>
  <c r="AB22" i="9"/>
  <c r="AC22" i="9"/>
  <c r="AD22" i="9"/>
  <c r="AE22" i="9"/>
  <c r="AF22" i="9" s="1"/>
  <c r="AG22" i="9"/>
  <c r="AH22" i="9"/>
  <c r="AI22" i="9"/>
  <c r="AJ22" i="9"/>
  <c r="AM22" i="9"/>
  <c r="AN22" i="9"/>
  <c r="AO22" i="9"/>
  <c r="AP22" i="9" s="1"/>
  <c r="AQ22" i="9"/>
  <c r="AR22" i="9" s="1"/>
  <c r="AS22" i="9"/>
  <c r="AT22" i="9" s="1"/>
  <c r="AU22" i="9"/>
  <c r="AV22" i="9" s="1"/>
  <c r="AW22" i="9"/>
  <c r="AX22" i="9"/>
  <c r="AY22" i="9"/>
  <c r="AZ22" i="9"/>
  <c r="BA22" i="9"/>
  <c r="BB22" i="9"/>
  <c r="BC22" i="9"/>
  <c r="BD22" i="9"/>
  <c r="BE22" i="9"/>
  <c r="BF22" i="9"/>
  <c r="X23" i="9"/>
  <c r="Y23" i="9"/>
  <c r="Z23" i="9"/>
  <c r="AA23" i="9"/>
  <c r="AB23" i="9"/>
  <c r="AC23" i="9"/>
  <c r="AD23" i="9"/>
  <c r="AE23" i="9"/>
  <c r="AF23" i="9" s="1"/>
  <c r="AG23" i="9"/>
  <c r="AH23" i="9"/>
  <c r="AI23" i="9"/>
  <c r="AJ23" i="9"/>
  <c r="AK23" i="9"/>
  <c r="AL23" i="9" s="1"/>
  <c r="AM23" i="9"/>
  <c r="AN23" i="9"/>
  <c r="AO23" i="9"/>
  <c r="AP23" i="9" s="1"/>
  <c r="AQ23" i="9"/>
  <c r="AR23" i="9" s="1"/>
  <c r="AS23" i="9"/>
  <c r="AT23" i="9"/>
  <c r="AU23" i="9"/>
  <c r="AV23" i="9"/>
  <c r="AW23" i="9"/>
  <c r="AX23" i="9"/>
  <c r="AY23" i="9"/>
  <c r="AZ23" i="9"/>
  <c r="BA23" i="9"/>
  <c r="BB23" i="9"/>
  <c r="BC23" i="9"/>
  <c r="BD23" i="9"/>
  <c r="BE23" i="9"/>
  <c r="BF23" i="9"/>
  <c r="X24" i="9"/>
  <c r="Y24" i="9" s="1"/>
  <c r="Z24" i="9"/>
  <c r="AA24" i="9"/>
  <c r="AB24" i="9"/>
  <c r="AC24" i="9"/>
  <c r="AD24" i="9"/>
  <c r="AE24" i="9"/>
  <c r="AF24" i="9"/>
  <c r="AG24" i="9"/>
  <c r="AH24" i="9"/>
  <c r="AI24" i="9"/>
  <c r="AJ24" i="9"/>
  <c r="AK24" i="9"/>
  <c r="AL24" i="9" s="1"/>
  <c r="AM24" i="9"/>
  <c r="AN24" i="9"/>
  <c r="AO24" i="9"/>
  <c r="AP24" i="9"/>
  <c r="AQ24" i="9"/>
  <c r="AR24" i="9" s="1"/>
  <c r="AS24" i="9"/>
  <c r="AT24" i="9" s="1"/>
  <c r="AU24" i="9"/>
  <c r="AV24" i="9"/>
  <c r="AW24" i="9"/>
  <c r="AX24" i="9"/>
  <c r="AY24" i="9"/>
  <c r="AZ24" i="9"/>
  <c r="BA24" i="9"/>
  <c r="BB24" i="9"/>
  <c r="BC24" i="9"/>
  <c r="BD24" i="9"/>
  <c r="BE24" i="9"/>
  <c r="BF24" i="9"/>
  <c r="X25" i="9"/>
  <c r="Y25" i="9"/>
  <c r="Z25" i="9"/>
  <c r="AA25" i="9"/>
  <c r="AB25" i="9"/>
  <c r="AC25" i="9"/>
  <c r="AD25" i="9"/>
  <c r="AE25" i="9"/>
  <c r="AF25" i="9" s="1"/>
  <c r="AG25" i="9"/>
  <c r="AH25" i="9"/>
  <c r="AI25" i="9"/>
  <c r="AJ25" i="9"/>
  <c r="AM25" i="9"/>
  <c r="AN25" i="9"/>
  <c r="AO25" i="9"/>
  <c r="AP25" i="9" s="1"/>
  <c r="AQ25" i="9"/>
  <c r="AR25" i="9"/>
  <c r="AS25" i="9"/>
  <c r="AT25" i="9"/>
  <c r="AU25" i="9"/>
  <c r="AV25" i="9" s="1"/>
  <c r="AW25" i="9"/>
  <c r="AX25" i="9"/>
  <c r="AY25" i="9"/>
  <c r="AZ25" i="9"/>
  <c r="BA25" i="9"/>
  <c r="BB25" i="9"/>
  <c r="BC25" i="9"/>
  <c r="BD25" i="9"/>
  <c r="BE25" i="9"/>
  <c r="BF25" i="9"/>
  <c r="X26" i="9"/>
  <c r="Y26" i="9"/>
  <c r="Z26" i="9"/>
  <c r="AA26" i="9"/>
  <c r="AB26" i="9"/>
  <c r="AC26" i="9"/>
  <c r="AD26" i="9"/>
  <c r="AE26" i="9"/>
  <c r="AF26" i="9"/>
  <c r="AG26" i="9"/>
  <c r="AH26" i="9"/>
  <c r="AI26" i="9"/>
  <c r="AJ26" i="9"/>
  <c r="AM26" i="9"/>
  <c r="AN26" i="9"/>
  <c r="AO26" i="9"/>
  <c r="AP26" i="9"/>
  <c r="AQ26" i="9"/>
  <c r="AR26" i="9" s="1"/>
  <c r="AS26" i="9"/>
  <c r="AT26" i="9"/>
  <c r="AU26" i="9"/>
  <c r="AV26" i="9" s="1"/>
  <c r="AW26" i="9"/>
  <c r="AX26" i="9"/>
  <c r="AY26" i="9"/>
  <c r="AZ26" i="9"/>
  <c r="BA26" i="9"/>
  <c r="BB26" i="9"/>
  <c r="BC26" i="9"/>
  <c r="BD26" i="9"/>
  <c r="BE26" i="9"/>
  <c r="BF26" i="9"/>
  <c r="X27" i="9"/>
  <c r="Y27" i="9" s="1"/>
  <c r="Z27" i="9"/>
  <c r="AA27" i="9"/>
  <c r="AB27" i="9"/>
  <c r="AC27" i="9"/>
  <c r="AD27" i="9"/>
  <c r="AE27" i="9"/>
  <c r="AF27" i="9" s="1"/>
  <c r="AG27" i="9"/>
  <c r="AH27" i="9"/>
  <c r="AI27" i="9"/>
  <c r="AJ27" i="9"/>
  <c r="AM27" i="9"/>
  <c r="AN27" i="9"/>
  <c r="AO27" i="9"/>
  <c r="AP27" i="9"/>
  <c r="AQ27" i="9"/>
  <c r="AR27" i="9"/>
  <c r="AS27" i="9"/>
  <c r="AT27" i="9" s="1"/>
  <c r="AU27" i="9"/>
  <c r="AV27" i="9"/>
  <c r="AW27" i="9"/>
  <c r="AX27" i="9"/>
  <c r="AY27" i="9"/>
  <c r="AZ27" i="9"/>
  <c r="BA27" i="9"/>
  <c r="BB27" i="9"/>
  <c r="BC27" i="9"/>
  <c r="BD27" i="9"/>
  <c r="BE27" i="9"/>
  <c r="BF27" i="9"/>
  <c r="X28" i="9"/>
  <c r="Y28" i="9" s="1"/>
  <c r="Z28" i="9"/>
  <c r="AA28" i="9"/>
  <c r="AB28" i="9"/>
  <c r="AC28" i="9"/>
  <c r="AD28" i="9"/>
  <c r="AE28" i="9"/>
  <c r="AF28" i="9"/>
  <c r="AG28" i="9"/>
  <c r="AH28" i="9"/>
  <c r="AI28" i="9"/>
  <c r="AJ28" i="9"/>
  <c r="AM28" i="9"/>
  <c r="AN28" i="9"/>
  <c r="AO28" i="9"/>
  <c r="AP28" i="9" s="1"/>
  <c r="AQ28" i="9"/>
  <c r="AR28" i="9"/>
  <c r="AS28" i="9"/>
  <c r="AT28" i="9" s="1"/>
  <c r="AU28" i="9"/>
  <c r="AV28" i="9" s="1"/>
  <c r="AW28" i="9"/>
  <c r="AX28" i="9"/>
  <c r="AY28" i="9"/>
  <c r="AZ28" i="9"/>
  <c r="BA28" i="9"/>
  <c r="BB28" i="9"/>
  <c r="BC28" i="9"/>
  <c r="BD28" i="9"/>
  <c r="BE28" i="9"/>
  <c r="BF28" i="9"/>
  <c r="X29" i="9"/>
  <c r="Y29" i="9" s="1"/>
  <c r="Z29" i="9"/>
  <c r="AA29" i="9"/>
  <c r="AB29" i="9"/>
  <c r="AC29" i="9"/>
  <c r="AD29" i="9"/>
  <c r="AE29" i="9"/>
  <c r="AF29" i="9" s="1"/>
  <c r="AG29" i="9"/>
  <c r="AH29" i="9"/>
  <c r="AI29" i="9"/>
  <c r="AJ29" i="9"/>
  <c r="AM29" i="9"/>
  <c r="AN29" i="9"/>
  <c r="AO29" i="9"/>
  <c r="AP29" i="9"/>
  <c r="AQ29" i="9"/>
  <c r="AR29" i="9"/>
  <c r="AS29" i="9"/>
  <c r="AT29" i="9" s="1"/>
  <c r="AU29" i="9"/>
  <c r="AV29" i="9" s="1"/>
  <c r="AW29" i="9"/>
  <c r="AX29" i="9"/>
  <c r="AY29" i="9"/>
  <c r="AZ29" i="9"/>
  <c r="BA29" i="9"/>
  <c r="BB29" i="9"/>
  <c r="BC29" i="9"/>
  <c r="BD29" i="9"/>
  <c r="BE29" i="9"/>
  <c r="BF29" i="9"/>
  <c r="X30" i="9"/>
  <c r="Y30" i="9"/>
  <c r="V30" i="9" s="1"/>
  <c r="Z30" i="9"/>
  <c r="AA30" i="9"/>
  <c r="AB30" i="9"/>
  <c r="AC30" i="9"/>
  <c r="AD30" i="9"/>
  <c r="AE30" i="9"/>
  <c r="AF30" i="9"/>
  <c r="AG30" i="9"/>
  <c r="AH30" i="9"/>
  <c r="AI30" i="9"/>
  <c r="AJ30" i="9"/>
  <c r="AM30" i="9"/>
  <c r="AN30" i="9"/>
  <c r="AO30" i="9"/>
  <c r="AP30" i="9" s="1"/>
  <c r="AQ30" i="9"/>
  <c r="AR30" i="9"/>
  <c r="AS30" i="9"/>
  <c r="AT30" i="9" s="1"/>
  <c r="AU30" i="9"/>
  <c r="AV30" i="9"/>
  <c r="AW30" i="9"/>
  <c r="AX30" i="9"/>
  <c r="AY30" i="9"/>
  <c r="AZ30" i="9"/>
  <c r="BA30" i="9"/>
  <c r="BB30" i="9"/>
  <c r="BC30" i="9"/>
  <c r="BD30" i="9"/>
  <c r="BE30" i="9"/>
  <c r="BF30" i="9"/>
  <c r="X31" i="9"/>
  <c r="Y31" i="9"/>
  <c r="V31" i="9" s="1"/>
  <c r="Z31" i="9"/>
  <c r="AA31" i="9"/>
  <c r="AB31" i="9"/>
  <c r="AC31" i="9"/>
  <c r="AD31" i="9"/>
  <c r="AE31" i="9"/>
  <c r="AF31" i="9"/>
  <c r="AG31" i="9"/>
  <c r="AH31" i="9"/>
  <c r="AI31" i="9"/>
  <c r="AJ31" i="9"/>
  <c r="AM31" i="9"/>
  <c r="AN31" i="9"/>
  <c r="AO31" i="9"/>
  <c r="AP31" i="9" s="1"/>
  <c r="AQ31" i="9"/>
  <c r="AR31" i="9" s="1"/>
  <c r="AS31" i="9"/>
  <c r="AT31" i="9"/>
  <c r="AU31" i="9"/>
  <c r="AV31" i="9"/>
  <c r="AW31" i="9"/>
  <c r="AX31" i="9"/>
  <c r="AY31" i="9"/>
  <c r="AZ31" i="9"/>
  <c r="BA31" i="9"/>
  <c r="BB31" i="9"/>
  <c r="BC31" i="9"/>
  <c r="BD31" i="9"/>
  <c r="BE31" i="9"/>
  <c r="BF31" i="9"/>
  <c r="X32" i="9"/>
  <c r="Y32" i="9" s="1"/>
  <c r="V32" i="9" s="1"/>
  <c r="Z32" i="9"/>
  <c r="AA32" i="9"/>
  <c r="AB32" i="9"/>
  <c r="AC32" i="9"/>
  <c r="AD32" i="9"/>
  <c r="AE32" i="9"/>
  <c r="AF32" i="9" s="1"/>
  <c r="AG32" i="9"/>
  <c r="AH32" i="9"/>
  <c r="AI32" i="9"/>
  <c r="AJ32" i="9"/>
  <c r="AM32" i="9"/>
  <c r="AN32" i="9"/>
  <c r="AO32" i="9"/>
  <c r="AP32" i="9" s="1"/>
  <c r="AQ32" i="9"/>
  <c r="AR32" i="9"/>
  <c r="AS32" i="9"/>
  <c r="AT32" i="9"/>
  <c r="AU32" i="9"/>
  <c r="AV32" i="9"/>
  <c r="AW32" i="9"/>
  <c r="AX32" i="9"/>
  <c r="AY32" i="9"/>
  <c r="AZ32" i="9"/>
  <c r="BA32" i="9"/>
  <c r="BB32" i="9"/>
  <c r="BC32" i="9"/>
  <c r="BD32" i="9"/>
  <c r="BE32" i="9"/>
  <c r="BF32" i="9"/>
  <c r="X33" i="9"/>
  <c r="Y33" i="9"/>
  <c r="V33" i="9" s="1"/>
  <c r="Z33" i="9"/>
  <c r="AA33" i="9"/>
  <c r="AB33" i="9"/>
  <c r="AC33" i="9"/>
  <c r="AD33" i="9"/>
  <c r="AE33" i="9"/>
  <c r="AF33" i="9" s="1"/>
  <c r="AG33" i="9"/>
  <c r="AH33" i="9"/>
  <c r="AI33" i="9"/>
  <c r="AJ33" i="9"/>
  <c r="AM33" i="9"/>
  <c r="AN33" i="9"/>
  <c r="AO33" i="9"/>
  <c r="AP33" i="9" s="1"/>
  <c r="AQ33" i="9"/>
  <c r="AR33" i="9"/>
  <c r="AS33" i="9"/>
  <c r="AT33" i="9"/>
  <c r="AU33" i="9"/>
  <c r="AV33" i="9" s="1"/>
  <c r="AW33" i="9"/>
  <c r="AX33" i="9"/>
  <c r="AY33" i="9"/>
  <c r="AZ33" i="9"/>
  <c r="BA33" i="9"/>
  <c r="BB33" i="9"/>
  <c r="BC33" i="9"/>
  <c r="BD33" i="9"/>
  <c r="BE33" i="9"/>
  <c r="BF33" i="9"/>
  <c r="X34" i="9"/>
  <c r="Y34" i="9"/>
  <c r="V34" i="9" s="1"/>
  <c r="Z34" i="9"/>
  <c r="AA34" i="9"/>
  <c r="AB34" i="9"/>
  <c r="AC34" i="9"/>
  <c r="AD34" i="9"/>
  <c r="AE34" i="9"/>
  <c r="AF34" i="9" s="1"/>
  <c r="AG34" i="9"/>
  <c r="AH34" i="9"/>
  <c r="AI34" i="9"/>
  <c r="AJ34" i="9"/>
  <c r="AM34" i="9"/>
  <c r="AN34" i="9"/>
  <c r="AO34" i="9"/>
  <c r="AP34" i="9" s="1"/>
  <c r="AQ34" i="9"/>
  <c r="AR34" i="9" s="1"/>
  <c r="AS34" i="9"/>
  <c r="AT34" i="9" s="1"/>
  <c r="AU34" i="9"/>
  <c r="AV34" i="9" s="1"/>
  <c r="AW34" i="9"/>
  <c r="AX34" i="9"/>
  <c r="AY34" i="9"/>
  <c r="AZ34" i="9"/>
  <c r="BA34" i="9"/>
  <c r="BB34" i="9"/>
  <c r="BC34" i="9"/>
  <c r="BD34" i="9"/>
  <c r="BE34" i="9"/>
  <c r="BF34" i="9"/>
  <c r="X35" i="9"/>
  <c r="Y35" i="9"/>
  <c r="Z35" i="9"/>
  <c r="AA35" i="9"/>
  <c r="AB35" i="9"/>
  <c r="AC35" i="9"/>
  <c r="AD35" i="9"/>
  <c r="AE35" i="9"/>
  <c r="AF35" i="9" s="1"/>
  <c r="AG35" i="9"/>
  <c r="AH35" i="9"/>
  <c r="AI35" i="9"/>
  <c r="AJ35" i="9"/>
  <c r="AM35" i="9"/>
  <c r="AN35" i="9"/>
  <c r="AO35" i="9"/>
  <c r="AP35" i="9" s="1"/>
  <c r="AQ35" i="9"/>
  <c r="AR35" i="9"/>
  <c r="AS35" i="9"/>
  <c r="AT35" i="9"/>
  <c r="AU35" i="9"/>
  <c r="AV35" i="9" s="1"/>
  <c r="AW35" i="9"/>
  <c r="AX35" i="9"/>
  <c r="AY35" i="9"/>
  <c r="AZ35" i="9"/>
  <c r="BA35" i="9"/>
  <c r="BB35" i="9"/>
  <c r="BC35" i="9"/>
  <c r="BD35" i="9"/>
  <c r="BE35" i="9"/>
  <c r="BF35" i="9"/>
  <c r="X36" i="9"/>
  <c r="Y36" i="9"/>
  <c r="Z36" i="9"/>
  <c r="AA36" i="9"/>
  <c r="AB36" i="9"/>
  <c r="AC36" i="9"/>
  <c r="AD36" i="9"/>
  <c r="AE36" i="9"/>
  <c r="AF36" i="9" s="1"/>
  <c r="AG36" i="9"/>
  <c r="AH36" i="9"/>
  <c r="AI36" i="9"/>
  <c r="AJ36" i="9"/>
  <c r="AM36" i="9"/>
  <c r="AN36" i="9"/>
  <c r="AO36" i="9"/>
  <c r="AP36" i="9"/>
  <c r="AQ36" i="9"/>
  <c r="AR36" i="9"/>
  <c r="AS36" i="9"/>
  <c r="AT36" i="9"/>
  <c r="AU36" i="9"/>
  <c r="AV36" i="9"/>
  <c r="AW36" i="9"/>
  <c r="AX36" i="9"/>
  <c r="AY36" i="9"/>
  <c r="AZ36" i="9"/>
  <c r="BA36" i="9"/>
  <c r="BB36" i="9"/>
  <c r="BC36" i="9"/>
  <c r="BD36" i="9"/>
  <c r="BE36" i="9"/>
  <c r="BF36" i="9"/>
  <c r="X37" i="9"/>
  <c r="Y37" i="9"/>
  <c r="Z37" i="9"/>
  <c r="AA37" i="9"/>
  <c r="AB37" i="9"/>
  <c r="AC37" i="9"/>
  <c r="AD37" i="9"/>
  <c r="AE37" i="9"/>
  <c r="AF37" i="9"/>
  <c r="AG37" i="9"/>
  <c r="AH37" i="9"/>
  <c r="AI37" i="9"/>
  <c r="AJ37" i="9"/>
  <c r="AM37" i="9"/>
  <c r="AN37" i="9"/>
  <c r="AO37" i="9"/>
  <c r="AP37" i="9"/>
  <c r="AQ37" i="9"/>
  <c r="AR37" i="9" s="1"/>
  <c r="AS37" i="9"/>
  <c r="AT37" i="9"/>
  <c r="AU37" i="9"/>
  <c r="AV37" i="9"/>
  <c r="AW37" i="9"/>
  <c r="AX37" i="9"/>
  <c r="AY37" i="9"/>
  <c r="AZ37" i="9"/>
  <c r="BA37" i="9"/>
  <c r="BB37" i="9"/>
  <c r="BC37" i="9"/>
  <c r="BD37" i="9"/>
  <c r="BE37" i="9"/>
  <c r="BF37" i="9"/>
  <c r="X38" i="9"/>
  <c r="Y38" i="9" s="1"/>
  <c r="Z38" i="9"/>
  <c r="AA38" i="9"/>
  <c r="AB38" i="9"/>
  <c r="AC38" i="9"/>
  <c r="AD38" i="9"/>
  <c r="AE38" i="9"/>
  <c r="AF38" i="9" s="1"/>
  <c r="AG38" i="9"/>
  <c r="AH38" i="9"/>
  <c r="AI38" i="9"/>
  <c r="AJ38" i="9"/>
  <c r="AM38" i="9"/>
  <c r="AN38" i="9"/>
  <c r="AO38" i="9"/>
  <c r="AP38" i="9"/>
  <c r="AQ38" i="9"/>
  <c r="AR38" i="9" s="1"/>
  <c r="AS38" i="9"/>
  <c r="AT38" i="9"/>
  <c r="AU38" i="9"/>
  <c r="AV38" i="9"/>
  <c r="AW38" i="9"/>
  <c r="AX38" i="9"/>
  <c r="AY38" i="9"/>
  <c r="AZ38" i="9"/>
  <c r="BA38" i="9"/>
  <c r="BB38" i="9"/>
  <c r="BC38" i="9"/>
  <c r="BD38" i="9"/>
  <c r="BE38" i="9"/>
  <c r="BF38" i="9"/>
  <c r="X39" i="9"/>
  <c r="Y39" i="9" s="1"/>
  <c r="Z39" i="9"/>
  <c r="AA39" i="9"/>
  <c r="V39" i="9" s="1"/>
  <c r="AB39" i="9"/>
  <c r="AC39" i="9"/>
  <c r="AD39" i="9"/>
  <c r="AE39" i="9"/>
  <c r="AF39" i="9" s="1"/>
  <c r="AG39" i="9"/>
  <c r="AH39" i="9"/>
  <c r="AI39" i="9"/>
  <c r="AJ39" i="9"/>
  <c r="AM39" i="9"/>
  <c r="AN39" i="9"/>
  <c r="AO39" i="9"/>
  <c r="AP39" i="9"/>
  <c r="AQ39" i="9"/>
  <c r="AR39" i="9" s="1"/>
  <c r="AS39" i="9"/>
  <c r="AT39" i="9" s="1"/>
  <c r="AU39" i="9"/>
  <c r="AV39" i="9"/>
  <c r="AW39" i="9"/>
  <c r="AX39" i="9"/>
  <c r="AY39" i="9"/>
  <c r="AZ39" i="9"/>
  <c r="BA39" i="9"/>
  <c r="BB39" i="9"/>
  <c r="BC39" i="9"/>
  <c r="BD39" i="9"/>
  <c r="BE39" i="9"/>
  <c r="BF39" i="9"/>
  <c r="X40" i="9"/>
  <c r="Y40" i="9" s="1"/>
  <c r="Z40" i="9"/>
  <c r="AA40" i="9"/>
  <c r="AB40" i="9"/>
  <c r="AC40" i="9"/>
  <c r="AD40" i="9"/>
  <c r="AE40" i="9"/>
  <c r="AF40" i="9" s="1"/>
  <c r="AG40" i="9"/>
  <c r="AH40" i="9"/>
  <c r="AI40" i="9"/>
  <c r="AJ40" i="9"/>
  <c r="AK40" i="9" s="1"/>
  <c r="AL40" i="9" s="1"/>
  <c r="AM40" i="9"/>
  <c r="AN40" i="9"/>
  <c r="AO40" i="9"/>
  <c r="AP40" i="9"/>
  <c r="AQ40" i="9"/>
  <c r="AR40" i="9"/>
  <c r="AS40" i="9"/>
  <c r="AT40" i="9" s="1"/>
  <c r="AU40" i="9"/>
  <c r="AV40" i="9" s="1"/>
  <c r="AW40" i="9"/>
  <c r="AX40" i="9"/>
  <c r="AY40" i="9"/>
  <c r="AZ40" i="9"/>
  <c r="BA40" i="9"/>
  <c r="BB40" i="9"/>
  <c r="BC40" i="9"/>
  <c r="BD40" i="9"/>
  <c r="BE40" i="9"/>
  <c r="BF40" i="9"/>
  <c r="X41" i="9"/>
  <c r="Y41" i="9"/>
  <c r="Z41" i="9"/>
  <c r="AA41" i="9"/>
  <c r="AB41" i="9"/>
  <c r="AC41" i="9"/>
  <c r="AD41" i="9"/>
  <c r="AE41" i="9"/>
  <c r="AF41" i="9" s="1"/>
  <c r="AG41" i="9"/>
  <c r="AH41" i="9"/>
  <c r="AI41" i="9"/>
  <c r="AJ41" i="9"/>
  <c r="AM41" i="9"/>
  <c r="AN41" i="9"/>
  <c r="AO41" i="9"/>
  <c r="AP41" i="9" s="1"/>
  <c r="AQ41" i="9"/>
  <c r="AR41" i="9" s="1"/>
  <c r="AS41" i="9"/>
  <c r="AT41" i="9"/>
  <c r="AU41" i="9"/>
  <c r="AV41" i="9" s="1"/>
  <c r="AW41" i="9"/>
  <c r="AX41" i="9"/>
  <c r="AY41" i="9"/>
  <c r="AZ41" i="9"/>
  <c r="BA41" i="9"/>
  <c r="BB41" i="9"/>
  <c r="BC41" i="9"/>
  <c r="BD41" i="9"/>
  <c r="BE41" i="9"/>
  <c r="BF41" i="9"/>
  <c r="X42" i="9"/>
  <c r="Y42" i="9" s="1"/>
  <c r="Z42" i="9"/>
  <c r="AA42" i="9"/>
  <c r="AB42" i="9"/>
  <c r="AC42" i="9"/>
  <c r="AD42" i="9"/>
  <c r="AE42" i="9"/>
  <c r="AF42" i="9" s="1"/>
  <c r="AG42" i="9"/>
  <c r="AH42" i="9"/>
  <c r="AI42" i="9"/>
  <c r="AJ42" i="9"/>
  <c r="AM42" i="9"/>
  <c r="AN42" i="9"/>
  <c r="AO42" i="9"/>
  <c r="AP42" i="9"/>
  <c r="AQ42" i="9"/>
  <c r="AR42" i="9"/>
  <c r="AS42" i="9"/>
  <c r="AT42" i="9" s="1"/>
  <c r="AU42" i="9"/>
  <c r="AV42" i="9"/>
  <c r="AW42" i="9"/>
  <c r="AX42" i="9"/>
  <c r="AY42" i="9"/>
  <c r="AZ42" i="9"/>
  <c r="BA42" i="9"/>
  <c r="BB42" i="9"/>
  <c r="BC42" i="9"/>
  <c r="BD42" i="9"/>
  <c r="BE42" i="9"/>
  <c r="BF42" i="9"/>
  <c r="X43" i="9"/>
  <c r="Y43" i="9"/>
  <c r="Z43" i="9"/>
  <c r="AA43" i="9"/>
  <c r="AB43" i="9"/>
  <c r="AC43" i="9"/>
  <c r="AD43" i="9"/>
  <c r="AE43" i="9"/>
  <c r="AF43" i="9"/>
  <c r="AG43" i="9"/>
  <c r="AH43" i="9"/>
  <c r="AI43" i="9"/>
  <c r="AJ43" i="9"/>
  <c r="AM43" i="9"/>
  <c r="AN43" i="9"/>
  <c r="AO43" i="9"/>
  <c r="AP43" i="9" s="1"/>
  <c r="AQ43" i="9"/>
  <c r="AR43" i="9"/>
  <c r="AS43" i="9"/>
  <c r="AT43" i="9" s="1"/>
  <c r="AU43" i="9"/>
  <c r="AV43" i="9"/>
  <c r="AW43" i="9"/>
  <c r="AX43" i="9"/>
  <c r="AY43" i="9"/>
  <c r="AZ43" i="9"/>
  <c r="BA43" i="9"/>
  <c r="BB43" i="9"/>
  <c r="BC43" i="9"/>
  <c r="BD43" i="9"/>
  <c r="BE43" i="9"/>
  <c r="BF43" i="9"/>
  <c r="X44" i="9"/>
  <c r="Y44" i="9" s="1"/>
  <c r="Z44" i="9"/>
  <c r="AA44" i="9"/>
  <c r="AB44" i="9"/>
  <c r="AC44" i="9"/>
  <c r="AD44" i="9"/>
  <c r="AE44" i="9"/>
  <c r="AF44" i="9" s="1"/>
  <c r="AG44" i="9"/>
  <c r="AH44" i="9"/>
  <c r="AI44" i="9"/>
  <c r="AJ44" i="9"/>
  <c r="AK44" i="9"/>
  <c r="AL44" i="9" s="1"/>
  <c r="AM44" i="9"/>
  <c r="AN44" i="9"/>
  <c r="AO44" i="9"/>
  <c r="AP44" i="9"/>
  <c r="AQ44" i="9"/>
  <c r="AR44" i="9" s="1"/>
  <c r="AS44" i="9"/>
  <c r="AT44" i="9" s="1"/>
  <c r="AU44" i="9"/>
  <c r="AV44" i="9" s="1"/>
  <c r="AW44" i="9"/>
  <c r="AX44" i="9"/>
  <c r="AY44" i="9"/>
  <c r="AZ44" i="9"/>
  <c r="BA44" i="9"/>
  <c r="BB44" i="9"/>
  <c r="BC44" i="9"/>
  <c r="BD44" i="9"/>
  <c r="BE44" i="9"/>
  <c r="BF44" i="9"/>
  <c r="X45" i="9"/>
  <c r="Y45" i="9" s="1"/>
  <c r="Z45" i="9"/>
  <c r="AA45" i="9"/>
  <c r="AB45" i="9"/>
  <c r="AC45" i="9"/>
  <c r="AD45" i="9"/>
  <c r="AE45" i="9"/>
  <c r="AF45" i="9"/>
  <c r="AG45" i="9"/>
  <c r="AH45" i="9"/>
  <c r="AI45" i="9"/>
  <c r="AJ45" i="9"/>
  <c r="AM45" i="9"/>
  <c r="AN45" i="9"/>
  <c r="AO45" i="9"/>
  <c r="AP45" i="9" s="1"/>
  <c r="AQ45" i="9"/>
  <c r="AR45" i="9"/>
  <c r="AS45" i="9"/>
  <c r="AT45" i="9" s="1"/>
  <c r="AU45" i="9"/>
  <c r="AV45" i="9" s="1"/>
  <c r="AW45" i="9"/>
  <c r="AX45" i="9"/>
  <c r="AY45" i="9"/>
  <c r="AZ45" i="9"/>
  <c r="BA45" i="9"/>
  <c r="BB45" i="9"/>
  <c r="BC45" i="9"/>
  <c r="BD45" i="9"/>
  <c r="BE45" i="9"/>
  <c r="BF45" i="9"/>
  <c r="X46" i="9"/>
  <c r="Y46" i="9"/>
  <c r="V46" i="9" s="1"/>
  <c r="Z46" i="9"/>
  <c r="AA46" i="9"/>
  <c r="AB46" i="9"/>
  <c r="AC46" i="9"/>
  <c r="AD46" i="9"/>
  <c r="AE46" i="9"/>
  <c r="AF46" i="9" s="1"/>
  <c r="AG46" i="9"/>
  <c r="AH46" i="9"/>
  <c r="AI46" i="9"/>
  <c r="AJ46" i="9"/>
  <c r="AM46" i="9"/>
  <c r="AN46" i="9"/>
  <c r="AO46" i="9"/>
  <c r="AP46" i="9"/>
  <c r="AQ46" i="9"/>
  <c r="AR46" i="9"/>
  <c r="AS46" i="9"/>
  <c r="AT46" i="9"/>
  <c r="AU46" i="9"/>
  <c r="AV46" i="9" s="1"/>
  <c r="AW46" i="9"/>
  <c r="AX46" i="9"/>
  <c r="AY46" i="9"/>
  <c r="AZ46" i="9"/>
  <c r="BA46" i="9"/>
  <c r="BB46" i="9"/>
  <c r="BC46" i="9"/>
  <c r="BD46" i="9"/>
  <c r="BE46" i="9"/>
  <c r="BF46" i="9"/>
  <c r="X47" i="9"/>
  <c r="Y47" i="9" s="1"/>
  <c r="Z47" i="9"/>
  <c r="AA47" i="9"/>
  <c r="AB47" i="9"/>
  <c r="AC47" i="9"/>
  <c r="AD47" i="9"/>
  <c r="AE47" i="9"/>
  <c r="AF47" i="9"/>
  <c r="AG47" i="9"/>
  <c r="AH47" i="9"/>
  <c r="AI47" i="9"/>
  <c r="AJ47" i="9"/>
  <c r="AM47" i="9"/>
  <c r="AN47" i="9" s="1"/>
  <c r="AO47" i="9"/>
  <c r="AP47" i="9" s="1"/>
  <c r="AQ47" i="9"/>
  <c r="AR47" i="9" s="1"/>
  <c r="AS47" i="9"/>
  <c r="AT47" i="9" s="1"/>
  <c r="AU47" i="9"/>
  <c r="AV47" i="9"/>
  <c r="AW47" i="9"/>
  <c r="AX47" i="9"/>
  <c r="AY47" i="9"/>
  <c r="AZ47" i="9"/>
  <c r="BA47" i="9"/>
  <c r="BB47" i="9"/>
  <c r="BC47" i="9"/>
  <c r="BD47" i="9"/>
  <c r="BE47" i="9"/>
  <c r="BF47" i="9"/>
  <c r="X48" i="9"/>
  <c r="Y48" i="9" s="1"/>
  <c r="Z48" i="9"/>
  <c r="AA48" i="9"/>
  <c r="AB48" i="9"/>
  <c r="AC48" i="9"/>
  <c r="AD48" i="9"/>
  <c r="AE48" i="9"/>
  <c r="AF48" i="9" s="1"/>
  <c r="AG48" i="9"/>
  <c r="AH48" i="9"/>
  <c r="AI48" i="9"/>
  <c r="AJ48" i="9"/>
  <c r="AM48" i="9"/>
  <c r="AN48" i="9"/>
  <c r="AO48" i="9"/>
  <c r="AP48" i="9" s="1"/>
  <c r="AQ48" i="9"/>
  <c r="AR48" i="9" s="1"/>
  <c r="AS48" i="9"/>
  <c r="AT48" i="9" s="1"/>
  <c r="AU48" i="9"/>
  <c r="AV48" i="9"/>
  <c r="AW48" i="9"/>
  <c r="AX48" i="9"/>
  <c r="AY48" i="9"/>
  <c r="AZ48" i="9"/>
  <c r="BA48" i="9"/>
  <c r="BB48" i="9"/>
  <c r="BC48" i="9"/>
  <c r="BD48" i="9"/>
  <c r="BE48" i="9"/>
  <c r="BF48" i="9"/>
  <c r="X49" i="9"/>
  <c r="Y49" i="9" s="1"/>
  <c r="V49" i="9" s="1"/>
  <c r="Z49" i="9"/>
  <c r="AA49" i="9"/>
  <c r="AB49" i="9"/>
  <c r="AC49" i="9"/>
  <c r="AD49" i="9"/>
  <c r="AE49" i="9"/>
  <c r="AF49" i="9" s="1"/>
  <c r="AG49" i="9"/>
  <c r="AH49" i="9"/>
  <c r="AI49" i="9"/>
  <c r="AJ49" i="9"/>
  <c r="AM49" i="9"/>
  <c r="AN49" i="9" s="1"/>
  <c r="AO49" i="9"/>
  <c r="AP49" i="9"/>
  <c r="AQ49" i="9"/>
  <c r="AR49" i="9" s="1"/>
  <c r="AS49" i="9"/>
  <c r="AT49" i="9" s="1"/>
  <c r="AU49" i="9"/>
  <c r="AV49" i="9" s="1"/>
  <c r="AW49" i="9"/>
  <c r="AX49" i="9"/>
  <c r="AY49" i="9"/>
  <c r="AZ49" i="9"/>
  <c r="BA49" i="9"/>
  <c r="BB49" i="9"/>
  <c r="BC49" i="9"/>
  <c r="BD49" i="9"/>
  <c r="BE49" i="9"/>
  <c r="BF49" i="9"/>
  <c r="AF3" i="7"/>
  <c r="AG3" i="7"/>
  <c r="AH3" i="7" s="1"/>
  <c r="AI3" i="7"/>
  <c r="AJ3" i="7"/>
  <c r="AK3" i="7"/>
  <c r="AL3" i="7"/>
  <c r="AO3" i="7"/>
  <c r="AP3" i="7"/>
  <c r="AQ3" i="7"/>
  <c r="AR3" i="7"/>
  <c r="AS3" i="7"/>
  <c r="AT3" i="7" s="1"/>
  <c r="AU3" i="7"/>
  <c r="AV3" i="7" s="1"/>
  <c r="AW3" i="7"/>
  <c r="AX3" i="7" s="1"/>
  <c r="AY3" i="7"/>
  <c r="AZ3" i="7" s="1"/>
  <c r="BA3" i="7"/>
  <c r="BB3" i="7"/>
  <c r="BC3" i="7"/>
  <c r="BD3" i="7"/>
  <c r="BE3" i="7"/>
  <c r="BF3" i="7"/>
  <c r="BG3" i="7"/>
  <c r="BH3" i="7"/>
  <c r="BI3" i="7"/>
  <c r="BJ3" i="7"/>
  <c r="AF4" i="7"/>
  <c r="AG4" i="7"/>
  <c r="AH4" i="7" s="1"/>
  <c r="AI4" i="7"/>
  <c r="AJ4" i="7"/>
  <c r="AK4" i="7"/>
  <c r="AL4" i="7"/>
  <c r="AO4" i="7"/>
  <c r="AP4" i="7"/>
  <c r="AQ4" i="7"/>
  <c r="AR4" i="7"/>
  <c r="AS4" i="7"/>
  <c r="AT4" i="7" s="1"/>
  <c r="AU4" i="7"/>
  <c r="AV4" i="7" s="1"/>
  <c r="AW4" i="7"/>
  <c r="AX4" i="7" s="1"/>
  <c r="AY4" i="7"/>
  <c r="AZ4" i="7" s="1"/>
  <c r="BA4" i="7"/>
  <c r="BB4" i="7"/>
  <c r="BC4" i="7"/>
  <c r="BD4" i="7"/>
  <c r="BE4" i="7"/>
  <c r="BF4" i="7"/>
  <c r="BG4" i="7"/>
  <c r="BH4" i="7"/>
  <c r="BI4" i="7"/>
  <c r="BJ4" i="7"/>
  <c r="AF5" i="7"/>
  <c r="AG5" i="7"/>
  <c r="AH5" i="7" s="1"/>
  <c r="AI5" i="7"/>
  <c r="AJ5" i="7"/>
  <c r="AK5" i="7"/>
  <c r="AL5" i="7"/>
  <c r="AO5" i="7"/>
  <c r="AP5" i="7"/>
  <c r="AQ5" i="7"/>
  <c r="AR5" i="7"/>
  <c r="AS5" i="7"/>
  <c r="AT5" i="7" s="1"/>
  <c r="AU5" i="7"/>
  <c r="AV5" i="7" s="1"/>
  <c r="AW5" i="7"/>
  <c r="AX5" i="7" s="1"/>
  <c r="AY5" i="7"/>
  <c r="AZ5" i="7" s="1"/>
  <c r="BA5" i="7"/>
  <c r="BB5" i="7"/>
  <c r="BC5" i="7"/>
  <c r="BD5" i="7"/>
  <c r="BE5" i="7"/>
  <c r="BF5" i="7"/>
  <c r="BG5" i="7"/>
  <c r="BH5" i="7"/>
  <c r="BI5" i="7"/>
  <c r="BJ5" i="7"/>
  <c r="AF6" i="7"/>
  <c r="AG6" i="7"/>
  <c r="AH6" i="7" s="1"/>
  <c r="AI6" i="7"/>
  <c r="AJ6" i="7"/>
  <c r="AK6" i="7"/>
  <c r="AL6" i="7"/>
  <c r="AO6" i="7"/>
  <c r="AP6" i="7"/>
  <c r="AQ6" i="7"/>
  <c r="AR6" i="7"/>
  <c r="AS6" i="7"/>
  <c r="AT6" i="7" s="1"/>
  <c r="AU6" i="7"/>
  <c r="AV6" i="7" s="1"/>
  <c r="AW6" i="7"/>
  <c r="AX6" i="7" s="1"/>
  <c r="AY6" i="7"/>
  <c r="AZ6" i="7" s="1"/>
  <c r="BA6" i="7"/>
  <c r="BB6" i="7"/>
  <c r="BC6" i="7"/>
  <c r="BD6" i="7"/>
  <c r="BE6" i="7"/>
  <c r="BF6" i="7"/>
  <c r="BG6" i="7"/>
  <c r="BH6" i="7"/>
  <c r="BI6" i="7"/>
  <c r="BJ6" i="7"/>
  <c r="AF7" i="7"/>
  <c r="AG7" i="7"/>
  <c r="AH7" i="7" s="1"/>
  <c r="AI7" i="7"/>
  <c r="AJ7" i="7"/>
  <c r="AK7" i="7"/>
  <c r="AL7" i="7"/>
  <c r="AO7" i="7"/>
  <c r="AP7" i="7"/>
  <c r="AQ7" i="7"/>
  <c r="AR7" i="7"/>
  <c r="AS7" i="7"/>
  <c r="AT7" i="7" s="1"/>
  <c r="AU7" i="7"/>
  <c r="AV7" i="7" s="1"/>
  <c r="AW7" i="7"/>
  <c r="AX7" i="7" s="1"/>
  <c r="AY7" i="7"/>
  <c r="AZ7" i="7" s="1"/>
  <c r="BA7" i="7"/>
  <c r="BB7" i="7"/>
  <c r="BC7" i="7"/>
  <c r="BD7" i="7"/>
  <c r="BE7" i="7"/>
  <c r="BF7" i="7"/>
  <c r="BG7" i="7"/>
  <c r="BH7" i="7"/>
  <c r="BI7" i="7"/>
  <c r="BJ7" i="7"/>
  <c r="AF8" i="7"/>
  <c r="AG8" i="7"/>
  <c r="AH8" i="7" s="1"/>
  <c r="AI8" i="7"/>
  <c r="AJ8" i="7"/>
  <c r="AK8" i="7"/>
  <c r="AL8" i="7"/>
  <c r="AO8" i="7"/>
  <c r="AP8" i="7"/>
  <c r="AQ8" i="7"/>
  <c r="AR8" i="7"/>
  <c r="AS8" i="7"/>
  <c r="AT8" i="7" s="1"/>
  <c r="AU8" i="7"/>
  <c r="AV8" i="7" s="1"/>
  <c r="AW8" i="7"/>
  <c r="AX8" i="7" s="1"/>
  <c r="AY8" i="7"/>
  <c r="AZ8" i="7" s="1"/>
  <c r="BA8" i="7"/>
  <c r="BB8" i="7"/>
  <c r="BC8" i="7"/>
  <c r="BD8" i="7"/>
  <c r="BE8" i="7"/>
  <c r="BF8" i="7"/>
  <c r="BG8" i="7"/>
  <c r="BH8" i="7"/>
  <c r="BI8" i="7"/>
  <c r="BJ8" i="7"/>
  <c r="AF9" i="7"/>
  <c r="AG9" i="7"/>
  <c r="AH9" i="7"/>
  <c r="AI9" i="7"/>
  <c r="AJ9" i="7"/>
  <c r="AK9" i="7"/>
  <c r="AL9" i="7"/>
  <c r="AO9" i="7"/>
  <c r="AP9" i="7"/>
  <c r="AQ9" i="7"/>
  <c r="AR9" i="7"/>
  <c r="AS9" i="7"/>
  <c r="AT9" i="7" s="1"/>
  <c r="AU9" i="7"/>
  <c r="AV9" i="7" s="1"/>
  <c r="AW9" i="7"/>
  <c r="AX9" i="7" s="1"/>
  <c r="AY9" i="7"/>
  <c r="AZ9" i="7" s="1"/>
  <c r="BA9" i="7"/>
  <c r="BB9" i="7"/>
  <c r="BC9" i="7"/>
  <c r="BD9" i="7"/>
  <c r="BE9" i="7"/>
  <c r="BF9" i="7"/>
  <c r="BG9" i="7"/>
  <c r="BH9" i="7"/>
  <c r="BI9" i="7"/>
  <c r="BJ9" i="7"/>
  <c r="AF10" i="7"/>
  <c r="AG10" i="7"/>
  <c r="AH10" i="7" s="1"/>
  <c r="AI10" i="7"/>
  <c r="AJ10" i="7"/>
  <c r="AK10" i="7"/>
  <c r="AL10" i="7"/>
  <c r="AO10" i="7"/>
  <c r="AP10" i="7"/>
  <c r="AQ10" i="7"/>
  <c r="AR10" i="7"/>
  <c r="AS10" i="7"/>
  <c r="AT10" i="7" s="1"/>
  <c r="AU10" i="7"/>
  <c r="AV10" i="7" s="1"/>
  <c r="AW10" i="7"/>
  <c r="AX10" i="7" s="1"/>
  <c r="AY10" i="7"/>
  <c r="AZ10" i="7" s="1"/>
  <c r="BA10" i="7"/>
  <c r="BB10" i="7"/>
  <c r="BC10" i="7"/>
  <c r="BD10" i="7"/>
  <c r="BE10" i="7"/>
  <c r="BF10" i="7"/>
  <c r="BG10" i="7"/>
  <c r="BH10" i="7"/>
  <c r="BI10" i="7"/>
  <c r="BJ10" i="7"/>
  <c r="AF11" i="7"/>
  <c r="AG11" i="7"/>
  <c r="AH11" i="7" s="1"/>
  <c r="AI11" i="7"/>
  <c r="AJ11" i="7"/>
  <c r="AK11" i="7"/>
  <c r="AL11" i="7"/>
  <c r="AO11" i="7"/>
  <c r="AP11" i="7"/>
  <c r="AQ11" i="7"/>
  <c r="AR11" i="7"/>
  <c r="AS11" i="7"/>
  <c r="AT11" i="7" s="1"/>
  <c r="AU11" i="7"/>
  <c r="AV11" i="7" s="1"/>
  <c r="AW11" i="7"/>
  <c r="AX11" i="7" s="1"/>
  <c r="AY11" i="7"/>
  <c r="AZ11" i="7" s="1"/>
  <c r="BA11" i="7"/>
  <c r="BB11" i="7"/>
  <c r="BC11" i="7"/>
  <c r="BD11" i="7"/>
  <c r="BE11" i="7"/>
  <c r="BF11" i="7"/>
  <c r="BG11" i="7"/>
  <c r="BH11" i="7"/>
  <c r="BI11" i="7"/>
  <c r="BJ11" i="7"/>
  <c r="AF12" i="7"/>
  <c r="AG12" i="7"/>
  <c r="AH12" i="7" s="1"/>
  <c r="AI12" i="7"/>
  <c r="AJ12" i="7"/>
  <c r="AK12" i="7"/>
  <c r="AL12" i="7"/>
  <c r="AO12" i="7"/>
  <c r="AP12" i="7"/>
  <c r="AQ12" i="7"/>
  <c r="AR12" i="7"/>
  <c r="AS12" i="7"/>
  <c r="AT12" i="7" s="1"/>
  <c r="AU12" i="7"/>
  <c r="AV12" i="7" s="1"/>
  <c r="AW12" i="7"/>
  <c r="AX12" i="7" s="1"/>
  <c r="AY12" i="7"/>
  <c r="AZ12" i="7" s="1"/>
  <c r="BA12" i="7"/>
  <c r="BB12" i="7"/>
  <c r="BC12" i="7"/>
  <c r="BD12" i="7"/>
  <c r="BE12" i="7"/>
  <c r="BF12" i="7"/>
  <c r="BG12" i="7"/>
  <c r="BH12" i="7"/>
  <c r="BI12" i="7"/>
  <c r="BJ12" i="7"/>
  <c r="AF13" i="7"/>
  <c r="AG13" i="7"/>
  <c r="AH13" i="7" s="1"/>
  <c r="AI13" i="7"/>
  <c r="AJ13" i="7"/>
  <c r="AK13" i="7"/>
  <c r="AL13" i="7"/>
  <c r="AO13" i="7"/>
  <c r="AP13" i="7"/>
  <c r="AQ13" i="7"/>
  <c r="AR13" i="7"/>
  <c r="AS13" i="7"/>
  <c r="AT13" i="7" s="1"/>
  <c r="AU13" i="7"/>
  <c r="AV13" i="7" s="1"/>
  <c r="AW13" i="7"/>
  <c r="AX13" i="7" s="1"/>
  <c r="AY13" i="7"/>
  <c r="AZ13" i="7" s="1"/>
  <c r="BA13" i="7"/>
  <c r="BB13" i="7"/>
  <c r="BC13" i="7"/>
  <c r="BD13" i="7"/>
  <c r="BE13" i="7"/>
  <c r="BF13" i="7"/>
  <c r="BG13" i="7"/>
  <c r="BH13" i="7"/>
  <c r="BI13" i="7"/>
  <c r="BJ13" i="7"/>
  <c r="AF14" i="7"/>
  <c r="AG14" i="7"/>
  <c r="AH14" i="7" s="1"/>
  <c r="AI14" i="7"/>
  <c r="AJ14" i="7"/>
  <c r="AK14" i="7"/>
  <c r="AL14" i="7"/>
  <c r="AO14" i="7"/>
  <c r="AP14" i="7"/>
  <c r="AQ14" i="7"/>
  <c r="AR14" i="7"/>
  <c r="AS14" i="7"/>
  <c r="AT14" i="7"/>
  <c r="AU14" i="7"/>
  <c r="AV14" i="7" s="1"/>
  <c r="AW14" i="7"/>
  <c r="AX14" i="7" s="1"/>
  <c r="AY14" i="7"/>
  <c r="AZ14" i="7" s="1"/>
  <c r="BA14" i="7"/>
  <c r="BB14" i="7"/>
  <c r="BC14" i="7"/>
  <c r="BD14" i="7"/>
  <c r="BE14" i="7"/>
  <c r="BF14" i="7"/>
  <c r="BG14" i="7"/>
  <c r="BH14" i="7"/>
  <c r="BI14" i="7"/>
  <c r="BJ14" i="7"/>
  <c r="AF15" i="7"/>
  <c r="AG15" i="7"/>
  <c r="AH15" i="7" s="1"/>
  <c r="AI15" i="7"/>
  <c r="AJ15" i="7"/>
  <c r="AK15" i="7"/>
  <c r="AL15" i="7"/>
  <c r="AO15" i="7"/>
  <c r="AP15" i="7"/>
  <c r="AQ15" i="7"/>
  <c r="AR15" i="7"/>
  <c r="AS15" i="7"/>
  <c r="AT15" i="7" s="1"/>
  <c r="AU15" i="7"/>
  <c r="AV15" i="7" s="1"/>
  <c r="AW15" i="7"/>
  <c r="AX15" i="7" s="1"/>
  <c r="AY15" i="7"/>
  <c r="AZ15" i="7" s="1"/>
  <c r="BA15" i="7"/>
  <c r="BB15" i="7"/>
  <c r="BC15" i="7"/>
  <c r="BD15" i="7"/>
  <c r="BE15" i="7"/>
  <c r="BF15" i="7"/>
  <c r="BG15" i="7"/>
  <c r="BH15" i="7"/>
  <c r="BI15" i="7"/>
  <c r="BJ15" i="7"/>
  <c r="AF16" i="7"/>
  <c r="AG16" i="7"/>
  <c r="AH16" i="7" s="1"/>
  <c r="AI16" i="7"/>
  <c r="AJ16" i="7"/>
  <c r="AK16" i="7"/>
  <c r="AL16" i="7"/>
  <c r="AO16" i="7"/>
  <c r="AP16" i="7"/>
  <c r="AQ16" i="7"/>
  <c r="AR16" i="7"/>
  <c r="AS16" i="7"/>
  <c r="AT16" i="7" s="1"/>
  <c r="AU16" i="7"/>
  <c r="AV16" i="7" s="1"/>
  <c r="AW16" i="7"/>
  <c r="AX16" i="7" s="1"/>
  <c r="AY16" i="7"/>
  <c r="AZ16" i="7" s="1"/>
  <c r="BA16" i="7"/>
  <c r="BB16" i="7"/>
  <c r="BC16" i="7"/>
  <c r="BD16" i="7"/>
  <c r="BE16" i="7"/>
  <c r="BF16" i="7"/>
  <c r="BG16" i="7"/>
  <c r="BH16" i="7"/>
  <c r="BI16" i="7"/>
  <c r="BJ16" i="7"/>
  <c r="AF17" i="7"/>
  <c r="AG17" i="7"/>
  <c r="AH17" i="7" s="1"/>
  <c r="AI17" i="7"/>
  <c r="AJ17" i="7"/>
  <c r="AK17" i="7"/>
  <c r="AL17" i="7"/>
  <c r="AO17" i="7"/>
  <c r="AP17" i="7"/>
  <c r="AQ17" i="7"/>
  <c r="AR17" i="7"/>
  <c r="AS17" i="7"/>
  <c r="AT17" i="7" s="1"/>
  <c r="AU17" i="7"/>
  <c r="AV17" i="7" s="1"/>
  <c r="AW17" i="7"/>
  <c r="AX17" i="7" s="1"/>
  <c r="AY17" i="7"/>
  <c r="AZ17" i="7" s="1"/>
  <c r="BA17" i="7"/>
  <c r="BB17" i="7"/>
  <c r="BC17" i="7"/>
  <c r="BD17" i="7"/>
  <c r="BE17" i="7"/>
  <c r="BF17" i="7"/>
  <c r="BG17" i="7"/>
  <c r="BH17" i="7"/>
  <c r="BI17" i="7"/>
  <c r="BJ17" i="7"/>
  <c r="AF18" i="7"/>
  <c r="AG18" i="7"/>
  <c r="AH18" i="7" s="1"/>
  <c r="AI18" i="7"/>
  <c r="AJ18" i="7"/>
  <c r="AK18" i="7"/>
  <c r="AL18" i="7"/>
  <c r="AO18" i="7"/>
  <c r="AP18" i="7"/>
  <c r="AQ18" i="7"/>
  <c r="AR18" i="7"/>
  <c r="AS18" i="7"/>
  <c r="AT18" i="7" s="1"/>
  <c r="AU18" i="7"/>
  <c r="AV18" i="7" s="1"/>
  <c r="AW18" i="7"/>
  <c r="AX18" i="7" s="1"/>
  <c r="AY18" i="7"/>
  <c r="AZ18" i="7" s="1"/>
  <c r="BA18" i="7"/>
  <c r="BB18" i="7"/>
  <c r="BC18" i="7"/>
  <c r="BD18" i="7"/>
  <c r="BE18" i="7"/>
  <c r="BF18" i="7"/>
  <c r="BG18" i="7"/>
  <c r="BH18" i="7"/>
  <c r="BI18" i="7"/>
  <c r="BJ18" i="7"/>
  <c r="AF19" i="7"/>
  <c r="AG19" i="7"/>
  <c r="AH19" i="7" s="1"/>
  <c r="AI19" i="7"/>
  <c r="AJ19" i="7"/>
  <c r="AK19" i="7"/>
  <c r="AL19" i="7"/>
  <c r="AO19" i="7"/>
  <c r="AP19" i="7"/>
  <c r="AQ19" i="7"/>
  <c r="AR19" i="7"/>
  <c r="AS19" i="7"/>
  <c r="AT19" i="7" s="1"/>
  <c r="AU19" i="7"/>
  <c r="AV19" i="7" s="1"/>
  <c r="AW19" i="7"/>
  <c r="AX19" i="7" s="1"/>
  <c r="AY19" i="7"/>
  <c r="AZ19" i="7" s="1"/>
  <c r="BA19" i="7"/>
  <c r="BB19" i="7"/>
  <c r="BC19" i="7"/>
  <c r="BD19" i="7"/>
  <c r="BE19" i="7"/>
  <c r="BF19" i="7"/>
  <c r="BG19" i="7"/>
  <c r="BH19" i="7"/>
  <c r="BI19" i="7"/>
  <c r="BJ19" i="7"/>
  <c r="AF20" i="7"/>
  <c r="AG20" i="7"/>
  <c r="AH20" i="7" s="1"/>
  <c r="AI20" i="7"/>
  <c r="AJ20" i="7"/>
  <c r="AK20" i="7"/>
  <c r="AL20" i="7"/>
  <c r="AO20" i="7"/>
  <c r="AP20" i="7"/>
  <c r="AQ20" i="7"/>
  <c r="AR20" i="7"/>
  <c r="AS20" i="7"/>
  <c r="AT20" i="7" s="1"/>
  <c r="AU20" i="7"/>
  <c r="AV20" i="7" s="1"/>
  <c r="AW20" i="7"/>
  <c r="AX20" i="7" s="1"/>
  <c r="AY20" i="7"/>
  <c r="AZ20" i="7" s="1"/>
  <c r="BA20" i="7"/>
  <c r="BB20" i="7"/>
  <c r="BC20" i="7"/>
  <c r="BD20" i="7"/>
  <c r="BE20" i="7"/>
  <c r="BF20" i="7"/>
  <c r="BG20" i="7"/>
  <c r="BH20" i="7"/>
  <c r="BI20" i="7"/>
  <c r="BJ20" i="7"/>
  <c r="AF21" i="7"/>
  <c r="AG21" i="7"/>
  <c r="AH21" i="7" s="1"/>
  <c r="AI21" i="7"/>
  <c r="AJ21" i="7"/>
  <c r="AK21" i="7"/>
  <c r="AL21" i="7"/>
  <c r="AO21" i="7"/>
  <c r="AP21" i="7"/>
  <c r="AQ21" i="7"/>
  <c r="AR21" i="7"/>
  <c r="AS21" i="7"/>
  <c r="AT21" i="7" s="1"/>
  <c r="AU21" i="7"/>
  <c r="AV21" i="7" s="1"/>
  <c r="AW21" i="7"/>
  <c r="AX21" i="7" s="1"/>
  <c r="AY21" i="7"/>
  <c r="AZ21" i="7" s="1"/>
  <c r="BA21" i="7"/>
  <c r="BB21" i="7"/>
  <c r="BC21" i="7"/>
  <c r="BD21" i="7"/>
  <c r="BE21" i="7"/>
  <c r="BF21" i="7"/>
  <c r="BG21" i="7"/>
  <c r="BH21" i="7"/>
  <c r="BI21" i="7"/>
  <c r="BJ21" i="7"/>
  <c r="AF22" i="7"/>
  <c r="AG22" i="7"/>
  <c r="AH22" i="7" s="1"/>
  <c r="AI22" i="7"/>
  <c r="AJ22" i="7"/>
  <c r="AK22" i="7"/>
  <c r="AL22" i="7"/>
  <c r="AO22" i="7"/>
  <c r="AP22" i="7"/>
  <c r="AQ22" i="7"/>
  <c r="AR22" i="7"/>
  <c r="AS22" i="7"/>
  <c r="AT22" i="7" s="1"/>
  <c r="AU22" i="7"/>
  <c r="AV22" i="7" s="1"/>
  <c r="AW22" i="7"/>
  <c r="AX22" i="7" s="1"/>
  <c r="AY22" i="7"/>
  <c r="AZ22" i="7" s="1"/>
  <c r="BA22" i="7"/>
  <c r="BB22" i="7"/>
  <c r="BC22" i="7"/>
  <c r="BD22" i="7"/>
  <c r="BE22" i="7"/>
  <c r="BF22" i="7"/>
  <c r="BG22" i="7"/>
  <c r="BH22" i="7"/>
  <c r="BI22" i="7"/>
  <c r="BJ22" i="7"/>
  <c r="AF23" i="7"/>
  <c r="AG23" i="7"/>
  <c r="AH23" i="7" s="1"/>
  <c r="AI23" i="7"/>
  <c r="AJ23" i="7"/>
  <c r="AK23" i="7"/>
  <c r="AL23" i="7"/>
  <c r="AO23" i="7"/>
  <c r="AP23" i="7"/>
  <c r="AQ23" i="7"/>
  <c r="AR23" i="7"/>
  <c r="AS23" i="7"/>
  <c r="AT23" i="7" s="1"/>
  <c r="AU23" i="7"/>
  <c r="AV23" i="7" s="1"/>
  <c r="AW23" i="7"/>
  <c r="AX23" i="7"/>
  <c r="AY23" i="7"/>
  <c r="AZ23" i="7" s="1"/>
  <c r="BA23" i="7"/>
  <c r="BB23" i="7"/>
  <c r="BC23" i="7"/>
  <c r="BD23" i="7"/>
  <c r="BE23" i="7"/>
  <c r="BF23" i="7"/>
  <c r="BG23" i="7"/>
  <c r="BH23" i="7"/>
  <c r="BI23" i="7"/>
  <c r="BJ23" i="7"/>
  <c r="AF24" i="7"/>
  <c r="AG24" i="7"/>
  <c r="AH24" i="7" s="1"/>
  <c r="AI24" i="7"/>
  <c r="AJ24" i="7"/>
  <c r="AK24" i="7"/>
  <c r="AL24" i="7"/>
  <c r="AO24" i="7"/>
  <c r="AP24" i="7"/>
  <c r="AQ24" i="7"/>
  <c r="AR24" i="7"/>
  <c r="AS24" i="7"/>
  <c r="AT24" i="7" s="1"/>
  <c r="AU24" i="7"/>
  <c r="AV24" i="7" s="1"/>
  <c r="AW24" i="7"/>
  <c r="AX24" i="7" s="1"/>
  <c r="AY24" i="7"/>
  <c r="AZ24" i="7" s="1"/>
  <c r="BA24" i="7"/>
  <c r="BB24" i="7"/>
  <c r="BC24" i="7"/>
  <c r="BD24" i="7"/>
  <c r="BE24" i="7"/>
  <c r="BF24" i="7"/>
  <c r="BG24" i="7"/>
  <c r="BH24" i="7"/>
  <c r="BI24" i="7"/>
  <c r="BJ24" i="7"/>
  <c r="AF25" i="7"/>
  <c r="AG25" i="7"/>
  <c r="AH25" i="7" s="1"/>
  <c r="AI25" i="7"/>
  <c r="AJ25" i="7"/>
  <c r="AK25" i="7"/>
  <c r="AL25" i="7"/>
  <c r="AO25" i="7"/>
  <c r="AP25" i="7"/>
  <c r="AQ25" i="7"/>
  <c r="AR25" i="7"/>
  <c r="AS25" i="7"/>
  <c r="AT25" i="7" s="1"/>
  <c r="AU25" i="7"/>
  <c r="AV25" i="7" s="1"/>
  <c r="AW25" i="7"/>
  <c r="AX25" i="7" s="1"/>
  <c r="AY25" i="7"/>
  <c r="AZ25" i="7" s="1"/>
  <c r="BA25" i="7"/>
  <c r="BB25" i="7"/>
  <c r="BC25" i="7"/>
  <c r="BD25" i="7"/>
  <c r="BE25" i="7"/>
  <c r="BF25" i="7"/>
  <c r="BG25" i="7"/>
  <c r="BH25" i="7"/>
  <c r="BI25" i="7"/>
  <c r="BJ25" i="7"/>
  <c r="AF26" i="7"/>
  <c r="AG26" i="7"/>
  <c r="AH26" i="7" s="1"/>
  <c r="AI26" i="7"/>
  <c r="AJ26" i="7"/>
  <c r="AK26" i="7"/>
  <c r="AL26" i="7"/>
  <c r="AO26" i="7"/>
  <c r="AP26" i="7"/>
  <c r="AQ26" i="7"/>
  <c r="AR26" i="7"/>
  <c r="AS26" i="7"/>
  <c r="AT26" i="7" s="1"/>
  <c r="AU26" i="7"/>
  <c r="AV26" i="7" s="1"/>
  <c r="AW26" i="7"/>
  <c r="AX26" i="7" s="1"/>
  <c r="AY26" i="7"/>
  <c r="AZ26" i="7" s="1"/>
  <c r="BA26" i="7"/>
  <c r="BB26" i="7"/>
  <c r="BC26" i="7"/>
  <c r="BD26" i="7"/>
  <c r="BE26" i="7"/>
  <c r="BF26" i="7"/>
  <c r="BG26" i="7"/>
  <c r="BH26" i="7"/>
  <c r="BI26" i="7"/>
  <c r="BJ26" i="7"/>
  <c r="AF27" i="7"/>
  <c r="AG27" i="7"/>
  <c r="AH27" i="7" s="1"/>
  <c r="AI27" i="7"/>
  <c r="AJ27" i="7"/>
  <c r="AK27" i="7"/>
  <c r="AL27" i="7"/>
  <c r="AO27" i="7"/>
  <c r="AP27" i="7"/>
  <c r="AQ27" i="7"/>
  <c r="AR27" i="7"/>
  <c r="AS27" i="7"/>
  <c r="AT27" i="7" s="1"/>
  <c r="AU27" i="7"/>
  <c r="AV27" i="7"/>
  <c r="AW27" i="7"/>
  <c r="AX27" i="7" s="1"/>
  <c r="AY27" i="7"/>
  <c r="AZ27" i="7" s="1"/>
  <c r="BA27" i="7"/>
  <c r="BB27" i="7"/>
  <c r="BC27" i="7"/>
  <c r="BD27" i="7"/>
  <c r="BE27" i="7"/>
  <c r="BF27" i="7"/>
  <c r="BG27" i="7"/>
  <c r="BH27" i="7"/>
  <c r="BI27" i="7"/>
  <c r="BJ27" i="7"/>
  <c r="AF28" i="7"/>
  <c r="AG28" i="7"/>
  <c r="AH28" i="7" s="1"/>
  <c r="AI28" i="7"/>
  <c r="AJ28" i="7"/>
  <c r="AK28" i="7"/>
  <c r="AL28" i="7"/>
  <c r="AO28" i="7"/>
  <c r="AP28" i="7"/>
  <c r="AQ28" i="7"/>
  <c r="AR28" i="7"/>
  <c r="AS28" i="7"/>
  <c r="AT28" i="7" s="1"/>
  <c r="AU28" i="7"/>
  <c r="AV28" i="7" s="1"/>
  <c r="AW28" i="7"/>
  <c r="AX28" i="7" s="1"/>
  <c r="AY28" i="7"/>
  <c r="AZ28" i="7" s="1"/>
  <c r="BA28" i="7"/>
  <c r="BB28" i="7"/>
  <c r="BC28" i="7"/>
  <c r="BD28" i="7"/>
  <c r="BE28" i="7"/>
  <c r="BF28" i="7"/>
  <c r="BG28" i="7"/>
  <c r="BH28" i="7"/>
  <c r="BI28" i="7"/>
  <c r="BJ28" i="7"/>
  <c r="AF29" i="7"/>
  <c r="AG29" i="7"/>
  <c r="AH29" i="7" s="1"/>
  <c r="AI29" i="7"/>
  <c r="AJ29" i="7"/>
  <c r="AK29" i="7"/>
  <c r="AL29" i="7"/>
  <c r="AO29" i="7"/>
  <c r="AP29" i="7"/>
  <c r="AQ29" i="7"/>
  <c r="AR29" i="7"/>
  <c r="AS29" i="7"/>
  <c r="AT29" i="7" s="1"/>
  <c r="AU29" i="7"/>
  <c r="AV29" i="7" s="1"/>
  <c r="AW29" i="7"/>
  <c r="AX29" i="7"/>
  <c r="AY29" i="7"/>
  <c r="AZ29" i="7" s="1"/>
  <c r="BA29" i="7"/>
  <c r="BB29" i="7"/>
  <c r="BC29" i="7"/>
  <c r="BD29" i="7"/>
  <c r="BE29" i="7"/>
  <c r="BF29" i="7"/>
  <c r="BG29" i="7"/>
  <c r="BH29" i="7"/>
  <c r="BI29" i="7"/>
  <c r="BJ29" i="7"/>
  <c r="AF30" i="7"/>
  <c r="AG30" i="7"/>
  <c r="AH30" i="7" s="1"/>
  <c r="AI30" i="7"/>
  <c r="AJ30" i="7"/>
  <c r="AK30" i="7"/>
  <c r="AL30" i="7"/>
  <c r="AO30" i="7"/>
  <c r="AP30" i="7"/>
  <c r="AQ30" i="7"/>
  <c r="AR30" i="7"/>
  <c r="AS30" i="7"/>
  <c r="AT30" i="7" s="1"/>
  <c r="AU30" i="7"/>
  <c r="AV30" i="7" s="1"/>
  <c r="AW30" i="7"/>
  <c r="AX30" i="7" s="1"/>
  <c r="AY30" i="7"/>
  <c r="AZ30" i="7" s="1"/>
  <c r="BA30" i="7"/>
  <c r="BB30" i="7"/>
  <c r="BC30" i="7"/>
  <c r="BD30" i="7"/>
  <c r="BE30" i="7"/>
  <c r="BF30" i="7"/>
  <c r="BG30" i="7"/>
  <c r="BH30" i="7"/>
  <c r="BI30" i="7"/>
  <c r="BJ30" i="7"/>
  <c r="AF31" i="7"/>
  <c r="AG31" i="7"/>
  <c r="AH31" i="7" s="1"/>
  <c r="AI31" i="7"/>
  <c r="AJ31" i="7"/>
  <c r="AK31" i="7"/>
  <c r="AL31" i="7"/>
  <c r="AO31" i="7"/>
  <c r="AP31" i="7"/>
  <c r="AQ31" i="7"/>
  <c r="AR31" i="7"/>
  <c r="AS31" i="7"/>
  <c r="AT31" i="7" s="1"/>
  <c r="AU31" i="7"/>
  <c r="AV31" i="7" s="1"/>
  <c r="AW31" i="7"/>
  <c r="AX31" i="7" s="1"/>
  <c r="AY31" i="7"/>
  <c r="AZ31" i="7" s="1"/>
  <c r="BA31" i="7"/>
  <c r="BB31" i="7"/>
  <c r="BC31" i="7"/>
  <c r="BD31" i="7"/>
  <c r="BE31" i="7"/>
  <c r="BF31" i="7"/>
  <c r="BG31" i="7"/>
  <c r="BH31" i="7"/>
  <c r="BI31" i="7"/>
  <c r="BJ31" i="7"/>
  <c r="AF32" i="7"/>
  <c r="AG32" i="7"/>
  <c r="AH32" i="7" s="1"/>
  <c r="AI32" i="7"/>
  <c r="AJ32" i="7"/>
  <c r="AK32" i="7"/>
  <c r="AL32" i="7"/>
  <c r="AO32" i="7"/>
  <c r="AP32" i="7"/>
  <c r="AQ32" i="7"/>
  <c r="AR32" i="7"/>
  <c r="AS32" i="7"/>
  <c r="AT32" i="7" s="1"/>
  <c r="AU32" i="7"/>
  <c r="AV32" i="7" s="1"/>
  <c r="AW32" i="7"/>
  <c r="AX32" i="7" s="1"/>
  <c r="AY32" i="7"/>
  <c r="AZ32" i="7" s="1"/>
  <c r="BA32" i="7"/>
  <c r="BB32" i="7"/>
  <c r="BC32" i="7"/>
  <c r="BD32" i="7"/>
  <c r="BE32" i="7"/>
  <c r="BF32" i="7"/>
  <c r="BG32" i="7"/>
  <c r="BH32" i="7"/>
  <c r="BI32" i="7"/>
  <c r="BJ32" i="7"/>
  <c r="AF33" i="7"/>
  <c r="AG33" i="7"/>
  <c r="AH33" i="7" s="1"/>
  <c r="AI33" i="7"/>
  <c r="AJ33" i="7"/>
  <c r="AK33" i="7"/>
  <c r="AL33" i="7"/>
  <c r="AO33" i="7"/>
  <c r="AP33" i="7"/>
  <c r="AQ33" i="7"/>
  <c r="AR33" i="7"/>
  <c r="AS33" i="7"/>
  <c r="AT33" i="7" s="1"/>
  <c r="AU33" i="7"/>
  <c r="AV33" i="7" s="1"/>
  <c r="AW33" i="7"/>
  <c r="AX33" i="7" s="1"/>
  <c r="AY33" i="7"/>
  <c r="AZ33" i="7" s="1"/>
  <c r="BA33" i="7"/>
  <c r="BB33" i="7"/>
  <c r="BC33" i="7"/>
  <c r="BD33" i="7"/>
  <c r="BE33" i="7"/>
  <c r="BF33" i="7"/>
  <c r="BG33" i="7"/>
  <c r="BH33" i="7"/>
  <c r="BI33" i="7"/>
  <c r="BJ33" i="7"/>
  <c r="AF34" i="7"/>
  <c r="AG34" i="7"/>
  <c r="AH34" i="7" s="1"/>
  <c r="AI34" i="7"/>
  <c r="AJ34" i="7"/>
  <c r="AK34" i="7"/>
  <c r="AL34" i="7"/>
  <c r="AO34" i="7"/>
  <c r="AP34" i="7"/>
  <c r="AQ34" i="7"/>
  <c r="AR34" i="7"/>
  <c r="AS34" i="7"/>
  <c r="AT34" i="7" s="1"/>
  <c r="AU34" i="7"/>
  <c r="AV34" i="7" s="1"/>
  <c r="AW34" i="7"/>
  <c r="AX34" i="7" s="1"/>
  <c r="AY34" i="7"/>
  <c r="AZ34" i="7" s="1"/>
  <c r="BA34" i="7"/>
  <c r="BB34" i="7"/>
  <c r="BC34" i="7"/>
  <c r="BD34" i="7"/>
  <c r="BE34" i="7"/>
  <c r="BF34" i="7"/>
  <c r="BG34" i="7"/>
  <c r="BH34" i="7"/>
  <c r="BI34" i="7"/>
  <c r="BJ34" i="7"/>
  <c r="AF35" i="7"/>
  <c r="AG35" i="7"/>
  <c r="AH35" i="7" s="1"/>
  <c r="AI35" i="7"/>
  <c r="AJ35" i="7"/>
  <c r="AK35" i="7"/>
  <c r="AL35" i="7"/>
  <c r="AO35" i="7"/>
  <c r="AP35" i="7"/>
  <c r="AQ35" i="7"/>
  <c r="AR35" i="7"/>
  <c r="AS35" i="7"/>
  <c r="AT35" i="7" s="1"/>
  <c r="AU35" i="7"/>
  <c r="AV35" i="7" s="1"/>
  <c r="AW35" i="7"/>
  <c r="AX35" i="7" s="1"/>
  <c r="AY35" i="7"/>
  <c r="AZ35" i="7" s="1"/>
  <c r="BA35" i="7"/>
  <c r="BB35" i="7"/>
  <c r="BC35" i="7"/>
  <c r="BD35" i="7"/>
  <c r="BE35" i="7"/>
  <c r="BF35" i="7"/>
  <c r="BG35" i="7"/>
  <c r="BH35" i="7"/>
  <c r="BI35" i="7"/>
  <c r="BJ35" i="7"/>
  <c r="AF36" i="7"/>
  <c r="AG36" i="7"/>
  <c r="AH36" i="7" s="1"/>
  <c r="AI36" i="7"/>
  <c r="AJ36" i="7"/>
  <c r="AK36" i="7"/>
  <c r="AL36" i="7"/>
  <c r="AO36" i="7"/>
  <c r="AP36" i="7"/>
  <c r="AQ36" i="7"/>
  <c r="AR36" i="7"/>
  <c r="AS36" i="7"/>
  <c r="AT36" i="7" s="1"/>
  <c r="AU36" i="7"/>
  <c r="AV36" i="7"/>
  <c r="AW36" i="7"/>
  <c r="AX36" i="7" s="1"/>
  <c r="AY36" i="7"/>
  <c r="AZ36" i="7" s="1"/>
  <c r="BA36" i="7"/>
  <c r="BB36" i="7"/>
  <c r="BC36" i="7"/>
  <c r="BD36" i="7"/>
  <c r="BE36" i="7"/>
  <c r="BF36" i="7"/>
  <c r="BG36" i="7"/>
  <c r="BH36" i="7"/>
  <c r="BI36" i="7"/>
  <c r="BJ36" i="7"/>
  <c r="AF37" i="7"/>
  <c r="AG37" i="7"/>
  <c r="AH37" i="7" s="1"/>
  <c r="AI37" i="7"/>
  <c r="AJ37" i="7"/>
  <c r="AK37" i="7"/>
  <c r="AL37" i="7"/>
  <c r="AO37" i="7"/>
  <c r="AP37" i="7"/>
  <c r="AQ37" i="7"/>
  <c r="AR37" i="7"/>
  <c r="AS37" i="7"/>
  <c r="AT37" i="7" s="1"/>
  <c r="AU37" i="7"/>
  <c r="AV37" i="7" s="1"/>
  <c r="AW37" i="7"/>
  <c r="AX37" i="7" s="1"/>
  <c r="AY37" i="7"/>
  <c r="AZ37" i="7" s="1"/>
  <c r="BA37" i="7"/>
  <c r="BB37" i="7"/>
  <c r="BC37" i="7"/>
  <c r="BD37" i="7"/>
  <c r="BE37" i="7"/>
  <c r="BF37" i="7"/>
  <c r="BG37" i="7"/>
  <c r="BH37" i="7"/>
  <c r="BI37" i="7"/>
  <c r="BJ37" i="7"/>
  <c r="AF38" i="7"/>
  <c r="AG38" i="7"/>
  <c r="AH38" i="7" s="1"/>
  <c r="AI38" i="7"/>
  <c r="AJ38" i="7"/>
  <c r="AK38" i="7"/>
  <c r="AL38" i="7"/>
  <c r="AO38" i="7"/>
  <c r="AP38" i="7"/>
  <c r="AQ38" i="7"/>
  <c r="AR38" i="7"/>
  <c r="AS38" i="7"/>
  <c r="AT38" i="7" s="1"/>
  <c r="AU38" i="7"/>
  <c r="AV38" i="7" s="1"/>
  <c r="AW38" i="7"/>
  <c r="AX38" i="7" s="1"/>
  <c r="AY38" i="7"/>
  <c r="AZ38" i="7" s="1"/>
  <c r="BA38" i="7"/>
  <c r="BB38" i="7"/>
  <c r="BC38" i="7"/>
  <c r="BD38" i="7"/>
  <c r="BE38" i="7"/>
  <c r="BF38" i="7"/>
  <c r="BG38" i="7"/>
  <c r="BH38" i="7"/>
  <c r="BI38" i="7"/>
  <c r="BJ38" i="7"/>
  <c r="AF39" i="7"/>
  <c r="AG39" i="7"/>
  <c r="AH39" i="7" s="1"/>
  <c r="AI39" i="7"/>
  <c r="AJ39" i="7"/>
  <c r="AK39" i="7"/>
  <c r="AL39" i="7"/>
  <c r="AO39" i="7"/>
  <c r="AP39" i="7"/>
  <c r="AQ39" i="7"/>
  <c r="AR39" i="7"/>
  <c r="AS39" i="7"/>
  <c r="AT39" i="7" s="1"/>
  <c r="AU39" i="7"/>
  <c r="AV39" i="7" s="1"/>
  <c r="AW39" i="7"/>
  <c r="AX39" i="7" s="1"/>
  <c r="AY39" i="7"/>
  <c r="AZ39" i="7" s="1"/>
  <c r="BA39" i="7"/>
  <c r="BB39" i="7"/>
  <c r="BC39" i="7"/>
  <c r="BD39" i="7"/>
  <c r="BE39" i="7"/>
  <c r="BF39" i="7"/>
  <c r="BG39" i="7"/>
  <c r="BH39" i="7"/>
  <c r="BI39" i="7"/>
  <c r="BJ39" i="7"/>
  <c r="AF40" i="7"/>
  <c r="AG40" i="7"/>
  <c r="AH40" i="7" s="1"/>
  <c r="AI40" i="7"/>
  <c r="AJ40" i="7"/>
  <c r="AK40" i="7"/>
  <c r="AL40" i="7"/>
  <c r="AO40" i="7"/>
  <c r="AP40" i="7"/>
  <c r="AQ40" i="7"/>
  <c r="AR40" i="7"/>
  <c r="AS40" i="7"/>
  <c r="AT40" i="7" s="1"/>
  <c r="AU40" i="7"/>
  <c r="AV40" i="7" s="1"/>
  <c r="AW40" i="7"/>
  <c r="AX40" i="7" s="1"/>
  <c r="AY40" i="7"/>
  <c r="AZ40" i="7" s="1"/>
  <c r="BA40" i="7"/>
  <c r="BB40" i="7"/>
  <c r="BC40" i="7"/>
  <c r="BD40" i="7"/>
  <c r="BE40" i="7"/>
  <c r="BF40" i="7"/>
  <c r="BG40" i="7"/>
  <c r="BH40" i="7"/>
  <c r="BI40" i="7"/>
  <c r="BJ40" i="7"/>
  <c r="AF41" i="7"/>
  <c r="AG41" i="7"/>
  <c r="AH41" i="7" s="1"/>
  <c r="AI41" i="7"/>
  <c r="AJ41" i="7"/>
  <c r="AK41" i="7"/>
  <c r="AL41" i="7"/>
  <c r="AO41" i="7"/>
  <c r="AP41" i="7"/>
  <c r="AQ41" i="7"/>
  <c r="AR41" i="7"/>
  <c r="AS41" i="7"/>
  <c r="AT41" i="7" s="1"/>
  <c r="AU41" i="7"/>
  <c r="AV41" i="7" s="1"/>
  <c r="AW41" i="7"/>
  <c r="AX41" i="7" s="1"/>
  <c r="AY41" i="7"/>
  <c r="AZ41" i="7" s="1"/>
  <c r="BA41" i="7"/>
  <c r="BB41" i="7"/>
  <c r="BC41" i="7"/>
  <c r="BD41" i="7"/>
  <c r="BE41" i="7"/>
  <c r="BF41" i="7"/>
  <c r="BG41" i="7"/>
  <c r="BH41" i="7"/>
  <c r="BI41" i="7"/>
  <c r="BJ41" i="7"/>
  <c r="AF42" i="7"/>
  <c r="AG42" i="7"/>
  <c r="AH42" i="7"/>
  <c r="AI42" i="7"/>
  <c r="AJ42" i="7"/>
  <c r="AK42" i="7"/>
  <c r="AL42" i="7"/>
  <c r="AO42" i="7"/>
  <c r="AP42" i="7"/>
  <c r="AQ42" i="7"/>
  <c r="AR42" i="7"/>
  <c r="AS42" i="7"/>
  <c r="AT42" i="7" s="1"/>
  <c r="AU42" i="7"/>
  <c r="AV42" i="7" s="1"/>
  <c r="AW42" i="7"/>
  <c r="AX42" i="7" s="1"/>
  <c r="AY42" i="7"/>
  <c r="AZ42" i="7" s="1"/>
  <c r="BA42" i="7"/>
  <c r="BB42" i="7"/>
  <c r="BC42" i="7"/>
  <c r="BD42" i="7"/>
  <c r="BE42" i="7"/>
  <c r="BF42" i="7"/>
  <c r="BG42" i="7"/>
  <c r="BH42" i="7"/>
  <c r="BI42" i="7"/>
  <c r="BJ42" i="7"/>
  <c r="AF43" i="7"/>
  <c r="AG43" i="7"/>
  <c r="AH43" i="7" s="1"/>
  <c r="AI43" i="7"/>
  <c r="AJ43" i="7"/>
  <c r="AK43" i="7"/>
  <c r="AL43" i="7"/>
  <c r="AO43" i="7"/>
  <c r="AP43" i="7"/>
  <c r="AQ43" i="7"/>
  <c r="AR43" i="7"/>
  <c r="AS43" i="7"/>
  <c r="AT43" i="7" s="1"/>
  <c r="AU43" i="7"/>
  <c r="AV43" i="7" s="1"/>
  <c r="AW43" i="7"/>
  <c r="AX43" i="7" s="1"/>
  <c r="AY43" i="7"/>
  <c r="AZ43" i="7"/>
  <c r="BA43" i="7"/>
  <c r="BB43" i="7"/>
  <c r="BC43" i="7"/>
  <c r="BD43" i="7"/>
  <c r="BE43" i="7"/>
  <c r="BF43" i="7"/>
  <c r="BG43" i="7"/>
  <c r="BH43" i="7"/>
  <c r="BI43" i="7"/>
  <c r="BJ43" i="7"/>
  <c r="AF44" i="7"/>
  <c r="AG44" i="7"/>
  <c r="AH44" i="7" s="1"/>
  <c r="AI44" i="7"/>
  <c r="AJ44" i="7"/>
  <c r="AK44" i="7"/>
  <c r="AL44" i="7"/>
  <c r="AO44" i="7"/>
  <c r="AP44" i="7"/>
  <c r="AQ44" i="7"/>
  <c r="AR44" i="7"/>
  <c r="AS44" i="7"/>
  <c r="AT44" i="7" s="1"/>
  <c r="AU44" i="7"/>
  <c r="AV44" i="7" s="1"/>
  <c r="AW44" i="7"/>
  <c r="AX44" i="7" s="1"/>
  <c r="AY44" i="7"/>
  <c r="AZ44" i="7" s="1"/>
  <c r="BA44" i="7"/>
  <c r="BB44" i="7"/>
  <c r="BC44" i="7"/>
  <c r="BD44" i="7"/>
  <c r="BE44" i="7"/>
  <c r="BF44" i="7"/>
  <c r="BG44" i="7"/>
  <c r="BH44" i="7"/>
  <c r="BI44" i="7"/>
  <c r="BJ44" i="7"/>
  <c r="AF45" i="7"/>
  <c r="AG45" i="7"/>
  <c r="AH45" i="7" s="1"/>
  <c r="AI45" i="7"/>
  <c r="AJ45" i="7"/>
  <c r="AK45" i="7"/>
  <c r="AL45" i="7"/>
  <c r="AO45" i="7"/>
  <c r="AP45" i="7"/>
  <c r="AQ45" i="7"/>
  <c r="AR45" i="7"/>
  <c r="AS45" i="7"/>
  <c r="AT45" i="7" s="1"/>
  <c r="AU45" i="7"/>
  <c r="AV45" i="7" s="1"/>
  <c r="AW45" i="7"/>
  <c r="AX45" i="7" s="1"/>
  <c r="AY45" i="7"/>
  <c r="AZ45" i="7" s="1"/>
  <c r="BA45" i="7"/>
  <c r="BB45" i="7"/>
  <c r="BC45" i="7"/>
  <c r="BD45" i="7"/>
  <c r="BE45" i="7"/>
  <c r="BF45" i="7"/>
  <c r="BG45" i="7"/>
  <c r="BH45" i="7"/>
  <c r="BI45" i="7"/>
  <c r="BJ45" i="7"/>
  <c r="AF46" i="7"/>
  <c r="AG46" i="7"/>
  <c r="AH46" i="7" s="1"/>
  <c r="AI46" i="7"/>
  <c r="AJ46" i="7"/>
  <c r="AK46" i="7"/>
  <c r="AL46" i="7"/>
  <c r="AO46" i="7"/>
  <c r="AP46" i="7"/>
  <c r="AQ46" i="7"/>
  <c r="AR46" i="7"/>
  <c r="AS46" i="7"/>
  <c r="AT46" i="7" s="1"/>
  <c r="AU46" i="7"/>
  <c r="AV46" i="7" s="1"/>
  <c r="AW46" i="7"/>
  <c r="AX46" i="7" s="1"/>
  <c r="AY46" i="7"/>
  <c r="AZ46" i="7" s="1"/>
  <c r="BA46" i="7"/>
  <c r="BB46" i="7"/>
  <c r="BC46" i="7"/>
  <c r="BD46" i="7"/>
  <c r="BE46" i="7"/>
  <c r="BF46" i="7"/>
  <c r="BG46" i="7"/>
  <c r="BH46" i="7"/>
  <c r="BI46" i="7"/>
  <c r="BJ46" i="7"/>
  <c r="AF47" i="7"/>
  <c r="AG47" i="7"/>
  <c r="AH47" i="7" s="1"/>
  <c r="AI47" i="7"/>
  <c r="AJ47" i="7"/>
  <c r="AK47" i="7"/>
  <c r="AL47" i="7"/>
  <c r="AO47" i="7"/>
  <c r="AP47" i="7"/>
  <c r="AQ47" i="7"/>
  <c r="AR47" i="7"/>
  <c r="AS47" i="7"/>
  <c r="AT47" i="7" s="1"/>
  <c r="AU47" i="7"/>
  <c r="AV47" i="7" s="1"/>
  <c r="AW47" i="7"/>
  <c r="AX47" i="7" s="1"/>
  <c r="AY47" i="7"/>
  <c r="AZ47" i="7" s="1"/>
  <c r="BA47" i="7"/>
  <c r="BB47" i="7"/>
  <c r="BC47" i="7"/>
  <c r="BD47" i="7"/>
  <c r="BE47" i="7"/>
  <c r="BF47" i="7"/>
  <c r="BG47" i="7"/>
  <c r="BH47" i="7"/>
  <c r="BI47" i="7"/>
  <c r="BJ47" i="7"/>
  <c r="AF48" i="7"/>
  <c r="AG48" i="7"/>
  <c r="AH48" i="7" s="1"/>
  <c r="AI48" i="7"/>
  <c r="AJ48" i="7"/>
  <c r="AK48" i="7"/>
  <c r="AL48" i="7"/>
  <c r="AO48" i="7"/>
  <c r="AP48" i="7"/>
  <c r="AQ48" i="7"/>
  <c r="AR48" i="7"/>
  <c r="AS48" i="7"/>
  <c r="AT48" i="7" s="1"/>
  <c r="AU48" i="7"/>
  <c r="AV48" i="7" s="1"/>
  <c r="AW48" i="7"/>
  <c r="AX48" i="7"/>
  <c r="AY48" i="7"/>
  <c r="AZ48" i="7" s="1"/>
  <c r="BA48" i="7"/>
  <c r="BB48" i="7"/>
  <c r="BC48" i="7"/>
  <c r="BD48" i="7"/>
  <c r="BE48" i="7"/>
  <c r="BF48" i="7"/>
  <c r="BG48" i="7"/>
  <c r="BH48" i="7"/>
  <c r="BI48" i="7"/>
  <c r="BJ48" i="7"/>
  <c r="AF49" i="7"/>
  <c r="AG49" i="7"/>
  <c r="AH49" i="7" s="1"/>
  <c r="AI49" i="7"/>
  <c r="AJ49" i="7"/>
  <c r="AK49" i="7"/>
  <c r="AL49" i="7"/>
  <c r="AO49" i="7"/>
  <c r="AP49" i="7"/>
  <c r="AQ49" i="7"/>
  <c r="AR49" i="7"/>
  <c r="AS49" i="7"/>
  <c r="AT49" i="7" s="1"/>
  <c r="AU49" i="7"/>
  <c r="AV49" i="7" s="1"/>
  <c r="AW49" i="7"/>
  <c r="AX49" i="7" s="1"/>
  <c r="AY49" i="7"/>
  <c r="AZ49" i="7" s="1"/>
  <c r="BA49" i="7"/>
  <c r="BB49" i="7"/>
  <c r="BC49" i="7"/>
  <c r="BD49" i="7"/>
  <c r="BE49" i="7"/>
  <c r="BF49" i="7"/>
  <c r="BG49" i="7"/>
  <c r="BH49" i="7"/>
  <c r="BI49" i="7"/>
  <c r="BJ49" i="7"/>
  <c r="AF50" i="7"/>
  <c r="AG50" i="7"/>
  <c r="AH50" i="7" s="1"/>
  <c r="AI50" i="7"/>
  <c r="AJ50" i="7"/>
  <c r="AK50" i="7"/>
  <c r="AL50" i="7"/>
  <c r="AO50" i="7"/>
  <c r="AP50" i="7"/>
  <c r="AQ50" i="7"/>
  <c r="AR50" i="7"/>
  <c r="AS50" i="7"/>
  <c r="AT50" i="7" s="1"/>
  <c r="AU50" i="7"/>
  <c r="AV50" i="7" s="1"/>
  <c r="AW50" i="7"/>
  <c r="AX50" i="7" s="1"/>
  <c r="AY50" i="7"/>
  <c r="AZ50" i="7" s="1"/>
  <c r="BA50" i="7"/>
  <c r="BB50" i="7"/>
  <c r="BC50" i="7"/>
  <c r="BD50" i="7"/>
  <c r="BE50" i="7"/>
  <c r="BF50" i="7"/>
  <c r="BG50" i="7"/>
  <c r="BH50" i="7"/>
  <c r="BI50" i="7"/>
  <c r="BJ50" i="7"/>
  <c r="AF51" i="7"/>
  <c r="AG51" i="7"/>
  <c r="AH51" i="7" s="1"/>
  <c r="AI51" i="7"/>
  <c r="AJ51" i="7"/>
  <c r="AK51" i="7"/>
  <c r="AL51" i="7"/>
  <c r="AO51" i="7"/>
  <c r="AP51" i="7"/>
  <c r="AQ51" i="7"/>
  <c r="AR51" i="7"/>
  <c r="AS51" i="7"/>
  <c r="AT51" i="7" s="1"/>
  <c r="AU51" i="7"/>
  <c r="AV51" i="7" s="1"/>
  <c r="AW51" i="7"/>
  <c r="AX51" i="7" s="1"/>
  <c r="AY51" i="7"/>
  <c r="AZ51" i="7" s="1"/>
  <c r="BA51" i="7"/>
  <c r="BB51" i="7"/>
  <c r="BC51" i="7"/>
  <c r="BD51" i="7"/>
  <c r="BE51" i="7"/>
  <c r="BF51" i="7"/>
  <c r="BG51" i="7"/>
  <c r="BH51" i="7"/>
  <c r="BI51" i="7"/>
  <c r="BJ51" i="7"/>
  <c r="AF52" i="7"/>
  <c r="AG52" i="7"/>
  <c r="AH52" i="7" s="1"/>
  <c r="AI52" i="7"/>
  <c r="AJ52" i="7"/>
  <c r="AK52" i="7"/>
  <c r="AL52" i="7"/>
  <c r="AO52" i="7"/>
  <c r="AP52" i="7"/>
  <c r="AQ52" i="7"/>
  <c r="AR52" i="7"/>
  <c r="AS52" i="7"/>
  <c r="AT52" i="7" s="1"/>
  <c r="AU52" i="7"/>
  <c r="AV52" i="7" s="1"/>
  <c r="AW52" i="7"/>
  <c r="AX52" i="7" s="1"/>
  <c r="AY52" i="7"/>
  <c r="AZ52" i="7" s="1"/>
  <c r="BA52" i="7"/>
  <c r="BB52" i="7"/>
  <c r="BC52" i="7"/>
  <c r="BD52" i="7"/>
  <c r="BE52" i="7"/>
  <c r="BF52" i="7"/>
  <c r="BG52" i="7"/>
  <c r="BH52" i="7"/>
  <c r="BI52" i="7"/>
  <c r="BJ52" i="7"/>
  <c r="AF53" i="7"/>
  <c r="AG53" i="7"/>
  <c r="AH53" i="7" s="1"/>
  <c r="AI53" i="7"/>
  <c r="AJ53" i="7"/>
  <c r="AK53" i="7"/>
  <c r="AL53" i="7"/>
  <c r="AO53" i="7"/>
  <c r="AP53" i="7"/>
  <c r="AQ53" i="7"/>
  <c r="AR53" i="7"/>
  <c r="AS53" i="7"/>
  <c r="AT53" i="7" s="1"/>
  <c r="AU53" i="7"/>
  <c r="AV53" i="7" s="1"/>
  <c r="AW53" i="7"/>
  <c r="AX53" i="7" s="1"/>
  <c r="AY53" i="7"/>
  <c r="AZ53" i="7" s="1"/>
  <c r="BA53" i="7"/>
  <c r="BB53" i="7"/>
  <c r="BC53" i="7"/>
  <c r="BD53" i="7"/>
  <c r="BE53" i="7"/>
  <c r="BF53" i="7"/>
  <c r="BG53" i="7"/>
  <c r="BH53" i="7"/>
  <c r="BI53" i="7"/>
  <c r="BJ53" i="7"/>
  <c r="AF66" i="7"/>
  <c r="AG66" i="7"/>
  <c r="AH66" i="7" s="1"/>
  <c r="AI66" i="7"/>
  <c r="AJ66" i="7"/>
  <c r="AK66" i="7"/>
  <c r="AL66" i="7"/>
  <c r="AO66" i="7"/>
  <c r="AP66" i="7"/>
  <c r="AQ66" i="7"/>
  <c r="AR66" i="7"/>
  <c r="AS66" i="7"/>
  <c r="AT66" i="7" s="1"/>
  <c r="AU66" i="7"/>
  <c r="AV66" i="7" s="1"/>
  <c r="AW66" i="7"/>
  <c r="AX66" i="7" s="1"/>
  <c r="AY66" i="7"/>
  <c r="AZ66" i="7" s="1"/>
  <c r="BA66" i="7"/>
  <c r="BB66" i="7"/>
  <c r="BC66" i="7"/>
  <c r="BD66" i="7"/>
  <c r="BE66" i="7"/>
  <c r="BF66" i="7"/>
  <c r="BG66" i="7"/>
  <c r="BH66" i="7"/>
  <c r="BI66" i="7"/>
  <c r="BJ66" i="7"/>
  <c r="AF67" i="7"/>
  <c r="AG67" i="7"/>
  <c r="AH67" i="7" s="1"/>
  <c r="AI67" i="7"/>
  <c r="AJ67" i="7"/>
  <c r="AK67" i="7"/>
  <c r="AL67" i="7"/>
  <c r="AO67" i="7"/>
  <c r="AP67" i="7"/>
  <c r="AQ67" i="7"/>
  <c r="AR67" i="7"/>
  <c r="AS67" i="7"/>
  <c r="AT67" i="7" s="1"/>
  <c r="AU67" i="7"/>
  <c r="AV67" i="7" s="1"/>
  <c r="AW67" i="7"/>
  <c r="AX67" i="7" s="1"/>
  <c r="AY67" i="7"/>
  <c r="AZ67" i="7" s="1"/>
  <c r="BA67" i="7"/>
  <c r="BB67" i="7"/>
  <c r="BC67" i="7"/>
  <c r="BD67" i="7"/>
  <c r="BE67" i="7"/>
  <c r="BF67" i="7"/>
  <c r="BG67" i="7"/>
  <c r="BH67" i="7"/>
  <c r="BI67" i="7"/>
  <c r="BJ67" i="7"/>
  <c r="AF68" i="7"/>
  <c r="AG68" i="7"/>
  <c r="AH68" i="7" s="1"/>
  <c r="AI68" i="7"/>
  <c r="AJ68" i="7"/>
  <c r="AK68" i="7"/>
  <c r="AL68" i="7"/>
  <c r="AO68" i="7"/>
  <c r="AP68" i="7"/>
  <c r="AQ68" i="7"/>
  <c r="AR68" i="7"/>
  <c r="AS68" i="7"/>
  <c r="AT68" i="7" s="1"/>
  <c r="AU68" i="7"/>
  <c r="AV68" i="7" s="1"/>
  <c r="AW68" i="7"/>
  <c r="AX68" i="7" s="1"/>
  <c r="AY68" i="7"/>
  <c r="AZ68" i="7" s="1"/>
  <c r="BA68" i="7"/>
  <c r="BB68" i="7"/>
  <c r="BC68" i="7"/>
  <c r="BD68" i="7"/>
  <c r="BE68" i="7"/>
  <c r="BF68" i="7"/>
  <c r="BG68" i="7"/>
  <c r="BH68" i="7"/>
  <c r="BI68" i="7"/>
  <c r="BJ68" i="7"/>
  <c r="AF69" i="7"/>
  <c r="AG69" i="7"/>
  <c r="AH69" i="7" s="1"/>
  <c r="AI69" i="7"/>
  <c r="AJ69" i="7"/>
  <c r="AK69" i="7"/>
  <c r="AL69" i="7"/>
  <c r="AO69" i="7"/>
  <c r="AP69" i="7"/>
  <c r="AQ69" i="7"/>
  <c r="AR69" i="7"/>
  <c r="AS69" i="7"/>
  <c r="AT69" i="7"/>
  <c r="AU69" i="7"/>
  <c r="AV69" i="7" s="1"/>
  <c r="AW69" i="7"/>
  <c r="AX69" i="7" s="1"/>
  <c r="AY69" i="7"/>
  <c r="AZ69" i="7" s="1"/>
  <c r="BA69" i="7"/>
  <c r="BB69" i="7"/>
  <c r="BC69" i="7"/>
  <c r="BD69" i="7"/>
  <c r="BE69" i="7"/>
  <c r="BF69" i="7"/>
  <c r="BG69" i="7"/>
  <c r="BH69" i="7"/>
  <c r="BI69" i="7"/>
  <c r="BJ69" i="7"/>
  <c r="AF70" i="7"/>
  <c r="AG70" i="7"/>
  <c r="AH70" i="7"/>
  <c r="AI70" i="7"/>
  <c r="AJ70" i="7"/>
  <c r="AK70" i="7"/>
  <c r="AL70" i="7"/>
  <c r="AO70" i="7"/>
  <c r="AP70" i="7"/>
  <c r="AQ70" i="7"/>
  <c r="AR70" i="7"/>
  <c r="AS70" i="7"/>
  <c r="AT70" i="7" s="1"/>
  <c r="AU70" i="7"/>
  <c r="AV70" i="7" s="1"/>
  <c r="AW70" i="7"/>
  <c r="AX70" i="7" s="1"/>
  <c r="AY70" i="7"/>
  <c r="AZ70" i="7" s="1"/>
  <c r="BA70" i="7"/>
  <c r="BB70" i="7"/>
  <c r="BC70" i="7"/>
  <c r="BD70" i="7"/>
  <c r="BE70" i="7"/>
  <c r="BF70" i="7"/>
  <c r="BG70" i="7"/>
  <c r="BH70" i="7"/>
  <c r="BI70" i="7"/>
  <c r="BJ70" i="7"/>
  <c r="AF71" i="7"/>
  <c r="AG71" i="7"/>
  <c r="AH71" i="7" s="1"/>
  <c r="AI71" i="7"/>
  <c r="AJ71" i="7"/>
  <c r="AK71" i="7"/>
  <c r="AL71" i="7"/>
  <c r="AO71" i="7"/>
  <c r="AP71" i="7"/>
  <c r="AQ71" i="7"/>
  <c r="AR71" i="7"/>
  <c r="AS71" i="7"/>
  <c r="AT71" i="7" s="1"/>
  <c r="AU71" i="7"/>
  <c r="AV71" i="7" s="1"/>
  <c r="AW71" i="7"/>
  <c r="AX71" i="7" s="1"/>
  <c r="AY71" i="7"/>
  <c r="AZ71" i="7" s="1"/>
  <c r="BA71" i="7"/>
  <c r="BB71" i="7"/>
  <c r="BC71" i="7"/>
  <c r="BD71" i="7"/>
  <c r="BE71" i="7"/>
  <c r="BF71" i="7"/>
  <c r="BG71" i="7"/>
  <c r="BH71" i="7"/>
  <c r="BI71" i="7"/>
  <c r="BJ71" i="7"/>
  <c r="AF72" i="7"/>
  <c r="AG72" i="7"/>
  <c r="AH72" i="7" s="1"/>
  <c r="AI72" i="7"/>
  <c r="AJ72" i="7"/>
  <c r="AK72" i="7"/>
  <c r="AL72" i="7"/>
  <c r="AO72" i="7"/>
  <c r="AP72" i="7"/>
  <c r="AQ72" i="7"/>
  <c r="AR72" i="7"/>
  <c r="AS72" i="7"/>
  <c r="AT72" i="7" s="1"/>
  <c r="AU72" i="7"/>
  <c r="AV72" i="7" s="1"/>
  <c r="AW72" i="7"/>
  <c r="AX72" i="7" s="1"/>
  <c r="AY72" i="7"/>
  <c r="AZ72" i="7" s="1"/>
  <c r="BA72" i="7"/>
  <c r="BB72" i="7"/>
  <c r="BC72" i="7"/>
  <c r="BD72" i="7"/>
  <c r="BE72" i="7"/>
  <c r="BF72" i="7"/>
  <c r="BG72" i="7"/>
  <c r="BH72" i="7"/>
  <c r="BI72" i="7"/>
  <c r="BJ72" i="7"/>
  <c r="AF73" i="7"/>
  <c r="AG73" i="7"/>
  <c r="AH73" i="7" s="1"/>
  <c r="AI73" i="7"/>
  <c r="AJ73" i="7"/>
  <c r="AK73" i="7"/>
  <c r="AL73" i="7"/>
  <c r="AO73" i="7"/>
  <c r="AP73" i="7"/>
  <c r="AQ73" i="7"/>
  <c r="AR73" i="7"/>
  <c r="AS73" i="7"/>
  <c r="AT73" i="7" s="1"/>
  <c r="AU73" i="7"/>
  <c r="AV73" i="7" s="1"/>
  <c r="AW73" i="7"/>
  <c r="AX73" i="7" s="1"/>
  <c r="AY73" i="7"/>
  <c r="AZ73" i="7" s="1"/>
  <c r="BA73" i="7"/>
  <c r="BB73" i="7"/>
  <c r="BC73" i="7"/>
  <c r="BD73" i="7"/>
  <c r="BE73" i="7"/>
  <c r="BF73" i="7"/>
  <c r="BG73" i="7"/>
  <c r="BH73" i="7"/>
  <c r="BI73" i="7"/>
  <c r="BJ73" i="7"/>
  <c r="AF74" i="7"/>
  <c r="AG74" i="7"/>
  <c r="AH74" i="7" s="1"/>
  <c r="AI74" i="7"/>
  <c r="AJ74" i="7"/>
  <c r="AK74" i="7"/>
  <c r="AL74" i="7"/>
  <c r="AO74" i="7"/>
  <c r="AP74" i="7"/>
  <c r="AQ74" i="7"/>
  <c r="AR74" i="7"/>
  <c r="AS74" i="7"/>
  <c r="AT74" i="7" s="1"/>
  <c r="AU74" i="7"/>
  <c r="AV74" i="7" s="1"/>
  <c r="AW74" i="7"/>
  <c r="AX74" i="7" s="1"/>
  <c r="AY74" i="7"/>
  <c r="AZ74" i="7" s="1"/>
  <c r="BA74" i="7"/>
  <c r="BB74" i="7"/>
  <c r="BC74" i="7"/>
  <c r="BD74" i="7"/>
  <c r="BE74" i="7"/>
  <c r="BF74" i="7"/>
  <c r="BG74" i="7"/>
  <c r="BH74" i="7"/>
  <c r="BI74" i="7"/>
  <c r="BJ74" i="7"/>
  <c r="AF75" i="7"/>
  <c r="AG75" i="7"/>
  <c r="AH75" i="7" s="1"/>
  <c r="AI75" i="7"/>
  <c r="AJ75" i="7"/>
  <c r="AK75" i="7"/>
  <c r="AL75" i="7"/>
  <c r="AO75" i="7"/>
  <c r="AP75" i="7"/>
  <c r="AQ75" i="7"/>
  <c r="AR75" i="7"/>
  <c r="AS75" i="7"/>
  <c r="AT75" i="7" s="1"/>
  <c r="AU75" i="7"/>
  <c r="AV75" i="7" s="1"/>
  <c r="AW75" i="7"/>
  <c r="AX75" i="7" s="1"/>
  <c r="AY75" i="7"/>
  <c r="AZ75" i="7" s="1"/>
  <c r="BA75" i="7"/>
  <c r="BB75" i="7"/>
  <c r="BC75" i="7"/>
  <c r="BD75" i="7"/>
  <c r="BE75" i="7"/>
  <c r="BF75" i="7"/>
  <c r="BG75" i="7"/>
  <c r="BH75" i="7"/>
  <c r="BI75" i="7"/>
  <c r="BJ75" i="7"/>
  <c r="AF76" i="7"/>
  <c r="AG76" i="7"/>
  <c r="AH76" i="7" s="1"/>
  <c r="AI76" i="7"/>
  <c r="AJ76" i="7"/>
  <c r="AK76" i="7"/>
  <c r="AL76" i="7"/>
  <c r="AO76" i="7"/>
  <c r="AP76" i="7"/>
  <c r="AQ76" i="7"/>
  <c r="AR76" i="7"/>
  <c r="AS76" i="7"/>
  <c r="AT76" i="7" s="1"/>
  <c r="AU76" i="7"/>
  <c r="AV76" i="7" s="1"/>
  <c r="AW76" i="7"/>
  <c r="AX76" i="7" s="1"/>
  <c r="AY76" i="7"/>
  <c r="AZ76" i="7" s="1"/>
  <c r="BA76" i="7"/>
  <c r="BB76" i="7"/>
  <c r="BC76" i="7"/>
  <c r="BD76" i="7"/>
  <c r="BE76" i="7"/>
  <c r="BF76" i="7"/>
  <c r="BG76" i="7"/>
  <c r="BH76" i="7"/>
  <c r="BI76" i="7"/>
  <c r="BJ76" i="7"/>
  <c r="AF77" i="7"/>
  <c r="AG77" i="7"/>
  <c r="AH77" i="7" s="1"/>
  <c r="AI77" i="7"/>
  <c r="AJ77" i="7"/>
  <c r="AK77" i="7"/>
  <c r="AL77" i="7"/>
  <c r="AO77" i="7"/>
  <c r="AP77" i="7"/>
  <c r="AQ77" i="7"/>
  <c r="AR77" i="7"/>
  <c r="AS77" i="7"/>
  <c r="AT77" i="7" s="1"/>
  <c r="AU77" i="7"/>
  <c r="AV77" i="7" s="1"/>
  <c r="AW77" i="7"/>
  <c r="AX77" i="7" s="1"/>
  <c r="AY77" i="7"/>
  <c r="AZ77" i="7" s="1"/>
  <c r="BA77" i="7"/>
  <c r="BB77" i="7"/>
  <c r="BC77" i="7"/>
  <c r="BD77" i="7"/>
  <c r="BE77" i="7"/>
  <c r="BF77" i="7"/>
  <c r="BG77" i="7"/>
  <c r="BH77" i="7"/>
  <c r="BI77" i="7"/>
  <c r="BJ77" i="7"/>
  <c r="AF78" i="7"/>
  <c r="AG78" i="7"/>
  <c r="AH78" i="7" s="1"/>
  <c r="AI78" i="7"/>
  <c r="AJ78" i="7"/>
  <c r="AK78" i="7"/>
  <c r="AL78" i="7"/>
  <c r="AO78" i="7"/>
  <c r="AP78" i="7"/>
  <c r="AQ78" i="7"/>
  <c r="AR78" i="7"/>
  <c r="AS78" i="7"/>
  <c r="AT78" i="7" s="1"/>
  <c r="AU78" i="7"/>
  <c r="AV78" i="7" s="1"/>
  <c r="AW78" i="7"/>
  <c r="AX78" i="7" s="1"/>
  <c r="AY78" i="7"/>
  <c r="AZ78" i="7" s="1"/>
  <c r="BA78" i="7"/>
  <c r="BB78" i="7"/>
  <c r="BC78" i="7"/>
  <c r="BD78" i="7"/>
  <c r="BE78" i="7"/>
  <c r="BF78" i="7"/>
  <c r="BG78" i="7"/>
  <c r="BH78" i="7"/>
  <c r="BI78" i="7"/>
  <c r="BJ78" i="7"/>
  <c r="AF79" i="7"/>
  <c r="AG79" i="7"/>
  <c r="AH79" i="7" s="1"/>
  <c r="AI79" i="7"/>
  <c r="AJ79" i="7"/>
  <c r="AK79" i="7"/>
  <c r="AL79" i="7"/>
  <c r="AO79" i="7"/>
  <c r="AP79" i="7"/>
  <c r="AQ79" i="7"/>
  <c r="AR79" i="7"/>
  <c r="AS79" i="7"/>
  <c r="AT79" i="7" s="1"/>
  <c r="AU79" i="7"/>
  <c r="AV79" i="7" s="1"/>
  <c r="AW79" i="7"/>
  <c r="AX79" i="7" s="1"/>
  <c r="AY79" i="7"/>
  <c r="AZ79" i="7" s="1"/>
  <c r="BA79" i="7"/>
  <c r="BB79" i="7"/>
  <c r="BC79" i="7"/>
  <c r="BD79" i="7"/>
  <c r="BE79" i="7"/>
  <c r="BF79" i="7"/>
  <c r="BG79" i="7"/>
  <c r="BH79" i="7"/>
  <c r="BI79" i="7"/>
  <c r="BJ79" i="7"/>
  <c r="AF80" i="7"/>
  <c r="AG80" i="7"/>
  <c r="AH80" i="7"/>
  <c r="AI80" i="7"/>
  <c r="AJ80" i="7"/>
  <c r="AK80" i="7"/>
  <c r="AL80" i="7"/>
  <c r="AO80" i="7"/>
  <c r="AP80" i="7"/>
  <c r="AQ80" i="7"/>
  <c r="AR80" i="7"/>
  <c r="AS80" i="7"/>
  <c r="AT80" i="7" s="1"/>
  <c r="AU80" i="7"/>
  <c r="AV80" i="7" s="1"/>
  <c r="AW80" i="7"/>
  <c r="AX80" i="7" s="1"/>
  <c r="AY80" i="7"/>
  <c r="AZ80" i="7" s="1"/>
  <c r="BA80" i="7"/>
  <c r="BB80" i="7"/>
  <c r="BC80" i="7"/>
  <c r="BD80" i="7"/>
  <c r="BE80" i="7"/>
  <c r="BF80" i="7"/>
  <c r="BG80" i="7"/>
  <c r="BH80" i="7"/>
  <c r="BI80" i="7"/>
  <c r="BJ80" i="7"/>
  <c r="AF81" i="7"/>
  <c r="AG81" i="7"/>
  <c r="AH81" i="7" s="1"/>
  <c r="AI81" i="7"/>
  <c r="AJ81" i="7"/>
  <c r="AK81" i="7"/>
  <c r="AL81" i="7"/>
  <c r="AO81" i="7"/>
  <c r="AP81" i="7"/>
  <c r="AQ81" i="7"/>
  <c r="AR81" i="7"/>
  <c r="AS81" i="7"/>
  <c r="AT81" i="7" s="1"/>
  <c r="AU81" i="7"/>
  <c r="AV81" i="7" s="1"/>
  <c r="AW81" i="7"/>
  <c r="AX81" i="7" s="1"/>
  <c r="AY81" i="7"/>
  <c r="AZ81" i="7" s="1"/>
  <c r="BA81" i="7"/>
  <c r="BB81" i="7"/>
  <c r="BC81" i="7"/>
  <c r="BD81" i="7"/>
  <c r="BE81" i="7"/>
  <c r="BF81" i="7"/>
  <c r="BG81" i="7"/>
  <c r="BH81" i="7"/>
  <c r="BI81" i="7"/>
  <c r="BJ81" i="7"/>
  <c r="AF82" i="7"/>
  <c r="AG82" i="7"/>
  <c r="AH82" i="7" s="1"/>
  <c r="AI82" i="7"/>
  <c r="AJ82" i="7"/>
  <c r="AK82" i="7"/>
  <c r="AL82" i="7"/>
  <c r="AO82" i="7"/>
  <c r="AP82" i="7"/>
  <c r="AQ82" i="7"/>
  <c r="AR82" i="7"/>
  <c r="AS82" i="7"/>
  <c r="AT82" i="7" s="1"/>
  <c r="AU82" i="7"/>
  <c r="AV82" i="7" s="1"/>
  <c r="AW82" i="7"/>
  <c r="AX82" i="7" s="1"/>
  <c r="AY82" i="7"/>
  <c r="AZ82" i="7" s="1"/>
  <c r="BA82" i="7"/>
  <c r="BB82" i="7"/>
  <c r="BC82" i="7"/>
  <c r="BD82" i="7"/>
  <c r="BE82" i="7"/>
  <c r="BF82" i="7"/>
  <c r="BG82" i="7"/>
  <c r="BH82" i="7"/>
  <c r="BI82" i="7"/>
  <c r="BJ82" i="7"/>
  <c r="AF83" i="7"/>
  <c r="AG83" i="7"/>
  <c r="AH83" i="7" s="1"/>
  <c r="AI83" i="7"/>
  <c r="AJ83" i="7"/>
  <c r="AK83" i="7"/>
  <c r="AL83" i="7"/>
  <c r="AO83" i="7"/>
  <c r="AP83" i="7"/>
  <c r="AQ83" i="7"/>
  <c r="AR83" i="7"/>
  <c r="AS83" i="7"/>
  <c r="AT83" i="7" s="1"/>
  <c r="AU83" i="7"/>
  <c r="AV83" i="7" s="1"/>
  <c r="AW83" i="7"/>
  <c r="AX83" i="7" s="1"/>
  <c r="AY83" i="7"/>
  <c r="AZ83" i="7" s="1"/>
  <c r="BA83" i="7"/>
  <c r="BB83" i="7"/>
  <c r="BC83" i="7"/>
  <c r="BD83" i="7"/>
  <c r="BE83" i="7"/>
  <c r="BF83" i="7"/>
  <c r="BG83" i="7"/>
  <c r="BH83" i="7"/>
  <c r="BI83" i="7"/>
  <c r="BJ83" i="7"/>
  <c r="AF84" i="7"/>
  <c r="AG84" i="7"/>
  <c r="AH84" i="7" s="1"/>
  <c r="AI84" i="7"/>
  <c r="AJ84" i="7"/>
  <c r="AK84" i="7"/>
  <c r="AL84" i="7"/>
  <c r="AO84" i="7"/>
  <c r="AP84" i="7"/>
  <c r="AQ84" i="7"/>
  <c r="AR84" i="7"/>
  <c r="AS84" i="7"/>
  <c r="AT84" i="7" s="1"/>
  <c r="AU84" i="7"/>
  <c r="AV84" i="7" s="1"/>
  <c r="AW84" i="7"/>
  <c r="AX84" i="7" s="1"/>
  <c r="AY84" i="7"/>
  <c r="AZ84" i="7" s="1"/>
  <c r="BA84" i="7"/>
  <c r="BB84" i="7"/>
  <c r="BC84" i="7"/>
  <c r="BD84" i="7"/>
  <c r="BE84" i="7"/>
  <c r="BF84" i="7"/>
  <c r="BG84" i="7"/>
  <c r="BH84" i="7"/>
  <c r="BI84" i="7"/>
  <c r="BJ84" i="7"/>
  <c r="AF85" i="7"/>
  <c r="AG85" i="7"/>
  <c r="AH85" i="7" s="1"/>
  <c r="AI85" i="7"/>
  <c r="AJ85" i="7"/>
  <c r="AK85" i="7"/>
  <c r="AL85" i="7"/>
  <c r="AO85" i="7"/>
  <c r="AP85" i="7"/>
  <c r="AQ85" i="7"/>
  <c r="AR85" i="7"/>
  <c r="AS85" i="7"/>
  <c r="AT85" i="7" s="1"/>
  <c r="AU85" i="7"/>
  <c r="AV85" i="7" s="1"/>
  <c r="AW85" i="7"/>
  <c r="AX85" i="7" s="1"/>
  <c r="AY85" i="7"/>
  <c r="AZ85" i="7" s="1"/>
  <c r="BA85" i="7"/>
  <c r="BB85" i="7"/>
  <c r="BC85" i="7"/>
  <c r="BD85" i="7"/>
  <c r="BE85" i="7"/>
  <c r="BF85" i="7"/>
  <c r="BG85" i="7"/>
  <c r="BH85" i="7"/>
  <c r="BI85" i="7"/>
  <c r="BJ85" i="7"/>
  <c r="AF86" i="7"/>
  <c r="AG86" i="7"/>
  <c r="AH86" i="7" s="1"/>
  <c r="AI86" i="7"/>
  <c r="AJ86" i="7"/>
  <c r="AK86" i="7"/>
  <c r="AL86" i="7"/>
  <c r="AO86" i="7"/>
  <c r="AP86" i="7"/>
  <c r="AQ86" i="7"/>
  <c r="AR86" i="7"/>
  <c r="AS86" i="7"/>
  <c r="AT86" i="7" s="1"/>
  <c r="AU86" i="7"/>
  <c r="AV86" i="7" s="1"/>
  <c r="AW86" i="7"/>
  <c r="AX86" i="7" s="1"/>
  <c r="AY86" i="7"/>
  <c r="AZ86" i="7" s="1"/>
  <c r="BA86" i="7"/>
  <c r="BB86" i="7"/>
  <c r="BC86" i="7"/>
  <c r="BD86" i="7"/>
  <c r="BE86" i="7"/>
  <c r="BF86" i="7"/>
  <c r="BG86" i="7"/>
  <c r="BH86" i="7"/>
  <c r="BI86" i="7"/>
  <c r="BJ86" i="7"/>
  <c r="AF87" i="7"/>
  <c r="AG87" i="7"/>
  <c r="AH87" i="7" s="1"/>
  <c r="AI87" i="7"/>
  <c r="AJ87" i="7"/>
  <c r="AK87" i="7"/>
  <c r="AL87" i="7"/>
  <c r="AO87" i="7"/>
  <c r="AP87" i="7"/>
  <c r="AQ87" i="7"/>
  <c r="AR87" i="7"/>
  <c r="AS87" i="7"/>
  <c r="AT87" i="7" s="1"/>
  <c r="AU87" i="7"/>
  <c r="AV87" i="7" s="1"/>
  <c r="AW87" i="7"/>
  <c r="AX87" i="7" s="1"/>
  <c r="AY87" i="7"/>
  <c r="AZ87" i="7" s="1"/>
  <c r="BA87" i="7"/>
  <c r="BB87" i="7"/>
  <c r="BC87" i="7"/>
  <c r="BD87" i="7"/>
  <c r="BE87" i="7"/>
  <c r="BF87" i="7"/>
  <c r="BG87" i="7"/>
  <c r="BH87" i="7"/>
  <c r="BI87" i="7"/>
  <c r="BJ87" i="7"/>
  <c r="AF88" i="7"/>
  <c r="AG88" i="7"/>
  <c r="AH88" i="7" s="1"/>
  <c r="AI88" i="7"/>
  <c r="AJ88" i="7"/>
  <c r="AK88" i="7"/>
  <c r="AL88" i="7"/>
  <c r="AO88" i="7"/>
  <c r="AP88" i="7"/>
  <c r="AQ88" i="7"/>
  <c r="AR88" i="7"/>
  <c r="AS88" i="7"/>
  <c r="AT88" i="7" s="1"/>
  <c r="AU88" i="7"/>
  <c r="AV88" i="7" s="1"/>
  <c r="AW88" i="7"/>
  <c r="AX88" i="7" s="1"/>
  <c r="AY88" i="7"/>
  <c r="AZ88" i="7" s="1"/>
  <c r="BA88" i="7"/>
  <c r="BB88" i="7"/>
  <c r="BC88" i="7"/>
  <c r="BD88" i="7"/>
  <c r="BE88" i="7"/>
  <c r="BF88" i="7"/>
  <c r="BG88" i="7"/>
  <c r="BH88" i="7"/>
  <c r="BI88" i="7"/>
  <c r="BJ88" i="7"/>
  <c r="AF89" i="7"/>
  <c r="AG89" i="7"/>
  <c r="AH89" i="7" s="1"/>
  <c r="AI89" i="7"/>
  <c r="AJ89" i="7"/>
  <c r="AK89" i="7"/>
  <c r="AL89" i="7"/>
  <c r="AO89" i="7"/>
  <c r="AP89" i="7"/>
  <c r="AQ89" i="7"/>
  <c r="AR89" i="7"/>
  <c r="AS89" i="7"/>
  <c r="AT89" i="7" s="1"/>
  <c r="AU89" i="7"/>
  <c r="AV89" i="7" s="1"/>
  <c r="AW89" i="7"/>
  <c r="AX89" i="7" s="1"/>
  <c r="AY89" i="7"/>
  <c r="AZ89" i="7" s="1"/>
  <c r="BA89" i="7"/>
  <c r="BB89" i="7"/>
  <c r="BC89" i="7"/>
  <c r="BD89" i="7"/>
  <c r="BE89" i="7"/>
  <c r="BF89" i="7"/>
  <c r="BG89" i="7"/>
  <c r="BH89" i="7"/>
  <c r="BI89" i="7"/>
  <c r="BJ89" i="7"/>
  <c r="AF90" i="7"/>
  <c r="AG90" i="7"/>
  <c r="AH90" i="7" s="1"/>
  <c r="AI90" i="7"/>
  <c r="AJ90" i="7"/>
  <c r="AK90" i="7"/>
  <c r="AL90" i="7"/>
  <c r="AO90" i="7"/>
  <c r="AP90" i="7"/>
  <c r="AQ90" i="7"/>
  <c r="AR90" i="7"/>
  <c r="AS90" i="7"/>
  <c r="AT90" i="7" s="1"/>
  <c r="AU90" i="7"/>
  <c r="AV90" i="7" s="1"/>
  <c r="AW90" i="7"/>
  <c r="AX90" i="7" s="1"/>
  <c r="AY90" i="7"/>
  <c r="AZ90" i="7" s="1"/>
  <c r="BA90" i="7"/>
  <c r="BB90" i="7"/>
  <c r="BC90" i="7"/>
  <c r="BD90" i="7"/>
  <c r="BE90" i="7"/>
  <c r="BF90" i="7"/>
  <c r="BG90" i="7"/>
  <c r="BH90" i="7"/>
  <c r="BI90" i="7"/>
  <c r="BJ90" i="7"/>
  <c r="AF91" i="7"/>
  <c r="AG91" i="7"/>
  <c r="AH91" i="7" s="1"/>
  <c r="AI91" i="7"/>
  <c r="AJ91" i="7"/>
  <c r="AK91" i="7"/>
  <c r="AL91" i="7"/>
  <c r="AO91" i="7"/>
  <c r="AP91" i="7"/>
  <c r="AQ91" i="7"/>
  <c r="AR91" i="7"/>
  <c r="AS91" i="7"/>
  <c r="AT91" i="7" s="1"/>
  <c r="AU91" i="7"/>
  <c r="AV91" i="7" s="1"/>
  <c r="AW91" i="7"/>
  <c r="AX91" i="7" s="1"/>
  <c r="AY91" i="7"/>
  <c r="AZ91" i="7" s="1"/>
  <c r="BA91" i="7"/>
  <c r="BB91" i="7"/>
  <c r="BC91" i="7"/>
  <c r="BD91" i="7"/>
  <c r="BE91" i="7"/>
  <c r="BF91" i="7"/>
  <c r="BG91" i="7"/>
  <c r="BH91" i="7"/>
  <c r="BI91" i="7"/>
  <c r="BJ91" i="7"/>
  <c r="AF92" i="7"/>
  <c r="AG92" i="7"/>
  <c r="AH92" i="7" s="1"/>
  <c r="AI92" i="7"/>
  <c r="AJ92" i="7"/>
  <c r="AK92" i="7"/>
  <c r="AL92" i="7"/>
  <c r="AO92" i="7"/>
  <c r="AP92" i="7"/>
  <c r="AQ92" i="7"/>
  <c r="AR92" i="7"/>
  <c r="AS92" i="7"/>
  <c r="AT92" i="7" s="1"/>
  <c r="AU92" i="7"/>
  <c r="AV92" i="7" s="1"/>
  <c r="AW92" i="7"/>
  <c r="AX92" i="7" s="1"/>
  <c r="AY92" i="7"/>
  <c r="AZ92" i="7" s="1"/>
  <c r="BA92" i="7"/>
  <c r="BB92" i="7"/>
  <c r="BC92" i="7"/>
  <c r="BD92" i="7"/>
  <c r="BE92" i="7"/>
  <c r="BF92" i="7"/>
  <c r="BG92" i="7"/>
  <c r="BH92" i="7"/>
  <c r="BI92" i="7"/>
  <c r="BJ92" i="7"/>
  <c r="AF93" i="7"/>
  <c r="AG93" i="7"/>
  <c r="AH93" i="7" s="1"/>
  <c r="AI93" i="7"/>
  <c r="AJ93" i="7"/>
  <c r="AK93" i="7"/>
  <c r="AL93" i="7"/>
  <c r="AO93" i="7"/>
  <c r="AP93" i="7"/>
  <c r="AQ93" i="7"/>
  <c r="AR93" i="7"/>
  <c r="AS93" i="7"/>
  <c r="AT93" i="7" s="1"/>
  <c r="AU93" i="7"/>
  <c r="AV93" i="7" s="1"/>
  <c r="AW93" i="7"/>
  <c r="AX93" i="7" s="1"/>
  <c r="AY93" i="7"/>
  <c r="AZ93" i="7" s="1"/>
  <c r="BA93" i="7"/>
  <c r="BB93" i="7"/>
  <c r="BC93" i="7"/>
  <c r="BD93" i="7"/>
  <c r="BE93" i="7"/>
  <c r="BF93" i="7"/>
  <c r="BG93" i="7"/>
  <c r="BH93" i="7"/>
  <c r="BI93" i="7"/>
  <c r="BJ93" i="7"/>
  <c r="AF94" i="7"/>
  <c r="AG94" i="7"/>
  <c r="AH94" i="7" s="1"/>
  <c r="AI94" i="7"/>
  <c r="AJ94" i="7"/>
  <c r="AK94" i="7"/>
  <c r="AL94" i="7"/>
  <c r="AO94" i="7"/>
  <c r="AP94" i="7"/>
  <c r="AQ94" i="7"/>
  <c r="AR94" i="7"/>
  <c r="AS94" i="7"/>
  <c r="AT94" i="7" s="1"/>
  <c r="AU94" i="7"/>
  <c r="AV94" i="7" s="1"/>
  <c r="AW94" i="7"/>
  <c r="AX94" i="7" s="1"/>
  <c r="AY94" i="7"/>
  <c r="AZ94" i="7" s="1"/>
  <c r="BA94" i="7"/>
  <c r="BB94" i="7"/>
  <c r="BC94" i="7"/>
  <c r="BD94" i="7"/>
  <c r="BE94" i="7"/>
  <c r="BF94" i="7"/>
  <c r="BG94" i="7"/>
  <c r="BH94" i="7"/>
  <c r="BI94" i="7"/>
  <c r="BJ94" i="7"/>
  <c r="AF95" i="7"/>
  <c r="AG95" i="7"/>
  <c r="AH95" i="7" s="1"/>
  <c r="AI95" i="7"/>
  <c r="AJ95" i="7"/>
  <c r="AK95" i="7"/>
  <c r="AL95" i="7"/>
  <c r="AO95" i="7"/>
  <c r="AP95" i="7"/>
  <c r="AQ95" i="7"/>
  <c r="AR95" i="7"/>
  <c r="AS95" i="7"/>
  <c r="AT95" i="7" s="1"/>
  <c r="AU95" i="7"/>
  <c r="AV95" i="7" s="1"/>
  <c r="AW95" i="7"/>
  <c r="AX95" i="7" s="1"/>
  <c r="AY95" i="7"/>
  <c r="AZ95" i="7" s="1"/>
  <c r="BA95" i="7"/>
  <c r="BB95" i="7"/>
  <c r="BC95" i="7"/>
  <c r="BD95" i="7"/>
  <c r="BE95" i="7"/>
  <c r="BF95" i="7"/>
  <c r="BG95" i="7"/>
  <c r="BH95" i="7"/>
  <c r="BI95" i="7"/>
  <c r="BJ95" i="7"/>
  <c r="AF96" i="7"/>
  <c r="AG96" i="7"/>
  <c r="AH96" i="7" s="1"/>
  <c r="AI96" i="7"/>
  <c r="AJ96" i="7"/>
  <c r="AK96" i="7"/>
  <c r="AL96" i="7"/>
  <c r="AO96" i="7"/>
  <c r="AP96" i="7"/>
  <c r="AQ96" i="7"/>
  <c r="AR96" i="7"/>
  <c r="AS96" i="7"/>
  <c r="AT96" i="7" s="1"/>
  <c r="AU96" i="7"/>
  <c r="AV96" i="7" s="1"/>
  <c r="AW96" i="7"/>
  <c r="AX96" i="7" s="1"/>
  <c r="AY96" i="7"/>
  <c r="AZ96" i="7" s="1"/>
  <c r="BA96" i="7"/>
  <c r="BB96" i="7"/>
  <c r="BC96" i="7"/>
  <c r="BD96" i="7"/>
  <c r="BE96" i="7"/>
  <c r="BF96" i="7"/>
  <c r="BG96" i="7"/>
  <c r="BH96" i="7"/>
  <c r="BI96" i="7"/>
  <c r="BJ96" i="7"/>
  <c r="AF97" i="7"/>
  <c r="AG97" i="7"/>
  <c r="AH97" i="7" s="1"/>
  <c r="AI97" i="7"/>
  <c r="AJ97" i="7"/>
  <c r="AK97" i="7"/>
  <c r="AL97" i="7"/>
  <c r="AO97" i="7"/>
  <c r="AP97" i="7"/>
  <c r="AQ97" i="7"/>
  <c r="AR97" i="7"/>
  <c r="AS97" i="7"/>
  <c r="AT97" i="7" s="1"/>
  <c r="AU97" i="7"/>
  <c r="AV97" i="7" s="1"/>
  <c r="AW97" i="7"/>
  <c r="AX97" i="7" s="1"/>
  <c r="AY97" i="7"/>
  <c r="AZ97" i="7" s="1"/>
  <c r="BA97" i="7"/>
  <c r="BB97" i="7"/>
  <c r="BC97" i="7"/>
  <c r="BD97" i="7"/>
  <c r="BE97" i="7"/>
  <c r="BF97" i="7"/>
  <c r="BG97" i="7"/>
  <c r="BH97" i="7"/>
  <c r="BI97" i="7"/>
  <c r="BJ97" i="7"/>
  <c r="AF98" i="7"/>
  <c r="AG98" i="7"/>
  <c r="AH98" i="7" s="1"/>
  <c r="AI98" i="7"/>
  <c r="AJ98" i="7"/>
  <c r="AK98" i="7"/>
  <c r="AL98" i="7"/>
  <c r="AO98" i="7"/>
  <c r="AP98" i="7"/>
  <c r="AQ98" i="7"/>
  <c r="AR98" i="7"/>
  <c r="AS98" i="7"/>
  <c r="AT98" i="7" s="1"/>
  <c r="AU98" i="7"/>
  <c r="AV98" i="7" s="1"/>
  <c r="AW98" i="7"/>
  <c r="AX98" i="7" s="1"/>
  <c r="AY98" i="7"/>
  <c r="AZ98" i="7" s="1"/>
  <c r="BA98" i="7"/>
  <c r="BB98" i="7"/>
  <c r="BC98" i="7"/>
  <c r="BD98" i="7"/>
  <c r="BE98" i="7"/>
  <c r="BF98" i="7"/>
  <c r="BG98" i="7"/>
  <c r="BH98" i="7"/>
  <c r="BI98" i="7"/>
  <c r="BJ98" i="7"/>
  <c r="AF99" i="7"/>
  <c r="AG99" i="7"/>
  <c r="AH99" i="7" s="1"/>
  <c r="AI99" i="7"/>
  <c r="AJ99" i="7"/>
  <c r="AK99" i="7"/>
  <c r="AL99" i="7"/>
  <c r="AO99" i="7"/>
  <c r="AP99" i="7"/>
  <c r="AQ99" i="7"/>
  <c r="AR99" i="7"/>
  <c r="AS99" i="7"/>
  <c r="AT99" i="7" s="1"/>
  <c r="AU99" i="7"/>
  <c r="AV99" i="7" s="1"/>
  <c r="AW99" i="7"/>
  <c r="AX99" i="7" s="1"/>
  <c r="AY99" i="7"/>
  <c r="AZ99" i="7" s="1"/>
  <c r="BA99" i="7"/>
  <c r="BB99" i="7"/>
  <c r="BC99" i="7"/>
  <c r="BD99" i="7"/>
  <c r="BE99" i="7"/>
  <c r="BF99" i="7"/>
  <c r="BG99" i="7"/>
  <c r="BH99" i="7"/>
  <c r="BI99" i="7"/>
  <c r="BJ99" i="7"/>
  <c r="AF100" i="7"/>
  <c r="AG100" i="7"/>
  <c r="AH100" i="7" s="1"/>
  <c r="AI100" i="7"/>
  <c r="AJ100" i="7"/>
  <c r="AK100" i="7"/>
  <c r="AL100" i="7"/>
  <c r="AO100" i="7"/>
  <c r="AP100" i="7"/>
  <c r="AQ100" i="7"/>
  <c r="AR100" i="7"/>
  <c r="AS100" i="7"/>
  <c r="AT100" i="7" s="1"/>
  <c r="AU100" i="7"/>
  <c r="AV100" i="7" s="1"/>
  <c r="AW100" i="7"/>
  <c r="AX100" i="7" s="1"/>
  <c r="AY100" i="7"/>
  <c r="AZ100" i="7" s="1"/>
  <c r="BA100" i="7"/>
  <c r="BB100" i="7"/>
  <c r="BC100" i="7"/>
  <c r="BD100" i="7"/>
  <c r="BE100" i="7"/>
  <c r="BF100" i="7"/>
  <c r="BG100" i="7"/>
  <c r="BH100" i="7"/>
  <c r="BI100" i="7"/>
  <c r="BJ100" i="7"/>
  <c r="AF101" i="7"/>
  <c r="AG101" i="7"/>
  <c r="AH101" i="7" s="1"/>
  <c r="AI101" i="7"/>
  <c r="AJ101" i="7"/>
  <c r="AK101" i="7"/>
  <c r="AL101" i="7"/>
  <c r="AO101" i="7"/>
  <c r="AP101" i="7"/>
  <c r="AQ101" i="7"/>
  <c r="AR101" i="7"/>
  <c r="AS101" i="7"/>
  <c r="AT101" i="7" s="1"/>
  <c r="AU101" i="7"/>
  <c r="AV101" i="7" s="1"/>
  <c r="AW101" i="7"/>
  <c r="AX101" i="7" s="1"/>
  <c r="AY101" i="7"/>
  <c r="AZ101" i="7" s="1"/>
  <c r="BA101" i="7"/>
  <c r="BB101" i="7"/>
  <c r="BC101" i="7"/>
  <c r="BD101" i="7"/>
  <c r="BE101" i="7"/>
  <c r="BF101" i="7"/>
  <c r="BG101" i="7"/>
  <c r="BH101" i="7"/>
  <c r="BI101" i="7"/>
  <c r="BJ101" i="7"/>
  <c r="AF102" i="7"/>
  <c r="AG102" i="7"/>
  <c r="AH102" i="7" s="1"/>
  <c r="AI102" i="7"/>
  <c r="AJ102" i="7"/>
  <c r="AK102" i="7"/>
  <c r="AL102" i="7"/>
  <c r="AO102" i="7"/>
  <c r="AP102" i="7"/>
  <c r="AQ102" i="7"/>
  <c r="AR102" i="7"/>
  <c r="AS102" i="7"/>
  <c r="AT102" i="7" s="1"/>
  <c r="AU102" i="7"/>
  <c r="AV102" i="7" s="1"/>
  <c r="AW102" i="7"/>
  <c r="AX102" i="7" s="1"/>
  <c r="AY102" i="7"/>
  <c r="AZ102" i="7" s="1"/>
  <c r="BA102" i="7"/>
  <c r="BB102" i="7"/>
  <c r="BC102" i="7"/>
  <c r="BD102" i="7"/>
  <c r="BE102" i="7"/>
  <c r="BF102" i="7"/>
  <c r="BG102" i="7"/>
  <c r="BH102" i="7"/>
  <c r="BI102" i="7"/>
  <c r="BJ102" i="7"/>
  <c r="AF103" i="7"/>
  <c r="AG103" i="7"/>
  <c r="AH103" i="7" s="1"/>
  <c r="AI103" i="7"/>
  <c r="AJ103" i="7"/>
  <c r="AK103" i="7"/>
  <c r="AL103" i="7"/>
  <c r="AO103" i="7"/>
  <c r="AP103" i="7"/>
  <c r="AQ103" i="7"/>
  <c r="AR103" i="7"/>
  <c r="AS103" i="7"/>
  <c r="AT103" i="7" s="1"/>
  <c r="AU103" i="7"/>
  <c r="AV103" i="7" s="1"/>
  <c r="AW103" i="7"/>
  <c r="AX103" i="7" s="1"/>
  <c r="AY103" i="7"/>
  <c r="AZ103" i="7" s="1"/>
  <c r="BA103" i="7"/>
  <c r="BB103" i="7"/>
  <c r="BC103" i="7"/>
  <c r="BD103" i="7"/>
  <c r="BE103" i="7"/>
  <c r="BF103" i="7"/>
  <c r="BG103" i="7"/>
  <c r="BH103" i="7"/>
  <c r="BI103" i="7"/>
  <c r="BJ103" i="7"/>
  <c r="AF104" i="7"/>
  <c r="AG104" i="7"/>
  <c r="AH104" i="7" s="1"/>
  <c r="AI104" i="7"/>
  <c r="AJ104" i="7"/>
  <c r="AK104" i="7"/>
  <c r="AL104" i="7"/>
  <c r="AO104" i="7"/>
  <c r="AP104" i="7"/>
  <c r="AQ104" i="7"/>
  <c r="AR104" i="7"/>
  <c r="AS104" i="7"/>
  <c r="AT104" i="7" s="1"/>
  <c r="AU104" i="7"/>
  <c r="AV104" i="7" s="1"/>
  <c r="AW104" i="7"/>
  <c r="AX104" i="7" s="1"/>
  <c r="AY104" i="7"/>
  <c r="AZ104" i="7" s="1"/>
  <c r="BA104" i="7"/>
  <c r="BB104" i="7"/>
  <c r="BC104" i="7"/>
  <c r="BD104" i="7"/>
  <c r="BE104" i="7"/>
  <c r="BF104" i="7"/>
  <c r="BG104" i="7"/>
  <c r="BH104" i="7"/>
  <c r="BI104" i="7"/>
  <c r="BJ104" i="7"/>
  <c r="AF105" i="7"/>
  <c r="AG105" i="7"/>
  <c r="AH105" i="7" s="1"/>
  <c r="AI105" i="7"/>
  <c r="AJ105" i="7"/>
  <c r="AK105" i="7"/>
  <c r="AL105" i="7"/>
  <c r="AO105" i="7"/>
  <c r="AP105" i="7"/>
  <c r="AQ105" i="7"/>
  <c r="AR105" i="7"/>
  <c r="AS105" i="7"/>
  <c r="AT105" i="7" s="1"/>
  <c r="AU105" i="7"/>
  <c r="AV105" i="7" s="1"/>
  <c r="AW105" i="7"/>
  <c r="AX105" i="7" s="1"/>
  <c r="AY105" i="7"/>
  <c r="AZ105" i="7" s="1"/>
  <c r="BA105" i="7"/>
  <c r="BB105" i="7"/>
  <c r="BC105" i="7"/>
  <c r="BD105" i="7"/>
  <c r="BE105" i="7"/>
  <c r="BF105" i="7"/>
  <c r="BG105" i="7"/>
  <c r="BH105" i="7"/>
  <c r="BI105" i="7"/>
  <c r="BJ105" i="7"/>
  <c r="AF106" i="7"/>
  <c r="AG106" i="7"/>
  <c r="AH106" i="7" s="1"/>
  <c r="AI106" i="7"/>
  <c r="AJ106" i="7"/>
  <c r="AK106" i="7"/>
  <c r="AL106" i="7"/>
  <c r="AO106" i="7"/>
  <c r="AP106" i="7"/>
  <c r="AQ106" i="7"/>
  <c r="AR106" i="7"/>
  <c r="AS106" i="7"/>
  <c r="AT106" i="7" s="1"/>
  <c r="AU106" i="7"/>
  <c r="AV106" i="7" s="1"/>
  <c r="AW106" i="7"/>
  <c r="AX106" i="7" s="1"/>
  <c r="AY106" i="7"/>
  <c r="AZ106" i="7" s="1"/>
  <c r="BA106" i="7"/>
  <c r="BB106" i="7"/>
  <c r="BC106" i="7"/>
  <c r="BD106" i="7"/>
  <c r="BE106" i="7"/>
  <c r="BF106" i="7"/>
  <c r="BG106" i="7"/>
  <c r="BH106" i="7"/>
  <c r="BI106" i="7"/>
  <c r="BJ106" i="7"/>
  <c r="AF107" i="7"/>
  <c r="AG107" i="7"/>
  <c r="AH107" i="7" s="1"/>
  <c r="AI107" i="7"/>
  <c r="AJ107" i="7"/>
  <c r="AK107" i="7"/>
  <c r="AL107" i="7"/>
  <c r="AO107" i="7"/>
  <c r="AP107" i="7"/>
  <c r="AQ107" i="7"/>
  <c r="AR107" i="7"/>
  <c r="AS107" i="7"/>
  <c r="AT107" i="7" s="1"/>
  <c r="AU107" i="7"/>
  <c r="AV107" i="7" s="1"/>
  <c r="AW107" i="7"/>
  <c r="AX107" i="7" s="1"/>
  <c r="AY107" i="7"/>
  <c r="AZ107" i="7" s="1"/>
  <c r="BA107" i="7"/>
  <c r="BB107" i="7"/>
  <c r="BC107" i="7"/>
  <c r="BD107" i="7"/>
  <c r="BE107" i="7"/>
  <c r="BF107" i="7"/>
  <c r="BG107" i="7"/>
  <c r="BH107" i="7"/>
  <c r="BI107" i="7"/>
  <c r="BJ107" i="7"/>
  <c r="AF108" i="7"/>
  <c r="AG108" i="7"/>
  <c r="AH108" i="7" s="1"/>
  <c r="AI108" i="7"/>
  <c r="AJ108" i="7"/>
  <c r="AK108" i="7"/>
  <c r="AL108" i="7"/>
  <c r="AO108" i="7"/>
  <c r="AP108" i="7"/>
  <c r="AQ108" i="7"/>
  <c r="AR108" i="7"/>
  <c r="AS108" i="7"/>
  <c r="AT108" i="7" s="1"/>
  <c r="AU108" i="7"/>
  <c r="AV108" i="7" s="1"/>
  <c r="AW108" i="7"/>
  <c r="AX108" i="7" s="1"/>
  <c r="AY108" i="7"/>
  <c r="AZ108" i="7" s="1"/>
  <c r="BA108" i="7"/>
  <c r="BB108" i="7"/>
  <c r="BC108" i="7"/>
  <c r="BD108" i="7"/>
  <c r="BE108" i="7"/>
  <c r="BF108" i="7"/>
  <c r="BG108" i="7"/>
  <c r="BH108" i="7"/>
  <c r="BI108" i="7"/>
  <c r="BJ108" i="7"/>
  <c r="AF109" i="7"/>
  <c r="AG109" i="7"/>
  <c r="AH109" i="7" s="1"/>
  <c r="AI109" i="7"/>
  <c r="AJ109" i="7"/>
  <c r="AK109" i="7"/>
  <c r="AL109" i="7"/>
  <c r="AO109" i="7"/>
  <c r="AP109" i="7"/>
  <c r="AQ109" i="7"/>
  <c r="AR109" i="7"/>
  <c r="AS109" i="7"/>
  <c r="AT109" i="7" s="1"/>
  <c r="AU109" i="7"/>
  <c r="AV109" i="7" s="1"/>
  <c r="AW109" i="7"/>
  <c r="AX109" i="7" s="1"/>
  <c r="AY109" i="7"/>
  <c r="AZ109" i="7" s="1"/>
  <c r="BA109" i="7"/>
  <c r="BB109" i="7"/>
  <c r="BC109" i="7"/>
  <c r="BD109" i="7"/>
  <c r="BE109" i="7"/>
  <c r="BF109" i="7"/>
  <c r="BG109" i="7"/>
  <c r="BH109" i="7"/>
  <c r="BI109" i="7"/>
  <c r="BJ109" i="7"/>
  <c r="AF110" i="7"/>
  <c r="AG110" i="7"/>
  <c r="AH110" i="7" s="1"/>
  <c r="AI110" i="7"/>
  <c r="AJ110" i="7"/>
  <c r="AK110" i="7"/>
  <c r="AL110" i="7"/>
  <c r="AO110" i="7"/>
  <c r="AP110" i="7"/>
  <c r="AQ110" i="7"/>
  <c r="AR110" i="7"/>
  <c r="AS110" i="7"/>
  <c r="AT110" i="7" s="1"/>
  <c r="AU110" i="7"/>
  <c r="AV110" i="7" s="1"/>
  <c r="AW110" i="7"/>
  <c r="AX110" i="7" s="1"/>
  <c r="AY110" i="7"/>
  <c r="AZ110" i="7" s="1"/>
  <c r="BA110" i="7"/>
  <c r="BB110" i="7"/>
  <c r="BC110" i="7"/>
  <c r="BD110" i="7"/>
  <c r="BE110" i="7"/>
  <c r="BF110" i="7"/>
  <c r="BG110" i="7"/>
  <c r="BH110" i="7"/>
  <c r="BI110" i="7"/>
  <c r="BJ110" i="7"/>
  <c r="AF111" i="7"/>
  <c r="AG111" i="7"/>
  <c r="AH111" i="7" s="1"/>
  <c r="AI111" i="7"/>
  <c r="AJ111" i="7"/>
  <c r="AK111" i="7"/>
  <c r="AL111" i="7"/>
  <c r="AO111" i="7"/>
  <c r="AP111" i="7"/>
  <c r="AQ111" i="7"/>
  <c r="AR111" i="7"/>
  <c r="AS111" i="7"/>
  <c r="AT111" i="7" s="1"/>
  <c r="AU111" i="7"/>
  <c r="AV111" i="7" s="1"/>
  <c r="AW111" i="7"/>
  <c r="AX111" i="7" s="1"/>
  <c r="AY111" i="7"/>
  <c r="AZ111" i="7" s="1"/>
  <c r="BA111" i="7"/>
  <c r="BB111" i="7"/>
  <c r="BC111" i="7"/>
  <c r="BD111" i="7"/>
  <c r="BE111" i="7"/>
  <c r="BF111" i="7"/>
  <c r="BG111" i="7"/>
  <c r="BH111" i="7"/>
  <c r="BI111" i="7"/>
  <c r="BJ111" i="7"/>
  <c r="AF112" i="7"/>
  <c r="AG112" i="7"/>
  <c r="AH112" i="7" s="1"/>
  <c r="AI112" i="7"/>
  <c r="AJ112" i="7"/>
  <c r="AK112" i="7"/>
  <c r="AL112" i="7"/>
  <c r="AO112" i="7"/>
  <c r="AP112" i="7"/>
  <c r="AQ112" i="7"/>
  <c r="AR112" i="7"/>
  <c r="AS112" i="7"/>
  <c r="AT112" i="7" s="1"/>
  <c r="AU112" i="7"/>
  <c r="AV112" i="7" s="1"/>
  <c r="AW112" i="7"/>
  <c r="AX112" i="7" s="1"/>
  <c r="AY112" i="7"/>
  <c r="AZ112" i="7" s="1"/>
  <c r="BA112" i="7"/>
  <c r="BB112" i="7"/>
  <c r="BC112" i="7"/>
  <c r="BD112" i="7"/>
  <c r="BE112" i="7"/>
  <c r="BF112" i="7"/>
  <c r="BG112" i="7"/>
  <c r="BH112" i="7"/>
  <c r="BI112" i="7"/>
  <c r="BJ112" i="7"/>
  <c r="AF113" i="7"/>
  <c r="AG113" i="7"/>
  <c r="AH113" i="7" s="1"/>
  <c r="AI113" i="7"/>
  <c r="AJ113" i="7"/>
  <c r="AK113" i="7"/>
  <c r="AL113" i="7"/>
  <c r="AO113" i="7"/>
  <c r="AP113" i="7"/>
  <c r="AQ113" i="7"/>
  <c r="AR113" i="7"/>
  <c r="AS113" i="7"/>
  <c r="AT113" i="7" s="1"/>
  <c r="AU113" i="7"/>
  <c r="AV113" i="7" s="1"/>
  <c r="AW113" i="7"/>
  <c r="AX113" i="7" s="1"/>
  <c r="AY113" i="7"/>
  <c r="AZ113" i="7" s="1"/>
  <c r="BA113" i="7"/>
  <c r="BB113" i="7"/>
  <c r="BC113" i="7"/>
  <c r="BD113" i="7"/>
  <c r="BE113" i="7"/>
  <c r="BF113" i="7"/>
  <c r="BG113" i="7"/>
  <c r="BH113" i="7"/>
  <c r="BI113" i="7"/>
  <c r="BJ113" i="7"/>
  <c r="AF114" i="7"/>
  <c r="AG114" i="7"/>
  <c r="AH114" i="7" s="1"/>
  <c r="AI114" i="7"/>
  <c r="AJ114" i="7"/>
  <c r="AK114" i="7"/>
  <c r="AL114" i="7"/>
  <c r="AO114" i="7"/>
  <c r="AP114" i="7"/>
  <c r="AQ114" i="7"/>
  <c r="AR114" i="7"/>
  <c r="AS114" i="7"/>
  <c r="AT114" i="7" s="1"/>
  <c r="AU114" i="7"/>
  <c r="AV114" i="7" s="1"/>
  <c r="AW114" i="7"/>
  <c r="AX114" i="7" s="1"/>
  <c r="AY114" i="7"/>
  <c r="AZ114" i="7" s="1"/>
  <c r="BA114" i="7"/>
  <c r="BB114" i="7"/>
  <c r="BC114" i="7"/>
  <c r="BD114" i="7"/>
  <c r="BE114" i="7"/>
  <c r="BF114" i="7"/>
  <c r="BG114" i="7"/>
  <c r="BH114" i="7"/>
  <c r="BI114" i="7"/>
  <c r="BJ114" i="7"/>
  <c r="AF115" i="7"/>
  <c r="AG115" i="7"/>
  <c r="AH115" i="7" s="1"/>
  <c r="AI115" i="7"/>
  <c r="AJ115" i="7"/>
  <c r="AK115" i="7"/>
  <c r="AL115" i="7"/>
  <c r="AO115" i="7"/>
  <c r="AP115" i="7"/>
  <c r="AQ115" i="7"/>
  <c r="AR115" i="7"/>
  <c r="AS115" i="7"/>
  <c r="AT115" i="7" s="1"/>
  <c r="AU115" i="7"/>
  <c r="AV115" i="7" s="1"/>
  <c r="AW115" i="7"/>
  <c r="AX115" i="7" s="1"/>
  <c r="AY115" i="7"/>
  <c r="AZ115" i="7" s="1"/>
  <c r="BA115" i="7"/>
  <c r="BB115" i="7"/>
  <c r="BC115" i="7"/>
  <c r="BD115" i="7"/>
  <c r="BE115" i="7"/>
  <c r="BF115" i="7"/>
  <c r="BG115" i="7"/>
  <c r="BH115" i="7"/>
  <c r="BI115" i="7"/>
  <c r="BJ115" i="7"/>
  <c r="AF116" i="7"/>
  <c r="AG116" i="7"/>
  <c r="AH116" i="7" s="1"/>
  <c r="AI116" i="7"/>
  <c r="AJ116" i="7"/>
  <c r="AK116" i="7"/>
  <c r="AL116" i="7"/>
  <c r="AO116" i="7"/>
  <c r="AP116" i="7"/>
  <c r="AQ116" i="7"/>
  <c r="AR116" i="7"/>
  <c r="AS116" i="7"/>
  <c r="AT116" i="7" s="1"/>
  <c r="AU116" i="7"/>
  <c r="AV116" i="7" s="1"/>
  <c r="AW116" i="7"/>
  <c r="AX116" i="7" s="1"/>
  <c r="AY116" i="7"/>
  <c r="AZ116" i="7" s="1"/>
  <c r="BA116" i="7"/>
  <c r="BB116" i="7"/>
  <c r="BC116" i="7"/>
  <c r="BD116" i="7"/>
  <c r="BE116" i="7"/>
  <c r="BF116" i="7"/>
  <c r="BG116" i="7"/>
  <c r="BH116" i="7"/>
  <c r="BI116" i="7"/>
  <c r="BJ116" i="7"/>
  <c r="AF117" i="7"/>
  <c r="AG117" i="7"/>
  <c r="AH117" i="7" s="1"/>
  <c r="AI117" i="7"/>
  <c r="AJ117" i="7"/>
  <c r="AK117" i="7"/>
  <c r="AL117" i="7"/>
  <c r="AO117" i="7"/>
  <c r="AP117" i="7"/>
  <c r="AQ117" i="7"/>
  <c r="AR117" i="7"/>
  <c r="AS117" i="7"/>
  <c r="AT117" i="7" s="1"/>
  <c r="AU117" i="7"/>
  <c r="AV117" i="7" s="1"/>
  <c r="AW117" i="7"/>
  <c r="AX117" i="7" s="1"/>
  <c r="AY117" i="7"/>
  <c r="AZ117" i="7" s="1"/>
  <c r="BA117" i="7"/>
  <c r="BB117" i="7"/>
  <c r="BC117" i="7"/>
  <c r="BD117" i="7"/>
  <c r="BE117" i="7"/>
  <c r="BF117" i="7"/>
  <c r="BG117" i="7"/>
  <c r="BH117" i="7"/>
  <c r="BI117" i="7"/>
  <c r="BJ117" i="7"/>
  <c r="AF118" i="7"/>
  <c r="AG118" i="7"/>
  <c r="AH118" i="7" s="1"/>
  <c r="AI118" i="7"/>
  <c r="AJ118" i="7"/>
  <c r="AK118" i="7"/>
  <c r="AL118" i="7"/>
  <c r="AM118" i="7"/>
  <c r="AN118" i="7" s="1"/>
  <c r="AO118" i="7"/>
  <c r="AP118" i="7"/>
  <c r="AQ118" i="7"/>
  <c r="AR118" i="7"/>
  <c r="AS118" i="7"/>
  <c r="AT118" i="7" s="1"/>
  <c r="AU118" i="7"/>
  <c r="AV118" i="7" s="1"/>
  <c r="AW118" i="7"/>
  <c r="AX118" i="7" s="1"/>
  <c r="AY118" i="7"/>
  <c r="AZ118" i="7" s="1"/>
  <c r="BA118" i="7"/>
  <c r="BB118" i="7"/>
  <c r="BC118" i="7"/>
  <c r="BD118" i="7"/>
  <c r="BE118" i="7"/>
  <c r="BF118" i="7"/>
  <c r="BG118" i="7"/>
  <c r="BH118" i="7"/>
  <c r="BI118" i="7"/>
  <c r="BJ118" i="7"/>
  <c r="AF119" i="7"/>
  <c r="AG119" i="7"/>
  <c r="AH119" i="7" s="1"/>
  <c r="AI119" i="7"/>
  <c r="AJ119" i="7"/>
  <c r="AK119" i="7"/>
  <c r="AL119" i="7"/>
  <c r="AO119" i="7"/>
  <c r="AP119" i="7"/>
  <c r="AQ119" i="7"/>
  <c r="AR119" i="7"/>
  <c r="AS119" i="7"/>
  <c r="AT119" i="7" s="1"/>
  <c r="AU119" i="7"/>
  <c r="AV119" i="7" s="1"/>
  <c r="AW119" i="7"/>
  <c r="AX119" i="7" s="1"/>
  <c r="AY119" i="7"/>
  <c r="AZ119" i="7" s="1"/>
  <c r="BA119" i="7"/>
  <c r="BB119" i="7"/>
  <c r="BC119" i="7"/>
  <c r="BD119" i="7"/>
  <c r="BE119" i="7"/>
  <c r="BF119" i="7"/>
  <c r="BG119" i="7"/>
  <c r="BH119" i="7"/>
  <c r="BI119" i="7"/>
  <c r="BJ119" i="7"/>
  <c r="AF120" i="7"/>
  <c r="AG120" i="7"/>
  <c r="AH120" i="7" s="1"/>
  <c r="AI120" i="7"/>
  <c r="AJ120" i="7"/>
  <c r="AK120" i="7"/>
  <c r="AL120" i="7"/>
  <c r="AO120" i="7"/>
  <c r="AP120" i="7"/>
  <c r="AQ120" i="7"/>
  <c r="AR120" i="7"/>
  <c r="AS120" i="7"/>
  <c r="AT120" i="7" s="1"/>
  <c r="AU120" i="7"/>
  <c r="AV120" i="7" s="1"/>
  <c r="AW120" i="7"/>
  <c r="AX120" i="7" s="1"/>
  <c r="AY120" i="7"/>
  <c r="AZ120" i="7" s="1"/>
  <c r="BA120" i="7"/>
  <c r="BB120" i="7"/>
  <c r="BC120" i="7"/>
  <c r="BD120" i="7"/>
  <c r="BE120" i="7"/>
  <c r="BF120" i="7"/>
  <c r="BG120" i="7"/>
  <c r="BH120" i="7"/>
  <c r="BI120" i="7"/>
  <c r="BJ120" i="7"/>
  <c r="AF121" i="7"/>
  <c r="AG121" i="7"/>
  <c r="AH121" i="7" s="1"/>
  <c r="AI121" i="7"/>
  <c r="AJ121" i="7"/>
  <c r="AK121" i="7"/>
  <c r="AL121" i="7"/>
  <c r="AO121" i="7"/>
  <c r="AP121" i="7"/>
  <c r="AQ121" i="7"/>
  <c r="AR121" i="7"/>
  <c r="AS121" i="7"/>
  <c r="AT121" i="7" s="1"/>
  <c r="AU121" i="7"/>
  <c r="AV121" i="7" s="1"/>
  <c r="AW121" i="7"/>
  <c r="AX121" i="7" s="1"/>
  <c r="AY121" i="7"/>
  <c r="AZ121" i="7" s="1"/>
  <c r="BA121" i="7"/>
  <c r="BB121" i="7"/>
  <c r="BC121" i="7"/>
  <c r="BD121" i="7"/>
  <c r="BE121" i="7"/>
  <c r="BF121" i="7"/>
  <c r="BG121" i="7"/>
  <c r="BH121" i="7"/>
  <c r="BI121" i="7"/>
  <c r="BJ121" i="7"/>
  <c r="AF122" i="7"/>
  <c r="AG122" i="7"/>
  <c r="AH122" i="7" s="1"/>
  <c r="AI122" i="7"/>
  <c r="AJ122" i="7"/>
  <c r="AK122" i="7"/>
  <c r="AL122" i="7"/>
  <c r="AO122" i="7"/>
  <c r="AP122" i="7"/>
  <c r="AQ122" i="7"/>
  <c r="AR122" i="7"/>
  <c r="AS122" i="7"/>
  <c r="AT122" i="7" s="1"/>
  <c r="AU122" i="7"/>
  <c r="AV122" i="7" s="1"/>
  <c r="AW122" i="7"/>
  <c r="AX122" i="7" s="1"/>
  <c r="AY122" i="7"/>
  <c r="AZ122" i="7" s="1"/>
  <c r="BA122" i="7"/>
  <c r="BB122" i="7"/>
  <c r="BC122" i="7"/>
  <c r="BD122" i="7"/>
  <c r="BE122" i="7"/>
  <c r="BF122" i="7"/>
  <c r="BG122" i="7"/>
  <c r="BH122" i="7"/>
  <c r="BI122" i="7"/>
  <c r="BJ122" i="7"/>
  <c r="AF123" i="7"/>
  <c r="AG123" i="7"/>
  <c r="AH123" i="7" s="1"/>
  <c r="AI123" i="7"/>
  <c r="AJ123" i="7"/>
  <c r="AK123" i="7"/>
  <c r="AL123" i="7"/>
  <c r="AO123" i="7"/>
  <c r="AP123" i="7"/>
  <c r="AQ123" i="7"/>
  <c r="AR123" i="7"/>
  <c r="AS123" i="7"/>
  <c r="AT123" i="7" s="1"/>
  <c r="AU123" i="7"/>
  <c r="AV123" i="7" s="1"/>
  <c r="AW123" i="7"/>
  <c r="AX123" i="7" s="1"/>
  <c r="AY123" i="7"/>
  <c r="AZ123" i="7" s="1"/>
  <c r="BA123" i="7"/>
  <c r="BB123" i="7"/>
  <c r="BC123" i="7"/>
  <c r="BD123" i="7"/>
  <c r="BE123" i="7"/>
  <c r="BF123" i="7"/>
  <c r="BG123" i="7"/>
  <c r="BH123" i="7"/>
  <c r="BI123" i="7"/>
  <c r="BJ123" i="7"/>
  <c r="AF124" i="7"/>
  <c r="AG124" i="7"/>
  <c r="AH124" i="7" s="1"/>
  <c r="AI124" i="7"/>
  <c r="AJ124" i="7"/>
  <c r="AK124" i="7"/>
  <c r="AL124" i="7"/>
  <c r="AO124" i="7"/>
  <c r="AP124" i="7"/>
  <c r="AQ124" i="7"/>
  <c r="AR124" i="7"/>
  <c r="AS124" i="7"/>
  <c r="AT124" i="7" s="1"/>
  <c r="AU124" i="7"/>
  <c r="AV124" i="7" s="1"/>
  <c r="AW124" i="7"/>
  <c r="AX124" i="7" s="1"/>
  <c r="AY124" i="7"/>
  <c r="AZ124" i="7" s="1"/>
  <c r="BA124" i="7"/>
  <c r="BB124" i="7"/>
  <c r="BC124" i="7"/>
  <c r="BD124" i="7"/>
  <c r="BE124" i="7"/>
  <c r="BF124" i="7"/>
  <c r="BG124" i="7"/>
  <c r="BH124" i="7"/>
  <c r="BI124" i="7"/>
  <c r="BJ124" i="7"/>
  <c r="AF125" i="7"/>
  <c r="AG125" i="7"/>
  <c r="AH125" i="7" s="1"/>
  <c r="AI125" i="7"/>
  <c r="AJ125" i="7"/>
  <c r="AK125" i="7"/>
  <c r="AL125" i="7"/>
  <c r="AO125" i="7"/>
  <c r="AP125" i="7"/>
  <c r="AQ125" i="7"/>
  <c r="AR125" i="7"/>
  <c r="AS125" i="7"/>
  <c r="AT125" i="7" s="1"/>
  <c r="AU125" i="7"/>
  <c r="AV125" i="7" s="1"/>
  <c r="AW125" i="7"/>
  <c r="AX125" i="7" s="1"/>
  <c r="AY125" i="7"/>
  <c r="AZ125" i="7" s="1"/>
  <c r="BA125" i="7"/>
  <c r="BB125" i="7"/>
  <c r="BC125" i="7"/>
  <c r="BD125" i="7"/>
  <c r="BE125" i="7"/>
  <c r="BF125" i="7"/>
  <c r="BG125" i="7"/>
  <c r="BH125" i="7"/>
  <c r="BI125" i="7"/>
  <c r="BJ125" i="7"/>
  <c r="AF126" i="7"/>
  <c r="AG126" i="7"/>
  <c r="AH126" i="7" s="1"/>
  <c r="AI126" i="7"/>
  <c r="AJ126" i="7"/>
  <c r="AK126" i="7"/>
  <c r="AL126" i="7"/>
  <c r="AO126" i="7"/>
  <c r="AP126" i="7"/>
  <c r="AQ126" i="7"/>
  <c r="AR126" i="7"/>
  <c r="AS126" i="7"/>
  <c r="AT126" i="7" s="1"/>
  <c r="AU126" i="7"/>
  <c r="AV126" i="7" s="1"/>
  <c r="AW126" i="7"/>
  <c r="AX126" i="7" s="1"/>
  <c r="AY126" i="7"/>
  <c r="AZ126" i="7" s="1"/>
  <c r="BA126" i="7"/>
  <c r="BB126" i="7"/>
  <c r="BC126" i="7"/>
  <c r="BD126" i="7"/>
  <c r="BE126" i="7"/>
  <c r="BF126" i="7"/>
  <c r="BG126" i="7"/>
  <c r="BH126" i="7"/>
  <c r="BI126" i="7"/>
  <c r="BJ126" i="7"/>
  <c r="AF127" i="7"/>
  <c r="AG127" i="7"/>
  <c r="AH127" i="7" s="1"/>
  <c r="AI127" i="7"/>
  <c r="AJ127" i="7"/>
  <c r="AK127" i="7"/>
  <c r="AL127" i="7"/>
  <c r="AO127" i="7"/>
  <c r="AP127" i="7"/>
  <c r="AQ127" i="7"/>
  <c r="AR127" i="7"/>
  <c r="AS127" i="7"/>
  <c r="AT127" i="7" s="1"/>
  <c r="AU127" i="7"/>
  <c r="AV127" i="7" s="1"/>
  <c r="AW127" i="7"/>
  <c r="AX127" i="7" s="1"/>
  <c r="AY127" i="7"/>
  <c r="AZ127" i="7" s="1"/>
  <c r="BA127" i="7"/>
  <c r="BB127" i="7"/>
  <c r="BC127" i="7"/>
  <c r="BD127" i="7"/>
  <c r="BE127" i="7"/>
  <c r="BF127" i="7"/>
  <c r="BG127" i="7"/>
  <c r="BH127" i="7"/>
  <c r="BI127" i="7"/>
  <c r="BJ127" i="7"/>
  <c r="AF128" i="7"/>
  <c r="AG128" i="7"/>
  <c r="AH128" i="7"/>
  <c r="AI128" i="7"/>
  <c r="AJ128" i="7"/>
  <c r="AK128" i="7"/>
  <c r="AL128" i="7"/>
  <c r="AO128" i="7"/>
  <c r="AP128" i="7"/>
  <c r="AQ128" i="7"/>
  <c r="AR128" i="7"/>
  <c r="AS128" i="7"/>
  <c r="AT128" i="7" s="1"/>
  <c r="AU128" i="7"/>
  <c r="AV128" i="7" s="1"/>
  <c r="AW128" i="7"/>
  <c r="AX128" i="7" s="1"/>
  <c r="AY128" i="7"/>
  <c r="AZ128" i="7" s="1"/>
  <c r="BA128" i="7"/>
  <c r="BB128" i="7"/>
  <c r="BC128" i="7"/>
  <c r="BD128" i="7"/>
  <c r="BE128" i="7"/>
  <c r="BF128" i="7"/>
  <c r="BG128" i="7"/>
  <c r="BH128" i="7"/>
  <c r="BI128" i="7"/>
  <c r="BJ128" i="7"/>
  <c r="AF129" i="7"/>
  <c r="AG129" i="7"/>
  <c r="AH129" i="7"/>
  <c r="AI129" i="7"/>
  <c r="AJ129" i="7"/>
  <c r="AK129" i="7"/>
  <c r="AL129" i="7"/>
  <c r="AO129" i="7"/>
  <c r="AP129" i="7"/>
  <c r="AQ129" i="7"/>
  <c r="AR129" i="7"/>
  <c r="AS129" i="7"/>
  <c r="AT129" i="7" s="1"/>
  <c r="AU129" i="7"/>
  <c r="AV129" i="7" s="1"/>
  <c r="AW129" i="7"/>
  <c r="AX129" i="7" s="1"/>
  <c r="AY129" i="7"/>
  <c r="AZ129" i="7" s="1"/>
  <c r="BA129" i="7"/>
  <c r="BB129" i="7"/>
  <c r="BC129" i="7"/>
  <c r="BD129" i="7"/>
  <c r="BE129" i="7"/>
  <c r="BF129" i="7"/>
  <c r="BG129" i="7"/>
  <c r="BH129" i="7"/>
  <c r="BI129" i="7"/>
  <c r="BJ129" i="7"/>
  <c r="AF130" i="7"/>
  <c r="AG130" i="7"/>
  <c r="AH130" i="7" s="1"/>
  <c r="AI130" i="7"/>
  <c r="AJ130" i="7"/>
  <c r="AK130" i="7"/>
  <c r="AL130" i="7"/>
  <c r="AO130" i="7"/>
  <c r="AP130" i="7"/>
  <c r="AQ130" i="7"/>
  <c r="AR130" i="7"/>
  <c r="AS130" i="7"/>
  <c r="AT130" i="7" s="1"/>
  <c r="AU130" i="7"/>
  <c r="AV130" i="7" s="1"/>
  <c r="AW130" i="7"/>
  <c r="AX130" i="7" s="1"/>
  <c r="AY130" i="7"/>
  <c r="AZ130" i="7" s="1"/>
  <c r="BA130" i="7"/>
  <c r="BB130" i="7"/>
  <c r="BC130" i="7"/>
  <c r="BD130" i="7"/>
  <c r="BE130" i="7"/>
  <c r="BF130" i="7"/>
  <c r="BG130" i="7"/>
  <c r="BH130" i="7"/>
  <c r="BI130" i="7"/>
  <c r="BJ130" i="7"/>
  <c r="AF131" i="7"/>
  <c r="AG131" i="7"/>
  <c r="AH131" i="7" s="1"/>
  <c r="AI131" i="7"/>
  <c r="AJ131" i="7"/>
  <c r="AK131" i="7"/>
  <c r="AL131" i="7"/>
  <c r="AO131" i="7"/>
  <c r="AP131" i="7"/>
  <c r="AQ131" i="7"/>
  <c r="AR131" i="7"/>
  <c r="AS131" i="7"/>
  <c r="AT131" i="7" s="1"/>
  <c r="AU131" i="7"/>
  <c r="AV131" i="7" s="1"/>
  <c r="AW131" i="7"/>
  <c r="AX131" i="7" s="1"/>
  <c r="AY131" i="7"/>
  <c r="AZ131" i="7" s="1"/>
  <c r="BA131" i="7"/>
  <c r="BB131" i="7"/>
  <c r="BC131" i="7"/>
  <c r="BD131" i="7"/>
  <c r="BE131" i="7"/>
  <c r="BF131" i="7"/>
  <c r="BG131" i="7"/>
  <c r="BH131" i="7"/>
  <c r="BI131" i="7"/>
  <c r="BJ131" i="7"/>
  <c r="AF132" i="7"/>
  <c r="AG132" i="7"/>
  <c r="AH132" i="7" s="1"/>
  <c r="AI132" i="7"/>
  <c r="AJ132" i="7"/>
  <c r="AK132" i="7"/>
  <c r="AL132" i="7"/>
  <c r="AO132" i="7"/>
  <c r="AP132" i="7"/>
  <c r="AQ132" i="7"/>
  <c r="AR132" i="7"/>
  <c r="AS132" i="7"/>
  <c r="AT132" i="7" s="1"/>
  <c r="AU132" i="7"/>
  <c r="AV132" i="7" s="1"/>
  <c r="AW132" i="7"/>
  <c r="AX132" i="7" s="1"/>
  <c r="AY132" i="7"/>
  <c r="AZ132" i="7" s="1"/>
  <c r="BA132" i="7"/>
  <c r="BB132" i="7"/>
  <c r="BC132" i="7"/>
  <c r="BD132" i="7"/>
  <c r="BE132" i="7"/>
  <c r="BF132" i="7"/>
  <c r="BG132" i="7"/>
  <c r="BH132" i="7"/>
  <c r="BI132" i="7"/>
  <c r="BJ132" i="7"/>
  <c r="AF133" i="7"/>
  <c r="AG133" i="7"/>
  <c r="AH133" i="7" s="1"/>
  <c r="AI133" i="7"/>
  <c r="AJ133" i="7"/>
  <c r="AK133" i="7"/>
  <c r="AL133" i="7"/>
  <c r="AO133" i="7"/>
  <c r="AP133" i="7"/>
  <c r="AQ133" i="7"/>
  <c r="AR133" i="7"/>
  <c r="AS133" i="7"/>
  <c r="AT133" i="7" s="1"/>
  <c r="AU133" i="7"/>
  <c r="AV133" i="7" s="1"/>
  <c r="AW133" i="7"/>
  <c r="AX133" i="7" s="1"/>
  <c r="AY133" i="7"/>
  <c r="AZ133" i="7" s="1"/>
  <c r="BA133" i="7"/>
  <c r="BB133" i="7"/>
  <c r="BC133" i="7"/>
  <c r="BD133" i="7"/>
  <c r="BE133" i="7"/>
  <c r="BF133" i="7"/>
  <c r="BG133" i="7"/>
  <c r="BH133" i="7"/>
  <c r="BI133" i="7"/>
  <c r="BJ133" i="7"/>
  <c r="AF134" i="7"/>
  <c r="AG134" i="7"/>
  <c r="AH134" i="7" s="1"/>
  <c r="AI134" i="7"/>
  <c r="AJ134" i="7"/>
  <c r="AK134" i="7"/>
  <c r="AL134" i="7"/>
  <c r="AO134" i="7"/>
  <c r="AP134" i="7"/>
  <c r="AQ134" i="7"/>
  <c r="AR134" i="7"/>
  <c r="AS134" i="7"/>
  <c r="AT134" i="7" s="1"/>
  <c r="AU134" i="7"/>
  <c r="AV134" i="7" s="1"/>
  <c r="AW134" i="7"/>
  <c r="AX134" i="7"/>
  <c r="AY134" i="7"/>
  <c r="AZ134" i="7" s="1"/>
  <c r="BA134" i="7"/>
  <c r="BB134" i="7"/>
  <c r="BC134" i="7"/>
  <c r="BD134" i="7"/>
  <c r="BE134" i="7"/>
  <c r="BF134" i="7"/>
  <c r="BG134" i="7"/>
  <c r="BH134" i="7"/>
  <c r="BI134" i="7"/>
  <c r="BJ134" i="7"/>
  <c r="AF135" i="7"/>
  <c r="AG135" i="7"/>
  <c r="AH135" i="7" s="1"/>
  <c r="AI135" i="7"/>
  <c r="AJ135" i="7"/>
  <c r="AK135" i="7"/>
  <c r="AL135" i="7"/>
  <c r="AO135" i="7"/>
  <c r="AP135" i="7"/>
  <c r="AQ135" i="7"/>
  <c r="AR135" i="7"/>
  <c r="AS135" i="7"/>
  <c r="AT135" i="7" s="1"/>
  <c r="AU135" i="7"/>
  <c r="AV135" i="7" s="1"/>
  <c r="AW135" i="7"/>
  <c r="AX135" i="7" s="1"/>
  <c r="AY135" i="7"/>
  <c r="AZ135" i="7" s="1"/>
  <c r="BA135" i="7"/>
  <c r="BB135" i="7"/>
  <c r="BC135" i="7"/>
  <c r="BD135" i="7"/>
  <c r="BE135" i="7"/>
  <c r="BF135" i="7"/>
  <c r="BG135" i="7"/>
  <c r="BH135" i="7"/>
  <c r="BI135" i="7"/>
  <c r="BJ135" i="7"/>
  <c r="AF136" i="7"/>
  <c r="AG136" i="7"/>
  <c r="AH136" i="7" s="1"/>
  <c r="AI136" i="7"/>
  <c r="AJ136" i="7"/>
  <c r="AK136" i="7"/>
  <c r="AL136" i="7"/>
  <c r="AO136" i="7"/>
  <c r="AP136" i="7"/>
  <c r="AQ136" i="7"/>
  <c r="AR136" i="7"/>
  <c r="AS136" i="7"/>
  <c r="AT136" i="7" s="1"/>
  <c r="AU136" i="7"/>
  <c r="AV136" i="7" s="1"/>
  <c r="AW136" i="7"/>
  <c r="AX136" i="7" s="1"/>
  <c r="AY136" i="7"/>
  <c r="AZ136" i="7" s="1"/>
  <c r="BA136" i="7"/>
  <c r="BB136" i="7"/>
  <c r="BC136" i="7"/>
  <c r="BD136" i="7"/>
  <c r="BE136" i="7"/>
  <c r="BF136" i="7"/>
  <c r="BG136" i="7"/>
  <c r="BH136" i="7"/>
  <c r="BI136" i="7"/>
  <c r="BJ136" i="7"/>
  <c r="AF137" i="7"/>
  <c r="AG137" i="7"/>
  <c r="AH137" i="7" s="1"/>
  <c r="AI137" i="7"/>
  <c r="AJ137" i="7"/>
  <c r="AK137" i="7"/>
  <c r="AL137" i="7"/>
  <c r="AO137" i="7"/>
  <c r="AP137" i="7"/>
  <c r="AQ137" i="7"/>
  <c r="AR137" i="7"/>
  <c r="AS137" i="7"/>
  <c r="AT137" i="7" s="1"/>
  <c r="AU137" i="7"/>
  <c r="AV137" i="7" s="1"/>
  <c r="AW137" i="7"/>
  <c r="AX137" i="7" s="1"/>
  <c r="AY137" i="7"/>
  <c r="AZ137" i="7"/>
  <c r="BA137" i="7"/>
  <c r="BB137" i="7"/>
  <c r="BC137" i="7"/>
  <c r="BD137" i="7"/>
  <c r="BE137" i="7"/>
  <c r="BF137" i="7"/>
  <c r="BG137" i="7"/>
  <c r="BH137" i="7"/>
  <c r="BI137" i="7"/>
  <c r="BJ137" i="7"/>
  <c r="AF138" i="7"/>
  <c r="AG138" i="7"/>
  <c r="AH138" i="7" s="1"/>
  <c r="AI138" i="7"/>
  <c r="AJ138" i="7"/>
  <c r="AK138" i="7"/>
  <c r="AL138" i="7"/>
  <c r="AO138" i="7"/>
  <c r="AP138" i="7"/>
  <c r="AQ138" i="7"/>
  <c r="AR138" i="7"/>
  <c r="AS138" i="7"/>
  <c r="AT138" i="7" s="1"/>
  <c r="AU138" i="7"/>
  <c r="AV138" i="7" s="1"/>
  <c r="AW138" i="7"/>
  <c r="AX138" i="7" s="1"/>
  <c r="AY138" i="7"/>
  <c r="AZ138" i="7" s="1"/>
  <c r="BA138" i="7"/>
  <c r="BB138" i="7"/>
  <c r="BC138" i="7"/>
  <c r="BD138" i="7"/>
  <c r="BE138" i="7"/>
  <c r="BF138" i="7"/>
  <c r="BG138" i="7"/>
  <c r="BH138" i="7"/>
  <c r="BI138" i="7"/>
  <c r="BJ138" i="7"/>
  <c r="AF139" i="7"/>
  <c r="AG139" i="7"/>
  <c r="AH139" i="7" s="1"/>
  <c r="AI139" i="7"/>
  <c r="AJ139" i="7"/>
  <c r="AK139" i="7"/>
  <c r="AL139" i="7"/>
  <c r="AO139" i="7"/>
  <c r="AP139" i="7"/>
  <c r="AQ139" i="7"/>
  <c r="AR139" i="7"/>
  <c r="AS139" i="7"/>
  <c r="AT139" i="7" s="1"/>
  <c r="AU139" i="7"/>
  <c r="AV139" i="7" s="1"/>
  <c r="AW139" i="7"/>
  <c r="AX139" i="7" s="1"/>
  <c r="AY139" i="7"/>
  <c r="AZ139" i="7" s="1"/>
  <c r="BA139" i="7"/>
  <c r="BB139" i="7"/>
  <c r="BC139" i="7"/>
  <c r="BD139" i="7"/>
  <c r="BE139" i="7"/>
  <c r="BF139" i="7"/>
  <c r="BG139" i="7"/>
  <c r="BH139" i="7"/>
  <c r="BI139" i="7"/>
  <c r="BJ139" i="7"/>
  <c r="AF140" i="7"/>
  <c r="AG140" i="7"/>
  <c r="AH140" i="7" s="1"/>
  <c r="AI140" i="7"/>
  <c r="AJ140" i="7"/>
  <c r="AK140" i="7"/>
  <c r="AL140" i="7"/>
  <c r="AO140" i="7"/>
  <c r="AP140" i="7"/>
  <c r="AQ140" i="7"/>
  <c r="AR140" i="7"/>
  <c r="AS140" i="7"/>
  <c r="AT140" i="7" s="1"/>
  <c r="AU140" i="7"/>
  <c r="AV140" i="7" s="1"/>
  <c r="AW140" i="7"/>
  <c r="AX140" i="7" s="1"/>
  <c r="AY140" i="7"/>
  <c r="AZ140" i="7"/>
  <c r="BA140" i="7"/>
  <c r="BB140" i="7"/>
  <c r="BC140" i="7"/>
  <c r="BD140" i="7"/>
  <c r="BE140" i="7"/>
  <c r="BF140" i="7"/>
  <c r="BG140" i="7"/>
  <c r="BH140" i="7"/>
  <c r="BI140" i="7"/>
  <c r="BJ140" i="7"/>
  <c r="AF141" i="7"/>
  <c r="AG141" i="7"/>
  <c r="AH141" i="7" s="1"/>
  <c r="AI141" i="7"/>
  <c r="AJ141" i="7"/>
  <c r="AK141" i="7"/>
  <c r="AL141" i="7"/>
  <c r="AO141" i="7"/>
  <c r="AP141" i="7"/>
  <c r="AQ141" i="7"/>
  <c r="AR141" i="7"/>
  <c r="AS141" i="7"/>
  <c r="AT141" i="7" s="1"/>
  <c r="AU141" i="7"/>
  <c r="AV141" i="7" s="1"/>
  <c r="AW141" i="7"/>
  <c r="AX141" i="7" s="1"/>
  <c r="AY141" i="7"/>
  <c r="AZ141" i="7" s="1"/>
  <c r="BA141" i="7"/>
  <c r="BB141" i="7"/>
  <c r="BC141" i="7"/>
  <c r="BD141" i="7"/>
  <c r="BE141" i="7"/>
  <c r="BF141" i="7"/>
  <c r="BG141" i="7"/>
  <c r="BH141" i="7"/>
  <c r="BI141" i="7"/>
  <c r="BJ141" i="7"/>
  <c r="AF142" i="7"/>
  <c r="AG142" i="7"/>
  <c r="AH142" i="7" s="1"/>
  <c r="AI142" i="7"/>
  <c r="AJ142" i="7"/>
  <c r="AK142" i="7"/>
  <c r="AL142" i="7"/>
  <c r="AO142" i="7"/>
  <c r="AP142" i="7"/>
  <c r="AQ142" i="7"/>
  <c r="AR142" i="7"/>
  <c r="AS142" i="7"/>
  <c r="AT142" i="7" s="1"/>
  <c r="AU142" i="7"/>
  <c r="AV142" i="7" s="1"/>
  <c r="AW142" i="7"/>
  <c r="AX142" i="7"/>
  <c r="AY142" i="7"/>
  <c r="AZ142" i="7" s="1"/>
  <c r="BA142" i="7"/>
  <c r="BB142" i="7"/>
  <c r="BC142" i="7"/>
  <c r="BD142" i="7"/>
  <c r="BE142" i="7"/>
  <c r="BF142" i="7"/>
  <c r="BG142" i="7"/>
  <c r="BH142" i="7"/>
  <c r="BI142" i="7"/>
  <c r="BJ142" i="7"/>
  <c r="AF143" i="7"/>
  <c r="AG143" i="7"/>
  <c r="AH143" i="7" s="1"/>
  <c r="AI143" i="7"/>
  <c r="AJ143" i="7"/>
  <c r="AK143" i="7"/>
  <c r="AL143" i="7"/>
  <c r="AO143" i="7"/>
  <c r="AP143" i="7"/>
  <c r="AQ143" i="7"/>
  <c r="AR143" i="7"/>
  <c r="AS143" i="7"/>
  <c r="AT143" i="7" s="1"/>
  <c r="AU143" i="7"/>
  <c r="AV143" i="7" s="1"/>
  <c r="AW143" i="7"/>
  <c r="AX143" i="7"/>
  <c r="AY143" i="7"/>
  <c r="AZ143" i="7" s="1"/>
  <c r="BA143" i="7"/>
  <c r="BB143" i="7"/>
  <c r="BC143" i="7"/>
  <c r="BD143" i="7"/>
  <c r="BE143" i="7"/>
  <c r="BF143" i="7"/>
  <c r="BG143" i="7"/>
  <c r="BH143" i="7"/>
  <c r="BI143" i="7"/>
  <c r="BJ143" i="7"/>
  <c r="AF144" i="7"/>
  <c r="AG144" i="7"/>
  <c r="AH144" i="7" s="1"/>
  <c r="AI144" i="7"/>
  <c r="AJ144" i="7"/>
  <c r="AK144" i="7"/>
  <c r="AL144" i="7"/>
  <c r="AO144" i="7"/>
  <c r="AP144" i="7"/>
  <c r="AQ144" i="7"/>
  <c r="AR144" i="7"/>
  <c r="AS144" i="7"/>
  <c r="AT144" i="7" s="1"/>
  <c r="AU144" i="7"/>
  <c r="AV144" i="7" s="1"/>
  <c r="AW144" i="7"/>
  <c r="AX144" i="7" s="1"/>
  <c r="AY144" i="7"/>
  <c r="AZ144" i="7" s="1"/>
  <c r="BA144" i="7"/>
  <c r="BB144" i="7"/>
  <c r="BC144" i="7"/>
  <c r="BD144" i="7"/>
  <c r="BE144" i="7"/>
  <c r="BF144" i="7"/>
  <c r="BG144" i="7"/>
  <c r="BH144" i="7"/>
  <c r="BI144" i="7"/>
  <c r="BJ144" i="7"/>
  <c r="AF145" i="7"/>
  <c r="AG145" i="7"/>
  <c r="AH145" i="7" s="1"/>
  <c r="AI145" i="7"/>
  <c r="AJ145" i="7"/>
  <c r="AK145" i="7"/>
  <c r="AL145" i="7"/>
  <c r="AO145" i="7"/>
  <c r="AP145" i="7"/>
  <c r="AQ145" i="7"/>
  <c r="AR145" i="7"/>
  <c r="AS145" i="7"/>
  <c r="AT145" i="7" s="1"/>
  <c r="AU145" i="7"/>
  <c r="AV145" i="7" s="1"/>
  <c r="AW145" i="7"/>
  <c r="AX145" i="7" s="1"/>
  <c r="AY145" i="7"/>
  <c r="AZ145" i="7" s="1"/>
  <c r="BA145" i="7"/>
  <c r="BB145" i="7"/>
  <c r="BC145" i="7"/>
  <c r="BD145" i="7"/>
  <c r="BE145" i="7"/>
  <c r="BF145" i="7"/>
  <c r="BG145" i="7"/>
  <c r="BH145" i="7"/>
  <c r="BI145" i="7"/>
  <c r="BJ145" i="7"/>
  <c r="AF146" i="7"/>
  <c r="AG146" i="7"/>
  <c r="AH146" i="7" s="1"/>
  <c r="AI146" i="7"/>
  <c r="AJ146" i="7"/>
  <c r="AK146" i="7"/>
  <c r="AL146" i="7"/>
  <c r="AO146" i="7"/>
  <c r="AP146" i="7"/>
  <c r="AQ146" i="7"/>
  <c r="AR146" i="7"/>
  <c r="AS146" i="7"/>
  <c r="AT146" i="7" s="1"/>
  <c r="AU146" i="7"/>
  <c r="AV146" i="7" s="1"/>
  <c r="AW146" i="7"/>
  <c r="AX146" i="7" s="1"/>
  <c r="AY146" i="7"/>
  <c r="AZ146" i="7" s="1"/>
  <c r="BA146" i="7"/>
  <c r="BB146" i="7"/>
  <c r="BC146" i="7"/>
  <c r="BD146" i="7"/>
  <c r="BE146" i="7"/>
  <c r="BF146" i="7"/>
  <c r="BG146" i="7"/>
  <c r="BH146" i="7"/>
  <c r="BI146" i="7"/>
  <c r="BJ146" i="7"/>
  <c r="AF147" i="7"/>
  <c r="AG147" i="7"/>
  <c r="AH147" i="7" s="1"/>
  <c r="AI147" i="7"/>
  <c r="AJ147" i="7"/>
  <c r="AK147" i="7"/>
  <c r="AL147" i="7"/>
  <c r="AO147" i="7"/>
  <c r="AP147" i="7"/>
  <c r="AQ147" i="7"/>
  <c r="AR147" i="7"/>
  <c r="AS147" i="7"/>
  <c r="AT147" i="7" s="1"/>
  <c r="AU147" i="7"/>
  <c r="AV147" i="7" s="1"/>
  <c r="AW147" i="7"/>
  <c r="AX147" i="7" s="1"/>
  <c r="AY147" i="7"/>
  <c r="AZ147" i="7" s="1"/>
  <c r="BA147" i="7"/>
  <c r="BB147" i="7"/>
  <c r="BC147" i="7"/>
  <c r="BD147" i="7"/>
  <c r="BE147" i="7"/>
  <c r="BF147" i="7"/>
  <c r="BG147" i="7"/>
  <c r="BH147" i="7"/>
  <c r="BI147" i="7"/>
  <c r="BJ147" i="7"/>
  <c r="AF148" i="7"/>
  <c r="AG148" i="7"/>
  <c r="AH148" i="7" s="1"/>
  <c r="AI148" i="7"/>
  <c r="AJ148" i="7"/>
  <c r="AK148" i="7"/>
  <c r="AL148" i="7"/>
  <c r="AO148" i="7"/>
  <c r="AP148" i="7"/>
  <c r="AQ148" i="7"/>
  <c r="AR148" i="7"/>
  <c r="AS148" i="7"/>
  <c r="AT148" i="7" s="1"/>
  <c r="AU148" i="7"/>
  <c r="AV148" i="7" s="1"/>
  <c r="AW148" i="7"/>
  <c r="AX148" i="7" s="1"/>
  <c r="AY148" i="7"/>
  <c r="AZ148" i="7" s="1"/>
  <c r="BA148" i="7"/>
  <c r="BB148" i="7"/>
  <c r="BC148" i="7"/>
  <c r="BD148" i="7"/>
  <c r="BE148" i="7"/>
  <c r="BF148" i="7"/>
  <c r="BG148" i="7"/>
  <c r="BH148" i="7"/>
  <c r="BI148" i="7"/>
  <c r="BJ148" i="7"/>
  <c r="AF149" i="7"/>
  <c r="AG149" i="7"/>
  <c r="AH149" i="7" s="1"/>
  <c r="AI149" i="7"/>
  <c r="AJ149" i="7"/>
  <c r="AK149" i="7"/>
  <c r="AL149" i="7"/>
  <c r="AO149" i="7"/>
  <c r="AP149" i="7"/>
  <c r="AQ149" i="7"/>
  <c r="AR149" i="7"/>
  <c r="AS149" i="7"/>
  <c r="AT149" i="7" s="1"/>
  <c r="AU149" i="7"/>
  <c r="AV149" i="7" s="1"/>
  <c r="AW149" i="7"/>
  <c r="AX149" i="7" s="1"/>
  <c r="AY149" i="7"/>
  <c r="AZ149" i="7" s="1"/>
  <c r="BA149" i="7"/>
  <c r="BB149" i="7"/>
  <c r="BC149" i="7"/>
  <c r="BD149" i="7"/>
  <c r="BE149" i="7"/>
  <c r="BF149" i="7"/>
  <c r="BG149" i="7"/>
  <c r="BH149" i="7"/>
  <c r="BI149" i="7"/>
  <c r="BJ149" i="7"/>
  <c r="AF150" i="7"/>
  <c r="AG150" i="7"/>
  <c r="AH150" i="7" s="1"/>
  <c r="AI150" i="7"/>
  <c r="AJ150" i="7"/>
  <c r="AK150" i="7"/>
  <c r="AL150" i="7"/>
  <c r="AO150" i="7"/>
  <c r="AP150" i="7"/>
  <c r="AQ150" i="7"/>
  <c r="AR150" i="7"/>
  <c r="AS150" i="7"/>
  <c r="AT150" i="7" s="1"/>
  <c r="AU150" i="7"/>
  <c r="AV150" i="7" s="1"/>
  <c r="AW150" i="7"/>
  <c r="AX150" i="7" s="1"/>
  <c r="AY150" i="7"/>
  <c r="AZ150" i="7" s="1"/>
  <c r="BA150" i="7"/>
  <c r="BB150" i="7"/>
  <c r="BC150" i="7"/>
  <c r="BD150" i="7"/>
  <c r="BE150" i="7"/>
  <c r="BF150" i="7"/>
  <c r="BG150" i="7"/>
  <c r="BH150" i="7"/>
  <c r="BI150" i="7"/>
  <c r="BJ150" i="7"/>
  <c r="AF151" i="7"/>
  <c r="AG151" i="7"/>
  <c r="AH151" i="7" s="1"/>
  <c r="AI151" i="7"/>
  <c r="AJ151" i="7"/>
  <c r="AK151" i="7"/>
  <c r="AL151" i="7"/>
  <c r="AO151" i="7"/>
  <c r="AP151" i="7"/>
  <c r="AQ151" i="7"/>
  <c r="AR151" i="7"/>
  <c r="AS151" i="7"/>
  <c r="AT151" i="7" s="1"/>
  <c r="AU151" i="7"/>
  <c r="AV151" i="7" s="1"/>
  <c r="AW151" i="7"/>
  <c r="AX151" i="7" s="1"/>
  <c r="AY151" i="7"/>
  <c r="AZ151" i="7" s="1"/>
  <c r="BA151" i="7"/>
  <c r="BB151" i="7"/>
  <c r="BC151" i="7"/>
  <c r="BD151" i="7"/>
  <c r="BE151" i="7"/>
  <c r="BF151" i="7"/>
  <c r="BG151" i="7"/>
  <c r="BH151" i="7"/>
  <c r="BI151" i="7"/>
  <c r="BJ151" i="7"/>
  <c r="AF152" i="7"/>
  <c r="AG152" i="7"/>
  <c r="AH152" i="7" s="1"/>
  <c r="AI152" i="7"/>
  <c r="AJ152" i="7"/>
  <c r="AK152" i="7"/>
  <c r="AL152" i="7"/>
  <c r="AO152" i="7"/>
  <c r="AP152" i="7"/>
  <c r="AQ152" i="7"/>
  <c r="AR152" i="7"/>
  <c r="AS152" i="7"/>
  <c r="AT152" i="7" s="1"/>
  <c r="AU152" i="7"/>
  <c r="AV152" i="7" s="1"/>
  <c r="AW152" i="7"/>
  <c r="AX152" i="7" s="1"/>
  <c r="AY152" i="7"/>
  <c r="AZ152" i="7" s="1"/>
  <c r="BA152" i="7"/>
  <c r="BB152" i="7"/>
  <c r="BC152" i="7"/>
  <c r="BD152" i="7"/>
  <c r="BE152" i="7"/>
  <c r="BF152" i="7"/>
  <c r="BG152" i="7"/>
  <c r="BH152" i="7"/>
  <c r="BI152" i="7"/>
  <c r="BJ152" i="7"/>
  <c r="AF153" i="7"/>
  <c r="AG153" i="7"/>
  <c r="AH153" i="7" s="1"/>
  <c r="AI153" i="7"/>
  <c r="AJ153" i="7"/>
  <c r="AK153" i="7"/>
  <c r="AL153" i="7"/>
  <c r="AO153" i="7"/>
  <c r="AP153" i="7"/>
  <c r="AQ153" i="7"/>
  <c r="AR153" i="7"/>
  <c r="AS153" i="7"/>
  <c r="AT153" i="7" s="1"/>
  <c r="AU153" i="7"/>
  <c r="AV153" i="7" s="1"/>
  <c r="AW153" i="7"/>
  <c r="AX153" i="7" s="1"/>
  <c r="AY153" i="7"/>
  <c r="AZ153" i="7" s="1"/>
  <c r="BA153" i="7"/>
  <c r="BB153" i="7"/>
  <c r="BC153" i="7"/>
  <c r="BD153" i="7"/>
  <c r="BE153" i="7"/>
  <c r="BF153" i="7"/>
  <c r="BG153" i="7"/>
  <c r="BH153" i="7"/>
  <c r="BI153" i="7"/>
  <c r="BJ153" i="7"/>
  <c r="AF154" i="7"/>
  <c r="AG154" i="7"/>
  <c r="AH154" i="7"/>
  <c r="AI154" i="7"/>
  <c r="AJ154" i="7"/>
  <c r="AK154" i="7"/>
  <c r="AL154" i="7"/>
  <c r="AO154" i="7"/>
  <c r="AP154" i="7"/>
  <c r="AQ154" i="7"/>
  <c r="AR154" i="7"/>
  <c r="AS154" i="7"/>
  <c r="AT154" i="7" s="1"/>
  <c r="AU154" i="7"/>
  <c r="AV154" i="7" s="1"/>
  <c r="AW154" i="7"/>
  <c r="AX154" i="7" s="1"/>
  <c r="AY154" i="7"/>
  <c r="AZ154" i="7" s="1"/>
  <c r="BA154" i="7"/>
  <c r="BB154" i="7"/>
  <c r="BC154" i="7"/>
  <c r="BD154" i="7"/>
  <c r="BE154" i="7"/>
  <c r="BF154" i="7"/>
  <c r="BG154" i="7"/>
  <c r="BH154" i="7"/>
  <c r="BI154" i="7"/>
  <c r="BJ154" i="7"/>
  <c r="AF155" i="7"/>
  <c r="AG155" i="7"/>
  <c r="AH155" i="7" s="1"/>
  <c r="AI155" i="7"/>
  <c r="AJ155" i="7"/>
  <c r="AK155" i="7"/>
  <c r="AL155" i="7"/>
  <c r="AO155" i="7"/>
  <c r="AP155" i="7"/>
  <c r="AQ155" i="7"/>
  <c r="AR155" i="7"/>
  <c r="AS155" i="7"/>
  <c r="AT155" i="7" s="1"/>
  <c r="AU155" i="7"/>
  <c r="AV155" i="7" s="1"/>
  <c r="AW155" i="7"/>
  <c r="AX155" i="7" s="1"/>
  <c r="AY155" i="7"/>
  <c r="AZ155" i="7" s="1"/>
  <c r="BA155" i="7"/>
  <c r="BB155" i="7"/>
  <c r="BC155" i="7"/>
  <c r="BD155" i="7"/>
  <c r="BE155" i="7"/>
  <c r="BF155" i="7"/>
  <c r="BG155" i="7"/>
  <c r="BH155" i="7"/>
  <c r="BI155" i="7"/>
  <c r="BJ155" i="7"/>
  <c r="AF156" i="7"/>
  <c r="AG156" i="7"/>
  <c r="AH156" i="7" s="1"/>
  <c r="AI156" i="7"/>
  <c r="AJ156" i="7"/>
  <c r="AK156" i="7"/>
  <c r="AL156" i="7"/>
  <c r="AO156" i="7"/>
  <c r="AP156" i="7"/>
  <c r="AQ156" i="7"/>
  <c r="AR156" i="7"/>
  <c r="AS156" i="7"/>
  <c r="AT156" i="7" s="1"/>
  <c r="AU156" i="7"/>
  <c r="AV156" i="7" s="1"/>
  <c r="AW156" i="7"/>
  <c r="AX156" i="7" s="1"/>
  <c r="AY156" i="7"/>
  <c r="AZ156" i="7" s="1"/>
  <c r="BA156" i="7"/>
  <c r="BB156" i="7"/>
  <c r="BC156" i="7"/>
  <c r="BD156" i="7"/>
  <c r="BE156" i="7"/>
  <c r="BF156" i="7"/>
  <c r="BG156" i="7"/>
  <c r="BH156" i="7"/>
  <c r="BI156" i="7"/>
  <c r="BJ156" i="7"/>
  <c r="AF157" i="7"/>
  <c r="AG157" i="7"/>
  <c r="AH157" i="7" s="1"/>
  <c r="AI157" i="7"/>
  <c r="AJ157" i="7"/>
  <c r="AK157" i="7"/>
  <c r="AL157" i="7"/>
  <c r="AO157" i="7"/>
  <c r="AP157" i="7"/>
  <c r="AQ157" i="7"/>
  <c r="AR157" i="7"/>
  <c r="AS157" i="7"/>
  <c r="AT157" i="7" s="1"/>
  <c r="AU157" i="7"/>
  <c r="AV157" i="7" s="1"/>
  <c r="AW157" i="7"/>
  <c r="AX157" i="7" s="1"/>
  <c r="AY157" i="7"/>
  <c r="AZ157" i="7" s="1"/>
  <c r="BA157" i="7"/>
  <c r="BB157" i="7"/>
  <c r="BC157" i="7"/>
  <c r="BD157" i="7"/>
  <c r="BE157" i="7"/>
  <c r="BF157" i="7"/>
  <c r="BG157" i="7"/>
  <c r="BH157" i="7"/>
  <c r="BI157" i="7"/>
  <c r="BJ157" i="7"/>
  <c r="AF158" i="7"/>
  <c r="AG158" i="7"/>
  <c r="AH158" i="7" s="1"/>
  <c r="AI158" i="7"/>
  <c r="AJ158" i="7"/>
  <c r="AK158" i="7"/>
  <c r="AL158" i="7"/>
  <c r="AO158" i="7"/>
  <c r="AP158" i="7"/>
  <c r="AQ158" i="7"/>
  <c r="AR158" i="7"/>
  <c r="AS158" i="7"/>
  <c r="AT158" i="7" s="1"/>
  <c r="AU158" i="7"/>
  <c r="AV158" i="7" s="1"/>
  <c r="AW158" i="7"/>
  <c r="AX158" i="7" s="1"/>
  <c r="AY158" i="7"/>
  <c r="AZ158" i="7" s="1"/>
  <c r="BA158" i="7"/>
  <c r="BB158" i="7"/>
  <c r="BC158" i="7"/>
  <c r="BD158" i="7"/>
  <c r="BE158" i="7"/>
  <c r="BF158" i="7"/>
  <c r="BG158" i="7"/>
  <c r="BH158" i="7"/>
  <c r="BI158" i="7"/>
  <c r="BJ158" i="7"/>
  <c r="AF159" i="7"/>
  <c r="AG159" i="7"/>
  <c r="AH159" i="7" s="1"/>
  <c r="AI159" i="7"/>
  <c r="AJ159" i="7"/>
  <c r="AK159" i="7"/>
  <c r="AL159" i="7"/>
  <c r="AO159" i="7"/>
  <c r="AP159" i="7"/>
  <c r="AQ159" i="7"/>
  <c r="AR159" i="7"/>
  <c r="AS159" i="7"/>
  <c r="AT159" i="7" s="1"/>
  <c r="AU159" i="7"/>
  <c r="AV159" i="7" s="1"/>
  <c r="AW159" i="7"/>
  <c r="AX159" i="7" s="1"/>
  <c r="AY159" i="7"/>
  <c r="AZ159" i="7" s="1"/>
  <c r="BA159" i="7"/>
  <c r="BB159" i="7"/>
  <c r="BC159" i="7"/>
  <c r="BD159" i="7"/>
  <c r="BE159" i="7"/>
  <c r="BF159" i="7"/>
  <c r="BG159" i="7"/>
  <c r="BH159" i="7"/>
  <c r="BI159" i="7"/>
  <c r="BJ159" i="7"/>
  <c r="AF160" i="7"/>
  <c r="AG160" i="7"/>
  <c r="AH160" i="7" s="1"/>
  <c r="AI160" i="7"/>
  <c r="AJ160" i="7"/>
  <c r="AK160" i="7"/>
  <c r="AL160" i="7"/>
  <c r="AO160" i="7"/>
  <c r="AP160" i="7"/>
  <c r="AQ160" i="7"/>
  <c r="AR160" i="7"/>
  <c r="AS160" i="7"/>
  <c r="AT160" i="7" s="1"/>
  <c r="AU160" i="7"/>
  <c r="AV160" i="7" s="1"/>
  <c r="AW160" i="7"/>
  <c r="AX160" i="7" s="1"/>
  <c r="AY160" i="7"/>
  <c r="AZ160" i="7" s="1"/>
  <c r="BA160" i="7"/>
  <c r="BB160" i="7"/>
  <c r="BC160" i="7"/>
  <c r="BD160" i="7"/>
  <c r="BE160" i="7"/>
  <c r="BF160" i="7"/>
  <c r="BG160" i="7"/>
  <c r="BH160" i="7"/>
  <c r="BI160" i="7"/>
  <c r="BJ160" i="7"/>
  <c r="AF161" i="7"/>
  <c r="AG161" i="7"/>
  <c r="AH161" i="7" s="1"/>
  <c r="AI161" i="7"/>
  <c r="AJ161" i="7"/>
  <c r="AK161" i="7"/>
  <c r="AL161" i="7"/>
  <c r="AO161" i="7"/>
  <c r="AP161" i="7"/>
  <c r="AQ161" i="7"/>
  <c r="AR161" i="7"/>
  <c r="AS161" i="7"/>
  <c r="AT161" i="7" s="1"/>
  <c r="AU161" i="7"/>
  <c r="AV161" i="7" s="1"/>
  <c r="AW161" i="7"/>
  <c r="AX161" i="7" s="1"/>
  <c r="AY161" i="7"/>
  <c r="AZ161" i="7" s="1"/>
  <c r="BA161" i="7"/>
  <c r="BB161" i="7"/>
  <c r="BC161" i="7"/>
  <c r="BD161" i="7"/>
  <c r="BE161" i="7"/>
  <c r="BF161" i="7"/>
  <c r="BG161" i="7"/>
  <c r="BH161" i="7"/>
  <c r="BI161" i="7"/>
  <c r="BJ161" i="7"/>
  <c r="AF162" i="7"/>
  <c r="AG162" i="7"/>
  <c r="AH162" i="7" s="1"/>
  <c r="AI162" i="7"/>
  <c r="AJ162" i="7"/>
  <c r="AK162" i="7"/>
  <c r="AL162" i="7"/>
  <c r="AO162" i="7"/>
  <c r="AP162" i="7"/>
  <c r="AQ162" i="7"/>
  <c r="AR162" i="7"/>
  <c r="AS162" i="7"/>
  <c r="AT162" i="7" s="1"/>
  <c r="AU162" i="7"/>
  <c r="AV162" i="7" s="1"/>
  <c r="AW162" i="7"/>
  <c r="AX162" i="7" s="1"/>
  <c r="AY162" i="7"/>
  <c r="AZ162" i="7"/>
  <c r="BA162" i="7"/>
  <c r="BB162" i="7"/>
  <c r="BC162" i="7"/>
  <c r="BD162" i="7"/>
  <c r="BE162" i="7"/>
  <c r="BF162" i="7"/>
  <c r="BG162" i="7"/>
  <c r="BH162" i="7"/>
  <c r="BI162" i="7"/>
  <c r="BJ162" i="7"/>
  <c r="AF163" i="7"/>
  <c r="AG163" i="7"/>
  <c r="AH163" i="7" s="1"/>
  <c r="AI163" i="7"/>
  <c r="AJ163" i="7"/>
  <c r="AK163" i="7"/>
  <c r="AL163" i="7"/>
  <c r="AO163" i="7"/>
  <c r="AP163" i="7"/>
  <c r="AQ163" i="7"/>
  <c r="AR163" i="7"/>
  <c r="AS163" i="7"/>
  <c r="AT163" i="7" s="1"/>
  <c r="AU163" i="7"/>
  <c r="AV163" i="7" s="1"/>
  <c r="AW163" i="7"/>
  <c r="AX163" i="7" s="1"/>
  <c r="AY163" i="7"/>
  <c r="AZ163" i="7" s="1"/>
  <c r="BA163" i="7"/>
  <c r="BB163" i="7"/>
  <c r="BC163" i="7"/>
  <c r="BD163" i="7"/>
  <c r="BE163" i="7"/>
  <c r="BF163" i="7"/>
  <c r="BG163" i="7"/>
  <c r="BH163" i="7"/>
  <c r="BI163" i="7"/>
  <c r="BJ163" i="7"/>
  <c r="AF164" i="7"/>
  <c r="AG164" i="7"/>
  <c r="AH164" i="7" s="1"/>
  <c r="AI164" i="7"/>
  <c r="AJ164" i="7"/>
  <c r="AK164" i="7"/>
  <c r="AL164" i="7"/>
  <c r="AO164" i="7"/>
  <c r="AP164" i="7"/>
  <c r="AQ164" i="7"/>
  <c r="AR164" i="7"/>
  <c r="AS164" i="7"/>
  <c r="AT164" i="7" s="1"/>
  <c r="AU164" i="7"/>
  <c r="AV164" i="7" s="1"/>
  <c r="AW164" i="7"/>
  <c r="AX164" i="7" s="1"/>
  <c r="AY164" i="7"/>
  <c r="AZ164" i="7" s="1"/>
  <c r="BA164" i="7"/>
  <c r="BB164" i="7"/>
  <c r="BC164" i="7"/>
  <c r="BD164" i="7"/>
  <c r="BE164" i="7"/>
  <c r="BF164" i="7"/>
  <c r="BG164" i="7"/>
  <c r="BH164" i="7"/>
  <c r="BI164" i="7"/>
  <c r="BJ164" i="7"/>
  <c r="AF165" i="7"/>
  <c r="AG165" i="7"/>
  <c r="AH165" i="7" s="1"/>
  <c r="AI165" i="7"/>
  <c r="AJ165" i="7"/>
  <c r="AK165" i="7"/>
  <c r="AL165" i="7"/>
  <c r="AO165" i="7"/>
  <c r="AP165" i="7"/>
  <c r="AQ165" i="7"/>
  <c r="AR165" i="7"/>
  <c r="AS165" i="7"/>
  <c r="AT165" i="7" s="1"/>
  <c r="AU165" i="7"/>
  <c r="AV165" i="7" s="1"/>
  <c r="AW165" i="7"/>
  <c r="AX165" i="7" s="1"/>
  <c r="AY165" i="7"/>
  <c r="AZ165" i="7" s="1"/>
  <c r="BA165" i="7"/>
  <c r="BB165" i="7"/>
  <c r="BC165" i="7"/>
  <c r="BD165" i="7"/>
  <c r="BE165" i="7"/>
  <c r="BF165" i="7"/>
  <c r="BG165" i="7"/>
  <c r="BH165" i="7"/>
  <c r="BI165" i="7"/>
  <c r="BJ165" i="7"/>
  <c r="AF166" i="7"/>
  <c r="AG166" i="7"/>
  <c r="AH166" i="7" s="1"/>
  <c r="AI166" i="7"/>
  <c r="AJ166" i="7"/>
  <c r="AK166" i="7"/>
  <c r="AL166" i="7"/>
  <c r="AO166" i="7"/>
  <c r="AP166" i="7"/>
  <c r="AQ166" i="7"/>
  <c r="AR166" i="7"/>
  <c r="AS166" i="7"/>
  <c r="AT166" i="7" s="1"/>
  <c r="AU166" i="7"/>
  <c r="AV166" i="7"/>
  <c r="AW166" i="7"/>
  <c r="AX166" i="7" s="1"/>
  <c r="AY166" i="7"/>
  <c r="AZ166" i="7" s="1"/>
  <c r="BA166" i="7"/>
  <c r="BB166" i="7"/>
  <c r="BC166" i="7"/>
  <c r="BD166" i="7"/>
  <c r="BE166" i="7"/>
  <c r="BF166" i="7"/>
  <c r="BG166" i="7"/>
  <c r="BH166" i="7"/>
  <c r="BI166" i="7"/>
  <c r="BJ166" i="7"/>
  <c r="AF167" i="7"/>
  <c r="AG167" i="7"/>
  <c r="AH167" i="7" s="1"/>
  <c r="AI167" i="7"/>
  <c r="AJ167" i="7"/>
  <c r="AK167" i="7"/>
  <c r="AL167" i="7"/>
  <c r="AO167" i="7"/>
  <c r="AP167" i="7"/>
  <c r="AQ167" i="7"/>
  <c r="AR167" i="7"/>
  <c r="AS167" i="7"/>
  <c r="AT167" i="7" s="1"/>
  <c r="AU167" i="7"/>
  <c r="AV167" i="7"/>
  <c r="AW167" i="7"/>
  <c r="AX167" i="7" s="1"/>
  <c r="AY167" i="7"/>
  <c r="AZ167" i="7" s="1"/>
  <c r="BA167" i="7"/>
  <c r="BB167" i="7"/>
  <c r="BC167" i="7"/>
  <c r="BD167" i="7"/>
  <c r="BE167" i="7"/>
  <c r="BF167" i="7"/>
  <c r="BG167" i="7"/>
  <c r="BH167" i="7"/>
  <c r="BI167" i="7"/>
  <c r="BJ167" i="7"/>
  <c r="AF168" i="7"/>
  <c r="AG168" i="7"/>
  <c r="AH168" i="7" s="1"/>
  <c r="AI168" i="7"/>
  <c r="AJ168" i="7"/>
  <c r="AK168" i="7"/>
  <c r="AL168" i="7"/>
  <c r="AO168" i="7"/>
  <c r="AP168" i="7"/>
  <c r="AQ168" i="7"/>
  <c r="AR168" i="7"/>
  <c r="AS168" i="7"/>
  <c r="AT168" i="7" s="1"/>
  <c r="AU168" i="7"/>
  <c r="AV168" i="7" s="1"/>
  <c r="AW168" i="7"/>
  <c r="AX168" i="7" s="1"/>
  <c r="AY168" i="7"/>
  <c r="AZ168" i="7" s="1"/>
  <c r="BA168" i="7"/>
  <c r="BB168" i="7"/>
  <c r="BC168" i="7"/>
  <c r="BD168" i="7"/>
  <c r="BE168" i="7"/>
  <c r="BF168" i="7"/>
  <c r="BG168" i="7"/>
  <c r="BH168" i="7"/>
  <c r="BI168" i="7"/>
  <c r="BJ168" i="7"/>
  <c r="AF169" i="7"/>
  <c r="AG169" i="7"/>
  <c r="AH169" i="7" s="1"/>
  <c r="AI169" i="7"/>
  <c r="AJ169" i="7"/>
  <c r="AK169" i="7"/>
  <c r="AL169" i="7"/>
  <c r="AO169" i="7"/>
  <c r="AP169" i="7"/>
  <c r="AQ169" i="7"/>
  <c r="AR169" i="7"/>
  <c r="AS169" i="7"/>
  <c r="AT169" i="7" s="1"/>
  <c r="AU169" i="7"/>
  <c r="AV169" i="7" s="1"/>
  <c r="AW169" i="7"/>
  <c r="AX169" i="7" s="1"/>
  <c r="AY169" i="7"/>
  <c r="AZ169" i="7" s="1"/>
  <c r="BA169" i="7"/>
  <c r="BB169" i="7"/>
  <c r="BC169" i="7"/>
  <c r="BD169" i="7"/>
  <c r="BE169" i="7"/>
  <c r="BF169" i="7"/>
  <c r="BG169" i="7"/>
  <c r="BH169" i="7"/>
  <c r="BI169" i="7"/>
  <c r="BJ169" i="7"/>
  <c r="AF170" i="7"/>
  <c r="AG170" i="7"/>
  <c r="AH170" i="7" s="1"/>
  <c r="AI170" i="7"/>
  <c r="AJ170" i="7"/>
  <c r="AK170" i="7"/>
  <c r="AL170" i="7"/>
  <c r="AO170" i="7"/>
  <c r="AP170" i="7"/>
  <c r="AQ170" i="7"/>
  <c r="AR170" i="7"/>
  <c r="AS170" i="7"/>
  <c r="AT170" i="7" s="1"/>
  <c r="AU170" i="7"/>
  <c r="AV170" i="7" s="1"/>
  <c r="AW170" i="7"/>
  <c r="AX170" i="7" s="1"/>
  <c r="AY170" i="7"/>
  <c r="AZ170" i="7" s="1"/>
  <c r="BA170" i="7"/>
  <c r="BB170" i="7"/>
  <c r="BC170" i="7"/>
  <c r="BD170" i="7"/>
  <c r="BE170" i="7"/>
  <c r="BF170" i="7"/>
  <c r="BG170" i="7"/>
  <c r="BH170" i="7"/>
  <c r="BI170" i="7"/>
  <c r="BJ170" i="7"/>
  <c r="AF171" i="7"/>
  <c r="AG171" i="7"/>
  <c r="AH171" i="7" s="1"/>
  <c r="AI171" i="7"/>
  <c r="AJ171" i="7"/>
  <c r="AK171" i="7"/>
  <c r="AL171" i="7"/>
  <c r="AO171" i="7"/>
  <c r="AP171" i="7"/>
  <c r="AQ171" i="7"/>
  <c r="AR171" i="7"/>
  <c r="AS171" i="7"/>
  <c r="AT171" i="7" s="1"/>
  <c r="AU171" i="7"/>
  <c r="AV171" i="7" s="1"/>
  <c r="AW171" i="7"/>
  <c r="AX171" i="7" s="1"/>
  <c r="AY171" i="7"/>
  <c r="AZ171" i="7" s="1"/>
  <c r="BA171" i="7"/>
  <c r="BB171" i="7"/>
  <c r="BC171" i="7"/>
  <c r="BD171" i="7"/>
  <c r="BE171" i="7"/>
  <c r="BF171" i="7"/>
  <c r="BG171" i="7"/>
  <c r="BH171" i="7"/>
  <c r="BI171" i="7"/>
  <c r="BJ171" i="7"/>
  <c r="AF172" i="7"/>
  <c r="AG172" i="7"/>
  <c r="AH172" i="7" s="1"/>
  <c r="AI172" i="7"/>
  <c r="AJ172" i="7"/>
  <c r="AK172" i="7"/>
  <c r="AL172" i="7"/>
  <c r="AO172" i="7"/>
  <c r="AP172" i="7"/>
  <c r="AQ172" i="7"/>
  <c r="AR172" i="7"/>
  <c r="AS172" i="7"/>
  <c r="AT172" i="7" s="1"/>
  <c r="AU172" i="7"/>
  <c r="AV172" i="7" s="1"/>
  <c r="AW172" i="7"/>
  <c r="AX172" i="7" s="1"/>
  <c r="AY172" i="7"/>
  <c r="AZ172" i="7" s="1"/>
  <c r="BA172" i="7"/>
  <c r="BB172" i="7"/>
  <c r="BC172" i="7"/>
  <c r="BD172" i="7"/>
  <c r="BE172" i="7"/>
  <c r="BF172" i="7"/>
  <c r="BG172" i="7"/>
  <c r="BH172" i="7"/>
  <c r="BI172" i="7"/>
  <c r="BJ172" i="7"/>
  <c r="AF173" i="7"/>
  <c r="AG173" i="7"/>
  <c r="AH173" i="7" s="1"/>
  <c r="AI173" i="7"/>
  <c r="AJ173" i="7"/>
  <c r="AK173" i="7"/>
  <c r="AL173" i="7"/>
  <c r="AO173" i="7"/>
  <c r="AP173" i="7"/>
  <c r="AQ173" i="7"/>
  <c r="AR173" i="7"/>
  <c r="AS173" i="7"/>
  <c r="AT173" i="7" s="1"/>
  <c r="AU173" i="7"/>
  <c r="AV173" i="7" s="1"/>
  <c r="AW173" i="7"/>
  <c r="AX173" i="7" s="1"/>
  <c r="AY173" i="7"/>
  <c r="AZ173" i="7" s="1"/>
  <c r="BA173" i="7"/>
  <c r="BB173" i="7"/>
  <c r="BC173" i="7"/>
  <c r="BD173" i="7"/>
  <c r="BE173" i="7"/>
  <c r="BF173" i="7"/>
  <c r="BG173" i="7"/>
  <c r="BH173" i="7"/>
  <c r="BI173" i="7"/>
  <c r="BJ173" i="7"/>
  <c r="AF174" i="7"/>
  <c r="AG174" i="7"/>
  <c r="AH174" i="7" s="1"/>
  <c r="AI174" i="7"/>
  <c r="AJ174" i="7"/>
  <c r="AK174" i="7"/>
  <c r="AL174" i="7"/>
  <c r="AO174" i="7"/>
  <c r="AP174" i="7"/>
  <c r="AQ174" i="7"/>
  <c r="AR174" i="7"/>
  <c r="AS174" i="7"/>
  <c r="AT174" i="7" s="1"/>
  <c r="AU174" i="7"/>
  <c r="AV174" i="7" s="1"/>
  <c r="AW174" i="7"/>
  <c r="AX174" i="7" s="1"/>
  <c r="AY174" i="7"/>
  <c r="AZ174" i="7" s="1"/>
  <c r="BA174" i="7"/>
  <c r="BB174" i="7"/>
  <c r="BC174" i="7"/>
  <c r="BD174" i="7"/>
  <c r="BE174" i="7"/>
  <c r="BF174" i="7"/>
  <c r="BG174" i="7"/>
  <c r="BH174" i="7"/>
  <c r="BI174" i="7"/>
  <c r="BJ174" i="7"/>
  <c r="AF175" i="7"/>
  <c r="AG175" i="7"/>
  <c r="AH175" i="7" s="1"/>
  <c r="AI175" i="7"/>
  <c r="AJ175" i="7"/>
  <c r="AK175" i="7"/>
  <c r="AL175" i="7"/>
  <c r="AO175" i="7"/>
  <c r="AP175" i="7"/>
  <c r="AQ175" i="7"/>
  <c r="AR175" i="7"/>
  <c r="AS175" i="7"/>
  <c r="AT175" i="7" s="1"/>
  <c r="AU175" i="7"/>
  <c r="AV175" i="7" s="1"/>
  <c r="AW175" i="7"/>
  <c r="AX175" i="7" s="1"/>
  <c r="AY175" i="7"/>
  <c r="AZ175" i="7" s="1"/>
  <c r="BA175" i="7"/>
  <c r="BB175" i="7"/>
  <c r="BC175" i="7"/>
  <c r="BD175" i="7"/>
  <c r="BE175" i="7"/>
  <c r="BF175" i="7"/>
  <c r="BG175" i="7"/>
  <c r="BH175" i="7"/>
  <c r="BI175" i="7"/>
  <c r="BJ175" i="7"/>
  <c r="AF176" i="7"/>
  <c r="AG176" i="7"/>
  <c r="AH176" i="7" s="1"/>
  <c r="AI176" i="7"/>
  <c r="AJ176" i="7"/>
  <c r="AK176" i="7"/>
  <c r="AL176" i="7"/>
  <c r="AO176" i="7"/>
  <c r="AP176" i="7"/>
  <c r="AQ176" i="7"/>
  <c r="AR176" i="7"/>
  <c r="AS176" i="7"/>
  <c r="AT176" i="7" s="1"/>
  <c r="AU176" i="7"/>
  <c r="AV176" i="7" s="1"/>
  <c r="AW176" i="7"/>
  <c r="AX176" i="7" s="1"/>
  <c r="AY176" i="7"/>
  <c r="AZ176" i="7" s="1"/>
  <c r="BA176" i="7"/>
  <c r="BB176" i="7"/>
  <c r="BC176" i="7"/>
  <c r="BD176" i="7"/>
  <c r="BE176" i="7"/>
  <c r="BF176" i="7"/>
  <c r="BG176" i="7"/>
  <c r="BH176" i="7"/>
  <c r="BI176" i="7"/>
  <c r="BJ176" i="7"/>
  <c r="AF177" i="7"/>
  <c r="AG177" i="7"/>
  <c r="AH177" i="7" s="1"/>
  <c r="AI177" i="7"/>
  <c r="AJ177" i="7"/>
  <c r="AK177" i="7"/>
  <c r="AL177" i="7"/>
  <c r="AO177" i="7"/>
  <c r="AP177" i="7"/>
  <c r="AQ177" i="7"/>
  <c r="AR177" i="7"/>
  <c r="AS177" i="7"/>
  <c r="AT177" i="7" s="1"/>
  <c r="AU177" i="7"/>
  <c r="AV177" i="7" s="1"/>
  <c r="AW177" i="7"/>
  <c r="AX177" i="7" s="1"/>
  <c r="AY177" i="7"/>
  <c r="AZ177" i="7" s="1"/>
  <c r="BA177" i="7"/>
  <c r="BB177" i="7"/>
  <c r="BC177" i="7"/>
  <c r="BD177" i="7"/>
  <c r="BE177" i="7"/>
  <c r="BF177" i="7"/>
  <c r="BG177" i="7"/>
  <c r="BH177" i="7"/>
  <c r="BI177" i="7"/>
  <c r="BJ177" i="7"/>
  <c r="AF178" i="7"/>
  <c r="AG178" i="7"/>
  <c r="AH178" i="7" s="1"/>
  <c r="AI178" i="7"/>
  <c r="AJ178" i="7"/>
  <c r="AK178" i="7"/>
  <c r="AL178" i="7"/>
  <c r="AO178" i="7"/>
  <c r="AP178" i="7"/>
  <c r="AQ178" i="7"/>
  <c r="AR178" i="7"/>
  <c r="AS178" i="7"/>
  <c r="AT178" i="7"/>
  <c r="AU178" i="7"/>
  <c r="AV178" i="7" s="1"/>
  <c r="AW178" i="7"/>
  <c r="AX178" i="7" s="1"/>
  <c r="AY178" i="7"/>
  <c r="AZ178" i="7" s="1"/>
  <c r="BA178" i="7"/>
  <c r="BB178" i="7"/>
  <c r="BC178" i="7"/>
  <c r="BD178" i="7"/>
  <c r="BE178" i="7"/>
  <c r="BF178" i="7"/>
  <c r="BG178" i="7"/>
  <c r="BH178" i="7"/>
  <c r="BI178" i="7"/>
  <c r="BJ178" i="7"/>
  <c r="AF179" i="7"/>
  <c r="AG179" i="7"/>
  <c r="AH179" i="7" s="1"/>
  <c r="AI179" i="7"/>
  <c r="AJ179" i="7"/>
  <c r="AK179" i="7"/>
  <c r="AL179" i="7"/>
  <c r="AO179" i="7"/>
  <c r="AP179" i="7"/>
  <c r="AQ179" i="7"/>
  <c r="AR179" i="7"/>
  <c r="AS179" i="7"/>
  <c r="AT179" i="7" s="1"/>
  <c r="AU179" i="7"/>
  <c r="AV179" i="7" s="1"/>
  <c r="AW179" i="7"/>
  <c r="AX179" i="7" s="1"/>
  <c r="AY179" i="7"/>
  <c r="AZ179" i="7"/>
  <c r="BA179" i="7"/>
  <c r="BB179" i="7"/>
  <c r="BC179" i="7"/>
  <c r="BD179" i="7"/>
  <c r="BE179" i="7"/>
  <c r="BF179" i="7"/>
  <c r="BG179" i="7"/>
  <c r="BH179" i="7"/>
  <c r="BI179" i="7"/>
  <c r="BJ179" i="7"/>
  <c r="AF180" i="7"/>
  <c r="AG180" i="7"/>
  <c r="AH180" i="7" s="1"/>
  <c r="AI180" i="7"/>
  <c r="AJ180" i="7"/>
  <c r="AK180" i="7"/>
  <c r="AL180" i="7"/>
  <c r="AO180" i="7"/>
  <c r="AP180" i="7"/>
  <c r="AQ180" i="7"/>
  <c r="AR180" i="7"/>
  <c r="AS180" i="7"/>
  <c r="AT180" i="7" s="1"/>
  <c r="AU180" i="7"/>
  <c r="AV180" i="7" s="1"/>
  <c r="AW180" i="7"/>
  <c r="AX180" i="7" s="1"/>
  <c r="AY180" i="7"/>
  <c r="AZ180" i="7" s="1"/>
  <c r="BA180" i="7"/>
  <c r="BB180" i="7"/>
  <c r="BC180" i="7"/>
  <c r="BD180" i="7"/>
  <c r="BE180" i="7"/>
  <c r="BF180" i="7"/>
  <c r="BG180" i="7"/>
  <c r="BH180" i="7"/>
  <c r="BI180" i="7"/>
  <c r="BJ180" i="7"/>
  <c r="AF181" i="7"/>
  <c r="AG181" i="7"/>
  <c r="AH181" i="7" s="1"/>
  <c r="AI181" i="7"/>
  <c r="AJ181" i="7"/>
  <c r="AK181" i="7"/>
  <c r="AL181" i="7"/>
  <c r="AO181" i="7"/>
  <c r="AP181" i="7"/>
  <c r="AQ181" i="7"/>
  <c r="AR181" i="7"/>
  <c r="AS181" i="7"/>
  <c r="AT181" i="7" s="1"/>
  <c r="AU181" i="7"/>
  <c r="AV181" i="7" s="1"/>
  <c r="AW181" i="7"/>
  <c r="AX181" i="7" s="1"/>
  <c r="AY181" i="7"/>
  <c r="AZ181" i="7" s="1"/>
  <c r="BA181" i="7"/>
  <c r="BB181" i="7"/>
  <c r="BC181" i="7"/>
  <c r="BD181" i="7"/>
  <c r="BE181" i="7"/>
  <c r="BF181" i="7"/>
  <c r="BG181" i="7"/>
  <c r="BH181" i="7"/>
  <c r="BI181" i="7"/>
  <c r="BJ181" i="7"/>
  <c r="AF182" i="7"/>
  <c r="AG182" i="7"/>
  <c r="AH182" i="7" s="1"/>
  <c r="AI182" i="7"/>
  <c r="AJ182" i="7"/>
  <c r="AK182" i="7"/>
  <c r="AL182" i="7"/>
  <c r="AO182" i="7"/>
  <c r="AP182" i="7"/>
  <c r="AQ182" i="7"/>
  <c r="AR182" i="7"/>
  <c r="AS182" i="7"/>
  <c r="AT182" i="7" s="1"/>
  <c r="AU182" i="7"/>
  <c r="AV182" i="7" s="1"/>
  <c r="AW182" i="7"/>
  <c r="AX182" i="7" s="1"/>
  <c r="AY182" i="7"/>
  <c r="AZ182" i="7" s="1"/>
  <c r="BA182" i="7"/>
  <c r="BB182" i="7"/>
  <c r="BC182" i="7"/>
  <c r="BD182" i="7"/>
  <c r="BE182" i="7"/>
  <c r="BF182" i="7"/>
  <c r="BG182" i="7"/>
  <c r="BH182" i="7"/>
  <c r="BI182" i="7"/>
  <c r="BJ182" i="7"/>
  <c r="AF183" i="7"/>
  <c r="AG183" i="7"/>
  <c r="AH183" i="7" s="1"/>
  <c r="AI183" i="7"/>
  <c r="AJ183" i="7"/>
  <c r="AK183" i="7"/>
  <c r="AL183" i="7"/>
  <c r="AO183" i="7"/>
  <c r="AP183" i="7"/>
  <c r="AQ183" i="7"/>
  <c r="AR183" i="7"/>
  <c r="AS183" i="7"/>
  <c r="AT183" i="7" s="1"/>
  <c r="AU183" i="7"/>
  <c r="AV183" i="7" s="1"/>
  <c r="AW183" i="7"/>
  <c r="AX183" i="7" s="1"/>
  <c r="AY183" i="7"/>
  <c r="AZ183" i="7" s="1"/>
  <c r="BA183" i="7"/>
  <c r="BB183" i="7"/>
  <c r="BC183" i="7"/>
  <c r="BD183" i="7"/>
  <c r="BE183" i="7"/>
  <c r="BF183" i="7"/>
  <c r="BG183" i="7"/>
  <c r="BH183" i="7"/>
  <c r="BI183" i="7"/>
  <c r="BJ183" i="7"/>
  <c r="AF184" i="7"/>
  <c r="AG184" i="7"/>
  <c r="AH184" i="7" s="1"/>
  <c r="AI184" i="7"/>
  <c r="AJ184" i="7"/>
  <c r="AK184" i="7"/>
  <c r="AL184" i="7"/>
  <c r="AO184" i="7"/>
  <c r="AP184" i="7"/>
  <c r="AQ184" i="7"/>
  <c r="AR184" i="7"/>
  <c r="AS184" i="7"/>
  <c r="AT184" i="7" s="1"/>
  <c r="AU184" i="7"/>
  <c r="AV184" i="7" s="1"/>
  <c r="AW184" i="7"/>
  <c r="AX184" i="7" s="1"/>
  <c r="AY184" i="7"/>
  <c r="AZ184" i="7" s="1"/>
  <c r="BA184" i="7"/>
  <c r="BB184" i="7"/>
  <c r="BC184" i="7"/>
  <c r="BD184" i="7"/>
  <c r="BE184" i="7"/>
  <c r="BF184" i="7"/>
  <c r="BG184" i="7"/>
  <c r="BH184" i="7"/>
  <c r="BI184" i="7"/>
  <c r="BJ184" i="7"/>
  <c r="AF185" i="7"/>
  <c r="AG185" i="7"/>
  <c r="AH185" i="7" s="1"/>
  <c r="AI185" i="7"/>
  <c r="AJ185" i="7"/>
  <c r="AK185" i="7"/>
  <c r="AL185" i="7"/>
  <c r="AO185" i="7"/>
  <c r="AP185" i="7"/>
  <c r="AQ185" i="7"/>
  <c r="AR185" i="7"/>
  <c r="AS185" i="7"/>
  <c r="AT185" i="7" s="1"/>
  <c r="AU185" i="7"/>
  <c r="AV185" i="7" s="1"/>
  <c r="AW185" i="7"/>
  <c r="AX185" i="7" s="1"/>
  <c r="AY185" i="7"/>
  <c r="AZ185" i="7" s="1"/>
  <c r="BA185" i="7"/>
  <c r="BB185" i="7"/>
  <c r="BC185" i="7"/>
  <c r="BD185" i="7"/>
  <c r="BE185" i="7"/>
  <c r="BF185" i="7"/>
  <c r="BG185" i="7"/>
  <c r="BH185" i="7"/>
  <c r="BI185" i="7"/>
  <c r="BJ185" i="7"/>
  <c r="AF186" i="7"/>
  <c r="AG186" i="7"/>
  <c r="AH186" i="7" s="1"/>
  <c r="AI186" i="7"/>
  <c r="AJ186" i="7"/>
  <c r="AK186" i="7"/>
  <c r="AL186" i="7"/>
  <c r="AO186" i="7"/>
  <c r="AP186" i="7"/>
  <c r="AQ186" i="7"/>
  <c r="AR186" i="7"/>
  <c r="AS186" i="7"/>
  <c r="AT186" i="7" s="1"/>
  <c r="AU186" i="7"/>
  <c r="AV186" i="7" s="1"/>
  <c r="AW186" i="7"/>
  <c r="AX186" i="7" s="1"/>
  <c r="AY186" i="7"/>
  <c r="AZ186" i="7" s="1"/>
  <c r="BA186" i="7"/>
  <c r="BB186" i="7"/>
  <c r="BC186" i="7"/>
  <c r="BD186" i="7"/>
  <c r="BE186" i="7"/>
  <c r="BF186" i="7"/>
  <c r="BG186" i="7"/>
  <c r="BH186" i="7"/>
  <c r="BI186" i="7"/>
  <c r="BJ186" i="7"/>
  <c r="AF187" i="7"/>
  <c r="AG187" i="7"/>
  <c r="AH187" i="7" s="1"/>
  <c r="AI187" i="7"/>
  <c r="AJ187" i="7"/>
  <c r="AK187" i="7"/>
  <c r="AL187" i="7"/>
  <c r="AO187" i="7"/>
  <c r="AP187" i="7"/>
  <c r="AQ187" i="7"/>
  <c r="AR187" i="7"/>
  <c r="AS187" i="7"/>
  <c r="AT187" i="7" s="1"/>
  <c r="AU187" i="7"/>
  <c r="AV187" i="7" s="1"/>
  <c r="AW187" i="7"/>
  <c r="AX187" i="7" s="1"/>
  <c r="AY187" i="7"/>
  <c r="AZ187" i="7" s="1"/>
  <c r="BA187" i="7"/>
  <c r="BB187" i="7"/>
  <c r="BC187" i="7"/>
  <c r="BD187" i="7"/>
  <c r="BE187" i="7"/>
  <c r="BF187" i="7"/>
  <c r="BG187" i="7"/>
  <c r="BH187" i="7"/>
  <c r="BI187" i="7"/>
  <c r="BJ187" i="7"/>
  <c r="AF188" i="7"/>
  <c r="AG188" i="7"/>
  <c r="AH188" i="7" s="1"/>
  <c r="AI188" i="7"/>
  <c r="AJ188" i="7"/>
  <c r="AK188" i="7"/>
  <c r="AL188" i="7"/>
  <c r="AO188" i="7"/>
  <c r="AP188" i="7"/>
  <c r="AQ188" i="7"/>
  <c r="AR188" i="7"/>
  <c r="AS188" i="7"/>
  <c r="AT188" i="7" s="1"/>
  <c r="AU188" i="7"/>
  <c r="AV188" i="7" s="1"/>
  <c r="AW188" i="7"/>
  <c r="AX188" i="7" s="1"/>
  <c r="AY188" i="7"/>
  <c r="AZ188" i="7"/>
  <c r="BA188" i="7"/>
  <c r="BB188" i="7"/>
  <c r="BC188" i="7"/>
  <c r="BD188" i="7"/>
  <c r="BE188" i="7"/>
  <c r="BF188" i="7"/>
  <c r="BG188" i="7"/>
  <c r="BH188" i="7"/>
  <c r="BI188" i="7"/>
  <c r="BJ188" i="7"/>
  <c r="AF189" i="7"/>
  <c r="AG189" i="7"/>
  <c r="AH189" i="7" s="1"/>
  <c r="AI189" i="7"/>
  <c r="AJ189" i="7"/>
  <c r="AK189" i="7"/>
  <c r="AL189" i="7"/>
  <c r="AO189" i="7"/>
  <c r="AP189" i="7"/>
  <c r="AQ189" i="7"/>
  <c r="AR189" i="7"/>
  <c r="AS189" i="7"/>
  <c r="AT189" i="7" s="1"/>
  <c r="AU189" i="7"/>
  <c r="AV189" i="7" s="1"/>
  <c r="AW189" i="7"/>
  <c r="AX189" i="7" s="1"/>
  <c r="AY189" i="7"/>
  <c r="AZ189" i="7" s="1"/>
  <c r="BA189" i="7"/>
  <c r="BB189" i="7"/>
  <c r="BC189" i="7"/>
  <c r="BD189" i="7"/>
  <c r="BE189" i="7"/>
  <c r="BF189" i="7"/>
  <c r="BG189" i="7"/>
  <c r="BH189" i="7"/>
  <c r="BI189" i="7"/>
  <c r="BJ189" i="7"/>
  <c r="AF190" i="7"/>
  <c r="AG190" i="7"/>
  <c r="AH190" i="7" s="1"/>
  <c r="AI190" i="7"/>
  <c r="AJ190" i="7"/>
  <c r="AK190" i="7"/>
  <c r="AL190" i="7"/>
  <c r="AO190" i="7"/>
  <c r="AP190" i="7"/>
  <c r="AQ190" i="7"/>
  <c r="AR190" i="7"/>
  <c r="AS190" i="7"/>
  <c r="AT190" i="7" s="1"/>
  <c r="AU190" i="7"/>
  <c r="AV190" i="7" s="1"/>
  <c r="AW190" i="7"/>
  <c r="AX190" i="7" s="1"/>
  <c r="AY190" i="7"/>
  <c r="AZ190" i="7" s="1"/>
  <c r="BA190" i="7"/>
  <c r="BB190" i="7"/>
  <c r="BC190" i="7"/>
  <c r="BD190" i="7"/>
  <c r="BE190" i="7"/>
  <c r="BF190" i="7"/>
  <c r="BG190" i="7"/>
  <c r="BH190" i="7"/>
  <c r="BI190" i="7"/>
  <c r="BJ190" i="7"/>
  <c r="AF191" i="7"/>
  <c r="AG191" i="7"/>
  <c r="AH191" i="7" s="1"/>
  <c r="AI191" i="7"/>
  <c r="AJ191" i="7"/>
  <c r="AK191" i="7"/>
  <c r="AL191" i="7"/>
  <c r="AO191" i="7"/>
  <c r="AP191" i="7"/>
  <c r="AQ191" i="7"/>
  <c r="AR191" i="7"/>
  <c r="AS191" i="7"/>
  <c r="AT191" i="7" s="1"/>
  <c r="AU191" i="7"/>
  <c r="AV191" i="7" s="1"/>
  <c r="AW191" i="7"/>
  <c r="AX191" i="7" s="1"/>
  <c r="AY191" i="7"/>
  <c r="AZ191" i="7" s="1"/>
  <c r="BA191" i="7"/>
  <c r="BB191" i="7"/>
  <c r="BC191" i="7"/>
  <c r="BD191" i="7"/>
  <c r="BE191" i="7"/>
  <c r="BF191" i="7"/>
  <c r="BG191" i="7"/>
  <c r="BH191" i="7"/>
  <c r="BI191" i="7"/>
  <c r="BJ191" i="7"/>
  <c r="AF192" i="7"/>
  <c r="AG192" i="7"/>
  <c r="AH192" i="7" s="1"/>
  <c r="AI192" i="7"/>
  <c r="AJ192" i="7"/>
  <c r="AK192" i="7"/>
  <c r="AL192" i="7"/>
  <c r="AO192" i="7"/>
  <c r="AP192" i="7"/>
  <c r="AQ192" i="7"/>
  <c r="AR192" i="7"/>
  <c r="AS192" i="7"/>
  <c r="AT192" i="7" s="1"/>
  <c r="AU192" i="7"/>
  <c r="AV192" i="7" s="1"/>
  <c r="AW192" i="7"/>
  <c r="AX192" i="7" s="1"/>
  <c r="AY192" i="7"/>
  <c r="AZ192" i="7" s="1"/>
  <c r="BA192" i="7"/>
  <c r="BB192" i="7"/>
  <c r="BC192" i="7"/>
  <c r="BD192" i="7"/>
  <c r="BE192" i="7"/>
  <c r="BF192" i="7"/>
  <c r="BG192" i="7"/>
  <c r="BH192" i="7"/>
  <c r="BI192" i="7"/>
  <c r="BJ192" i="7"/>
  <c r="AF193" i="7"/>
  <c r="AG193" i="7"/>
  <c r="AH193" i="7" s="1"/>
  <c r="AI193" i="7"/>
  <c r="AJ193" i="7"/>
  <c r="AK193" i="7"/>
  <c r="AL193" i="7"/>
  <c r="AO193" i="7"/>
  <c r="AP193" i="7"/>
  <c r="AQ193" i="7"/>
  <c r="AR193" i="7"/>
  <c r="AS193" i="7"/>
  <c r="AT193" i="7" s="1"/>
  <c r="AU193" i="7"/>
  <c r="AV193" i="7" s="1"/>
  <c r="AW193" i="7"/>
  <c r="AX193" i="7" s="1"/>
  <c r="AY193" i="7"/>
  <c r="AZ193" i="7" s="1"/>
  <c r="BA193" i="7"/>
  <c r="BB193" i="7"/>
  <c r="BC193" i="7"/>
  <c r="BD193" i="7"/>
  <c r="BE193" i="7"/>
  <c r="BF193" i="7"/>
  <c r="BG193" i="7"/>
  <c r="BH193" i="7"/>
  <c r="BI193" i="7"/>
  <c r="BJ193" i="7"/>
  <c r="AF194" i="7"/>
  <c r="AG194" i="7"/>
  <c r="AH194" i="7" s="1"/>
  <c r="AI194" i="7"/>
  <c r="AJ194" i="7"/>
  <c r="AK194" i="7"/>
  <c r="AL194" i="7"/>
  <c r="AO194" i="7"/>
  <c r="AP194" i="7"/>
  <c r="AQ194" i="7"/>
  <c r="AR194" i="7"/>
  <c r="AS194" i="7"/>
  <c r="AT194" i="7" s="1"/>
  <c r="AU194" i="7"/>
  <c r="AV194" i="7" s="1"/>
  <c r="AW194" i="7"/>
  <c r="AX194" i="7" s="1"/>
  <c r="AY194" i="7"/>
  <c r="AZ194" i="7" s="1"/>
  <c r="BA194" i="7"/>
  <c r="BB194" i="7"/>
  <c r="BC194" i="7"/>
  <c r="BD194" i="7"/>
  <c r="BE194" i="7"/>
  <c r="BF194" i="7"/>
  <c r="BG194" i="7"/>
  <c r="BH194" i="7"/>
  <c r="BI194" i="7"/>
  <c r="BJ194" i="7"/>
  <c r="AF195" i="7"/>
  <c r="AG195" i="7"/>
  <c r="AH195" i="7" s="1"/>
  <c r="AI195" i="7"/>
  <c r="AJ195" i="7"/>
  <c r="AK195" i="7"/>
  <c r="AL195" i="7"/>
  <c r="AO195" i="7"/>
  <c r="AP195" i="7"/>
  <c r="AQ195" i="7"/>
  <c r="AR195" i="7"/>
  <c r="AS195" i="7"/>
  <c r="AT195" i="7" s="1"/>
  <c r="AU195" i="7"/>
  <c r="AV195" i="7" s="1"/>
  <c r="AW195" i="7"/>
  <c r="AX195" i="7" s="1"/>
  <c r="AY195" i="7"/>
  <c r="AZ195" i="7" s="1"/>
  <c r="BA195" i="7"/>
  <c r="BB195" i="7"/>
  <c r="BC195" i="7"/>
  <c r="BD195" i="7"/>
  <c r="BE195" i="7"/>
  <c r="BF195" i="7"/>
  <c r="BG195" i="7"/>
  <c r="BH195" i="7"/>
  <c r="BI195" i="7"/>
  <c r="BJ195" i="7"/>
  <c r="AF196" i="7"/>
  <c r="AG196" i="7"/>
  <c r="AH196" i="7" s="1"/>
  <c r="AI196" i="7"/>
  <c r="AJ196" i="7"/>
  <c r="AK196" i="7"/>
  <c r="AL196" i="7"/>
  <c r="AO196" i="7"/>
  <c r="AP196" i="7"/>
  <c r="AQ196" i="7"/>
  <c r="AR196" i="7"/>
  <c r="AS196" i="7"/>
  <c r="AT196" i="7" s="1"/>
  <c r="AU196" i="7"/>
  <c r="AV196" i="7" s="1"/>
  <c r="AW196" i="7"/>
  <c r="AX196" i="7" s="1"/>
  <c r="AY196" i="7"/>
  <c r="AZ196" i="7" s="1"/>
  <c r="BA196" i="7"/>
  <c r="BB196" i="7"/>
  <c r="BC196" i="7"/>
  <c r="BD196" i="7"/>
  <c r="BE196" i="7"/>
  <c r="BF196" i="7"/>
  <c r="BG196" i="7"/>
  <c r="BH196" i="7"/>
  <c r="BI196" i="7"/>
  <c r="BJ196" i="7"/>
  <c r="AF197" i="7"/>
  <c r="AG197" i="7"/>
  <c r="AH197" i="7" s="1"/>
  <c r="AI197" i="7"/>
  <c r="AJ197" i="7"/>
  <c r="AK197" i="7"/>
  <c r="AL197" i="7"/>
  <c r="AO197" i="7"/>
  <c r="AP197" i="7"/>
  <c r="AQ197" i="7"/>
  <c r="AR197" i="7"/>
  <c r="AS197" i="7"/>
  <c r="AT197" i="7" s="1"/>
  <c r="AU197" i="7"/>
  <c r="AV197" i="7" s="1"/>
  <c r="AW197" i="7"/>
  <c r="AX197" i="7" s="1"/>
  <c r="AY197" i="7"/>
  <c r="AZ197" i="7" s="1"/>
  <c r="BA197" i="7"/>
  <c r="BB197" i="7"/>
  <c r="BC197" i="7"/>
  <c r="BD197" i="7"/>
  <c r="BE197" i="7"/>
  <c r="BF197" i="7"/>
  <c r="BG197" i="7"/>
  <c r="BH197" i="7"/>
  <c r="BI197" i="7"/>
  <c r="BJ197" i="7"/>
  <c r="AF198" i="7"/>
  <c r="AG198" i="7"/>
  <c r="AH198" i="7" s="1"/>
  <c r="AI198" i="7"/>
  <c r="AJ198" i="7"/>
  <c r="AK198" i="7"/>
  <c r="AL198" i="7"/>
  <c r="AO198" i="7"/>
  <c r="AP198" i="7"/>
  <c r="AQ198" i="7"/>
  <c r="AR198" i="7"/>
  <c r="AS198" i="7"/>
  <c r="AT198" i="7" s="1"/>
  <c r="AU198" i="7"/>
  <c r="AV198" i="7" s="1"/>
  <c r="AW198" i="7"/>
  <c r="AX198" i="7" s="1"/>
  <c r="AY198" i="7"/>
  <c r="AZ198" i="7"/>
  <c r="BA198" i="7"/>
  <c r="BB198" i="7"/>
  <c r="BC198" i="7"/>
  <c r="BD198" i="7"/>
  <c r="BE198" i="7"/>
  <c r="BF198" i="7"/>
  <c r="BG198" i="7"/>
  <c r="BH198" i="7"/>
  <c r="BI198" i="7"/>
  <c r="BJ198" i="7"/>
  <c r="AF199" i="7"/>
  <c r="AG199" i="7"/>
  <c r="AH199" i="7" s="1"/>
  <c r="AI199" i="7"/>
  <c r="AJ199" i="7"/>
  <c r="AK199" i="7"/>
  <c r="AL199" i="7"/>
  <c r="AO199" i="7"/>
  <c r="AP199" i="7"/>
  <c r="AQ199" i="7"/>
  <c r="AR199" i="7"/>
  <c r="AS199" i="7"/>
  <c r="AT199" i="7" s="1"/>
  <c r="AU199" i="7"/>
  <c r="AV199" i="7" s="1"/>
  <c r="AW199" i="7"/>
  <c r="AX199" i="7" s="1"/>
  <c r="AY199" i="7"/>
  <c r="AZ199" i="7" s="1"/>
  <c r="BA199" i="7"/>
  <c r="BB199" i="7"/>
  <c r="BC199" i="7"/>
  <c r="BD199" i="7"/>
  <c r="BE199" i="7"/>
  <c r="BF199" i="7"/>
  <c r="BG199" i="7"/>
  <c r="BH199" i="7"/>
  <c r="BI199" i="7"/>
  <c r="BJ199" i="7"/>
  <c r="AF200" i="7"/>
  <c r="AG200" i="7"/>
  <c r="AH200" i="7" s="1"/>
  <c r="AI200" i="7"/>
  <c r="AJ200" i="7"/>
  <c r="AK200" i="7"/>
  <c r="AL200" i="7"/>
  <c r="AO200" i="7"/>
  <c r="AP200" i="7"/>
  <c r="AQ200" i="7"/>
  <c r="AR200" i="7"/>
  <c r="AS200" i="7"/>
  <c r="AT200" i="7" s="1"/>
  <c r="AU200" i="7"/>
  <c r="AV200" i="7" s="1"/>
  <c r="AW200" i="7"/>
  <c r="AX200" i="7" s="1"/>
  <c r="AY200" i="7"/>
  <c r="AZ200" i="7"/>
  <c r="BA200" i="7"/>
  <c r="BB200" i="7"/>
  <c r="BC200" i="7"/>
  <c r="BD200" i="7"/>
  <c r="BE200" i="7"/>
  <c r="BF200" i="7"/>
  <c r="BG200" i="7"/>
  <c r="BH200" i="7"/>
  <c r="BI200" i="7"/>
  <c r="BJ200" i="7"/>
  <c r="AF201" i="7"/>
  <c r="AG201" i="7"/>
  <c r="AH201" i="7" s="1"/>
  <c r="AI201" i="7"/>
  <c r="AJ201" i="7"/>
  <c r="AK201" i="7"/>
  <c r="AL201" i="7"/>
  <c r="AO201" i="7"/>
  <c r="AP201" i="7"/>
  <c r="AQ201" i="7"/>
  <c r="AR201" i="7"/>
  <c r="AS201" i="7"/>
  <c r="AT201" i="7" s="1"/>
  <c r="AU201" i="7"/>
  <c r="AV201" i="7" s="1"/>
  <c r="AW201" i="7"/>
  <c r="AX201" i="7" s="1"/>
  <c r="AY201" i="7"/>
  <c r="AZ201" i="7" s="1"/>
  <c r="BA201" i="7"/>
  <c r="BB201" i="7"/>
  <c r="BC201" i="7"/>
  <c r="BD201" i="7"/>
  <c r="BE201" i="7"/>
  <c r="BF201" i="7"/>
  <c r="BG201" i="7"/>
  <c r="BH201" i="7"/>
  <c r="BI201" i="7"/>
  <c r="BJ201" i="7"/>
  <c r="AF202" i="7"/>
  <c r="AG202" i="7"/>
  <c r="AH202" i="7" s="1"/>
  <c r="AI202" i="7"/>
  <c r="AJ202" i="7"/>
  <c r="AK202" i="7"/>
  <c r="AL202" i="7"/>
  <c r="AO202" i="7"/>
  <c r="AP202" i="7"/>
  <c r="AQ202" i="7"/>
  <c r="AR202" i="7"/>
  <c r="AS202" i="7"/>
  <c r="AT202" i="7" s="1"/>
  <c r="AU202" i="7"/>
  <c r="AV202" i="7" s="1"/>
  <c r="AW202" i="7"/>
  <c r="AX202" i="7" s="1"/>
  <c r="AY202" i="7"/>
  <c r="AZ202" i="7" s="1"/>
  <c r="BA202" i="7"/>
  <c r="BB202" i="7"/>
  <c r="BC202" i="7"/>
  <c r="BD202" i="7"/>
  <c r="BE202" i="7"/>
  <c r="BF202" i="7"/>
  <c r="BG202" i="7"/>
  <c r="BH202" i="7"/>
  <c r="BI202" i="7"/>
  <c r="BJ202" i="7"/>
  <c r="AF203" i="7"/>
  <c r="AG203" i="7"/>
  <c r="AH203" i="7" s="1"/>
  <c r="AI203" i="7"/>
  <c r="AJ203" i="7"/>
  <c r="AK203" i="7"/>
  <c r="AL203" i="7"/>
  <c r="AO203" i="7"/>
  <c r="AP203" i="7"/>
  <c r="AQ203" i="7"/>
  <c r="AR203" i="7"/>
  <c r="AS203" i="7"/>
  <c r="AT203" i="7" s="1"/>
  <c r="AU203" i="7"/>
  <c r="AV203" i="7" s="1"/>
  <c r="AW203" i="7"/>
  <c r="AX203" i="7" s="1"/>
  <c r="AY203" i="7"/>
  <c r="AZ203" i="7" s="1"/>
  <c r="BA203" i="7"/>
  <c r="BB203" i="7"/>
  <c r="BC203" i="7"/>
  <c r="BD203" i="7"/>
  <c r="BE203" i="7"/>
  <c r="BF203" i="7"/>
  <c r="BG203" i="7"/>
  <c r="BH203" i="7"/>
  <c r="BI203" i="7"/>
  <c r="BJ203" i="7"/>
  <c r="AF204" i="7"/>
  <c r="AG204" i="7"/>
  <c r="AH204" i="7" s="1"/>
  <c r="AI204" i="7"/>
  <c r="AJ204" i="7"/>
  <c r="AK204" i="7"/>
  <c r="AL204" i="7"/>
  <c r="AO204" i="7"/>
  <c r="AP204" i="7"/>
  <c r="AQ204" i="7"/>
  <c r="AR204" i="7"/>
  <c r="AS204" i="7"/>
  <c r="AT204" i="7" s="1"/>
  <c r="AU204" i="7"/>
  <c r="AV204" i="7" s="1"/>
  <c r="AW204" i="7"/>
  <c r="AX204" i="7" s="1"/>
  <c r="AY204" i="7"/>
  <c r="AZ204" i="7"/>
  <c r="BA204" i="7"/>
  <c r="BB204" i="7"/>
  <c r="BC204" i="7"/>
  <c r="BD204" i="7"/>
  <c r="BE204" i="7"/>
  <c r="BF204" i="7"/>
  <c r="BG204" i="7"/>
  <c r="BH204" i="7"/>
  <c r="BI204" i="7"/>
  <c r="BJ204" i="7"/>
  <c r="AF205" i="7"/>
  <c r="AG205" i="7"/>
  <c r="AH205" i="7" s="1"/>
  <c r="AI205" i="7"/>
  <c r="AJ205" i="7"/>
  <c r="AK205" i="7"/>
  <c r="AL205" i="7"/>
  <c r="AO205" i="7"/>
  <c r="AP205" i="7"/>
  <c r="AQ205" i="7"/>
  <c r="AR205" i="7"/>
  <c r="AS205" i="7"/>
  <c r="AT205" i="7" s="1"/>
  <c r="AU205" i="7"/>
  <c r="AV205" i="7" s="1"/>
  <c r="AW205" i="7"/>
  <c r="AX205" i="7" s="1"/>
  <c r="AY205" i="7"/>
  <c r="AZ205" i="7" s="1"/>
  <c r="BA205" i="7"/>
  <c r="BB205" i="7"/>
  <c r="BC205" i="7"/>
  <c r="BD205" i="7"/>
  <c r="BE205" i="7"/>
  <c r="BF205" i="7"/>
  <c r="BG205" i="7"/>
  <c r="BH205" i="7"/>
  <c r="BI205" i="7"/>
  <c r="BJ205" i="7"/>
  <c r="AF206" i="7"/>
  <c r="AG206" i="7"/>
  <c r="AH206" i="7" s="1"/>
  <c r="AI206" i="7"/>
  <c r="AJ206" i="7"/>
  <c r="AK206" i="7"/>
  <c r="AL206" i="7"/>
  <c r="AO206" i="7"/>
  <c r="AP206" i="7"/>
  <c r="AQ206" i="7"/>
  <c r="AR206" i="7"/>
  <c r="AS206" i="7"/>
  <c r="AT206" i="7" s="1"/>
  <c r="AU206" i="7"/>
  <c r="AV206" i="7" s="1"/>
  <c r="AW206" i="7"/>
  <c r="AX206" i="7" s="1"/>
  <c r="AY206" i="7"/>
  <c r="AZ206" i="7" s="1"/>
  <c r="BA206" i="7"/>
  <c r="BB206" i="7"/>
  <c r="BC206" i="7"/>
  <c r="BD206" i="7"/>
  <c r="BE206" i="7"/>
  <c r="BF206" i="7"/>
  <c r="BG206" i="7"/>
  <c r="BH206" i="7"/>
  <c r="BI206" i="7"/>
  <c r="BJ206" i="7"/>
  <c r="AF207" i="7"/>
  <c r="AG207" i="7"/>
  <c r="AH207" i="7" s="1"/>
  <c r="AI207" i="7"/>
  <c r="AJ207" i="7"/>
  <c r="AK207" i="7"/>
  <c r="AL207" i="7"/>
  <c r="AO207" i="7"/>
  <c r="AP207" i="7"/>
  <c r="AQ207" i="7"/>
  <c r="AR207" i="7"/>
  <c r="AS207" i="7"/>
  <c r="AT207" i="7" s="1"/>
  <c r="AU207" i="7"/>
  <c r="AV207" i="7" s="1"/>
  <c r="AW207" i="7"/>
  <c r="AX207" i="7" s="1"/>
  <c r="AY207" i="7"/>
  <c r="AZ207" i="7" s="1"/>
  <c r="BA207" i="7"/>
  <c r="BB207" i="7"/>
  <c r="BC207" i="7"/>
  <c r="BD207" i="7"/>
  <c r="BE207" i="7"/>
  <c r="BF207" i="7"/>
  <c r="BG207" i="7"/>
  <c r="BH207" i="7"/>
  <c r="BI207" i="7"/>
  <c r="BJ207" i="7"/>
  <c r="AF208" i="7"/>
  <c r="AG208" i="7"/>
  <c r="AH208" i="7" s="1"/>
  <c r="AI208" i="7"/>
  <c r="AJ208" i="7"/>
  <c r="AK208" i="7"/>
  <c r="AL208" i="7"/>
  <c r="AO208" i="7"/>
  <c r="AP208" i="7"/>
  <c r="AQ208" i="7"/>
  <c r="AR208" i="7"/>
  <c r="AS208" i="7"/>
  <c r="AT208" i="7" s="1"/>
  <c r="AU208" i="7"/>
  <c r="AV208" i="7"/>
  <c r="AW208" i="7"/>
  <c r="AX208" i="7" s="1"/>
  <c r="AY208" i="7"/>
  <c r="AZ208" i="7" s="1"/>
  <c r="BA208" i="7"/>
  <c r="BB208" i="7"/>
  <c r="BC208" i="7"/>
  <c r="BD208" i="7"/>
  <c r="BE208" i="7"/>
  <c r="BF208" i="7"/>
  <c r="BG208" i="7"/>
  <c r="BH208" i="7"/>
  <c r="BI208" i="7"/>
  <c r="BJ208" i="7"/>
  <c r="AF209" i="7"/>
  <c r="AG209" i="7"/>
  <c r="AH209" i="7" s="1"/>
  <c r="AI209" i="7"/>
  <c r="AJ209" i="7"/>
  <c r="AK209" i="7"/>
  <c r="AL209" i="7"/>
  <c r="AO209" i="7"/>
  <c r="AP209" i="7"/>
  <c r="AQ209" i="7"/>
  <c r="AR209" i="7"/>
  <c r="AS209" i="7"/>
  <c r="AT209" i="7" s="1"/>
  <c r="AU209" i="7"/>
  <c r="AV209" i="7" s="1"/>
  <c r="AW209" i="7"/>
  <c r="AX209" i="7" s="1"/>
  <c r="AY209" i="7"/>
  <c r="AZ209" i="7" s="1"/>
  <c r="BA209" i="7"/>
  <c r="BB209" i="7"/>
  <c r="BC209" i="7"/>
  <c r="BD209" i="7"/>
  <c r="BE209" i="7"/>
  <c r="BF209" i="7"/>
  <c r="BG209" i="7"/>
  <c r="BH209" i="7"/>
  <c r="BI209" i="7"/>
  <c r="BJ209" i="7"/>
  <c r="AF210" i="7"/>
  <c r="AG210" i="7"/>
  <c r="AH210" i="7" s="1"/>
  <c r="AI210" i="7"/>
  <c r="AJ210" i="7"/>
  <c r="AK210" i="7"/>
  <c r="AL210" i="7"/>
  <c r="AO210" i="7"/>
  <c r="AP210" i="7"/>
  <c r="AQ210" i="7"/>
  <c r="AR210" i="7"/>
  <c r="AS210" i="7"/>
  <c r="AT210" i="7" s="1"/>
  <c r="AU210" i="7"/>
  <c r="AV210" i="7" s="1"/>
  <c r="AW210" i="7"/>
  <c r="AX210" i="7" s="1"/>
  <c r="AY210" i="7"/>
  <c r="AZ210" i="7" s="1"/>
  <c r="BA210" i="7"/>
  <c r="BB210" i="7"/>
  <c r="BC210" i="7"/>
  <c r="BD210" i="7"/>
  <c r="BE210" i="7"/>
  <c r="BF210" i="7"/>
  <c r="BG210" i="7"/>
  <c r="BH210" i="7"/>
  <c r="BI210" i="7"/>
  <c r="BJ210" i="7"/>
  <c r="AF211" i="7"/>
  <c r="AG211" i="7"/>
  <c r="AH211" i="7"/>
  <c r="AI211" i="7"/>
  <c r="AJ211" i="7"/>
  <c r="AK211" i="7"/>
  <c r="AL211" i="7"/>
  <c r="AO211" i="7"/>
  <c r="AP211" i="7"/>
  <c r="AQ211" i="7"/>
  <c r="AR211" i="7"/>
  <c r="AS211" i="7"/>
  <c r="AT211" i="7" s="1"/>
  <c r="AU211" i="7"/>
  <c r="AV211" i="7" s="1"/>
  <c r="AW211" i="7"/>
  <c r="AX211" i="7" s="1"/>
  <c r="AY211" i="7"/>
  <c r="AZ211" i="7" s="1"/>
  <c r="BA211" i="7"/>
  <c r="BB211" i="7"/>
  <c r="BC211" i="7"/>
  <c r="BD211" i="7"/>
  <c r="BE211" i="7"/>
  <c r="BF211" i="7"/>
  <c r="BG211" i="7"/>
  <c r="BH211" i="7"/>
  <c r="BI211" i="7"/>
  <c r="BJ211" i="7"/>
  <c r="AF212" i="7"/>
  <c r="AG212" i="7"/>
  <c r="AH212" i="7" s="1"/>
  <c r="AI212" i="7"/>
  <c r="AJ212" i="7"/>
  <c r="AK212" i="7"/>
  <c r="AL212" i="7"/>
  <c r="AO212" i="7"/>
  <c r="AP212" i="7"/>
  <c r="AQ212" i="7"/>
  <c r="AR212" i="7"/>
  <c r="AS212" i="7"/>
  <c r="AT212" i="7" s="1"/>
  <c r="AU212" i="7"/>
  <c r="AV212" i="7" s="1"/>
  <c r="AW212" i="7"/>
  <c r="AX212" i="7" s="1"/>
  <c r="AY212" i="7"/>
  <c r="AZ212" i="7" s="1"/>
  <c r="BA212" i="7"/>
  <c r="BB212" i="7"/>
  <c r="BC212" i="7"/>
  <c r="BD212" i="7"/>
  <c r="BE212" i="7"/>
  <c r="BF212" i="7"/>
  <c r="BG212" i="7"/>
  <c r="BH212" i="7"/>
  <c r="BI212" i="7"/>
  <c r="BJ212" i="7"/>
  <c r="AF213" i="7"/>
  <c r="AG213" i="7"/>
  <c r="AH213" i="7" s="1"/>
  <c r="AI213" i="7"/>
  <c r="AJ213" i="7"/>
  <c r="AK213" i="7"/>
  <c r="AL213" i="7"/>
  <c r="AO213" i="7"/>
  <c r="AP213" i="7"/>
  <c r="AQ213" i="7"/>
  <c r="AR213" i="7"/>
  <c r="AS213" i="7"/>
  <c r="AT213" i="7" s="1"/>
  <c r="AU213" i="7"/>
  <c r="AV213" i="7" s="1"/>
  <c r="AW213" i="7"/>
  <c r="AX213" i="7" s="1"/>
  <c r="AY213" i="7"/>
  <c r="AZ213" i="7" s="1"/>
  <c r="BA213" i="7"/>
  <c r="BB213" i="7"/>
  <c r="BC213" i="7"/>
  <c r="BD213" i="7"/>
  <c r="BE213" i="7"/>
  <c r="BF213" i="7"/>
  <c r="BG213" i="7"/>
  <c r="BH213" i="7"/>
  <c r="BI213" i="7"/>
  <c r="BJ213" i="7"/>
  <c r="AF214" i="7"/>
  <c r="AG214" i="7"/>
  <c r="AH214" i="7" s="1"/>
  <c r="AI214" i="7"/>
  <c r="AJ214" i="7"/>
  <c r="AK214" i="7"/>
  <c r="AL214" i="7"/>
  <c r="AO214" i="7"/>
  <c r="AP214" i="7"/>
  <c r="AQ214" i="7"/>
  <c r="AR214" i="7"/>
  <c r="AS214" i="7"/>
  <c r="AT214" i="7" s="1"/>
  <c r="AU214" i="7"/>
  <c r="AV214" i="7" s="1"/>
  <c r="AW214" i="7"/>
  <c r="AX214" i="7" s="1"/>
  <c r="AY214" i="7"/>
  <c r="AZ214" i="7" s="1"/>
  <c r="BA214" i="7"/>
  <c r="BB214" i="7"/>
  <c r="BC214" i="7"/>
  <c r="BD214" i="7"/>
  <c r="BE214" i="7"/>
  <c r="BF214" i="7"/>
  <c r="BG214" i="7"/>
  <c r="BH214" i="7"/>
  <c r="BI214" i="7"/>
  <c r="BJ214" i="7"/>
  <c r="AF215" i="7"/>
  <c r="AG215" i="7"/>
  <c r="AH215" i="7" s="1"/>
  <c r="AI215" i="7"/>
  <c r="AJ215" i="7"/>
  <c r="AK215" i="7"/>
  <c r="AL215" i="7"/>
  <c r="AO215" i="7"/>
  <c r="AP215" i="7"/>
  <c r="AQ215" i="7"/>
  <c r="AR215" i="7"/>
  <c r="AS215" i="7"/>
  <c r="AT215" i="7" s="1"/>
  <c r="AU215" i="7"/>
  <c r="AV215" i="7" s="1"/>
  <c r="AW215" i="7"/>
  <c r="AX215" i="7" s="1"/>
  <c r="AY215" i="7"/>
  <c r="AZ215" i="7" s="1"/>
  <c r="BA215" i="7"/>
  <c r="BB215" i="7"/>
  <c r="BC215" i="7"/>
  <c r="BD215" i="7"/>
  <c r="BE215" i="7"/>
  <c r="BF215" i="7"/>
  <c r="BG215" i="7"/>
  <c r="BH215" i="7"/>
  <c r="BI215" i="7"/>
  <c r="BJ215" i="7"/>
  <c r="AF216" i="7"/>
  <c r="AG216" i="7"/>
  <c r="AH216" i="7" s="1"/>
  <c r="AI216" i="7"/>
  <c r="AJ216" i="7"/>
  <c r="AK216" i="7"/>
  <c r="AL216" i="7"/>
  <c r="AO216" i="7"/>
  <c r="AP216" i="7"/>
  <c r="AQ216" i="7"/>
  <c r="AR216" i="7"/>
  <c r="AS216" i="7"/>
  <c r="AT216" i="7" s="1"/>
  <c r="AU216" i="7"/>
  <c r="AV216" i="7" s="1"/>
  <c r="AW216" i="7"/>
  <c r="AX216" i="7" s="1"/>
  <c r="AY216" i="7"/>
  <c r="AZ216" i="7" s="1"/>
  <c r="BA216" i="7"/>
  <c r="BB216" i="7"/>
  <c r="BC216" i="7"/>
  <c r="BD216" i="7"/>
  <c r="BE216" i="7"/>
  <c r="BF216" i="7"/>
  <c r="BG216" i="7"/>
  <c r="BH216" i="7"/>
  <c r="BI216" i="7"/>
  <c r="BJ216" i="7"/>
  <c r="AF217" i="7"/>
  <c r="AG217" i="7"/>
  <c r="AH217" i="7" s="1"/>
  <c r="AI217" i="7"/>
  <c r="AJ217" i="7"/>
  <c r="AK217" i="7"/>
  <c r="AL217" i="7"/>
  <c r="AO217" i="7"/>
  <c r="AP217" i="7"/>
  <c r="AQ217" i="7"/>
  <c r="AR217" i="7"/>
  <c r="AS217" i="7"/>
  <c r="AT217" i="7" s="1"/>
  <c r="AU217" i="7"/>
  <c r="AV217" i="7" s="1"/>
  <c r="AW217" i="7"/>
  <c r="AX217" i="7" s="1"/>
  <c r="AY217" i="7"/>
  <c r="AZ217" i="7" s="1"/>
  <c r="BA217" i="7"/>
  <c r="BB217" i="7"/>
  <c r="BC217" i="7"/>
  <c r="BD217" i="7"/>
  <c r="BE217" i="7"/>
  <c r="BF217" i="7"/>
  <c r="BG217" i="7"/>
  <c r="BH217" i="7"/>
  <c r="BI217" i="7"/>
  <c r="BJ217" i="7"/>
  <c r="AF218" i="7"/>
  <c r="AG218" i="7"/>
  <c r="AH218" i="7" s="1"/>
  <c r="AI218" i="7"/>
  <c r="AJ218" i="7"/>
  <c r="AK218" i="7"/>
  <c r="AL218" i="7"/>
  <c r="AO218" i="7"/>
  <c r="AP218" i="7"/>
  <c r="AQ218" i="7"/>
  <c r="AR218" i="7"/>
  <c r="AS218" i="7"/>
  <c r="AT218" i="7" s="1"/>
  <c r="AU218" i="7"/>
  <c r="AV218" i="7" s="1"/>
  <c r="AW218" i="7"/>
  <c r="AX218" i="7" s="1"/>
  <c r="AY218" i="7"/>
  <c r="AZ218" i="7" s="1"/>
  <c r="BA218" i="7"/>
  <c r="BB218" i="7"/>
  <c r="BC218" i="7"/>
  <c r="BD218" i="7"/>
  <c r="BE218" i="7"/>
  <c r="BF218" i="7"/>
  <c r="BG218" i="7"/>
  <c r="BH218" i="7"/>
  <c r="BI218" i="7"/>
  <c r="BJ218" i="7"/>
  <c r="AF219" i="7"/>
  <c r="AG219" i="7"/>
  <c r="AH219" i="7" s="1"/>
  <c r="AI219" i="7"/>
  <c r="AJ219" i="7"/>
  <c r="AK219" i="7"/>
  <c r="AL219" i="7"/>
  <c r="AO219" i="7"/>
  <c r="AP219" i="7"/>
  <c r="AQ219" i="7"/>
  <c r="AR219" i="7"/>
  <c r="AS219" i="7"/>
  <c r="AT219" i="7" s="1"/>
  <c r="AU219" i="7"/>
  <c r="AV219" i="7" s="1"/>
  <c r="AW219" i="7"/>
  <c r="AX219" i="7" s="1"/>
  <c r="AY219" i="7"/>
  <c r="AZ219" i="7" s="1"/>
  <c r="BA219" i="7"/>
  <c r="BB219" i="7"/>
  <c r="BC219" i="7"/>
  <c r="BD219" i="7"/>
  <c r="BE219" i="7"/>
  <c r="BF219" i="7"/>
  <c r="BG219" i="7"/>
  <c r="BH219" i="7"/>
  <c r="BI219" i="7"/>
  <c r="BJ219" i="7"/>
  <c r="AF220" i="7"/>
  <c r="AG220" i="7"/>
  <c r="AH220" i="7" s="1"/>
  <c r="AI220" i="7"/>
  <c r="AJ220" i="7"/>
  <c r="AK220" i="7"/>
  <c r="AL220" i="7"/>
  <c r="AO220" i="7"/>
  <c r="AP220" i="7"/>
  <c r="AQ220" i="7"/>
  <c r="AR220" i="7"/>
  <c r="AS220" i="7"/>
  <c r="AT220" i="7" s="1"/>
  <c r="AU220" i="7"/>
  <c r="AV220" i="7" s="1"/>
  <c r="AW220" i="7"/>
  <c r="AX220" i="7" s="1"/>
  <c r="AY220" i="7"/>
  <c r="AZ220" i="7" s="1"/>
  <c r="BA220" i="7"/>
  <c r="BB220" i="7"/>
  <c r="BC220" i="7"/>
  <c r="BD220" i="7"/>
  <c r="BE220" i="7"/>
  <c r="BF220" i="7"/>
  <c r="BG220" i="7"/>
  <c r="BH220" i="7"/>
  <c r="BI220" i="7"/>
  <c r="BJ220" i="7"/>
  <c r="AF221" i="7"/>
  <c r="AG221" i="7"/>
  <c r="AH221" i="7" s="1"/>
  <c r="AI221" i="7"/>
  <c r="AJ221" i="7"/>
  <c r="AK221" i="7"/>
  <c r="AL221" i="7"/>
  <c r="AO221" i="7"/>
  <c r="AP221" i="7"/>
  <c r="AQ221" i="7"/>
  <c r="AR221" i="7"/>
  <c r="AS221" i="7"/>
  <c r="AT221" i="7" s="1"/>
  <c r="AU221" i="7"/>
  <c r="AV221" i="7"/>
  <c r="AW221" i="7"/>
  <c r="AX221" i="7" s="1"/>
  <c r="AY221" i="7"/>
  <c r="AZ221" i="7" s="1"/>
  <c r="BA221" i="7"/>
  <c r="BB221" i="7"/>
  <c r="BC221" i="7"/>
  <c r="BD221" i="7"/>
  <c r="BE221" i="7"/>
  <c r="BF221" i="7"/>
  <c r="BG221" i="7"/>
  <c r="BH221" i="7"/>
  <c r="BI221" i="7"/>
  <c r="BJ221" i="7"/>
  <c r="AF222" i="7"/>
  <c r="AG222" i="7"/>
  <c r="AH222" i="7" s="1"/>
  <c r="AI222" i="7"/>
  <c r="AJ222" i="7"/>
  <c r="AK222" i="7"/>
  <c r="AL222" i="7"/>
  <c r="AO222" i="7"/>
  <c r="AP222" i="7"/>
  <c r="AQ222" i="7"/>
  <c r="AR222" i="7"/>
  <c r="AS222" i="7"/>
  <c r="AT222" i="7" s="1"/>
  <c r="AU222" i="7"/>
  <c r="AV222" i="7" s="1"/>
  <c r="AW222" i="7"/>
  <c r="AX222" i="7" s="1"/>
  <c r="AY222" i="7"/>
  <c r="AZ222" i="7"/>
  <c r="BA222" i="7"/>
  <c r="BB222" i="7"/>
  <c r="BC222" i="7"/>
  <c r="BD222" i="7"/>
  <c r="BE222" i="7"/>
  <c r="BF222" i="7"/>
  <c r="BG222" i="7"/>
  <c r="BH222" i="7"/>
  <c r="BI222" i="7"/>
  <c r="BJ222" i="7"/>
  <c r="AF223" i="7"/>
  <c r="AG223" i="7"/>
  <c r="AH223" i="7" s="1"/>
  <c r="AI223" i="7"/>
  <c r="AJ223" i="7"/>
  <c r="AK223" i="7"/>
  <c r="AL223" i="7"/>
  <c r="AO223" i="7"/>
  <c r="AP223" i="7"/>
  <c r="AQ223" i="7"/>
  <c r="AR223" i="7"/>
  <c r="AS223" i="7"/>
  <c r="AT223" i="7" s="1"/>
  <c r="AU223" i="7"/>
  <c r="AV223" i="7" s="1"/>
  <c r="AW223" i="7"/>
  <c r="AX223" i="7" s="1"/>
  <c r="AY223" i="7"/>
  <c r="AZ223" i="7" s="1"/>
  <c r="BA223" i="7"/>
  <c r="BB223" i="7"/>
  <c r="BC223" i="7"/>
  <c r="BD223" i="7"/>
  <c r="BE223" i="7"/>
  <c r="BF223" i="7"/>
  <c r="BG223" i="7"/>
  <c r="BH223" i="7"/>
  <c r="BI223" i="7"/>
  <c r="BJ223" i="7"/>
  <c r="AF224" i="7"/>
  <c r="AG224" i="7"/>
  <c r="AH224" i="7"/>
  <c r="AI224" i="7"/>
  <c r="AJ224" i="7"/>
  <c r="AK224" i="7"/>
  <c r="AL224" i="7"/>
  <c r="AO224" i="7"/>
  <c r="AP224" i="7"/>
  <c r="AQ224" i="7"/>
  <c r="AR224" i="7"/>
  <c r="AS224" i="7"/>
  <c r="AT224" i="7" s="1"/>
  <c r="AU224" i="7"/>
  <c r="AV224" i="7" s="1"/>
  <c r="AW224" i="7"/>
  <c r="AX224" i="7" s="1"/>
  <c r="AY224" i="7"/>
  <c r="AZ224" i="7" s="1"/>
  <c r="BA224" i="7"/>
  <c r="BB224" i="7"/>
  <c r="BC224" i="7"/>
  <c r="BD224" i="7"/>
  <c r="BE224" i="7"/>
  <c r="BF224" i="7"/>
  <c r="BG224" i="7"/>
  <c r="BH224" i="7"/>
  <c r="BI224" i="7"/>
  <c r="BJ224" i="7"/>
  <c r="AF225" i="7"/>
  <c r="AG225" i="7"/>
  <c r="AH225" i="7" s="1"/>
  <c r="AI225" i="7"/>
  <c r="AJ225" i="7"/>
  <c r="AK225" i="7"/>
  <c r="AL225" i="7"/>
  <c r="AO225" i="7"/>
  <c r="AP225" i="7"/>
  <c r="AQ225" i="7"/>
  <c r="AR225" i="7"/>
  <c r="AS225" i="7"/>
  <c r="AT225" i="7" s="1"/>
  <c r="AU225" i="7"/>
  <c r="AV225" i="7" s="1"/>
  <c r="AW225" i="7"/>
  <c r="AX225" i="7" s="1"/>
  <c r="AY225" i="7"/>
  <c r="AZ225" i="7" s="1"/>
  <c r="BA225" i="7"/>
  <c r="BB225" i="7"/>
  <c r="BC225" i="7"/>
  <c r="BD225" i="7"/>
  <c r="BE225" i="7"/>
  <c r="BF225" i="7"/>
  <c r="BG225" i="7"/>
  <c r="BH225" i="7"/>
  <c r="BI225" i="7"/>
  <c r="BJ225" i="7"/>
  <c r="AF226" i="7"/>
  <c r="AG226" i="7"/>
  <c r="AH226" i="7" s="1"/>
  <c r="AI226" i="7"/>
  <c r="AJ226" i="7"/>
  <c r="AK226" i="7"/>
  <c r="AL226" i="7"/>
  <c r="AO226" i="7"/>
  <c r="AP226" i="7"/>
  <c r="AQ226" i="7"/>
  <c r="AR226" i="7"/>
  <c r="AS226" i="7"/>
  <c r="AT226" i="7" s="1"/>
  <c r="AU226" i="7"/>
  <c r="AV226" i="7" s="1"/>
  <c r="AW226" i="7"/>
  <c r="AX226" i="7" s="1"/>
  <c r="AY226" i="7"/>
  <c r="AZ226" i="7" s="1"/>
  <c r="BA226" i="7"/>
  <c r="BB226" i="7"/>
  <c r="BC226" i="7"/>
  <c r="BD226" i="7"/>
  <c r="BE226" i="7"/>
  <c r="BF226" i="7"/>
  <c r="BG226" i="7"/>
  <c r="BH226" i="7"/>
  <c r="BI226" i="7"/>
  <c r="BJ226" i="7"/>
  <c r="AF227" i="7"/>
  <c r="AG227" i="7"/>
  <c r="AH227" i="7" s="1"/>
  <c r="AI227" i="7"/>
  <c r="AJ227" i="7"/>
  <c r="AK227" i="7"/>
  <c r="AL227" i="7"/>
  <c r="AO227" i="7"/>
  <c r="AP227" i="7"/>
  <c r="AQ227" i="7"/>
  <c r="AR227" i="7"/>
  <c r="AS227" i="7"/>
  <c r="AT227" i="7" s="1"/>
  <c r="AU227" i="7"/>
  <c r="AV227" i="7" s="1"/>
  <c r="AW227" i="7"/>
  <c r="AX227" i="7" s="1"/>
  <c r="AY227" i="7"/>
  <c r="AZ227" i="7" s="1"/>
  <c r="BA227" i="7"/>
  <c r="BB227" i="7"/>
  <c r="BC227" i="7"/>
  <c r="BD227" i="7"/>
  <c r="BE227" i="7"/>
  <c r="BF227" i="7"/>
  <c r="BG227" i="7"/>
  <c r="BH227" i="7"/>
  <c r="BI227" i="7"/>
  <c r="BJ227" i="7"/>
  <c r="AF228" i="7"/>
  <c r="AG228" i="7"/>
  <c r="AH228" i="7" s="1"/>
  <c r="AI228" i="7"/>
  <c r="AJ228" i="7"/>
  <c r="AK228" i="7"/>
  <c r="AL228" i="7"/>
  <c r="AO228" i="7"/>
  <c r="AP228" i="7"/>
  <c r="AQ228" i="7"/>
  <c r="AR228" i="7"/>
  <c r="AS228" i="7"/>
  <c r="AT228" i="7" s="1"/>
  <c r="AU228" i="7"/>
  <c r="AV228" i="7" s="1"/>
  <c r="AW228" i="7"/>
  <c r="AX228" i="7" s="1"/>
  <c r="AY228" i="7"/>
  <c r="AZ228" i="7" s="1"/>
  <c r="BA228" i="7"/>
  <c r="BB228" i="7"/>
  <c r="BC228" i="7"/>
  <c r="BD228" i="7"/>
  <c r="BE228" i="7"/>
  <c r="BF228" i="7"/>
  <c r="BG228" i="7"/>
  <c r="BH228" i="7"/>
  <c r="BI228" i="7"/>
  <c r="BJ228" i="7"/>
  <c r="AF229" i="7"/>
  <c r="AG229" i="7"/>
  <c r="AH229" i="7" s="1"/>
  <c r="AI229" i="7"/>
  <c r="AJ229" i="7"/>
  <c r="AK229" i="7"/>
  <c r="AL229" i="7"/>
  <c r="AO229" i="7"/>
  <c r="AP229" i="7"/>
  <c r="AQ229" i="7"/>
  <c r="AR229" i="7"/>
  <c r="AS229" i="7"/>
  <c r="AT229" i="7" s="1"/>
  <c r="AU229" i="7"/>
  <c r="AV229" i="7" s="1"/>
  <c r="AW229" i="7"/>
  <c r="AX229" i="7" s="1"/>
  <c r="AY229" i="7"/>
  <c r="AZ229" i="7" s="1"/>
  <c r="BA229" i="7"/>
  <c r="BB229" i="7"/>
  <c r="BC229" i="7"/>
  <c r="BD229" i="7"/>
  <c r="BE229" i="7"/>
  <c r="BF229" i="7"/>
  <c r="BG229" i="7"/>
  <c r="BH229" i="7"/>
  <c r="BI229" i="7"/>
  <c r="BJ229" i="7"/>
  <c r="AF230" i="7"/>
  <c r="AG230" i="7"/>
  <c r="AH230" i="7" s="1"/>
  <c r="AI230" i="7"/>
  <c r="AJ230" i="7"/>
  <c r="AK230" i="7"/>
  <c r="AL230" i="7"/>
  <c r="AO230" i="7"/>
  <c r="AP230" i="7"/>
  <c r="AQ230" i="7"/>
  <c r="AR230" i="7"/>
  <c r="AS230" i="7"/>
  <c r="AT230" i="7" s="1"/>
  <c r="AU230" i="7"/>
  <c r="AV230" i="7" s="1"/>
  <c r="AW230" i="7"/>
  <c r="AX230" i="7" s="1"/>
  <c r="AY230" i="7"/>
  <c r="AZ230" i="7" s="1"/>
  <c r="BA230" i="7"/>
  <c r="BB230" i="7"/>
  <c r="BC230" i="7"/>
  <c r="BD230" i="7"/>
  <c r="BE230" i="7"/>
  <c r="BF230" i="7"/>
  <c r="BG230" i="7"/>
  <c r="BH230" i="7"/>
  <c r="BI230" i="7"/>
  <c r="BJ230" i="7"/>
  <c r="AF231" i="7"/>
  <c r="AG231" i="7"/>
  <c r="AH231" i="7" s="1"/>
  <c r="AI231" i="7"/>
  <c r="AJ231" i="7"/>
  <c r="AK231" i="7"/>
  <c r="AL231" i="7"/>
  <c r="AO231" i="7"/>
  <c r="AP231" i="7"/>
  <c r="AQ231" i="7"/>
  <c r="AR231" i="7"/>
  <c r="AS231" i="7"/>
  <c r="AT231" i="7" s="1"/>
  <c r="AU231" i="7"/>
  <c r="AV231" i="7" s="1"/>
  <c r="AW231" i="7"/>
  <c r="AX231" i="7" s="1"/>
  <c r="AY231" i="7"/>
  <c r="AZ231" i="7" s="1"/>
  <c r="BA231" i="7"/>
  <c r="BB231" i="7"/>
  <c r="BC231" i="7"/>
  <c r="BD231" i="7"/>
  <c r="BE231" i="7"/>
  <c r="BF231" i="7"/>
  <c r="BG231" i="7"/>
  <c r="BH231" i="7"/>
  <c r="BI231" i="7"/>
  <c r="BJ231" i="7"/>
  <c r="AF232" i="7"/>
  <c r="AG232" i="7"/>
  <c r="AH232" i="7" s="1"/>
  <c r="AI232" i="7"/>
  <c r="AJ232" i="7"/>
  <c r="AK232" i="7"/>
  <c r="AL232" i="7"/>
  <c r="AO232" i="7"/>
  <c r="AP232" i="7"/>
  <c r="AQ232" i="7"/>
  <c r="AR232" i="7"/>
  <c r="AS232" i="7"/>
  <c r="AT232" i="7" s="1"/>
  <c r="AU232" i="7"/>
  <c r="AV232" i="7" s="1"/>
  <c r="AW232" i="7"/>
  <c r="AX232" i="7" s="1"/>
  <c r="AY232" i="7"/>
  <c r="AZ232" i="7" s="1"/>
  <c r="BA232" i="7"/>
  <c r="BB232" i="7"/>
  <c r="BC232" i="7"/>
  <c r="BD232" i="7"/>
  <c r="BE232" i="7"/>
  <c r="BF232" i="7"/>
  <c r="BG232" i="7"/>
  <c r="BH232" i="7"/>
  <c r="BI232" i="7"/>
  <c r="BJ232" i="7"/>
  <c r="AF233" i="7"/>
  <c r="AG233" i="7"/>
  <c r="AH233" i="7" s="1"/>
  <c r="AI233" i="7"/>
  <c r="AJ233" i="7"/>
  <c r="AK233" i="7"/>
  <c r="AL233" i="7"/>
  <c r="AO233" i="7"/>
  <c r="AP233" i="7"/>
  <c r="AQ233" i="7"/>
  <c r="AR233" i="7"/>
  <c r="AS233" i="7"/>
  <c r="AT233" i="7" s="1"/>
  <c r="AU233" i="7"/>
  <c r="AV233" i="7" s="1"/>
  <c r="AW233" i="7"/>
  <c r="AX233" i="7" s="1"/>
  <c r="AY233" i="7"/>
  <c r="AZ233" i="7" s="1"/>
  <c r="BA233" i="7"/>
  <c r="BB233" i="7"/>
  <c r="BC233" i="7"/>
  <c r="BD233" i="7"/>
  <c r="BE233" i="7"/>
  <c r="BF233" i="7"/>
  <c r="BG233" i="7"/>
  <c r="BH233" i="7"/>
  <c r="BI233" i="7"/>
  <c r="BJ233" i="7"/>
  <c r="AF234" i="7"/>
  <c r="AG234" i="7"/>
  <c r="AH234" i="7" s="1"/>
  <c r="AI234" i="7"/>
  <c r="AJ234" i="7"/>
  <c r="AK234" i="7"/>
  <c r="AL234" i="7"/>
  <c r="AO234" i="7"/>
  <c r="AP234" i="7"/>
  <c r="AQ234" i="7"/>
  <c r="AR234" i="7"/>
  <c r="AS234" i="7"/>
  <c r="AT234" i="7" s="1"/>
  <c r="AU234" i="7"/>
  <c r="AV234" i="7" s="1"/>
  <c r="AW234" i="7"/>
  <c r="AX234" i="7" s="1"/>
  <c r="AY234" i="7"/>
  <c r="AZ234" i="7" s="1"/>
  <c r="BA234" i="7"/>
  <c r="BB234" i="7"/>
  <c r="BC234" i="7"/>
  <c r="BD234" i="7"/>
  <c r="BE234" i="7"/>
  <c r="BF234" i="7"/>
  <c r="BG234" i="7"/>
  <c r="BH234" i="7"/>
  <c r="BI234" i="7"/>
  <c r="BJ234" i="7"/>
  <c r="AF235" i="7"/>
  <c r="AG235" i="7"/>
  <c r="AH235" i="7" s="1"/>
  <c r="AI235" i="7"/>
  <c r="AJ235" i="7"/>
  <c r="AK235" i="7"/>
  <c r="AL235" i="7"/>
  <c r="AO235" i="7"/>
  <c r="AP235" i="7"/>
  <c r="AQ235" i="7"/>
  <c r="AR235" i="7"/>
  <c r="AS235" i="7"/>
  <c r="AT235" i="7" s="1"/>
  <c r="AU235" i="7"/>
  <c r="AV235" i="7" s="1"/>
  <c r="AW235" i="7"/>
  <c r="AX235" i="7" s="1"/>
  <c r="AY235" i="7"/>
  <c r="AZ235" i="7" s="1"/>
  <c r="BA235" i="7"/>
  <c r="BB235" i="7"/>
  <c r="BC235" i="7"/>
  <c r="BD235" i="7"/>
  <c r="BE235" i="7"/>
  <c r="BF235" i="7"/>
  <c r="BG235" i="7"/>
  <c r="BH235" i="7"/>
  <c r="BI235" i="7"/>
  <c r="BJ235" i="7"/>
  <c r="AF236" i="7"/>
  <c r="AG236" i="7"/>
  <c r="AH236" i="7" s="1"/>
  <c r="AI236" i="7"/>
  <c r="AJ236" i="7"/>
  <c r="AK236" i="7"/>
  <c r="AL236" i="7"/>
  <c r="AO236" i="7"/>
  <c r="AP236" i="7"/>
  <c r="AQ236" i="7"/>
  <c r="AR236" i="7"/>
  <c r="AS236" i="7"/>
  <c r="AT236" i="7" s="1"/>
  <c r="AU236" i="7"/>
  <c r="AV236" i="7" s="1"/>
  <c r="AW236" i="7"/>
  <c r="AX236" i="7" s="1"/>
  <c r="AY236" i="7"/>
  <c r="AZ236" i="7" s="1"/>
  <c r="BA236" i="7"/>
  <c r="BB236" i="7"/>
  <c r="BC236" i="7"/>
  <c r="BD236" i="7"/>
  <c r="BE236" i="7"/>
  <c r="BF236" i="7"/>
  <c r="BG236" i="7"/>
  <c r="BH236" i="7"/>
  <c r="BI236" i="7"/>
  <c r="BJ236" i="7"/>
  <c r="AF237" i="7"/>
  <c r="AG237" i="7"/>
  <c r="AH237" i="7" s="1"/>
  <c r="AI237" i="7"/>
  <c r="AJ237" i="7"/>
  <c r="AK237" i="7"/>
  <c r="AL237" i="7"/>
  <c r="AO237" i="7"/>
  <c r="AP237" i="7"/>
  <c r="AQ237" i="7"/>
  <c r="AR237" i="7"/>
  <c r="AS237" i="7"/>
  <c r="AT237" i="7" s="1"/>
  <c r="AU237" i="7"/>
  <c r="AV237" i="7" s="1"/>
  <c r="AW237" i="7"/>
  <c r="AX237" i="7" s="1"/>
  <c r="AY237" i="7"/>
  <c r="AZ237" i="7" s="1"/>
  <c r="BA237" i="7"/>
  <c r="BB237" i="7"/>
  <c r="BC237" i="7"/>
  <c r="BD237" i="7"/>
  <c r="BE237" i="7"/>
  <c r="BF237" i="7"/>
  <c r="BG237" i="7"/>
  <c r="BH237" i="7"/>
  <c r="BI237" i="7"/>
  <c r="BJ237" i="7"/>
  <c r="AF238" i="7"/>
  <c r="AG238" i="7"/>
  <c r="AH238" i="7" s="1"/>
  <c r="AI238" i="7"/>
  <c r="AJ238" i="7"/>
  <c r="AK238" i="7"/>
  <c r="AL238" i="7"/>
  <c r="AO238" i="7"/>
  <c r="AP238" i="7"/>
  <c r="AQ238" i="7"/>
  <c r="AR238" i="7"/>
  <c r="AS238" i="7"/>
  <c r="AT238" i="7" s="1"/>
  <c r="AU238" i="7"/>
  <c r="AV238" i="7" s="1"/>
  <c r="AW238" i="7"/>
  <c r="AX238" i="7" s="1"/>
  <c r="AY238" i="7"/>
  <c r="AZ238" i="7" s="1"/>
  <c r="BA238" i="7"/>
  <c r="BB238" i="7"/>
  <c r="BC238" i="7"/>
  <c r="BD238" i="7"/>
  <c r="BE238" i="7"/>
  <c r="BF238" i="7"/>
  <c r="BG238" i="7"/>
  <c r="BH238" i="7"/>
  <c r="BI238" i="7"/>
  <c r="BJ238" i="7"/>
  <c r="AF239" i="7"/>
  <c r="AG239" i="7"/>
  <c r="AH239" i="7" s="1"/>
  <c r="AI239" i="7"/>
  <c r="AJ239" i="7"/>
  <c r="AK239" i="7"/>
  <c r="AL239" i="7"/>
  <c r="AO239" i="7"/>
  <c r="AP239" i="7"/>
  <c r="AQ239" i="7"/>
  <c r="AR239" i="7"/>
  <c r="AS239" i="7"/>
  <c r="AT239" i="7" s="1"/>
  <c r="AU239" i="7"/>
  <c r="AV239" i="7" s="1"/>
  <c r="AW239" i="7"/>
  <c r="AX239" i="7" s="1"/>
  <c r="AY239" i="7"/>
  <c r="AZ239" i="7" s="1"/>
  <c r="BA239" i="7"/>
  <c r="BB239" i="7"/>
  <c r="BC239" i="7"/>
  <c r="BD239" i="7"/>
  <c r="BE239" i="7"/>
  <c r="BF239" i="7"/>
  <c r="BG239" i="7"/>
  <c r="BH239" i="7"/>
  <c r="BI239" i="7"/>
  <c r="BJ239" i="7"/>
  <c r="AF240" i="7"/>
  <c r="AG240" i="7"/>
  <c r="AH240" i="7" s="1"/>
  <c r="AI240" i="7"/>
  <c r="AJ240" i="7"/>
  <c r="AK240" i="7"/>
  <c r="AL240" i="7"/>
  <c r="AO240" i="7"/>
  <c r="AP240" i="7"/>
  <c r="AQ240" i="7"/>
  <c r="AR240" i="7"/>
  <c r="AS240" i="7"/>
  <c r="AT240" i="7" s="1"/>
  <c r="AU240" i="7"/>
  <c r="AV240" i="7" s="1"/>
  <c r="AW240" i="7"/>
  <c r="AX240" i="7" s="1"/>
  <c r="AY240" i="7"/>
  <c r="AZ240" i="7" s="1"/>
  <c r="BA240" i="7"/>
  <c r="BB240" i="7"/>
  <c r="BC240" i="7"/>
  <c r="BD240" i="7"/>
  <c r="BE240" i="7"/>
  <c r="BF240" i="7"/>
  <c r="BG240" i="7"/>
  <c r="BH240" i="7"/>
  <c r="BI240" i="7"/>
  <c r="BJ240" i="7"/>
  <c r="AF241" i="7"/>
  <c r="AG241" i="7"/>
  <c r="AH241" i="7" s="1"/>
  <c r="AI241" i="7"/>
  <c r="AJ241" i="7"/>
  <c r="AK241" i="7"/>
  <c r="AL241" i="7"/>
  <c r="AO241" i="7"/>
  <c r="AP241" i="7"/>
  <c r="AQ241" i="7"/>
  <c r="AR241" i="7"/>
  <c r="AS241" i="7"/>
  <c r="AT241" i="7" s="1"/>
  <c r="AU241" i="7"/>
  <c r="AV241" i="7" s="1"/>
  <c r="AW241" i="7"/>
  <c r="AX241" i="7" s="1"/>
  <c r="AY241" i="7"/>
  <c r="AZ241" i="7" s="1"/>
  <c r="BA241" i="7"/>
  <c r="BB241" i="7"/>
  <c r="BC241" i="7"/>
  <c r="BD241" i="7"/>
  <c r="BE241" i="7"/>
  <c r="BF241" i="7"/>
  <c r="BG241" i="7"/>
  <c r="BH241" i="7"/>
  <c r="BI241" i="7"/>
  <c r="BJ241" i="7"/>
  <c r="AF242" i="7"/>
  <c r="AG242" i="7"/>
  <c r="AH242" i="7" s="1"/>
  <c r="AI242" i="7"/>
  <c r="AJ242" i="7"/>
  <c r="AK242" i="7"/>
  <c r="AL242" i="7"/>
  <c r="AO242" i="7"/>
  <c r="AP242" i="7"/>
  <c r="AQ242" i="7"/>
  <c r="AR242" i="7"/>
  <c r="AS242" i="7"/>
  <c r="AT242" i="7" s="1"/>
  <c r="AU242" i="7"/>
  <c r="AV242" i="7" s="1"/>
  <c r="AW242" i="7"/>
  <c r="AX242" i="7" s="1"/>
  <c r="AY242" i="7"/>
  <c r="AZ242" i="7" s="1"/>
  <c r="BA242" i="7"/>
  <c r="BB242" i="7"/>
  <c r="BC242" i="7"/>
  <c r="BD242" i="7"/>
  <c r="BE242" i="7"/>
  <c r="BF242" i="7"/>
  <c r="BG242" i="7"/>
  <c r="BH242" i="7"/>
  <c r="BI242" i="7"/>
  <c r="BJ242" i="7"/>
  <c r="AF243" i="7"/>
  <c r="AG243" i="7"/>
  <c r="AH243" i="7" s="1"/>
  <c r="AI243" i="7"/>
  <c r="AJ243" i="7"/>
  <c r="AK243" i="7"/>
  <c r="AL243" i="7"/>
  <c r="AO243" i="7"/>
  <c r="AP243" i="7"/>
  <c r="AQ243" i="7"/>
  <c r="AR243" i="7"/>
  <c r="AS243" i="7"/>
  <c r="AT243" i="7" s="1"/>
  <c r="AU243" i="7"/>
  <c r="AV243" i="7" s="1"/>
  <c r="AW243" i="7"/>
  <c r="AX243" i="7" s="1"/>
  <c r="AY243" i="7"/>
  <c r="AZ243" i="7" s="1"/>
  <c r="BA243" i="7"/>
  <c r="BB243" i="7"/>
  <c r="BC243" i="7"/>
  <c r="BD243" i="7"/>
  <c r="BE243" i="7"/>
  <c r="BF243" i="7"/>
  <c r="BG243" i="7"/>
  <c r="BH243" i="7"/>
  <c r="BI243" i="7"/>
  <c r="BJ243" i="7"/>
  <c r="AF244" i="7"/>
  <c r="AG244" i="7"/>
  <c r="AH244" i="7" s="1"/>
  <c r="AI244" i="7"/>
  <c r="AJ244" i="7"/>
  <c r="AK244" i="7"/>
  <c r="AL244" i="7"/>
  <c r="AO244" i="7"/>
  <c r="AP244" i="7"/>
  <c r="AQ244" i="7"/>
  <c r="AR244" i="7"/>
  <c r="AS244" i="7"/>
  <c r="AT244" i="7" s="1"/>
  <c r="AU244" i="7"/>
  <c r="AV244" i="7" s="1"/>
  <c r="AW244" i="7"/>
  <c r="AX244" i="7" s="1"/>
  <c r="AY244" i="7"/>
  <c r="AZ244" i="7"/>
  <c r="BA244" i="7"/>
  <c r="BB244" i="7"/>
  <c r="BC244" i="7"/>
  <c r="BD244" i="7"/>
  <c r="BE244" i="7"/>
  <c r="BF244" i="7"/>
  <c r="BG244" i="7"/>
  <c r="BH244" i="7"/>
  <c r="BI244" i="7"/>
  <c r="BJ244" i="7"/>
  <c r="AF245" i="7"/>
  <c r="AG245" i="7"/>
  <c r="AH245" i="7" s="1"/>
  <c r="AI245" i="7"/>
  <c r="AJ245" i="7"/>
  <c r="AK245" i="7"/>
  <c r="AL245" i="7"/>
  <c r="AO245" i="7"/>
  <c r="AP245" i="7"/>
  <c r="AQ245" i="7"/>
  <c r="AR245" i="7"/>
  <c r="AS245" i="7"/>
  <c r="AT245" i="7" s="1"/>
  <c r="AU245" i="7"/>
  <c r="AV245" i="7" s="1"/>
  <c r="AW245" i="7"/>
  <c r="AX245" i="7" s="1"/>
  <c r="AY245" i="7"/>
  <c r="AZ245" i="7" s="1"/>
  <c r="BA245" i="7"/>
  <c r="BB245" i="7"/>
  <c r="BC245" i="7"/>
  <c r="BD245" i="7"/>
  <c r="BE245" i="7"/>
  <c r="BF245" i="7"/>
  <c r="BG245" i="7"/>
  <c r="BH245" i="7"/>
  <c r="BI245" i="7"/>
  <c r="BJ245" i="7"/>
  <c r="AF246" i="7"/>
  <c r="AG246" i="7"/>
  <c r="AH246" i="7" s="1"/>
  <c r="AI246" i="7"/>
  <c r="AJ246" i="7"/>
  <c r="AK246" i="7"/>
  <c r="AL246" i="7"/>
  <c r="AO246" i="7"/>
  <c r="AP246" i="7"/>
  <c r="AQ246" i="7"/>
  <c r="AR246" i="7"/>
  <c r="AS246" i="7"/>
  <c r="AT246" i="7" s="1"/>
  <c r="AU246" i="7"/>
  <c r="AV246" i="7" s="1"/>
  <c r="AW246" i="7"/>
  <c r="AX246" i="7" s="1"/>
  <c r="AY246" i="7"/>
  <c r="AZ246" i="7" s="1"/>
  <c r="BA246" i="7"/>
  <c r="BB246" i="7"/>
  <c r="BC246" i="7"/>
  <c r="BD246" i="7"/>
  <c r="BE246" i="7"/>
  <c r="BF246" i="7"/>
  <c r="BG246" i="7"/>
  <c r="BH246" i="7"/>
  <c r="BI246" i="7"/>
  <c r="BJ246" i="7"/>
  <c r="AF247" i="7"/>
  <c r="AG247" i="7"/>
  <c r="AH247" i="7" s="1"/>
  <c r="AI247" i="7"/>
  <c r="AJ247" i="7"/>
  <c r="AK247" i="7"/>
  <c r="AL247" i="7"/>
  <c r="AO247" i="7"/>
  <c r="AP247" i="7"/>
  <c r="AQ247" i="7"/>
  <c r="AR247" i="7"/>
  <c r="AS247" i="7"/>
  <c r="AT247" i="7" s="1"/>
  <c r="AU247" i="7"/>
  <c r="AV247" i="7" s="1"/>
  <c r="AW247" i="7"/>
  <c r="AX247" i="7" s="1"/>
  <c r="AY247" i="7"/>
  <c r="AZ247" i="7" s="1"/>
  <c r="BA247" i="7"/>
  <c r="BB247" i="7"/>
  <c r="BC247" i="7"/>
  <c r="BD247" i="7"/>
  <c r="BE247" i="7"/>
  <c r="BF247" i="7"/>
  <c r="BG247" i="7"/>
  <c r="BH247" i="7"/>
  <c r="BI247" i="7"/>
  <c r="BJ247" i="7"/>
  <c r="AF248" i="7"/>
  <c r="AG248" i="7"/>
  <c r="AH248" i="7" s="1"/>
  <c r="AI248" i="7"/>
  <c r="AJ248" i="7"/>
  <c r="AK248" i="7"/>
  <c r="AL248" i="7"/>
  <c r="AO248" i="7"/>
  <c r="AP248" i="7"/>
  <c r="AQ248" i="7"/>
  <c r="AR248" i="7"/>
  <c r="AS248" i="7"/>
  <c r="AT248" i="7" s="1"/>
  <c r="AU248" i="7"/>
  <c r="AV248" i="7" s="1"/>
  <c r="AW248" i="7"/>
  <c r="AX248" i="7" s="1"/>
  <c r="AY248" i="7"/>
  <c r="AZ248" i="7" s="1"/>
  <c r="BA248" i="7"/>
  <c r="BB248" i="7"/>
  <c r="BC248" i="7"/>
  <c r="BD248" i="7"/>
  <c r="BE248" i="7"/>
  <c r="BF248" i="7"/>
  <c r="BG248" i="7"/>
  <c r="BH248" i="7"/>
  <c r="BI248" i="7"/>
  <c r="BJ248" i="7"/>
  <c r="AF249" i="7"/>
  <c r="AG249" i="7"/>
  <c r="AH249" i="7" s="1"/>
  <c r="AI249" i="7"/>
  <c r="AJ249" i="7"/>
  <c r="AK249" i="7"/>
  <c r="AL249" i="7"/>
  <c r="AO249" i="7"/>
  <c r="AP249" i="7"/>
  <c r="AQ249" i="7"/>
  <c r="AR249" i="7"/>
  <c r="AS249" i="7"/>
  <c r="AT249" i="7" s="1"/>
  <c r="AU249" i="7"/>
  <c r="AV249" i="7" s="1"/>
  <c r="AW249" i="7"/>
  <c r="AX249" i="7" s="1"/>
  <c r="AY249" i="7"/>
  <c r="AZ249" i="7" s="1"/>
  <c r="BA249" i="7"/>
  <c r="BB249" i="7"/>
  <c r="BC249" i="7"/>
  <c r="BD249" i="7"/>
  <c r="BE249" i="7"/>
  <c r="BF249" i="7"/>
  <c r="BG249" i="7"/>
  <c r="BH249" i="7"/>
  <c r="BI249" i="7"/>
  <c r="BJ249" i="7"/>
  <c r="AF250" i="7"/>
  <c r="AG250" i="7"/>
  <c r="AH250" i="7" s="1"/>
  <c r="AI250" i="7"/>
  <c r="AJ250" i="7"/>
  <c r="AK250" i="7"/>
  <c r="AL250" i="7"/>
  <c r="AO250" i="7"/>
  <c r="AP250" i="7"/>
  <c r="AQ250" i="7"/>
  <c r="AR250" i="7"/>
  <c r="AS250" i="7"/>
  <c r="AT250" i="7" s="1"/>
  <c r="AU250" i="7"/>
  <c r="AV250" i="7" s="1"/>
  <c r="AW250" i="7"/>
  <c r="AX250" i="7" s="1"/>
  <c r="AY250" i="7"/>
  <c r="AZ250" i="7" s="1"/>
  <c r="BA250" i="7"/>
  <c r="BB250" i="7"/>
  <c r="BC250" i="7"/>
  <c r="BD250" i="7"/>
  <c r="BE250" i="7"/>
  <c r="BF250" i="7"/>
  <c r="BG250" i="7"/>
  <c r="BH250" i="7"/>
  <c r="BI250" i="7"/>
  <c r="BJ250" i="7"/>
  <c r="AF251" i="7"/>
  <c r="AG251" i="7"/>
  <c r="AH251" i="7" s="1"/>
  <c r="AI251" i="7"/>
  <c r="AJ251" i="7"/>
  <c r="AK251" i="7"/>
  <c r="AL251" i="7"/>
  <c r="AO251" i="7"/>
  <c r="AP251" i="7"/>
  <c r="AQ251" i="7"/>
  <c r="AR251" i="7"/>
  <c r="AS251" i="7"/>
  <c r="AT251" i="7" s="1"/>
  <c r="AU251" i="7"/>
  <c r="AV251" i="7" s="1"/>
  <c r="AW251" i="7"/>
  <c r="AX251" i="7"/>
  <c r="AY251" i="7"/>
  <c r="AZ251" i="7" s="1"/>
  <c r="BA251" i="7"/>
  <c r="BB251" i="7"/>
  <c r="BC251" i="7"/>
  <c r="BD251" i="7"/>
  <c r="BE251" i="7"/>
  <c r="BF251" i="7"/>
  <c r="BG251" i="7"/>
  <c r="BH251" i="7"/>
  <c r="BI251" i="7"/>
  <c r="BJ251" i="7"/>
  <c r="AF252" i="7"/>
  <c r="AG252" i="7"/>
  <c r="AH252" i="7" s="1"/>
  <c r="AI252" i="7"/>
  <c r="AJ252" i="7"/>
  <c r="AK252" i="7"/>
  <c r="AL252" i="7"/>
  <c r="AO252" i="7"/>
  <c r="AP252" i="7"/>
  <c r="AQ252" i="7"/>
  <c r="AR252" i="7"/>
  <c r="AS252" i="7"/>
  <c r="AT252" i="7"/>
  <c r="AU252" i="7"/>
  <c r="AV252" i="7" s="1"/>
  <c r="AW252" i="7"/>
  <c r="AX252" i="7"/>
  <c r="AY252" i="7"/>
  <c r="AZ252" i="7" s="1"/>
  <c r="BA252" i="7"/>
  <c r="BB252" i="7"/>
  <c r="BC252" i="7"/>
  <c r="BD252" i="7"/>
  <c r="BE252" i="7"/>
  <c r="BF252" i="7"/>
  <c r="BG252" i="7"/>
  <c r="BH252" i="7"/>
  <c r="BI252" i="7"/>
  <c r="BJ252" i="7"/>
  <c r="AF253" i="7"/>
  <c r="AG253" i="7"/>
  <c r="AH253" i="7" s="1"/>
  <c r="AI253" i="7"/>
  <c r="AJ253" i="7"/>
  <c r="AK253" i="7"/>
  <c r="AL253" i="7"/>
  <c r="AO253" i="7"/>
  <c r="AP253" i="7"/>
  <c r="AQ253" i="7"/>
  <c r="AR253" i="7"/>
  <c r="AS253" i="7"/>
  <c r="AT253" i="7" s="1"/>
  <c r="AU253" i="7"/>
  <c r="AV253" i="7" s="1"/>
  <c r="AW253" i="7"/>
  <c r="AX253" i="7" s="1"/>
  <c r="AY253" i="7"/>
  <c r="AZ253" i="7" s="1"/>
  <c r="BA253" i="7"/>
  <c r="BB253" i="7"/>
  <c r="BC253" i="7"/>
  <c r="BD253" i="7"/>
  <c r="BE253" i="7"/>
  <c r="BF253" i="7"/>
  <c r="BG253" i="7"/>
  <c r="BH253" i="7"/>
  <c r="BI253" i="7"/>
  <c r="BJ253" i="7"/>
  <c r="AF254" i="7"/>
  <c r="AG254" i="7"/>
  <c r="AH254" i="7" s="1"/>
  <c r="AI254" i="7"/>
  <c r="AJ254" i="7"/>
  <c r="AK254" i="7"/>
  <c r="AL254" i="7"/>
  <c r="AO254" i="7"/>
  <c r="AP254" i="7"/>
  <c r="AQ254" i="7"/>
  <c r="AR254" i="7"/>
  <c r="AS254" i="7"/>
  <c r="AT254" i="7" s="1"/>
  <c r="AU254" i="7"/>
  <c r="AV254" i="7" s="1"/>
  <c r="AW254" i="7"/>
  <c r="AX254" i="7" s="1"/>
  <c r="AY254" i="7"/>
  <c r="AZ254" i="7" s="1"/>
  <c r="BA254" i="7"/>
  <c r="BB254" i="7"/>
  <c r="BC254" i="7"/>
  <c r="BD254" i="7"/>
  <c r="BE254" i="7"/>
  <c r="BF254" i="7"/>
  <c r="BG254" i="7"/>
  <c r="BH254" i="7"/>
  <c r="BI254" i="7"/>
  <c r="BJ254" i="7"/>
  <c r="AF255" i="7"/>
  <c r="AG255" i="7"/>
  <c r="AH255" i="7" s="1"/>
  <c r="AI255" i="7"/>
  <c r="AJ255" i="7"/>
  <c r="AK255" i="7"/>
  <c r="AL255" i="7"/>
  <c r="AO255" i="7"/>
  <c r="AP255" i="7"/>
  <c r="AQ255" i="7"/>
  <c r="AR255" i="7"/>
  <c r="AS255" i="7"/>
  <c r="AT255" i="7" s="1"/>
  <c r="AU255" i="7"/>
  <c r="AV255" i="7" s="1"/>
  <c r="AW255" i="7"/>
  <c r="AX255" i="7" s="1"/>
  <c r="AY255" i="7"/>
  <c r="AZ255" i="7" s="1"/>
  <c r="BA255" i="7"/>
  <c r="BB255" i="7"/>
  <c r="BC255" i="7"/>
  <c r="BD255" i="7"/>
  <c r="BE255" i="7"/>
  <c r="BF255" i="7"/>
  <c r="BG255" i="7"/>
  <c r="BH255" i="7"/>
  <c r="BI255" i="7"/>
  <c r="BJ255" i="7"/>
  <c r="AF256" i="7"/>
  <c r="AG256" i="7"/>
  <c r="AH256" i="7" s="1"/>
  <c r="AI256" i="7"/>
  <c r="AJ256" i="7"/>
  <c r="AK256" i="7"/>
  <c r="AL256" i="7"/>
  <c r="AO256" i="7"/>
  <c r="AP256" i="7"/>
  <c r="AQ256" i="7"/>
  <c r="AR256" i="7"/>
  <c r="AS256" i="7"/>
  <c r="AT256" i="7" s="1"/>
  <c r="AU256" i="7"/>
  <c r="AV256" i="7" s="1"/>
  <c r="AW256" i="7"/>
  <c r="AX256" i="7" s="1"/>
  <c r="AY256" i="7"/>
  <c r="AZ256" i="7" s="1"/>
  <c r="BA256" i="7"/>
  <c r="BB256" i="7"/>
  <c r="BC256" i="7"/>
  <c r="BD256" i="7"/>
  <c r="BE256" i="7"/>
  <c r="BF256" i="7"/>
  <c r="BG256" i="7"/>
  <c r="BH256" i="7"/>
  <c r="BI256" i="7"/>
  <c r="BJ256" i="7"/>
  <c r="AF257" i="7"/>
  <c r="AG257" i="7"/>
  <c r="AH257" i="7" s="1"/>
  <c r="AI257" i="7"/>
  <c r="AJ257" i="7"/>
  <c r="AK257" i="7"/>
  <c r="AL257" i="7"/>
  <c r="AO257" i="7"/>
  <c r="AP257" i="7"/>
  <c r="AQ257" i="7"/>
  <c r="AR257" i="7"/>
  <c r="AS257" i="7"/>
  <c r="AT257" i="7" s="1"/>
  <c r="AU257" i="7"/>
  <c r="AV257" i="7" s="1"/>
  <c r="AW257" i="7"/>
  <c r="AX257" i="7" s="1"/>
  <c r="AY257" i="7"/>
  <c r="AZ257" i="7" s="1"/>
  <c r="BA257" i="7"/>
  <c r="BB257" i="7"/>
  <c r="BC257" i="7"/>
  <c r="BD257" i="7"/>
  <c r="BE257" i="7"/>
  <c r="BF257" i="7"/>
  <c r="BG257" i="7"/>
  <c r="BH257" i="7"/>
  <c r="BI257" i="7"/>
  <c r="BJ257" i="7"/>
  <c r="AF258" i="7"/>
  <c r="AG258" i="7"/>
  <c r="AH258" i="7" s="1"/>
  <c r="AI258" i="7"/>
  <c r="AJ258" i="7"/>
  <c r="AK258" i="7"/>
  <c r="AL258" i="7"/>
  <c r="AO258" i="7"/>
  <c r="AP258" i="7"/>
  <c r="AQ258" i="7"/>
  <c r="AR258" i="7"/>
  <c r="AS258" i="7"/>
  <c r="AT258" i="7" s="1"/>
  <c r="AU258" i="7"/>
  <c r="AV258" i="7" s="1"/>
  <c r="AW258" i="7"/>
  <c r="AX258" i="7" s="1"/>
  <c r="AY258" i="7"/>
  <c r="AZ258" i="7" s="1"/>
  <c r="BA258" i="7"/>
  <c r="BB258" i="7"/>
  <c r="BC258" i="7"/>
  <c r="BD258" i="7"/>
  <c r="BE258" i="7"/>
  <c r="BF258" i="7"/>
  <c r="BG258" i="7"/>
  <c r="BH258" i="7"/>
  <c r="BI258" i="7"/>
  <c r="BJ258" i="7"/>
  <c r="AF259" i="7"/>
  <c r="AG259" i="7"/>
  <c r="AH259" i="7" s="1"/>
  <c r="AI259" i="7"/>
  <c r="AJ259" i="7"/>
  <c r="AK259" i="7"/>
  <c r="AL259" i="7"/>
  <c r="AO259" i="7"/>
  <c r="AP259" i="7"/>
  <c r="AQ259" i="7"/>
  <c r="AR259" i="7"/>
  <c r="AS259" i="7"/>
  <c r="AT259" i="7" s="1"/>
  <c r="AU259" i="7"/>
  <c r="AV259" i="7" s="1"/>
  <c r="AW259" i="7"/>
  <c r="AX259" i="7" s="1"/>
  <c r="AY259" i="7"/>
  <c r="AZ259" i="7" s="1"/>
  <c r="BA259" i="7"/>
  <c r="BB259" i="7"/>
  <c r="BC259" i="7"/>
  <c r="BD259" i="7"/>
  <c r="BE259" i="7"/>
  <c r="BF259" i="7"/>
  <c r="BG259" i="7"/>
  <c r="BH259" i="7"/>
  <c r="BI259" i="7"/>
  <c r="BJ259" i="7"/>
  <c r="AF260" i="7"/>
  <c r="AG260" i="7"/>
  <c r="AH260" i="7" s="1"/>
  <c r="AI260" i="7"/>
  <c r="AJ260" i="7"/>
  <c r="AK260" i="7"/>
  <c r="AL260" i="7"/>
  <c r="AO260" i="7"/>
  <c r="AP260" i="7"/>
  <c r="AQ260" i="7"/>
  <c r="AR260" i="7"/>
  <c r="AS260" i="7"/>
  <c r="AT260" i="7" s="1"/>
  <c r="AU260" i="7"/>
  <c r="AV260" i="7" s="1"/>
  <c r="AW260" i="7"/>
  <c r="AX260" i="7" s="1"/>
  <c r="AY260" i="7"/>
  <c r="AZ260" i="7" s="1"/>
  <c r="BA260" i="7"/>
  <c r="BB260" i="7"/>
  <c r="BC260" i="7"/>
  <c r="BD260" i="7"/>
  <c r="BE260" i="7"/>
  <c r="BF260" i="7"/>
  <c r="BG260" i="7"/>
  <c r="BH260" i="7"/>
  <c r="BI260" i="7"/>
  <c r="BJ260" i="7"/>
  <c r="AF261" i="7"/>
  <c r="AG261" i="7"/>
  <c r="AH261" i="7" s="1"/>
  <c r="AI261" i="7"/>
  <c r="AJ261" i="7"/>
  <c r="AK261" i="7"/>
  <c r="AL261" i="7"/>
  <c r="AO261" i="7"/>
  <c r="AP261" i="7"/>
  <c r="AQ261" i="7"/>
  <c r="AR261" i="7"/>
  <c r="AS261" i="7"/>
  <c r="AT261" i="7" s="1"/>
  <c r="AU261" i="7"/>
  <c r="AV261" i="7" s="1"/>
  <c r="AW261" i="7"/>
  <c r="AX261" i="7" s="1"/>
  <c r="AY261" i="7"/>
  <c r="AZ261" i="7" s="1"/>
  <c r="BA261" i="7"/>
  <c r="BB261" i="7"/>
  <c r="BC261" i="7"/>
  <c r="BD261" i="7"/>
  <c r="BE261" i="7"/>
  <c r="BF261" i="7"/>
  <c r="BG261" i="7"/>
  <c r="BH261" i="7"/>
  <c r="BI261" i="7"/>
  <c r="BJ261" i="7"/>
  <c r="AF262" i="7"/>
  <c r="AG262" i="7"/>
  <c r="AH262" i="7" s="1"/>
  <c r="AI262" i="7"/>
  <c r="AJ262" i="7"/>
  <c r="AK262" i="7"/>
  <c r="AL262" i="7"/>
  <c r="AO262" i="7"/>
  <c r="AP262" i="7"/>
  <c r="AQ262" i="7"/>
  <c r="AR262" i="7"/>
  <c r="AS262" i="7"/>
  <c r="AT262" i="7" s="1"/>
  <c r="AU262" i="7"/>
  <c r="AV262" i="7" s="1"/>
  <c r="AW262" i="7"/>
  <c r="AX262" i="7" s="1"/>
  <c r="AY262" i="7"/>
  <c r="AZ262" i="7" s="1"/>
  <c r="BA262" i="7"/>
  <c r="BB262" i="7"/>
  <c r="BC262" i="7"/>
  <c r="BD262" i="7"/>
  <c r="BE262" i="7"/>
  <c r="BF262" i="7"/>
  <c r="BG262" i="7"/>
  <c r="BH262" i="7"/>
  <c r="BI262" i="7"/>
  <c r="BJ262" i="7"/>
  <c r="AF263" i="7"/>
  <c r="AG263" i="7"/>
  <c r="AH263" i="7" s="1"/>
  <c r="AI263" i="7"/>
  <c r="AJ263" i="7"/>
  <c r="AK263" i="7"/>
  <c r="AL263" i="7"/>
  <c r="AO263" i="7"/>
  <c r="AP263" i="7"/>
  <c r="AQ263" i="7"/>
  <c r="AR263" i="7"/>
  <c r="AS263" i="7"/>
  <c r="AT263" i="7" s="1"/>
  <c r="AU263" i="7"/>
  <c r="AV263" i="7" s="1"/>
  <c r="AW263" i="7"/>
  <c r="AX263" i="7" s="1"/>
  <c r="AY263" i="7"/>
  <c r="AZ263" i="7" s="1"/>
  <c r="BA263" i="7"/>
  <c r="BB263" i="7"/>
  <c r="BC263" i="7"/>
  <c r="BD263" i="7"/>
  <c r="BE263" i="7"/>
  <c r="BF263" i="7"/>
  <c r="BG263" i="7"/>
  <c r="BH263" i="7"/>
  <c r="BI263" i="7"/>
  <c r="BJ263" i="7"/>
  <c r="AF264" i="7"/>
  <c r="AG264" i="7"/>
  <c r="AH264" i="7" s="1"/>
  <c r="AI264" i="7"/>
  <c r="AJ264" i="7"/>
  <c r="AK264" i="7"/>
  <c r="AL264" i="7"/>
  <c r="AO264" i="7"/>
  <c r="AP264" i="7"/>
  <c r="AQ264" i="7"/>
  <c r="AR264" i="7"/>
  <c r="AS264" i="7"/>
  <c r="AT264" i="7" s="1"/>
  <c r="AU264" i="7"/>
  <c r="AV264" i="7" s="1"/>
  <c r="AW264" i="7"/>
  <c r="AX264" i="7" s="1"/>
  <c r="AY264" i="7"/>
  <c r="AZ264" i="7" s="1"/>
  <c r="BA264" i="7"/>
  <c r="BB264" i="7"/>
  <c r="BC264" i="7"/>
  <c r="BD264" i="7"/>
  <c r="BE264" i="7"/>
  <c r="BF264" i="7"/>
  <c r="BG264" i="7"/>
  <c r="BH264" i="7"/>
  <c r="BI264" i="7"/>
  <c r="BJ264" i="7"/>
  <c r="AF265" i="7"/>
  <c r="AG265" i="7"/>
  <c r="AH265" i="7" s="1"/>
  <c r="AI265" i="7"/>
  <c r="AJ265" i="7"/>
  <c r="AK265" i="7"/>
  <c r="AL265" i="7"/>
  <c r="AO265" i="7"/>
  <c r="AP265" i="7"/>
  <c r="AQ265" i="7"/>
  <c r="AR265" i="7"/>
  <c r="AS265" i="7"/>
  <c r="AT265" i="7" s="1"/>
  <c r="AU265" i="7"/>
  <c r="AV265" i="7" s="1"/>
  <c r="AW265" i="7"/>
  <c r="AX265" i="7" s="1"/>
  <c r="AY265" i="7"/>
  <c r="AZ265" i="7"/>
  <c r="BA265" i="7"/>
  <c r="BB265" i="7"/>
  <c r="BC265" i="7"/>
  <c r="BD265" i="7"/>
  <c r="BE265" i="7"/>
  <c r="BF265" i="7"/>
  <c r="BG265" i="7"/>
  <c r="BH265" i="7"/>
  <c r="BI265" i="7"/>
  <c r="BJ265" i="7"/>
  <c r="AF266" i="7"/>
  <c r="AG266" i="7"/>
  <c r="AH266" i="7" s="1"/>
  <c r="AI266" i="7"/>
  <c r="AJ266" i="7"/>
  <c r="AK266" i="7"/>
  <c r="AL266" i="7"/>
  <c r="AO266" i="7"/>
  <c r="AP266" i="7"/>
  <c r="AQ266" i="7"/>
  <c r="AR266" i="7"/>
  <c r="AS266" i="7"/>
  <c r="AT266" i="7" s="1"/>
  <c r="AU266" i="7"/>
  <c r="AV266" i="7" s="1"/>
  <c r="AW266" i="7"/>
  <c r="AX266" i="7" s="1"/>
  <c r="AY266" i="7"/>
  <c r="AZ266" i="7" s="1"/>
  <c r="BA266" i="7"/>
  <c r="BB266" i="7"/>
  <c r="BC266" i="7"/>
  <c r="BD266" i="7"/>
  <c r="BE266" i="7"/>
  <c r="BF266" i="7"/>
  <c r="BG266" i="7"/>
  <c r="BH266" i="7"/>
  <c r="BI266" i="7"/>
  <c r="BJ266" i="7"/>
  <c r="AF267" i="7"/>
  <c r="AG267" i="7"/>
  <c r="AH267" i="7" s="1"/>
  <c r="AI267" i="7"/>
  <c r="AJ267" i="7"/>
  <c r="AK267" i="7"/>
  <c r="AL267" i="7"/>
  <c r="AO267" i="7"/>
  <c r="AP267" i="7"/>
  <c r="AQ267" i="7"/>
  <c r="AR267" i="7"/>
  <c r="AS267" i="7"/>
  <c r="AT267" i="7" s="1"/>
  <c r="AU267" i="7"/>
  <c r="AV267" i="7" s="1"/>
  <c r="AW267" i="7"/>
  <c r="AX267" i="7" s="1"/>
  <c r="AY267" i="7"/>
  <c r="AZ267" i="7" s="1"/>
  <c r="BA267" i="7"/>
  <c r="BB267" i="7"/>
  <c r="BC267" i="7"/>
  <c r="BD267" i="7"/>
  <c r="BE267" i="7"/>
  <c r="BF267" i="7"/>
  <c r="BG267" i="7"/>
  <c r="BH267" i="7"/>
  <c r="BI267" i="7"/>
  <c r="BJ267" i="7"/>
  <c r="AF268" i="7"/>
  <c r="AG268" i="7"/>
  <c r="AH268" i="7" s="1"/>
  <c r="AI268" i="7"/>
  <c r="AJ268" i="7"/>
  <c r="AK268" i="7"/>
  <c r="AL268" i="7"/>
  <c r="AO268" i="7"/>
  <c r="AP268" i="7"/>
  <c r="AQ268" i="7"/>
  <c r="AR268" i="7"/>
  <c r="AS268" i="7"/>
  <c r="AT268" i="7" s="1"/>
  <c r="AU268" i="7"/>
  <c r="AV268" i="7" s="1"/>
  <c r="AW268" i="7"/>
  <c r="AX268" i="7" s="1"/>
  <c r="AY268" i="7"/>
  <c r="AZ268" i="7" s="1"/>
  <c r="BA268" i="7"/>
  <c r="BB268" i="7"/>
  <c r="BC268" i="7"/>
  <c r="BD268" i="7"/>
  <c r="BE268" i="7"/>
  <c r="BF268" i="7"/>
  <c r="BG268" i="7"/>
  <c r="BH268" i="7"/>
  <c r="BI268" i="7"/>
  <c r="BJ268" i="7"/>
  <c r="AF269" i="7"/>
  <c r="AG269" i="7"/>
  <c r="AH269" i="7" s="1"/>
  <c r="AI269" i="7"/>
  <c r="AJ269" i="7"/>
  <c r="AK269" i="7"/>
  <c r="AL269" i="7"/>
  <c r="AO269" i="7"/>
  <c r="AP269" i="7"/>
  <c r="AQ269" i="7"/>
  <c r="AR269" i="7"/>
  <c r="AS269" i="7"/>
  <c r="AT269" i="7" s="1"/>
  <c r="AU269" i="7"/>
  <c r="AV269" i="7" s="1"/>
  <c r="AW269" i="7"/>
  <c r="AX269" i="7" s="1"/>
  <c r="AY269" i="7"/>
  <c r="AZ269" i="7" s="1"/>
  <c r="BA269" i="7"/>
  <c r="BB269" i="7"/>
  <c r="BC269" i="7"/>
  <c r="BD269" i="7"/>
  <c r="BE269" i="7"/>
  <c r="BF269" i="7"/>
  <c r="BG269" i="7"/>
  <c r="BH269" i="7"/>
  <c r="BI269" i="7"/>
  <c r="BJ269" i="7"/>
  <c r="AF270" i="7"/>
  <c r="AG270" i="7"/>
  <c r="AH270" i="7" s="1"/>
  <c r="AI270" i="7"/>
  <c r="AJ270" i="7"/>
  <c r="AK270" i="7"/>
  <c r="AL270" i="7"/>
  <c r="AO270" i="7"/>
  <c r="AP270" i="7"/>
  <c r="AQ270" i="7"/>
  <c r="AR270" i="7"/>
  <c r="AS270" i="7"/>
  <c r="AT270" i="7" s="1"/>
  <c r="AU270" i="7"/>
  <c r="AV270" i="7" s="1"/>
  <c r="AW270" i="7"/>
  <c r="AX270" i="7" s="1"/>
  <c r="AY270" i="7"/>
  <c r="AZ270" i="7" s="1"/>
  <c r="BA270" i="7"/>
  <c r="BB270" i="7"/>
  <c r="BC270" i="7"/>
  <c r="BD270" i="7"/>
  <c r="BE270" i="7"/>
  <c r="BF270" i="7"/>
  <c r="BG270" i="7"/>
  <c r="BH270" i="7"/>
  <c r="BI270" i="7"/>
  <c r="BJ270" i="7"/>
  <c r="AF271" i="7"/>
  <c r="AG271" i="7"/>
  <c r="AH271" i="7" s="1"/>
  <c r="AI271" i="7"/>
  <c r="AJ271" i="7"/>
  <c r="AK271" i="7"/>
  <c r="AL271" i="7"/>
  <c r="AO271" i="7"/>
  <c r="AP271" i="7"/>
  <c r="AQ271" i="7"/>
  <c r="AR271" i="7"/>
  <c r="AS271" i="7"/>
  <c r="AT271" i="7" s="1"/>
  <c r="AU271" i="7"/>
  <c r="AV271" i="7" s="1"/>
  <c r="AW271" i="7"/>
  <c r="AX271" i="7" s="1"/>
  <c r="AY271" i="7"/>
  <c r="AZ271" i="7" s="1"/>
  <c r="BA271" i="7"/>
  <c r="BB271" i="7"/>
  <c r="BC271" i="7"/>
  <c r="BD271" i="7"/>
  <c r="BE271" i="7"/>
  <c r="BF271" i="7"/>
  <c r="BG271" i="7"/>
  <c r="BH271" i="7"/>
  <c r="BI271" i="7"/>
  <c r="BJ271" i="7"/>
  <c r="AF272" i="7"/>
  <c r="AG272" i="7"/>
  <c r="AH272" i="7" s="1"/>
  <c r="AI272" i="7"/>
  <c r="AJ272" i="7"/>
  <c r="AK272" i="7"/>
  <c r="AL272" i="7"/>
  <c r="AO272" i="7"/>
  <c r="AP272" i="7"/>
  <c r="AQ272" i="7"/>
  <c r="AR272" i="7"/>
  <c r="AS272" i="7"/>
  <c r="AT272" i="7" s="1"/>
  <c r="AU272" i="7"/>
  <c r="AV272" i="7" s="1"/>
  <c r="AW272" i="7"/>
  <c r="AX272" i="7" s="1"/>
  <c r="AY272" i="7"/>
  <c r="AZ272" i="7" s="1"/>
  <c r="BA272" i="7"/>
  <c r="BB272" i="7"/>
  <c r="BC272" i="7"/>
  <c r="BD272" i="7"/>
  <c r="BE272" i="7"/>
  <c r="BF272" i="7"/>
  <c r="BG272" i="7"/>
  <c r="BH272" i="7"/>
  <c r="BI272" i="7"/>
  <c r="BJ272" i="7"/>
  <c r="AF273" i="7"/>
  <c r="AG273" i="7"/>
  <c r="AH273" i="7" s="1"/>
  <c r="AI273" i="7"/>
  <c r="AJ273" i="7"/>
  <c r="AK273" i="7"/>
  <c r="AL273" i="7"/>
  <c r="AO273" i="7"/>
  <c r="AP273" i="7"/>
  <c r="AQ273" i="7"/>
  <c r="AR273" i="7"/>
  <c r="AS273" i="7"/>
  <c r="AT273" i="7" s="1"/>
  <c r="AU273" i="7"/>
  <c r="AV273" i="7" s="1"/>
  <c r="AW273" i="7"/>
  <c r="AX273" i="7" s="1"/>
  <c r="AY273" i="7"/>
  <c r="AZ273" i="7" s="1"/>
  <c r="BA273" i="7"/>
  <c r="BB273" i="7"/>
  <c r="BC273" i="7"/>
  <c r="BD273" i="7"/>
  <c r="BE273" i="7"/>
  <c r="BF273" i="7"/>
  <c r="BG273" i="7"/>
  <c r="BH273" i="7"/>
  <c r="BI273" i="7"/>
  <c r="BJ273" i="7"/>
  <c r="AF274" i="7"/>
  <c r="AG274" i="7"/>
  <c r="AH274" i="7" s="1"/>
  <c r="AI274" i="7"/>
  <c r="AJ274" i="7"/>
  <c r="AK274" i="7"/>
  <c r="AL274" i="7"/>
  <c r="AO274" i="7"/>
  <c r="AP274" i="7"/>
  <c r="AQ274" i="7"/>
  <c r="AR274" i="7"/>
  <c r="AS274" i="7"/>
  <c r="AT274" i="7" s="1"/>
  <c r="AU274" i="7"/>
  <c r="AV274" i="7" s="1"/>
  <c r="AW274" i="7"/>
  <c r="AX274" i="7" s="1"/>
  <c r="AY274" i="7"/>
  <c r="AZ274" i="7" s="1"/>
  <c r="BA274" i="7"/>
  <c r="BB274" i="7"/>
  <c r="BC274" i="7"/>
  <c r="BD274" i="7"/>
  <c r="BE274" i="7"/>
  <c r="BF274" i="7"/>
  <c r="BG274" i="7"/>
  <c r="BH274" i="7"/>
  <c r="BI274" i="7"/>
  <c r="BJ274" i="7"/>
  <c r="AF275" i="7"/>
  <c r="AG275" i="7"/>
  <c r="AH275" i="7" s="1"/>
  <c r="AI275" i="7"/>
  <c r="AJ275" i="7"/>
  <c r="AK275" i="7"/>
  <c r="AL275" i="7"/>
  <c r="AO275" i="7"/>
  <c r="AP275" i="7"/>
  <c r="AQ275" i="7"/>
  <c r="AR275" i="7"/>
  <c r="AS275" i="7"/>
  <c r="AT275" i="7"/>
  <c r="AU275" i="7"/>
  <c r="AV275" i="7" s="1"/>
  <c r="AW275" i="7"/>
  <c r="AX275" i="7" s="1"/>
  <c r="AY275" i="7"/>
  <c r="AZ275" i="7" s="1"/>
  <c r="BA275" i="7"/>
  <c r="BB275" i="7"/>
  <c r="BC275" i="7"/>
  <c r="BD275" i="7"/>
  <c r="BE275" i="7"/>
  <c r="BF275" i="7"/>
  <c r="BG275" i="7"/>
  <c r="BH275" i="7"/>
  <c r="BI275" i="7"/>
  <c r="BJ275" i="7"/>
  <c r="AF276" i="7"/>
  <c r="AG276" i="7"/>
  <c r="AH276" i="7" s="1"/>
  <c r="AI276" i="7"/>
  <c r="AJ276" i="7"/>
  <c r="AK276" i="7"/>
  <c r="AL276" i="7"/>
  <c r="AO276" i="7"/>
  <c r="AP276" i="7"/>
  <c r="AQ276" i="7"/>
  <c r="AR276" i="7"/>
  <c r="AS276" i="7"/>
  <c r="AT276" i="7" s="1"/>
  <c r="AU276" i="7"/>
  <c r="AV276" i="7" s="1"/>
  <c r="AW276" i="7"/>
  <c r="AX276" i="7" s="1"/>
  <c r="AY276" i="7"/>
  <c r="AZ276" i="7" s="1"/>
  <c r="BA276" i="7"/>
  <c r="BB276" i="7"/>
  <c r="BC276" i="7"/>
  <c r="BD276" i="7"/>
  <c r="BE276" i="7"/>
  <c r="BF276" i="7"/>
  <c r="BG276" i="7"/>
  <c r="BH276" i="7"/>
  <c r="BI276" i="7"/>
  <c r="BJ276" i="7"/>
  <c r="AF277" i="7"/>
  <c r="AG277" i="7"/>
  <c r="AH277" i="7" s="1"/>
  <c r="AI277" i="7"/>
  <c r="AJ277" i="7"/>
  <c r="AK277" i="7"/>
  <c r="AL277" i="7"/>
  <c r="AO277" i="7"/>
  <c r="AP277" i="7"/>
  <c r="AQ277" i="7"/>
  <c r="AR277" i="7"/>
  <c r="AS277" i="7"/>
  <c r="AT277" i="7" s="1"/>
  <c r="AU277" i="7"/>
  <c r="AV277" i="7" s="1"/>
  <c r="AW277" i="7"/>
  <c r="AX277" i="7" s="1"/>
  <c r="AY277" i="7"/>
  <c r="AZ277" i="7" s="1"/>
  <c r="BA277" i="7"/>
  <c r="BB277" i="7"/>
  <c r="BC277" i="7"/>
  <c r="BD277" i="7"/>
  <c r="BE277" i="7"/>
  <c r="BF277" i="7"/>
  <c r="BG277" i="7"/>
  <c r="BH277" i="7"/>
  <c r="BI277" i="7"/>
  <c r="BJ277" i="7"/>
  <c r="AF278" i="7"/>
  <c r="AG278" i="7"/>
  <c r="AH278" i="7" s="1"/>
  <c r="AI278" i="7"/>
  <c r="AJ278" i="7"/>
  <c r="AK278" i="7"/>
  <c r="AL278" i="7"/>
  <c r="AO278" i="7"/>
  <c r="AP278" i="7"/>
  <c r="AQ278" i="7"/>
  <c r="AR278" i="7"/>
  <c r="AS278" i="7"/>
  <c r="AT278" i="7" s="1"/>
  <c r="AU278" i="7"/>
  <c r="AV278" i="7" s="1"/>
  <c r="AW278" i="7"/>
  <c r="AX278" i="7" s="1"/>
  <c r="AY278" i="7"/>
  <c r="AZ278" i="7" s="1"/>
  <c r="BA278" i="7"/>
  <c r="BB278" i="7"/>
  <c r="BC278" i="7"/>
  <c r="BD278" i="7"/>
  <c r="BE278" i="7"/>
  <c r="BF278" i="7"/>
  <c r="BG278" i="7"/>
  <c r="BH278" i="7"/>
  <c r="BI278" i="7"/>
  <c r="BJ278" i="7"/>
  <c r="AF279" i="7"/>
  <c r="AG279" i="7"/>
  <c r="AH279" i="7" s="1"/>
  <c r="AI279" i="7"/>
  <c r="AJ279" i="7"/>
  <c r="AK279" i="7"/>
  <c r="AL279" i="7"/>
  <c r="AO279" i="7"/>
  <c r="AP279" i="7"/>
  <c r="AQ279" i="7"/>
  <c r="AR279" i="7"/>
  <c r="AS279" i="7"/>
  <c r="AT279" i="7" s="1"/>
  <c r="AU279" i="7"/>
  <c r="AV279" i="7" s="1"/>
  <c r="AW279" i="7"/>
  <c r="AX279" i="7" s="1"/>
  <c r="AY279" i="7"/>
  <c r="AZ279" i="7" s="1"/>
  <c r="BA279" i="7"/>
  <c r="BB279" i="7"/>
  <c r="BC279" i="7"/>
  <c r="BD279" i="7"/>
  <c r="BE279" i="7"/>
  <c r="BF279" i="7"/>
  <c r="BG279" i="7"/>
  <c r="BH279" i="7"/>
  <c r="BI279" i="7"/>
  <c r="BJ279" i="7"/>
  <c r="AF280" i="7"/>
  <c r="AG280" i="7"/>
  <c r="AH280" i="7" s="1"/>
  <c r="AI280" i="7"/>
  <c r="AJ280" i="7"/>
  <c r="AK280" i="7"/>
  <c r="AL280" i="7"/>
  <c r="AO280" i="7"/>
  <c r="AP280" i="7"/>
  <c r="AQ280" i="7"/>
  <c r="AR280" i="7"/>
  <c r="AS280" i="7"/>
  <c r="AT280" i="7" s="1"/>
  <c r="AU280" i="7"/>
  <c r="AV280" i="7" s="1"/>
  <c r="AW280" i="7"/>
  <c r="AX280" i="7" s="1"/>
  <c r="AY280" i="7"/>
  <c r="AZ280" i="7" s="1"/>
  <c r="BA280" i="7"/>
  <c r="BB280" i="7"/>
  <c r="BC280" i="7"/>
  <c r="BD280" i="7"/>
  <c r="BE280" i="7"/>
  <c r="BF280" i="7"/>
  <c r="BG280" i="7"/>
  <c r="BH280" i="7"/>
  <c r="BI280" i="7"/>
  <c r="BJ280" i="7"/>
  <c r="AF281" i="7"/>
  <c r="AG281" i="7"/>
  <c r="AH281" i="7" s="1"/>
  <c r="AI281" i="7"/>
  <c r="AJ281" i="7"/>
  <c r="AK281" i="7"/>
  <c r="AL281" i="7"/>
  <c r="AO281" i="7"/>
  <c r="AP281" i="7"/>
  <c r="AQ281" i="7"/>
  <c r="AR281" i="7"/>
  <c r="AS281" i="7"/>
  <c r="AT281" i="7" s="1"/>
  <c r="AU281" i="7"/>
  <c r="AV281" i="7" s="1"/>
  <c r="AW281" i="7"/>
  <c r="AX281" i="7" s="1"/>
  <c r="AY281" i="7"/>
  <c r="AZ281" i="7" s="1"/>
  <c r="BA281" i="7"/>
  <c r="BB281" i="7"/>
  <c r="BC281" i="7"/>
  <c r="BD281" i="7"/>
  <c r="BE281" i="7"/>
  <c r="BF281" i="7"/>
  <c r="BG281" i="7"/>
  <c r="BH281" i="7"/>
  <c r="BI281" i="7"/>
  <c r="BJ281" i="7"/>
  <c r="AF282" i="7"/>
  <c r="AG282" i="7"/>
  <c r="AH282" i="7" s="1"/>
  <c r="AI282" i="7"/>
  <c r="AJ282" i="7"/>
  <c r="AK282" i="7"/>
  <c r="AL282" i="7"/>
  <c r="AO282" i="7"/>
  <c r="AP282" i="7"/>
  <c r="AQ282" i="7"/>
  <c r="AR282" i="7"/>
  <c r="AS282" i="7"/>
  <c r="AT282" i="7" s="1"/>
  <c r="AU282" i="7"/>
  <c r="AV282" i="7" s="1"/>
  <c r="AW282" i="7"/>
  <c r="AX282" i="7" s="1"/>
  <c r="AY282" i="7"/>
  <c r="AZ282" i="7" s="1"/>
  <c r="BA282" i="7"/>
  <c r="BB282" i="7"/>
  <c r="BC282" i="7"/>
  <c r="BD282" i="7"/>
  <c r="BE282" i="7"/>
  <c r="BF282" i="7"/>
  <c r="BG282" i="7"/>
  <c r="BH282" i="7"/>
  <c r="BI282" i="7"/>
  <c r="BJ282" i="7"/>
  <c r="AF283" i="7"/>
  <c r="AG283" i="7"/>
  <c r="AH283" i="7" s="1"/>
  <c r="AI283" i="7"/>
  <c r="AJ283" i="7"/>
  <c r="AK283" i="7"/>
  <c r="AL283" i="7"/>
  <c r="AO283" i="7"/>
  <c r="AP283" i="7"/>
  <c r="AQ283" i="7"/>
  <c r="AR283" i="7"/>
  <c r="AS283" i="7"/>
  <c r="AT283" i="7" s="1"/>
  <c r="AU283" i="7"/>
  <c r="AV283" i="7" s="1"/>
  <c r="AW283" i="7"/>
  <c r="AX283" i="7" s="1"/>
  <c r="AY283" i="7"/>
  <c r="AZ283" i="7" s="1"/>
  <c r="BA283" i="7"/>
  <c r="BB283" i="7"/>
  <c r="BC283" i="7"/>
  <c r="BD283" i="7"/>
  <c r="BE283" i="7"/>
  <c r="BF283" i="7"/>
  <c r="BG283" i="7"/>
  <c r="BH283" i="7"/>
  <c r="BI283" i="7"/>
  <c r="BJ283" i="7"/>
  <c r="AF284" i="7"/>
  <c r="AG284" i="7"/>
  <c r="AH284" i="7" s="1"/>
  <c r="AI284" i="7"/>
  <c r="AJ284" i="7"/>
  <c r="AK284" i="7"/>
  <c r="AL284" i="7"/>
  <c r="AO284" i="7"/>
  <c r="AP284" i="7"/>
  <c r="AQ284" i="7"/>
  <c r="AR284" i="7"/>
  <c r="AS284" i="7"/>
  <c r="AT284" i="7" s="1"/>
  <c r="AU284" i="7"/>
  <c r="AV284" i="7" s="1"/>
  <c r="AW284" i="7"/>
  <c r="AX284" i="7" s="1"/>
  <c r="AY284" i="7"/>
  <c r="AZ284" i="7" s="1"/>
  <c r="BA284" i="7"/>
  <c r="BB284" i="7"/>
  <c r="BC284" i="7"/>
  <c r="BD284" i="7"/>
  <c r="BE284" i="7"/>
  <c r="BF284" i="7"/>
  <c r="BG284" i="7"/>
  <c r="BH284" i="7"/>
  <c r="BI284" i="7"/>
  <c r="BJ284" i="7"/>
  <c r="AF285" i="7"/>
  <c r="AG285" i="7"/>
  <c r="AH285" i="7" s="1"/>
  <c r="AI285" i="7"/>
  <c r="AJ285" i="7"/>
  <c r="AK285" i="7"/>
  <c r="AL285" i="7"/>
  <c r="AO285" i="7"/>
  <c r="AP285" i="7"/>
  <c r="AQ285" i="7"/>
  <c r="AR285" i="7"/>
  <c r="AS285" i="7"/>
  <c r="AT285" i="7" s="1"/>
  <c r="AU285" i="7"/>
  <c r="AV285" i="7" s="1"/>
  <c r="AW285" i="7"/>
  <c r="AX285" i="7" s="1"/>
  <c r="AY285" i="7"/>
  <c r="AZ285" i="7" s="1"/>
  <c r="BA285" i="7"/>
  <c r="BB285" i="7"/>
  <c r="BC285" i="7"/>
  <c r="BD285" i="7"/>
  <c r="BE285" i="7"/>
  <c r="BF285" i="7"/>
  <c r="BG285" i="7"/>
  <c r="BH285" i="7"/>
  <c r="BI285" i="7"/>
  <c r="BJ285" i="7"/>
  <c r="AF286" i="7"/>
  <c r="AG286" i="7"/>
  <c r="AH286" i="7" s="1"/>
  <c r="AI286" i="7"/>
  <c r="AJ286" i="7"/>
  <c r="AK286" i="7"/>
  <c r="AL286" i="7"/>
  <c r="AO286" i="7"/>
  <c r="AP286" i="7"/>
  <c r="AQ286" i="7"/>
  <c r="AR286" i="7"/>
  <c r="AS286" i="7"/>
  <c r="AT286" i="7" s="1"/>
  <c r="AU286" i="7"/>
  <c r="AV286" i="7" s="1"/>
  <c r="AW286" i="7"/>
  <c r="AX286" i="7" s="1"/>
  <c r="AY286" i="7"/>
  <c r="AZ286" i="7" s="1"/>
  <c r="BA286" i="7"/>
  <c r="BB286" i="7"/>
  <c r="BC286" i="7"/>
  <c r="BD286" i="7"/>
  <c r="BE286" i="7"/>
  <c r="BF286" i="7"/>
  <c r="BG286" i="7"/>
  <c r="BH286" i="7"/>
  <c r="BI286" i="7"/>
  <c r="BJ286" i="7"/>
  <c r="AF287" i="7"/>
  <c r="AG287" i="7"/>
  <c r="AH287" i="7" s="1"/>
  <c r="AI287" i="7"/>
  <c r="AJ287" i="7"/>
  <c r="AK287" i="7"/>
  <c r="AL287" i="7"/>
  <c r="AO287" i="7"/>
  <c r="AP287" i="7"/>
  <c r="AQ287" i="7"/>
  <c r="AR287" i="7"/>
  <c r="AS287" i="7"/>
  <c r="AT287" i="7" s="1"/>
  <c r="AU287" i="7"/>
  <c r="AV287" i="7" s="1"/>
  <c r="AW287" i="7"/>
  <c r="AX287" i="7" s="1"/>
  <c r="AY287" i="7"/>
  <c r="AZ287" i="7" s="1"/>
  <c r="BA287" i="7"/>
  <c r="BB287" i="7"/>
  <c r="BC287" i="7"/>
  <c r="BD287" i="7"/>
  <c r="BE287" i="7"/>
  <c r="BF287" i="7"/>
  <c r="BG287" i="7"/>
  <c r="BH287" i="7"/>
  <c r="BI287" i="7"/>
  <c r="BJ287" i="7"/>
  <c r="AF288" i="7"/>
  <c r="AG288" i="7"/>
  <c r="AH288" i="7" s="1"/>
  <c r="AI288" i="7"/>
  <c r="AJ288" i="7"/>
  <c r="AK288" i="7"/>
  <c r="AL288" i="7"/>
  <c r="AO288" i="7"/>
  <c r="AP288" i="7"/>
  <c r="AQ288" i="7"/>
  <c r="AR288" i="7"/>
  <c r="AS288" i="7"/>
  <c r="AT288" i="7" s="1"/>
  <c r="AU288" i="7"/>
  <c r="AV288" i="7" s="1"/>
  <c r="AW288" i="7"/>
  <c r="AX288" i="7" s="1"/>
  <c r="AY288" i="7"/>
  <c r="AZ288" i="7" s="1"/>
  <c r="BA288" i="7"/>
  <c r="BB288" i="7"/>
  <c r="BC288" i="7"/>
  <c r="BD288" i="7"/>
  <c r="BE288" i="7"/>
  <c r="BF288" i="7"/>
  <c r="BG288" i="7"/>
  <c r="BH288" i="7"/>
  <c r="BI288" i="7"/>
  <c r="BJ288" i="7"/>
  <c r="AF289" i="7"/>
  <c r="AG289" i="7"/>
  <c r="AH289" i="7" s="1"/>
  <c r="AI289" i="7"/>
  <c r="AJ289" i="7"/>
  <c r="AK289" i="7"/>
  <c r="AL289" i="7"/>
  <c r="AO289" i="7"/>
  <c r="AP289" i="7"/>
  <c r="AQ289" i="7"/>
  <c r="AR289" i="7"/>
  <c r="AS289" i="7"/>
  <c r="AT289" i="7" s="1"/>
  <c r="AU289" i="7"/>
  <c r="AV289" i="7" s="1"/>
  <c r="AW289" i="7"/>
  <c r="AX289" i="7" s="1"/>
  <c r="AY289" i="7"/>
  <c r="AZ289" i="7" s="1"/>
  <c r="BA289" i="7"/>
  <c r="BB289" i="7"/>
  <c r="BC289" i="7"/>
  <c r="BD289" i="7"/>
  <c r="BE289" i="7"/>
  <c r="BF289" i="7"/>
  <c r="BG289" i="7"/>
  <c r="BH289" i="7"/>
  <c r="BI289" i="7"/>
  <c r="BJ289" i="7"/>
  <c r="AF290" i="7"/>
  <c r="AG290" i="7"/>
  <c r="AH290" i="7" s="1"/>
  <c r="AI290" i="7"/>
  <c r="AJ290" i="7"/>
  <c r="AK290" i="7"/>
  <c r="AL290" i="7"/>
  <c r="AO290" i="7"/>
  <c r="AP290" i="7"/>
  <c r="AQ290" i="7"/>
  <c r="AR290" i="7"/>
  <c r="AS290" i="7"/>
  <c r="AT290" i="7" s="1"/>
  <c r="AU290" i="7"/>
  <c r="AV290" i="7" s="1"/>
  <c r="AW290" i="7"/>
  <c r="AX290" i="7" s="1"/>
  <c r="AY290" i="7"/>
  <c r="AZ290" i="7"/>
  <c r="BA290" i="7"/>
  <c r="BB290" i="7"/>
  <c r="BC290" i="7"/>
  <c r="BD290" i="7"/>
  <c r="BE290" i="7"/>
  <c r="BF290" i="7"/>
  <c r="BG290" i="7"/>
  <c r="BH290" i="7"/>
  <c r="BI290" i="7"/>
  <c r="BJ290" i="7"/>
  <c r="AF291" i="7"/>
  <c r="AG291" i="7"/>
  <c r="AH291" i="7" s="1"/>
  <c r="AI291" i="7"/>
  <c r="AJ291" i="7"/>
  <c r="AK291" i="7"/>
  <c r="AL291" i="7"/>
  <c r="AO291" i="7"/>
  <c r="AP291" i="7"/>
  <c r="AQ291" i="7"/>
  <c r="AR291" i="7"/>
  <c r="AS291" i="7"/>
  <c r="AT291" i="7" s="1"/>
  <c r="AU291" i="7"/>
  <c r="AV291" i="7" s="1"/>
  <c r="AW291" i="7"/>
  <c r="AX291" i="7"/>
  <c r="AY291" i="7"/>
  <c r="AZ291" i="7" s="1"/>
  <c r="BA291" i="7"/>
  <c r="BB291" i="7"/>
  <c r="BC291" i="7"/>
  <c r="BD291" i="7"/>
  <c r="BE291" i="7"/>
  <c r="BF291" i="7"/>
  <c r="BG291" i="7"/>
  <c r="BH291" i="7"/>
  <c r="BI291" i="7"/>
  <c r="BJ291" i="7"/>
  <c r="AF292" i="7"/>
  <c r="AG292" i="7"/>
  <c r="AH292" i="7" s="1"/>
  <c r="AI292" i="7"/>
  <c r="AJ292" i="7"/>
  <c r="AK292" i="7"/>
  <c r="AL292" i="7"/>
  <c r="AO292" i="7"/>
  <c r="AP292" i="7"/>
  <c r="AQ292" i="7"/>
  <c r="AR292" i="7"/>
  <c r="AS292" i="7"/>
  <c r="AT292" i="7" s="1"/>
  <c r="AU292" i="7"/>
  <c r="AV292" i="7" s="1"/>
  <c r="AW292" i="7"/>
  <c r="AX292" i="7" s="1"/>
  <c r="AY292" i="7"/>
  <c r="AZ292" i="7" s="1"/>
  <c r="BA292" i="7"/>
  <c r="BB292" i="7"/>
  <c r="BC292" i="7"/>
  <c r="BD292" i="7"/>
  <c r="BE292" i="7"/>
  <c r="BF292" i="7"/>
  <c r="BG292" i="7"/>
  <c r="BH292" i="7"/>
  <c r="BI292" i="7"/>
  <c r="BJ292" i="7"/>
  <c r="AF293" i="7"/>
  <c r="AG293" i="7"/>
  <c r="AH293" i="7" s="1"/>
  <c r="AI293" i="7"/>
  <c r="AJ293" i="7"/>
  <c r="AK293" i="7"/>
  <c r="AL293" i="7"/>
  <c r="AO293" i="7"/>
  <c r="AP293" i="7"/>
  <c r="AQ293" i="7"/>
  <c r="AR293" i="7"/>
  <c r="AS293" i="7"/>
  <c r="AT293" i="7" s="1"/>
  <c r="AU293" i="7"/>
  <c r="AV293" i="7" s="1"/>
  <c r="AW293" i="7"/>
  <c r="AX293" i="7" s="1"/>
  <c r="AY293" i="7"/>
  <c r="AZ293" i="7" s="1"/>
  <c r="BA293" i="7"/>
  <c r="BB293" i="7"/>
  <c r="BC293" i="7"/>
  <c r="BD293" i="7"/>
  <c r="BE293" i="7"/>
  <c r="BF293" i="7"/>
  <c r="BG293" i="7"/>
  <c r="BH293" i="7"/>
  <c r="BI293" i="7"/>
  <c r="BJ293" i="7"/>
  <c r="AF294" i="7"/>
  <c r="AG294" i="7"/>
  <c r="AH294" i="7" s="1"/>
  <c r="AI294" i="7"/>
  <c r="AJ294" i="7"/>
  <c r="AK294" i="7"/>
  <c r="AL294" i="7"/>
  <c r="AO294" i="7"/>
  <c r="AP294" i="7"/>
  <c r="AQ294" i="7"/>
  <c r="AR294" i="7"/>
  <c r="AS294" i="7"/>
  <c r="AT294" i="7" s="1"/>
  <c r="AU294" i="7"/>
  <c r="AV294" i="7" s="1"/>
  <c r="AW294" i="7"/>
  <c r="AX294" i="7" s="1"/>
  <c r="AY294" i="7"/>
  <c r="AZ294" i="7" s="1"/>
  <c r="BA294" i="7"/>
  <c r="BB294" i="7"/>
  <c r="BC294" i="7"/>
  <c r="BD294" i="7"/>
  <c r="BE294" i="7"/>
  <c r="BF294" i="7"/>
  <c r="BG294" i="7"/>
  <c r="BH294" i="7"/>
  <c r="BI294" i="7"/>
  <c r="BJ294" i="7"/>
  <c r="AF295" i="7"/>
  <c r="AG295" i="7"/>
  <c r="AH295" i="7" s="1"/>
  <c r="AI295" i="7"/>
  <c r="AJ295" i="7"/>
  <c r="AK295" i="7"/>
  <c r="AL295" i="7"/>
  <c r="AO295" i="7"/>
  <c r="AP295" i="7"/>
  <c r="AQ295" i="7"/>
  <c r="AR295" i="7"/>
  <c r="AS295" i="7"/>
  <c r="AT295" i="7" s="1"/>
  <c r="AU295" i="7"/>
  <c r="AV295" i="7" s="1"/>
  <c r="AW295" i="7"/>
  <c r="AX295" i="7" s="1"/>
  <c r="AY295" i="7"/>
  <c r="AZ295" i="7" s="1"/>
  <c r="BA295" i="7"/>
  <c r="BB295" i="7"/>
  <c r="BC295" i="7"/>
  <c r="BD295" i="7"/>
  <c r="BE295" i="7"/>
  <c r="BF295" i="7"/>
  <c r="BG295" i="7"/>
  <c r="BH295" i="7"/>
  <c r="BI295" i="7"/>
  <c r="BJ295" i="7"/>
  <c r="AF296" i="7"/>
  <c r="AG296" i="7"/>
  <c r="AH296" i="7" s="1"/>
  <c r="AI296" i="7"/>
  <c r="AJ296" i="7"/>
  <c r="AK296" i="7"/>
  <c r="AL296" i="7"/>
  <c r="AO296" i="7"/>
  <c r="AP296" i="7"/>
  <c r="AQ296" i="7"/>
  <c r="AR296" i="7"/>
  <c r="AS296" i="7"/>
  <c r="AT296" i="7" s="1"/>
  <c r="AU296" i="7"/>
  <c r="AV296" i="7" s="1"/>
  <c r="AW296" i="7"/>
  <c r="AX296" i="7" s="1"/>
  <c r="AY296" i="7"/>
  <c r="AZ296" i="7"/>
  <c r="BA296" i="7"/>
  <c r="BB296" i="7"/>
  <c r="BC296" i="7"/>
  <c r="BD296" i="7"/>
  <c r="BE296" i="7"/>
  <c r="BF296" i="7"/>
  <c r="BG296" i="7"/>
  <c r="BH296" i="7"/>
  <c r="BI296" i="7"/>
  <c r="BJ296" i="7"/>
  <c r="AF297" i="7"/>
  <c r="AG297" i="7"/>
  <c r="AH297" i="7" s="1"/>
  <c r="AI297" i="7"/>
  <c r="AJ297" i="7"/>
  <c r="AK297" i="7"/>
  <c r="AL297" i="7"/>
  <c r="AO297" i="7"/>
  <c r="AP297" i="7"/>
  <c r="AQ297" i="7"/>
  <c r="AR297" i="7"/>
  <c r="AS297" i="7"/>
  <c r="AT297" i="7" s="1"/>
  <c r="AU297" i="7"/>
  <c r="AV297" i="7" s="1"/>
  <c r="AW297" i="7"/>
  <c r="AX297" i="7" s="1"/>
  <c r="AY297" i="7"/>
  <c r="AZ297" i="7" s="1"/>
  <c r="BA297" i="7"/>
  <c r="BB297" i="7"/>
  <c r="BC297" i="7"/>
  <c r="BD297" i="7"/>
  <c r="BE297" i="7"/>
  <c r="BF297" i="7"/>
  <c r="BG297" i="7"/>
  <c r="BH297" i="7"/>
  <c r="BI297" i="7"/>
  <c r="BJ297" i="7"/>
  <c r="AF298" i="7"/>
  <c r="AG298" i="7"/>
  <c r="AH298" i="7" s="1"/>
  <c r="AI298" i="7"/>
  <c r="AJ298" i="7"/>
  <c r="AK298" i="7"/>
  <c r="AL298" i="7"/>
  <c r="AO298" i="7"/>
  <c r="AP298" i="7"/>
  <c r="AQ298" i="7"/>
  <c r="AR298" i="7"/>
  <c r="AS298" i="7"/>
  <c r="AT298" i="7" s="1"/>
  <c r="AU298" i="7"/>
  <c r="AV298" i="7" s="1"/>
  <c r="AW298" i="7"/>
  <c r="AX298" i="7" s="1"/>
  <c r="AY298" i="7"/>
  <c r="AZ298" i="7" s="1"/>
  <c r="BA298" i="7"/>
  <c r="BB298" i="7"/>
  <c r="BC298" i="7"/>
  <c r="BD298" i="7"/>
  <c r="BE298" i="7"/>
  <c r="BF298" i="7"/>
  <c r="BG298" i="7"/>
  <c r="BH298" i="7"/>
  <c r="BI298" i="7"/>
  <c r="BJ298" i="7"/>
  <c r="AF299" i="7"/>
  <c r="AG299" i="7"/>
  <c r="AH299" i="7" s="1"/>
  <c r="AI299" i="7"/>
  <c r="AJ299" i="7"/>
  <c r="AK299" i="7"/>
  <c r="AL299" i="7"/>
  <c r="AO299" i="7"/>
  <c r="AP299" i="7"/>
  <c r="AQ299" i="7"/>
  <c r="AR299" i="7"/>
  <c r="AS299" i="7"/>
  <c r="AT299" i="7" s="1"/>
  <c r="AU299" i="7"/>
  <c r="AV299" i="7" s="1"/>
  <c r="AW299" i="7"/>
  <c r="AX299" i="7" s="1"/>
  <c r="AY299" i="7"/>
  <c r="AZ299" i="7" s="1"/>
  <c r="BA299" i="7"/>
  <c r="BB299" i="7"/>
  <c r="BC299" i="7"/>
  <c r="BD299" i="7"/>
  <c r="BE299" i="7"/>
  <c r="BF299" i="7"/>
  <c r="BG299" i="7"/>
  <c r="BH299" i="7"/>
  <c r="BI299" i="7"/>
  <c r="BJ299" i="7"/>
  <c r="AF300" i="7"/>
  <c r="AG300" i="7"/>
  <c r="AH300" i="7" s="1"/>
  <c r="AI300" i="7"/>
  <c r="AJ300" i="7"/>
  <c r="AK300" i="7"/>
  <c r="AL300" i="7"/>
  <c r="AO300" i="7"/>
  <c r="AP300" i="7"/>
  <c r="AQ300" i="7"/>
  <c r="AR300" i="7"/>
  <c r="AS300" i="7"/>
  <c r="AT300" i="7" s="1"/>
  <c r="AU300" i="7"/>
  <c r="AV300" i="7" s="1"/>
  <c r="AW300" i="7"/>
  <c r="AX300" i="7" s="1"/>
  <c r="AY300" i="7"/>
  <c r="AZ300" i="7" s="1"/>
  <c r="BA300" i="7"/>
  <c r="BB300" i="7"/>
  <c r="BC300" i="7"/>
  <c r="BD300" i="7"/>
  <c r="BE300" i="7"/>
  <c r="BF300" i="7"/>
  <c r="BG300" i="7"/>
  <c r="BH300" i="7"/>
  <c r="BI300" i="7"/>
  <c r="BJ300" i="7"/>
  <c r="AF301" i="7"/>
  <c r="AG301" i="7"/>
  <c r="AH301" i="7" s="1"/>
  <c r="AI301" i="7"/>
  <c r="AJ301" i="7"/>
  <c r="AK301" i="7"/>
  <c r="AL301" i="7"/>
  <c r="AO301" i="7"/>
  <c r="AP301" i="7"/>
  <c r="AQ301" i="7"/>
  <c r="AR301" i="7"/>
  <c r="AS301" i="7"/>
  <c r="AT301" i="7" s="1"/>
  <c r="AU301" i="7"/>
  <c r="AV301" i="7" s="1"/>
  <c r="AW301" i="7"/>
  <c r="AX301" i="7" s="1"/>
  <c r="AY301" i="7"/>
  <c r="AZ301" i="7" s="1"/>
  <c r="BA301" i="7"/>
  <c r="BB301" i="7"/>
  <c r="BC301" i="7"/>
  <c r="BD301" i="7"/>
  <c r="BE301" i="7"/>
  <c r="BF301" i="7"/>
  <c r="BG301" i="7"/>
  <c r="BH301" i="7"/>
  <c r="BI301" i="7"/>
  <c r="BJ301" i="7"/>
  <c r="AF302" i="7"/>
  <c r="AG302" i="7"/>
  <c r="AH302" i="7" s="1"/>
  <c r="AI302" i="7"/>
  <c r="AJ302" i="7"/>
  <c r="AK302" i="7"/>
  <c r="AL302" i="7"/>
  <c r="AO302" i="7"/>
  <c r="AP302" i="7"/>
  <c r="AQ302" i="7"/>
  <c r="AR302" i="7"/>
  <c r="AS302" i="7"/>
  <c r="AT302" i="7" s="1"/>
  <c r="AU302" i="7"/>
  <c r="AV302" i="7" s="1"/>
  <c r="AW302" i="7"/>
  <c r="AX302" i="7" s="1"/>
  <c r="AY302" i="7"/>
  <c r="AZ302" i="7" s="1"/>
  <c r="BA302" i="7"/>
  <c r="BB302" i="7"/>
  <c r="BC302" i="7"/>
  <c r="BD302" i="7"/>
  <c r="BE302" i="7"/>
  <c r="BF302" i="7"/>
  <c r="BG302" i="7"/>
  <c r="BH302" i="7"/>
  <c r="BI302" i="7"/>
  <c r="BJ302" i="7"/>
  <c r="AF303" i="7"/>
  <c r="AG303" i="7"/>
  <c r="AH303" i="7" s="1"/>
  <c r="AI303" i="7"/>
  <c r="AJ303" i="7"/>
  <c r="AK303" i="7"/>
  <c r="AL303" i="7"/>
  <c r="AO303" i="7"/>
  <c r="AP303" i="7"/>
  <c r="AQ303" i="7"/>
  <c r="AR303" i="7"/>
  <c r="AS303" i="7"/>
  <c r="AT303" i="7" s="1"/>
  <c r="AU303" i="7"/>
  <c r="AV303" i="7" s="1"/>
  <c r="AW303" i="7"/>
  <c r="AX303" i="7" s="1"/>
  <c r="AY303" i="7"/>
  <c r="AZ303" i="7" s="1"/>
  <c r="BA303" i="7"/>
  <c r="BB303" i="7"/>
  <c r="BC303" i="7"/>
  <c r="BD303" i="7"/>
  <c r="BE303" i="7"/>
  <c r="BF303" i="7"/>
  <c r="BG303" i="7"/>
  <c r="BH303" i="7"/>
  <c r="BI303" i="7"/>
  <c r="BJ303" i="7"/>
  <c r="AF304" i="7"/>
  <c r="AG304" i="7"/>
  <c r="AH304" i="7" s="1"/>
  <c r="AI304" i="7"/>
  <c r="AJ304" i="7"/>
  <c r="AK304" i="7"/>
  <c r="AL304" i="7"/>
  <c r="AO304" i="7"/>
  <c r="AP304" i="7"/>
  <c r="AQ304" i="7"/>
  <c r="AR304" i="7"/>
  <c r="AS304" i="7"/>
  <c r="AT304" i="7"/>
  <c r="AU304" i="7"/>
  <c r="AV304" i="7" s="1"/>
  <c r="AW304" i="7"/>
  <c r="AX304" i="7" s="1"/>
  <c r="AY304" i="7"/>
  <c r="AZ304" i="7" s="1"/>
  <c r="BA304" i="7"/>
  <c r="BB304" i="7"/>
  <c r="BC304" i="7"/>
  <c r="BD304" i="7"/>
  <c r="BE304" i="7"/>
  <c r="BF304" i="7"/>
  <c r="BG304" i="7"/>
  <c r="BH304" i="7"/>
  <c r="BI304" i="7"/>
  <c r="BJ304" i="7"/>
  <c r="AF305" i="7"/>
  <c r="AG305" i="7"/>
  <c r="AH305" i="7" s="1"/>
  <c r="AI305" i="7"/>
  <c r="AJ305" i="7"/>
  <c r="AK305" i="7"/>
  <c r="AL305" i="7"/>
  <c r="AO305" i="7"/>
  <c r="AP305" i="7"/>
  <c r="AQ305" i="7"/>
  <c r="AR305" i="7"/>
  <c r="AS305" i="7"/>
  <c r="AT305" i="7" s="1"/>
  <c r="AU305" i="7"/>
  <c r="AV305" i="7" s="1"/>
  <c r="AW305" i="7"/>
  <c r="AX305" i="7" s="1"/>
  <c r="AY305" i="7"/>
  <c r="AZ305" i="7" s="1"/>
  <c r="BA305" i="7"/>
  <c r="BB305" i="7"/>
  <c r="BC305" i="7"/>
  <c r="BD305" i="7"/>
  <c r="BE305" i="7"/>
  <c r="BF305" i="7"/>
  <c r="BG305" i="7"/>
  <c r="BH305" i="7"/>
  <c r="BI305" i="7"/>
  <c r="BJ305" i="7"/>
  <c r="AF306" i="7"/>
  <c r="AG306" i="7"/>
  <c r="AH306" i="7" s="1"/>
  <c r="AI306" i="7"/>
  <c r="AJ306" i="7"/>
  <c r="AK306" i="7"/>
  <c r="AL306" i="7"/>
  <c r="AO306" i="7"/>
  <c r="AP306" i="7"/>
  <c r="AQ306" i="7"/>
  <c r="AR306" i="7"/>
  <c r="AS306" i="7"/>
  <c r="AT306" i="7" s="1"/>
  <c r="AU306" i="7"/>
  <c r="AV306" i="7" s="1"/>
  <c r="AW306" i="7"/>
  <c r="AX306" i="7" s="1"/>
  <c r="AY306" i="7"/>
  <c r="AZ306" i="7" s="1"/>
  <c r="BA306" i="7"/>
  <c r="BB306" i="7"/>
  <c r="BC306" i="7"/>
  <c r="BD306" i="7"/>
  <c r="BE306" i="7"/>
  <c r="BF306" i="7"/>
  <c r="BG306" i="7"/>
  <c r="BH306" i="7"/>
  <c r="BI306" i="7"/>
  <c r="BJ306" i="7"/>
  <c r="AF307" i="7"/>
  <c r="AG307" i="7"/>
  <c r="AH307" i="7" s="1"/>
  <c r="AI307" i="7"/>
  <c r="AJ307" i="7"/>
  <c r="AK307" i="7"/>
  <c r="AL307" i="7"/>
  <c r="AO307" i="7"/>
  <c r="AP307" i="7"/>
  <c r="AQ307" i="7"/>
  <c r="AR307" i="7"/>
  <c r="AS307" i="7"/>
  <c r="AT307" i="7" s="1"/>
  <c r="AU307" i="7"/>
  <c r="AV307" i="7" s="1"/>
  <c r="AW307" i="7"/>
  <c r="AX307" i="7" s="1"/>
  <c r="AY307" i="7"/>
  <c r="AZ307" i="7"/>
  <c r="BA307" i="7"/>
  <c r="BB307" i="7"/>
  <c r="BC307" i="7"/>
  <c r="BD307" i="7"/>
  <c r="BE307" i="7"/>
  <c r="BF307" i="7"/>
  <c r="BG307" i="7"/>
  <c r="BH307" i="7"/>
  <c r="BI307" i="7"/>
  <c r="BJ307" i="7"/>
  <c r="AF308" i="7"/>
  <c r="AG308" i="7"/>
  <c r="AH308" i="7" s="1"/>
  <c r="AI308" i="7"/>
  <c r="AJ308" i="7"/>
  <c r="AK308" i="7"/>
  <c r="AL308" i="7"/>
  <c r="AO308" i="7"/>
  <c r="AP308" i="7"/>
  <c r="AQ308" i="7"/>
  <c r="AR308" i="7"/>
  <c r="AS308" i="7"/>
  <c r="AT308" i="7" s="1"/>
  <c r="AU308" i="7"/>
  <c r="AV308" i="7" s="1"/>
  <c r="AW308" i="7"/>
  <c r="AX308" i="7" s="1"/>
  <c r="AY308" i="7"/>
  <c r="AZ308" i="7"/>
  <c r="BA308" i="7"/>
  <c r="BB308" i="7"/>
  <c r="BC308" i="7"/>
  <c r="BD308" i="7"/>
  <c r="BE308" i="7"/>
  <c r="BF308" i="7"/>
  <c r="BG308" i="7"/>
  <c r="BH308" i="7"/>
  <c r="BI308" i="7"/>
  <c r="BJ308" i="7"/>
  <c r="AF309" i="7"/>
  <c r="AG309" i="7"/>
  <c r="AH309" i="7" s="1"/>
  <c r="AI309" i="7"/>
  <c r="AJ309" i="7"/>
  <c r="AK309" i="7"/>
  <c r="AL309" i="7"/>
  <c r="AO309" i="7"/>
  <c r="AP309" i="7"/>
  <c r="AQ309" i="7"/>
  <c r="AR309" i="7"/>
  <c r="AS309" i="7"/>
  <c r="AT309" i="7" s="1"/>
  <c r="AU309" i="7"/>
  <c r="AV309" i="7"/>
  <c r="AW309" i="7"/>
  <c r="AX309" i="7" s="1"/>
  <c r="AY309" i="7"/>
  <c r="AZ309" i="7" s="1"/>
  <c r="BA309" i="7"/>
  <c r="BB309" i="7"/>
  <c r="BC309" i="7"/>
  <c r="BD309" i="7"/>
  <c r="BE309" i="7"/>
  <c r="BF309" i="7"/>
  <c r="BG309" i="7"/>
  <c r="BH309" i="7"/>
  <c r="BI309" i="7"/>
  <c r="BJ309" i="7"/>
  <c r="AF310" i="7"/>
  <c r="AG310" i="7"/>
  <c r="AH310" i="7" s="1"/>
  <c r="AI310" i="7"/>
  <c r="AJ310" i="7"/>
  <c r="AK310" i="7"/>
  <c r="AL310" i="7"/>
  <c r="AO310" i="7"/>
  <c r="AP310" i="7"/>
  <c r="AQ310" i="7"/>
  <c r="AR310" i="7"/>
  <c r="AS310" i="7"/>
  <c r="AT310" i="7" s="1"/>
  <c r="AU310" i="7"/>
  <c r="AV310" i="7" s="1"/>
  <c r="AW310" i="7"/>
  <c r="AX310" i="7" s="1"/>
  <c r="AY310" i="7"/>
  <c r="AZ310" i="7" s="1"/>
  <c r="BA310" i="7"/>
  <c r="BB310" i="7"/>
  <c r="BC310" i="7"/>
  <c r="BD310" i="7"/>
  <c r="BE310" i="7"/>
  <c r="BF310" i="7"/>
  <c r="BG310" i="7"/>
  <c r="BH310" i="7"/>
  <c r="BI310" i="7"/>
  <c r="BJ310" i="7"/>
  <c r="AF311" i="7"/>
  <c r="AG311" i="7"/>
  <c r="AH311" i="7" s="1"/>
  <c r="AI311" i="7"/>
  <c r="AJ311" i="7"/>
  <c r="AK311" i="7"/>
  <c r="AL311" i="7"/>
  <c r="AO311" i="7"/>
  <c r="AP311" i="7"/>
  <c r="AQ311" i="7"/>
  <c r="AR311" i="7"/>
  <c r="AS311" i="7"/>
  <c r="AT311" i="7" s="1"/>
  <c r="AU311" i="7"/>
  <c r="AV311" i="7" s="1"/>
  <c r="AW311" i="7"/>
  <c r="AX311" i="7" s="1"/>
  <c r="AY311" i="7"/>
  <c r="AZ311" i="7" s="1"/>
  <c r="BA311" i="7"/>
  <c r="BB311" i="7"/>
  <c r="BC311" i="7"/>
  <c r="BD311" i="7"/>
  <c r="BE311" i="7"/>
  <c r="BF311" i="7"/>
  <c r="BG311" i="7"/>
  <c r="BH311" i="7"/>
  <c r="BI311" i="7"/>
  <c r="BJ311" i="7"/>
  <c r="AF312" i="7"/>
  <c r="AG312" i="7"/>
  <c r="AH312" i="7" s="1"/>
  <c r="AI312" i="7"/>
  <c r="AJ312" i="7"/>
  <c r="AK312" i="7"/>
  <c r="AL312" i="7"/>
  <c r="AO312" i="7"/>
  <c r="AP312" i="7"/>
  <c r="AQ312" i="7"/>
  <c r="AR312" i="7"/>
  <c r="AS312" i="7"/>
  <c r="AT312" i="7" s="1"/>
  <c r="AU312" i="7"/>
  <c r="AV312" i="7" s="1"/>
  <c r="AW312" i="7"/>
  <c r="AX312" i="7" s="1"/>
  <c r="AY312" i="7"/>
  <c r="AZ312" i="7" s="1"/>
  <c r="BA312" i="7"/>
  <c r="BB312" i="7"/>
  <c r="BC312" i="7"/>
  <c r="BD312" i="7"/>
  <c r="BE312" i="7"/>
  <c r="BF312" i="7"/>
  <c r="BG312" i="7"/>
  <c r="BH312" i="7"/>
  <c r="BI312" i="7"/>
  <c r="BJ312" i="7"/>
  <c r="AF313" i="7"/>
  <c r="AG313" i="7"/>
  <c r="AH313" i="7" s="1"/>
  <c r="AI313" i="7"/>
  <c r="AJ313" i="7"/>
  <c r="AK313" i="7"/>
  <c r="AL313" i="7"/>
  <c r="AO313" i="7"/>
  <c r="AP313" i="7"/>
  <c r="AQ313" i="7"/>
  <c r="AR313" i="7"/>
  <c r="AS313" i="7"/>
  <c r="AT313" i="7" s="1"/>
  <c r="AU313" i="7"/>
  <c r="AV313" i="7" s="1"/>
  <c r="AW313" i="7"/>
  <c r="AX313" i="7" s="1"/>
  <c r="AY313" i="7"/>
  <c r="AZ313" i="7" s="1"/>
  <c r="BA313" i="7"/>
  <c r="BB313" i="7"/>
  <c r="BC313" i="7"/>
  <c r="BD313" i="7"/>
  <c r="BE313" i="7"/>
  <c r="BF313" i="7"/>
  <c r="BG313" i="7"/>
  <c r="BH313" i="7"/>
  <c r="BI313" i="7"/>
  <c r="BJ313" i="7"/>
  <c r="AF314" i="7"/>
  <c r="AG314" i="7"/>
  <c r="AH314" i="7" s="1"/>
  <c r="AI314" i="7"/>
  <c r="AJ314" i="7"/>
  <c r="AK314" i="7"/>
  <c r="AL314" i="7"/>
  <c r="AO314" i="7"/>
  <c r="AP314" i="7"/>
  <c r="AQ314" i="7"/>
  <c r="AR314" i="7"/>
  <c r="AS314" i="7"/>
  <c r="AT314" i="7" s="1"/>
  <c r="AU314" i="7"/>
  <c r="AV314" i="7" s="1"/>
  <c r="AW314" i="7"/>
  <c r="AX314" i="7" s="1"/>
  <c r="AY314" i="7"/>
  <c r="AZ314" i="7" s="1"/>
  <c r="BA314" i="7"/>
  <c r="BB314" i="7"/>
  <c r="BC314" i="7"/>
  <c r="BD314" i="7"/>
  <c r="BE314" i="7"/>
  <c r="BF314" i="7"/>
  <c r="BG314" i="7"/>
  <c r="BH314" i="7"/>
  <c r="BI314" i="7"/>
  <c r="BJ314" i="7"/>
  <c r="AF315" i="7"/>
  <c r="AG315" i="7"/>
  <c r="AH315" i="7" s="1"/>
  <c r="AI315" i="7"/>
  <c r="AJ315" i="7"/>
  <c r="AK315" i="7"/>
  <c r="AL315" i="7"/>
  <c r="AO315" i="7"/>
  <c r="AP315" i="7"/>
  <c r="AQ315" i="7"/>
  <c r="AR315" i="7"/>
  <c r="AS315" i="7"/>
  <c r="AT315" i="7" s="1"/>
  <c r="AU315" i="7"/>
  <c r="AV315" i="7" s="1"/>
  <c r="AW315" i="7"/>
  <c r="AX315" i="7" s="1"/>
  <c r="AY315" i="7"/>
  <c r="AZ315" i="7" s="1"/>
  <c r="BA315" i="7"/>
  <c r="BB315" i="7"/>
  <c r="BC315" i="7"/>
  <c r="BD315" i="7"/>
  <c r="BE315" i="7"/>
  <c r="BF315" i="7"/>
  <c r="BG315" i="7"/>
  <c r="BH315" i="7"/>
  <c r="BI315" i="7"/>
  <c r="BJ315" i="7"/>
  <c r="AF316" i="7"/>
  <c r="AG316" i="7"/>
  <c r="AH316" i="7" s="1"/>
  <c r="AI316" i="7"/>
  <c r="AJ316" i="7"/>
  <c r="AK316" i="7"/>
  <c r="AL316" i="7"/>
  <c r="AO316" i="7"/>
  <c r="AP316" i="7"/>
  <c r="AQ316" i="7"/>
  <c r="AR316" i="7"/>
  <c r="AS316" i="7"/>
  <c r="AT316" i="7" s="1"/>
  <c r="AU316" i="7"/>
  <c r="AV316" i="7" s="1"/>
  <c r="AW316" i="7"/>
  <c r="AX316" i="7" s="1"/>
  <c r="AY316" i="7"/>
  <c r="AZ316" i="7" s="1"/>
  <c r="BA316" i="7"/>
  <c r="BB316" i="7"/>
  <c r="BC316" i="7"/>
  <c r="BD316" i="7"/>
  <c r="BE316" i="7"/>
  <c r="BF316" i="7"/>
  <c r="BG316" i="7"/>
  <c r="BH316" i="7"/>
  <c r="BI316" i="7"/>
  <c r="BJ316" i="7"/>
  <c r="AF317" i="7"/>
  <c r="AG317" i="7"/>
  <c r="AH317" i="7" s="1"/>
  <c r="AI317" i="7"/>
  <c r="AJ317" i="7"/>
  <c r="AK317" i="7"/>
  <c r="AL317" i="7"/>
  <c r="AO317" i="7"/>
  <c r="AP317" i="7"/>
  <c r="AQ317" i="7"/>
  <c r="AR317" i="7"/>
  <c r="AS317" i="7"/>
  <c r="AT317" i="7" s="1"/>
  <c r="AU317" i="7"/>
  <c r="AV317" i="7" s="1"/>
  <c r="AW317" i="7"/>
  <c r="AX317" i="7" s="1"/>
  <c r="AY317" i="7"/>
  <c r="AZ317" i="7" s="1"/>
  <c r="BA317" i="7"/>
  <c r="BB317" i="7"/>
  <c r="BC317" i="7"/>
  <c r="BD317" i="7"/>
  <c r="BE317" i="7"/>
  <c r="BF317" i="7"/>
  <c r="BG317" i="7"/>
  <c r="BH317" i="7"/>
  <c r="BI317" i="7"/>
  <c r="BJ317" i="7"/>
  <c r="AF318" i="7"/>
  <c r="AG318" i="7"/>
  <c r="AH318" i="7" s="1"/>
  <c r="AI318" i="7"/>
  <c r="AJ318" i="7"/>
  <c r="AK318" i="7"/>
  <c r="AL318" i="7"/>
  <c r="AO318" i="7"/>
  <c r="AP318" i="7"/>
  <c r="AQ318" i="7"/>
  <c r="AR318" i="7"/>
  <c r="AS318" i="7"/>
  <c r="AT318" i="7" s="1"/>
  <c r="AU318" i="7"/>
  <c r="AV318" i="7"/>
  <c r="AW318" i="7"/>
  <c r="AX318" i="7" s="1"/>
  <c r="AY318" i="7"/>
  <c r="AZ318" i="7" s="1"/>
  <c r="BA318" i="7"/>
  <c r="BB318" i="7"/>
  <c r="BC318" i="7"/>
  <c r="BD318" i="7"/>
  <c r="BE318" i="7"/>
  <c r="BF318" i="7"/>
  <c r="BG318" i="7"/>
  <c r="BH318" i="7"/>
  <c r="BI318" i="7"/>
  <c r="BJ318" i="7"/>
  <c r="AF319" i="7"/>
  <c r="AG319" i="7"/>
  <c r="AH319" i="7" s="1"/>
  <c r="AI319" i="7"/>
  <c r="AJ319" i="7"/>
  <c r="AK319" i="7"/>
  <c r="AL319" i="7"/>
  <c r="AO319" i="7"/>
  <c r="AP319" i="7"/>
  <c r="AQ319" i="7"/>
  <c r="AR319" i="7"/>
  <c r="AS319" i="7"/>
  <c r="AT319" i="7" s="1"/>
  <c r="AU319" i="7"/>
  <c r="AV319" i="7" s="1"/>
  <c r="AW319" i="7"/>
  <c r="AX319" i="7" s="1"/>
  <c r="AY319" i="7"/>
  <c r="AZ319" i="7" s="1"/>
  <c r="BA319" i="7"/>
  <c r="BB319" i="7"/>
  <c r="BC319" i="7"/>
  <c r="BD319" i="7"/>
  <c r="BE319" i="7"/>
  <c r="BF319" i="7"/>
  <c r="BG319" i="7"/>
  <c r="BH319" i="7"/>
  <c r="BI319" i="7"/>
  <c r="BJ319" i="7"/>
  <c r="AF320" i="7"/>
  <c r="AG320" i="7"/>
  <c r="AH320" i="7" s="1"/>
  <c r="AI320" i="7"/>
  <c r="AJ320" i="7"/>
  <c r="AK320" i="7"/>
  <c r="AL320" i="7"/>
  <c r="AO320" i="7"/>
  <c r="AP320" i="7"/>
  <c r="AQ320" i="7"/>
  <c r="AR320" i="7"/>
  <c r="AS320" i="7"/>
  <c r="AT320" i="7" s="1"/>
  <c r="AU320" i="7"/>
  <c r="AV320" i="7" s="1"/>
  <c r="AW320" i="7"/>
  <c r="AX320" i="7" s="1"/>
  <c r="AY320" i="7"/>
  <c r="AZ320" i="7" s="1"/>
  <c r="BA320" i="7"/>
  <c r="BB320" i="7"/>
  <c r="BC320" i="7"/>
  <c r="BD320" i="7"/>
  <c r="BE320" i="7"/>
  <c r="BF320" i="7"/>
  <c r="BG320" i="7"/>
  <c r="BH320" i="7"/>
  <c r="BI320" i="7"/>
  <c r="BJ320" i="7"/>
  <c r="AF321" i="7"/>
  <c r="AG321" i="7"/>
  <c r="AH321" i="7" s="1"/>
  <c r="AI321" i="7"/>
  <c r="AJ321" i="7"/>
  <c r="AK321" i="7"/>
  <c r="AL321" i="7"/>
  <c r="AO321" i="7"/>
  <c r="AP321" i="7"/>
  <c r="AQ321" i="7"/>
  <c r="AR321" i="7"/>
  <c r="AS321" i="7"/>
  <c r="AT321" i="7" s="1"/>
  <c r="AU321" i="7"/>
  <c r="AV321" i="7" s="1"/>
  <c r="AW321" i="7"/>
  <c r="AX321" i="7" s="1"/>
  <c r="AY321" i="7"/>
  <c r="AZ321" i="7" s="1"/>
  <c r="BA321" i="7"/>
  <c r="BB321" i="7"/>
  <c r="BC321" i="7"/>
  <c r="BD321" i="7"/>
  <c r="BE321" i="7"/>
  <c r="BF321" i="7"/>
  <c r="BG321" i="7"/>
  <c r="BH321" i="7"/>
  <c r="BI321" i="7"/>
  <c r="BJ321" i="7"/>
  <c r="AF322" i="7"/>
  <c r="AG322" i="7"/>
  <c r="AH322" i="7" s="1"/>
  <c r="AI322" i="7"/>
  <c r="AJ322" i="7"/>
  <c r="AK322" i="7"/>
  <c r="AL322" i="7"/>
  <c r="AO322" i="7"/>
  <c r="AP322" i="7"/>
  <c r="AQ322" i="7"/>
  <c r="AR322" i="7"/>
  <c r="AS322" i="7"/>
  <c r="AT322" i="7" s="1"/>
  <c r="AU322" i="7"/>
  <c r="AV322" i="7" s="1"/>
  <c r="AW322" i="7"/>
  <c r="AX322" i="7" s="1"/>
  <c r="AY322" i="7"/>
  <c r="AZ322" i="7" s="1"/>
  <c r="BA322" i="7"/>
  <c r="BB322" i="7"/>
  <c r="BC322" i="7"/>
  <c r="BD322" i="7"/>
  <c r="BE322" i="7"/>
  <c r="BF322" i="7"/>
  <c r="BG322" i="7"/>
  <c r="BH322" i="7"/>
  <c r="BI322" i="7"/>
  <c r="BJ322" i="7"/>
  <c r="AF323" i="7"/>
  <c r="AG323" i="7"/>
  <c r="AH323" i="7" s="1"/>
  <c r="AI323" i="7"/>
  <c r="AJ323" i="7"/>
  <c r="AK323" i="7"/>
  <c r="AL323" i="7"/>
  <c r="AO323" i="7"/>
  <c r="AP323" i="7"/>
  <c r="AQ323" i="7"/>
  <c r="AR323" i="7"/>
  <c r="AS323" i="7"/>
  <c r="AT323" i="7" s="1"/>
  <c r="AU323" i="7"/>
  <c r="AV323" i="7" s="1"/>
  <c r="AW323" i="7"/>
  <c r="AX323" i="7" s="1"/>
  <c r="AY323" i="7"/>
  <c r="AZ323" i="7" s="1"/>
  <c r="BA323" i="7"/>
  <c r="BB323" i="7"/>
  <c r="BC323" i="7"/>
  <c r="BD323" i="7"/>
  <c r="BE323" i="7"/>
  <c r="BF323" i="7"/>
  <c r="BG323" i="7"/>
  <c r="BH323" i="7"/>
  <c r="BI323" i="7"/>
  <c r="BJ323" i="7"/>
  <c r="AF324" i="7"/>
  <c r="AG324" i="7"/>
  <c r="AH324" i="7" s="1"/>
  <c r="AI324" i="7"/>
  <c r="AJ324" i="7"/>
  <c r="AK324" i="7"/>
  <c r="AL324" i="7"/>
  <c r="AO324" i="7"/>
  <c r="AP324" i="7"/>
  <c r="AQ324" i="7"/>
  <c r="AR324" i="7"/>
  <c r="AS324" i="7"/>
  <c r="AT324" i="7"/>
  <c r="AU324" i="7"/>
  <c r="AV324" i="7" s="1"/>
  <c r="AW324" i="7"/>
  <c r="AX324" i="7" s="1"/>
  <c r="AY324" i="7"/>
  <c r="AZ324" i="7" s="1"/>
  <c r="BA324" i="7"/>
  <c r="BB324" i="7"/>
  <c r="BC324" i="7"/>
  <c r="BD324" i="7"/>
  <c r="BE324" i="7"/>
  <c r="BF324" i="7"/>
  <c r="BG324" i="7"/>
  <c r="BH324" i="7"/>
  <c r="BI324" i="7"/>
  <c r="BJ324" i="7"/>
  <c r="AF325" i="7"/>
  <c r="AG325" i="7"/>
  <c r="AH325" i="7" s="1"/>
  <c r="AI325" i="7"/>
  <c r="AJ325" i="7"/>
  <c r="AK325" i="7"/>
  <c r="AL325" i="7"/>
  <c r="AO325" i="7"/>
  <c r="AP325" i="7"/>
  <c r="AQ325" i="7"/>
  <c r="AR325" i="7"/>
  <c r="AS325" i="7"/>
  <c r="AT325" i="7" s="1"/>
  <c r="AU325" i="7"/>
  <c r="AV325" i="7" s="1"/>
  <c r="AW325" i="7"/>
  <c r="AX325" i="7" s="1"/>
  <c r="AY325" i="7"/>
  <c r="AZ325" i="7" s="1"/>
  <c r="BA325" i="7"/>
  <c r="BB325" i="7"/>
  <c r="BC325" i="7"/>
  <c r="BD325" i="7"/>
  <c r="BE325" i="7"/>
  <c r="BF325" i="7"/>
  <c r="BG325" i="7"/>
  <c r="BH325" i="7"/>
  <c r="BI325" i="7"/>
  <c r="BJ325" i="7"/>
  <c r="AF326" i="7"/>
  <c r="AG326" i="7"/>
  <c r="AH326" i="7" s="1"/>
  <c r="AI326" i="7"/>
  <c r="AJ326" i="7"/>
  <c r="AK326" i="7"/>
  <c r="AL326" i="7"/>
  <c r="AO326" i="7"/>
  <c r="AP326" i="7"/>
  <c r="AQ326" i="7"/>
  <c r="AR326" i="7"/>
  <c r="AS326" i="7"/>
  <c r="AT326" i="7" s="1"/>
  <c r="AU326" i="7"/>
  <c r="AV326" i="7" s="1"/>
  <c r="AW326" i="7"/>
  <c r="AX326" i="7" s="1"/>
  <c r="AY326" i="7"/>
  <c r="AZ326" i="7" s="1"/>
  <c r="BA326" i="7"/>
  <c r="BB326" i="7"/>
  <c r="BC326" i="7"/>
  <c r="BD326" i="7"/>
  <c r="BE326" i="7"/>
  <c r="BF326" i="7"/>
  <c r="BG326" i="7"/>
  <c r="BH326" i="7"/>
  <c r="BI326" i="7"/>
  <c r="BJ326" i="7"/>
  <c r="AF327" i="7"/>
  <c r="AG327" i="7"/>
  <c r="AH327" i="7" s="1"/>
  <c r="AI327" i="7"/>
  <c r="AJ327" i="7"/>
  <c r="AK327" i="7"/>
  <c r="AL327" i="7"/>
  <c r="AO327" i="7"/>
  <c r="AP327" i="7"/>
  <c r="AQ327" i="7"/>
  <c r="AR327" i="7"/>
  <c r="AS327" i="7"/>
  <c r="AT327" i="7" s="1"/>
  <c r="AU327" i="7"/>
  <c r="AV327" i="7" s="1"/>
  <c r="AW327" i="7"/>
  <c r="AX327" i="7" s="1"/>
  <c r="AY327" i="7"/>
  <c r="AZ327" i="7" s="1"/>
  <c r="BA327" i="7"/>
  <c r="BB327" i="7"/>
  <c r="BC327" i="7"/>
  <c r="BD327" i="7"/>
  <c r="BE327" i="7"/>
  <c r="BF327" i="7"/>
  <c r="BG327" i="7"/>
  <c r="BH327" i="7"/>
  <c r="BI327" i="7"/>
  <c r="BJ327" i="7"/>
  <c r="AF328" i="7"/>
  <c r="AG328" i="7"/>
  <c r="AH328" i="7"/>
  <c r="AI328" i="7"/>
  <c r="AJ328" i="7"/>
  <c r="AK328" i="7"/>
  <c r="AL328" i="7"/>
  <c r="AO328" i="7"/>
  <c r="AP328" i="7"/>
  <c r="AQ328" i="7"/>
  <c r="AR328" i="7"/>
  <c r="AS328" i="7"/>
  <c r="AT328" i="7" s="1"/>
  <c r="AU328" i="7"/>
  <c r="AV328" i="7" s="1"/>
  <c r="AW328" i="7"/>
  <c r="AX328" i="7" s="1"/>
  <c r="AY328" i="7"/>
  <c r="AZ328" i="7" s="1"/>
  <c r="BA328" i="7"/>
  <c r="BB328" i="7"/>
  <c r="BC328" i="7"/>
  <c r="BD328" i="7"/>
  <c r="BE328" i="7"/>
  <c r="BF328" i="7"/>
  <c r="BG328" i="7"/>
  <c r="BH328" i="7"/>
  <c r="BI328" i="7"/>
  <c r="BJ328" i="7"/>
  <c r="AF329" i="7"/>
  <c r="AG329" i="7"/>
  <c r="AH329" i="7" s="1"/>
  <c r="AI329" i="7"/>
  <c r="AJ329" i="7"/>
  <c r="AK329" i="7"/>
  <c r="AL329" i="7"/>
  <c r="AO329" i="7"/>
  <c r="AP329" i="7"/>
  <c r="AQ329" i="7"/>
  <c r="AR329" i="7"/>
  <c r="AS329" i="7"/>
  <c r="AT329" i="7" s="1"/>
  <c r="AU329" i="7"/>
  <c r="AV329" i="7" s="1"/>
  <c r="AW329" i="7"/>
  <c r="AX329" i="7" s="1"/>
  <c r="AY329" i="7"/>
  <c r="AZ329" i="7" s="1"/>
  <c r="BA329" i="7"/>
  <c r="BB329" i="7"/>
  <c r="BC329" i="7"/>
  <c r="BD329" i="7"/>
  <c r="BE329" i="7"/>
  <c r="BF329" i="7"/>
  <c r="BG329" i="7"/>
  <c r="BH329" i="7"/>
  <c r="BI329" i="7"/>
  <c r="BJ329" i="7"/>
  <c r="AF330" i="7"/>
  <c r="AG330" i="7"/>
  <c r="AH330" i="7" s="1"/>
  <c r="AI330" i="7"/>
  <c r="AJ330" i="7"/>
  <c r="AK330" i="7"/>
  <c r="AL330" i="7"/>
  <c r="AO330" i="7"/>
  <c r="AP330" i="7"/>
  <c r="AQ330" i="7"/>
  <c r="AR330" i="7"/>
  <c r="AS330" i="7"/>
  <c r="AT330" i="7" s="1"/>
  <c r="AU330" i="7"/>
  <c r="AV330" i="7" s="1"/>
  <c r="AW330" i="7"/>
  <c r="AX330" i="7" s="1"/>
  <c r="AY330" i="7"/>
  <c r="AZ330" i="7" s="1"/>
  <c r="BA330" i="7"/>
  <c r="BB330" i="7"/>
  <c r="BC330" i="7"/>
  <c r="BD330" i="7"/>
  <c r="BE330" i="7"/>
  <c r="BF330" i="7"/>
  <c r="BG330" i="7"/>
  <c r="BH330" i="7"/>
  <c r="BI330" i="7"/>
  <c r="BJ330" i="7"/>
  <c r="AF331" i="7"/>
  <c r="AG331" i="7"/>
  <c r="AH331" i="7" s="1"/>
  <c r="AI331" i="7"/>
  <c r="AJ331" i="7"/>
  <c r="AK331" i="7"/>
  <c r="AL331" i="7"/>
  <c r="AO331" i="7"/>
  <c r="AP331" i="7" s="1"/>
  <c r="AQ331" i="7"/>
  <c r="AR331" i="7"/>
  <c r="AS331" i="7"/>
  <c r="AT331" i="7" s="1"/>
  <c r="AU331" i="7"/>
  <c r="AV331" i="7" s="1"/>
  <c r="AW331" i="7"/>
  <c r="AX331" i="7" s="1"/>
  <c r="AY331" i="7"/>
  <c r="AZ331" i="7" s="1"/>
  <c r="BA331" i="7"/>
  <c r="BB331" i="7"/>
  <c r="BC331" i="7"/>
  <c r="BD331" i="7"/>
  <c r="BE331" i="7"/>
  <c r="BF331" i="7"/>
  <c r="BG331" i="7"/>
  <c r="BH331" i="7"/>
  <c r="BI331" i="7"/>
  <c r="BJ331" i="7"/>
  <c r="AF332" i="7"/>
  <c r="AG332" i="7"/>
  <c r="AH332" i="7" s="1"/>
  <c r="AI332" i="7"/>
  <c r="AJ332" i="7"/>
  <c r="AK332" i="7"/>
  <c r="AL332" i="7"/>
  <c r="AO332" i="7"/>
  <c r="AP332" i="7" s="1"/>
  <c r="AQ332" i="7"/>
  <c r="AR332" i="7"/>
  <c r="AS332" i="7"/>
  <c r="AT332" i="7" s="1"/>
  <c r="AU332" i="7"/>
  <c r="AV332" i="7" s="1"/>
  <c r="AW332" i="7"/>
  <c r="AX332" i="7" s="1"/>
  <c r="AY332" i="7"/>
  <c r="AZ332" i="7" s="1"/>
  <c r="BA332" i="7"/>
  <c r="BB332" i="7"/>
  <c r="BC332" i="7"/>
  <c r="BD332" i="7"/>
  <c r="BE332" i="7"/>
  <c r="BF332" i="7"/>
  <c r="BG332" i="7"/>
  <c r="BH332" i="7"/>
  <c r="BI332" i="7"/>
  <c r="BJ332" i="7"/>
  <c r="AF333" i="7"/>
  <c r="AG333" i="7"/>
  <c r="AH333" i="7" s="1"/>
  <c r="AI333" i="7"/>
  <c r="AJ333" i="7"/>
  <c r="AK333" i="7"/>
  <c r="AL333" i="7"/>
  <c r="AO333" i="7"/>
  <c r="AP333" i="7" s="1"/>
  <c r="AQ333" i="7"/>
  <c r="AR333" i="7"/>
  <c r="AS333" i="7"/>
  <c r="AT333" i="7" s="1"/>
  <c r="AU333" i="7"/>
  <c r="AV333" i="7" s="1"/>
  <c r="AW333" i="7"/>
  <c r="AX333" i="7" s="1"/>
  <c r="AY333" i="7"/>
  <c r="AZ333" i="7" s="1"/>
  <c r="BA333" i="7"/>
  <c r="BB333" i="7"/>
  <c r="BC333" i="7"/>
  <c r="BD333" i="7"/>
  <c r="BE333" i="7"/>
  <c r="BF333" i="7"/>
  <c r="BG333" i="7"/>
  <c r="BH333" i="7"/>
  <c r="BI333" i="7"/>
  <c r="BJ333" i="7"/>
  <c r="AF334" i="7"/>
  <c r="AG334" i="7"/>
  <c r="AH334" i="7" s="1"/>
  <c r="AI334" i="7"/>
  <c r="AJ334" i="7"/>
  <c r="AK334" i="7"/>
  <c r="AL334" i="7"/>
  <c r="AO334" i="7"/>
  <c r="AP334" i="7" s="1"/>
  <c r="AQ334" i="7"/>
  <c r="AR334" i="7"/>
  <c r="AS334" i="7"/>
  <c r="AT334" i="7" s="1"/>
  <c r="AU334" i="7"/>
  <c r="AV334" i="7" s="1"/>
  <c r="AW334" i="7"/>
  <c r="AX334" i="7" s="1"/>
  <c r="AY334" i="7"/>
  <c r="AZ334" i="7" s="1"/>
  <c r="BA334" i="7"/>
  <c r="BB334" i="7"/>
  <c r="BC334" i="7"/>
  <c r="BD334" i="7"/>
  <c r="BE334" i="7"/>
  <c r="BF334" i="7"/>
  <c r="BG334" i="7"/>
  <c r="BH334" i="7"/>
  <c r="BI334" i="7"/>
  <c r="BJ334" i="7"/>
  <c r="AF335" i="7"/>
  <c r="AG335" i="7"/>
  <c r="AH335" i="7" s="1"/>
  <c r="AI335" i="7"/>
  <c r="AJ335" i="7"/>
  <c r="AK335" i="7"/>
  <c r="AL335" i="7"/>
  <c r="AO335" i="7"/>
  <c r="AP335" i="7" s="1"/>
  <c r="AQ335" i="7"/>
  <c r="AR335" i="7"/>
  <c r="AS335" i="7"/>
  <c r="AT335" i="7" s="1"/>
  <c r="AU335" i="7"/>
  <c r="AV335" i="7" s="1"/>
  <c r="AW335" i="7"/>
  <c r="AX335" i="7" s="1"/>
  <c r="AY335" i="7"/>
  <c r="AZ335" i="7" s="1"/>
  <c r="BA335" i="7"/>
  <c r="BB335" i="7"/>
  <c r="BC335" i="7"/>
  <c r="BD335" i="7"/>
  <c r="BE335" i="7"/>
  <c r="BF335" i="7"/>
  <c r="BG335" i="7"/>
  <c r="BH335" i="7"/>
  <c r="BI335" i="7"/>
  <c r="BJ335" i="7"/>
  <c r="AF336" i="7"/>
  <c r="AG336" i="7"/>
  <c r="AH336" i="7" s="1"/>
  <c r="AI336" i="7"/>
  <c r="AJ336" i="7"/>
  <c r="AK336" i="7"/>
  <c r="AL336" i="7"/>
  <c r="AO336" i="7"/>
  <c r="AP336" i="7"/>
  <c r="AQ336" i="7"/>
  <c r="AR336" i="7"/>
  <c r="AS336" i="7"/>
  <c r="AT336" i="7" s="1"/>
  <c r="AU336" i="7"/>
  <c r="AV336" i="7" s="1"/>
  <c r="AW336" i="7"/>
  <c r="AX336" i="7" s="1"/>
  <c r="AY336" i="7"/>
  <c r="AZ336" i="7" s="1"/>
  <c r="BA336" i="7"/>
  <c r="BB336" i="7"/>
  <c r="BC336" i="7"/>
  <c r="BD336" i="7"/>
  <c r="BE336" i="7"/>
  <c r="BF336" i="7"/>
  <c r="BG336" i="7"/>
  <c r="BH336" i="7"/>
  <c r="BI336" i="7"/>
  <c r="BJ336" i="7"/>
  <c r="AF337" i="7"/>
  <c r="AG337" i="7"/>
  <c r="AH337" i="7" s="1"/>
  <c r="AI337" i="7"/>
  <c r="AJ337" i="7"/>
  <c r="AK337" i="7"/>
  <c r="AL337" i="7"/>
  <c r="AO337" i="7"/>
  <c r="AP337" i="7" s="1"/>
  <c r="AQ337" i="7"/>
  <c r="AR337" i="7"/>
  <c r="AS337" i="7"/>
  <c r="AT337" i="7" s="1"/>
  <c r="AU337" i="7"/>
  <c r="AV337" i="7" s="1"/>
  <c r="AW337" i="7"/>
  <c r="AX337" i="7" s="1"/>
  <c r="AY337" i="7"/>
  <c r="AZ337" i="7" s="1"/>
  <c r="BA337" i="7"/>
  <c r="BB337" i="7"/>
  <c r="BC337" i="7"/>
  <c r="BD337" i="7"/>
  <c r="BE337" i="7"/>
  <c r="BF337" i="7"/>
  <c r="BG337" i="7"/>
  <c r="BH337" i="7"/>
  <c r="BI337" i="7"/>
  <c r="BJ337" i="7"/>
  <c r="AF338" i="7"/>
  <c r="AG338" i="7"/>
  <c r="AH338" i="7" s="1"/>
  <c r="AI338" i="7"/>
  <c r="AJ338" i="7"/>
  <c r="AK338" i="7"/>
  <c r="AL338" i="7"/>
  <c r="AO338" i="7"/>
  <c r="AP338" i="7"/>
  <c r="AQ338" i="7"/>
  <c r="AR338" i="7"/>
  <c r="AS338" i="7"/>
  <c r="AT338" i="7" s="1"/>
  <c r="AU338" i="7"/>
  <c r="AV338" i="7" s="1"/>
  <c r="AW338" i="7"/>
  <c r="AX338" i="7" s="1"/>
  <c r="AY338" i="7"/>
  <c r="AZ338" i="7" s="1"/>
  <c r="BA338" i="7"/>
  <c r="BB338" i="7"/>
  <c r="BC338" i="7"/>
  <c r="BD338" i="7"/>
  <c r="BE338" i="7"/>
  <c r="BF338" i="7"/>
  <c r="BG338" i="7"/>
  <c r="BH338" i="7"/>
  <c r="BI338" i="7"/>
  <c r="BJ338" i="7"/>
  <c r="AF339" i="7"/>
  <c r="AG339" i="7"/>
  <c r="AH339" i="7" s="1"/>
  <c r="AI339" i="7"/>
  <c r="AJ339" i="7"/>
  <c r="AK339" i="7"/>
  <c r="AL339" i="7"/>
  <c r="AO339" i="7"/>
  <c r="AP339" i="7" s="1"/>
  <c r="AQ339" i="7"/>
  <c r="AR339" i="7"/>
  <c r="AS339" i="7"/>
  <c r="AT339" i="7" s="1"/>
  <c r="AU339" i="7"/>
  <c r="AV339" i="7" s="1"/>
  <c r="AW339" i="7"/>
  <c r="AX339" i="7" s="1"/>
  <c r="AY339" i="7"/>
  <c r="AZ339" i="7" s="1"/>
  <c r="BA339" i="7"/>
  <c r="BB339" i="7"/>
  <c r="BC339" i="7"/>
  <c r="BD339" i="7"/>
  <c r="BE339" i="7"/>
  <c r="BF339" i="7"/>
  <c r="BG339" i="7"/>
  <c r="BH339" i="7"/>
  <c r="BI339" i="7"/>
  <c r="BJ339" i="7"/>
  <c r="AF340" i="7"/>
  <c r="AG340" i="7"/>
  <c r="AH340" i="7" s="1"/>
  <c r="AI340" i="7"/>
  <c r="AJ340" i="7"/>
  <c r="AK340" i="7"/>
  <c r="AL340" i="7"/>
  <c r="AO340" i="7"/>
  <c r="AP340" i="7" s="1"/>
  <c r="AQ340" i="7"/>
  <c r="AR340" i="7"/>
  <c r="AS340" i="7"/>
  <c r="AT340" i="7" s="1"/>
  <c r="AU340" i="7"/>
  <c r="AV340" i="7" s="1"/>
  <c r="AW340" i="7"/>
  <c r="AX340" i="7" s="1"/>
  <c r="AY340" i="7"/>
  <c r="AZ340" i="7" s="1"/>
  <c r="BA340" i="7"/>
  <c r="BB340" i="7"/>
  <c r="BC340" i="7"/>
  <c r="BD340" i="7"/>
  <c r="BE340" i="7"/>
  <c r="BF340" i="7"/>
  <c r="BG340" i="7"/>
  <c r="BH340" i="7"/>
  <c r="BI340" i="7"/>
  <c r="BJ340" i="7"/>
  <c r="AF341" i="7"/>
  <c r="AG341" i="7"/>
  <c r="AH341" i="7" s="1"/>
  <c r="AI341" i="7"/>
  <c r="AJ341" i="7"/>
  <c r="AK341" i="7"/>
  <c r="AL341" i="7"/>
  <c r="AO341" i="7"/>
  <c r="AP341" i="7" s="1"/>
  <c r="AQ341" i="7"/>
  <c r="AR341" i="7"/>
  <c r="AS341" i="7"/>
  <c r="AT341" i="7" s="1"/>
  <c r="AU341" i="7"/>
  <c r="AV341" i="7" s="1"/>
  <c r="AW341" i="7"/>
  <c r="AX341" i="7" s="1"/>
  <c r="AY341" i="7"/>
  <c r="AZ341" i="7" s="1"/>
  <c r="BA341" i="7"/>
  <c r="BB341" i="7"/>
  <c r="BC341" i="7"/>
  <c r="BD341" i="7"/>
  <c r="BE341" i="7"/>
  <c r="BF341" i="7"/>
  <c r="BG341" i="7"/>
  <c r="BH341" i="7"/>
  <c r="BI341" i="7"/>
  <c r="BJ341" i="7"/>
  <c r="AF342" i="7"/>
  <c r="AG342" i="7"/>
  <c r="AH342" i="7" s="1"/>
  <c r="AI342" i="7"/>
  <c r="AJ342" i="7"/>
  <c r="AK342" i="7"/>
  <c r="AL342" i="7"/>
  <c r="AO342" i="7"/>
  <c r="AP342" i="7" s="1"/>
  <c r="AQ342" i="7"/>
  <c r="AR342" i="7"/>
  <c r="AS342" i="7"/>
  <c r="AT342" i="7" s="1"/>
  <c r="AU342" i="7"/>
  <c r="AV342" i="7" s="1"/>
  <c r="AW342" i="7"/>
  <c r="AX342" i="7" s="1"/>
  <c r="AY342" i="7"/>
  <c r="AZ342" i="7" s="1"/>
  <c r="BA342" i="7"/>
  <c r="BB342" i="7"/>
  <c r="BC342" i="7"/>
  <c r="BD342" i="7"/>
  <c r="BE342" i="7"/>
  <c r="BF342" i="7"/>
  <c r="BG342" i="7"/>
  <c r="BH342" i="7"/>
  <c r="BI342" i="7"/>
  <c r="BJ342" i="7"/>
  <c r="AF343" i="7"/>
  <c r="AG343" i="7"/>
  <c r="AH343" i="7" s="1"/>
  <c r="AI343" i="7"/>
  <c r="AJ343" i="7"/>
  <c r="AK343" i="7"/>
  <c r="AL343" i="7"/>
  <c r="AO343" i="7"/>
  <c r="AP343" i="7" s="1"/>
  <c r="AQ343" i="7"/>
  <c r="AR343" i="7"/>
  <c r="AS343" i="7"/>
  <c r="AT343" i="7" s="1"/>
  <c r="AU343" i="7"/>
  <c r="AV343" i="7" s="1"/>
  <c r="AW343" i="7"/>
  <c r="AX343" i="7" s="1"/>
  <c r="AY343" i="7"/>
  <c r="AZ343" i="7" s="1"/>
  <c r="BA343" i="7"/>
  <c r="BB343" i="7"/>
  <c r="BC343" i="7"/>
  <c r="BD343" i="7"/>
  <c r="BE343" i="7"/>
  <c r="BF343" i="7"/>
  <c r="BG343" i="7"/>
  <c r="BH343" i="7"/>
  <c r="BI343" i="7"/>
  <c r="BJ343" i="7"/>
  <c r="AF344" i="7"/>
  <c r="AG344" i="7"/>
  <c r="AH344" i="7" s="1"/>
  <c r="AI344" i="7"/>
  <c r="AJ344" i="7"/>
  <c r="AK344" i="7"/>
  <c r="AL344" i="7"/>
  <c r="AO344" i="7"/>
  <c r="AP344" i="7"/>
  <c r="AQ344" i="7"/>
  <c r="AR344" i="7"/>
  <c r="AS344" i="7"/>
  <c r="AT344" i="7" s="1"/>
  <c r="AU344" i="7"/>
  <c r="AV344" i="7" s="1"/>
  <c r="AW344" i="7"/>
  <c r="AX344" i="7"/>
  <c r="AY344" i="7"/>
  <c r="AZ344" i="7" s="1"/>
  <c r="BA344" i="7"/>
  <c r="BB344" i="7"/>
  <c r="BC344" i="7"/>
  <c r="BD344" i="7"/>
  <c r="BE344" i="7"/>
  <c r="BF344" i="7"/>
  <c r="BG344" i="7"/>
  <c r="BH344" i="7"/>
  <c r="BI344" i="7"/>
  <c r="BJ344" i="7"/>
  <c r="AF345" i="7"/>
  <c r="AG345" i="7"/>
  <c r="AH345" i="7" s="1"/>
  <c r="AI345" i="7"/>
  <c r="AJ345" i="7"/>
  <c r="AK345" i="7"/>
  <c r="AL345" i="7"/>
  <c r="AO345" i="7"/>
  <c r="AP345" i="7" s="1"/>
  <c r="AQ345" i="7"/>
  <c r="AR345" i="7"/>
  <c r="AS345" i="7"/>
  <c r="AT345" i="7" s="1"/>
  <c r="AU345" i="7"/>
  <c r="AV345" i="7"/>
  <c r="AW345" i="7"/>
  <c r="AX345" i="7" s="1"/>
  <c r="AY345" i="7"/>
  <c r="AZ345" i="7" s="1"/>
  <c r="BA345" i="7"/>
  <c r="BB345" i="7"/>
  <c r="BC345" i="7"/>
  <c r="BD345" i="7"/>
  <c r="BE345" i="7"/>
  <c r="BF345" i="7"/>
  <c r="BG345" i="7"/>
  <c r="BH345" i="7"/>
  <c r="BI345" i="7"/>
  <c r="BJ345" i="7"/>
  <c r="AF346" i="7"/>
  <c r="AG346" i="7"/>
  <c r="AH346" i="7" s="1"/>
  <c r="AI346" i="7"/>
  <c r="AJ346" i="7"/>
  <c r="AK346" i="7"/>
  <c r="AL346" i="7"/>
  <c r="AO346" i="7"/>
  <c r="AP346" i="7" s="1"/>
  <c r="AQ346" i="7"/>
  <c r="AR346" i="7"/>
  <c r="AS346" i="7"/>
  <c r="AT346" i="7" s="1"/>
  <c r="AU346" i="7"/>
  <c r="AV346" i="7" s="1"/>
  <c r="AW346" i="7"/>
  <c r="AX346" i="7" s="1"/>
  <c r="AY346" i="7"/>
  <c r="AZ346" i="7" s="1"/>
  <c r="BA346" i="7"/>
  <c r="BB346" i="7"/>
  <c r="BC346" i="7"/>
  <c r="BD346" i="7"/>
  <c r="BE346" i="7"/>
  <c r="BF346" i="7"/>
  <c r="BG346" i="7"/>
  <c r="BH346" i="7"/>
  <c r="BI346" i="7"/>
  <c r="BJ346" i="7"/>
  <c r="AF347" i="7"/>
  <c r="AG347" i="7"/>
  <c r="AH347" i="7" s="1"/>
  <c r="AI347" i="7"/>
  <c r="AJ347" i="7"/>
  <c r="AK347" i="7"/>
  <c r="AL347" i="7"/>
  <c r="AO347" i="7"/>
  <c r="AP347" i="7" s="1"/>
  <c r="AQ347" i="7"/>
  <c r="AR347" i="7"/>
  <c r="AS347" i="7"/>
  <c r="AT347" i="7" s="1"/>
  <c r="AU347" i="7"/>
  <c r="AV347" i="7" s="1"/>
  <c r="AW347" i="7"/>
  <c r="AX347" i="7" s="1"/>
  <c r="AY347" i="7"/>
  <c r="AZ347" i="7" s="1"/>
  <c r="BA347" i="7"/>
  <c r="BB347" i="7"/>
  <c r="BC347" i="7"/>
  <c r="BD347" i="7"/>
  <c r="BE347" i="7"/>
  <c r="BF347" i="7"/>
  <c r="BG347" i="7"/>
  <c r="BH347" i="7"/>
  <c r="BI347" i="7"/>
  <c r="BJ347" i="7"/>
  <c r="AF348" i="7"/>
  <c r="AG348" i="7"/>
  <c r="AH348" i="7" s="1"/>
  <c r="AI348" i="7"/>
  <c r="AJ348" i="7"/>
  <c r="AK348" i="7"/>
  <c r="AL348" i="7"/>
  <c r="AO348" i="7"/>
  <c r="AP348" i="7"/>
  <c r="AQ348" i="7"/>
  <c r="AR348" i="7"/>
  <c r="AS348" i="7"/>
  <c r="AT348" i="7" s="1"/>
  <c r="AU348" i="7"/>
  <c r="AV348" i="7" s="1"/>
  <c r="AW348" i="7"/>
  <c r="AX348" i="7" s="1"/>
  <c r="AY348" i="7"/>
  <c r="AZ348" i="7" s="1"/>
  <c r="BA348" i="7"/>
  <c r="BB348" i="7"/>
  <c r="BC348" i="7"/>
  <c r="BD348" i="7"/>
  <c r="BE348" i="7"/>
  <c r="BF348" i="7"/>
  <c r="BG348" i="7"/>
  <c r="BH348" i="7"/>
  <c r="BI348" i="7"/>
  <c r="BJ348" i="7"/>
  <c r="AF349" i="7"/>
  <c r="AG349" i="7"/>
  <c r="AH349" i="7" s="1"/>
  <c r="AI349" i="7"/>
  <c r="AJ349" i="7"/>
  <c r="AK349" i="7"/>
  <c r="AL349" i="7"/>
  <c r="AO349" i="7"/>
  <c r="AP349" i="7" s="1"/>
  <c r="AQ349" i="7"/>
  <c r="AR349" i="7"/>
  <c r="AS349" i="7"/>
  <c r="AT349" i="7" s="1"/>
  <c r="AU349" i="7"/>
  <c r="AV349" i="7" s="1"/>
  <c r="AW349" i="7"/>
  <c r="AX349" i="7" s="1"/>
  <c r="AY349" i="7"/>
  <c r="AZ349" i="7" s="1"/>
  <c r="BA349" i="7"/>
  <c r="BB349" i="7"/>
  <c r="BC349" i="7"/>
  <c r="BD349" i="7"/>
  <c r="BE349" i="7"/>
  <c r="BF349" i="7"/>
  <c r="BG349" i="7"/>
  <c r="BH349" i="7"/>
  <c r="BI349" i="7"/>
  <c r="BJ349" i="7"/>
  <c r="AF350" i="7"/>
  <c r="AG350" i="7"/>
  <c r="AH350" i="7" s="1"/>
  <c r="AI350" i="7"/>
  <c r="AJ350" i="7"/>
  <c r="AK350" i="7"/>
  <c r="AL350" i="7"/>
  <c r="AO350" i="7"/>
  <c r="AP350" i="7" s="1"/>
  <c r="AQ350" i="7"/>
  <c r="AR350" i="7"/>
  <c r="AS350" i="7"/>
  <c r="AT350" i="7" s="1"/>
  <c r="AU350" i="7"/>
  <c r="AV350" i="7" s="1"/>
  <c r="AW350" i="7"/>
  <c r="AX350" i="7" s="1"/>
  <c r="AY350" i="7"/>
  <c r="AZ350" i="7" s="1"/>
  <c r="BA350" i="7"/>
  <c r="BB350" i="7"/>
  <c r="BC350" i="7"/>
  <c r="BD350" i="7"/>
  <c r="BE350" i="7"/>
  <c r="BF350" i="7"/>
  <c r="BG350" i="7"/>
  <c r="BH350" i="7"/>
  <c r="BI350" i="7"/>
  <c r="BJ350" i="7"/>
  <c r="AF351" i="7"/>
  <c r="AG351" i="7"/>
  <c r="AH351" i="7" s="1"/>
  <c r="AI351" i="7"/>
  <c r="AJ351" i="7"/>
  <c r="AK351" i="7"/>
  <c r="AL351" i="7"/>
  <c r="AO351" i="7"/>
  <c r="AP351" i="7" s="1"/>
  <c r="AQ351" i="7"/>
  <c r="AR351" i="7"/>
  <c r="AS351" i="7"/>
  <c r="AT351" i="7" s="1"/>
  <c r="AU351" i="7"/>
  <c r="AV351" i="7" s="1"/>
  <c r="AW351" i="7"/>
  <c r="AX351" i="7" s="1"/>
  <c r="AY351" i="7"/>
  <c r="AZ351" i="7" s="1"/>
  <c r="BA351" i="7"/>
  <c r="BB351" i="7"/>
  <c r="BC351" i="7"/>
  <c r="BD351" i="7"/>
  <c r="BE351" i="7"/>
  <c r="BF351" i="7"/>
  <c r="BG351" i="7"/>
  <c r="BH351" i="7"/>
  <c r="BI351" i="7"/>
  <c r="BJ351" i="7"/>
  <c r="AF352" i="7"/>
  <c r="AG352" i="7"/>
  <c r="AH352" i="7" s="1"/>
  <c r="AI352" i="7"/>
  <c r="AJ352" i="7"/>
  <c r="AK352" i="7"/>
  <c r="AL352" i="7"/>
  <c r="AO352" i="7"/>
  <c r="AP352" i="7" s="1"/>
  <c r="AQ352" i="7"/>
  <c r="AR352" i="7"/>
  <c r="AS352" i="7"/>
  <c r="AT352" i="7" s="1"/>
  <c r="AU352" i="7"/>
  <c r="AV352" i="7" s="1"/>
  <c r="AW352" i="7"/>
  <c r="AX352" i="7" s="1"/>
  <c r="AY352" i="7"/>
  <c r="AZ352" i="7" s="1"/>
  <c r="BA352" i="7"/>
  <c r="BB352" i="7"/>
  <c r="BC352" i="7"/>
  <c r="BD352" i="7"/>
  <c r="BE352" i="7"/>
  <c r="BF352" i="7"/>
  <c r="BG352" i="7"/>
  <c r="BH352" i="7"/>
  <c r="BI352" i="7"/>
  <c r="BJ352" i="7"/>
  <c r="AF353" i="7"/>
  <c r="AG353" i="7"/>
  <c r="AH353" i="7" s="1"/>
  <c r="AI353" i="7"/>
  <c r="AJ353" i="7"/>
  <c r="AK353" i="7"/>
  <c r="AL353" i="7"/>
  <c r="AO353" i="7"/>
  <c r="AP353" i="7"/>
  <c r="AQ353" i="7"/>
  <c r="AR353" i="7"/>
  <c r="AS353" i="7"/>
  <c r="AT353" i="7" s="1"/>
  <c r="AU353" i="7"/>
  <c r="AV353" i="7" s="1"/>
  <c r="AW353" i="7"/>
  <c r="AX353" i="7" s="1"/>
  <c r="AY353" i="7"/>
  <c r="AZ353" i="7" s="1"/>
  <c r="BA353" i="7"/>
  <c r="BB353" i="7"/>
  <c r="BC353" i="7"/>
  <c r="BD353" i="7"/>
  <c r="BE353" i="7"/>
  <c r="BF353" i="7"/>
  <c r="BG353" i="7"/>
  <c r="BH353" i="7"/>
  <c r="BI353" i="7"/>
  <c r="BJ353" i="7"/>
  <c r="AF354" i="7"/>
  <c r="AG354" i="7"/>
  <c r="AH354" i="7" s="1"/>
  <c r="AI354" i="7"/>
  <c r="AJ354" i="7"/>
  <c r="AK354" i="7"/>
  <c r="AL354" i="7"/>
  <c r="AO354" i="7"/>
  <c r="AP354" i="7" s="1"/>
  <c r="AQ354" i="7"/>
  <c r="AR354" i="7"/>
  <c r="AS354" i="7"/>
  <c r="AT354" i="7" s="1"/>
  <c r="AU354" i="7"/>
  <c r="AV354" i="7" s="1"/>
  <c r="AW354" i="7"/>
  <c r="AX354" i="7" s="1"/>
  <c r="AY354" i="7"/>
  <c r="AZ354" i="7" s="1"/>
  <c r="BA354" i="7"/>
  <c r="BB354" i="7"/>
  <c r="BC354" i="7"/>
  <c r="BD354" i="7"/>
  <c r="BE354" i="7"/>
  <c r="BF354" i="7"/>
  <c r="BG354" i="7"/>
  <c r="BH354" i="7"/>
  <c r="BI354" i="7"/>
  <c r="BJ354" i="7"/>
  <c r="AF355" i="7"/>
  <c r="AG355" i="7"/>
  <c r="AH355" i="7" s="1"/>
  <c r="AI355" i="7"/>
  <c r="AJ355" i="7"/>
  <c r="AK355" i="7"/>
  <c r="AL355" i="7"/>
  <c r="AO355" i="7"/>
  <c r="AP355" i="7" s="1"/>
  <c r="AQ355" i="7"/>
  <c r="AR355" i="7"/>
  <c r="AS355" i="7"/>
  <c r="AT355" i="7" s="1"/>
  <c r="AU355" i="7"/>
  <c r="AV355" i="7" s="1"/>
  <c r="AW355" i="7"/>
  <c r="AX355" i="7" s="1"/>
  <c r="AY355" i="7"/>
  <c r="AZ355" i="7" s="1"/>
  <c r="BA355" i="7"/>
  <c r="BB355" i="7"/>
  <c r="BC355" i="7"/>
  <c r="BD355" i="7"/>
  <c r="BE355" i="7"/>
  <c r="BF355" i="7"/>
  <c r="BG355" i="7"/>
  <c r="BH355" i="7"/>
  <c r="BI355" i="7"/>
  <c r="BJ355" i="7"/>
  <c r="AF356" i="7"/>
  <c r="AG356" i="7"/>
  <c r="AH356" i="7" s="1"/>
  <c r="AI356" i="7"/>
  <c r="AJ356" i="7"/>
  <c r="AK356" i="7"/>
  <c r="AL356" i="7"/>
  <c r="AO356" i="7"/>
  <c r="AP356" i="7" s="1"/>
  <c r="AQ356" i="7"/>
  <c r="AR356" i="7"/>
  <c r="AS356" i="7"/>
  <c r="AT356" i="7" s="1"/>
  <c r="AU356" i="7"/>
  <c r="AV356" i="7" s="1"/>
  <c r="AW356" i="7"/>
  <c r="AX356" i="7" s="1"/>
  <c r="AY356" i="7"/>
  <c r="AZ356" i="7" s="1"/>
  <c r="BA356" i="7"/>
  <c r="BB356" i="7"/>
  <c r="BC356" i="7"/>
  <c r="BD356" i="7"/>
  <c r="BE356" i="7"/>
  <c r="BF356" i="7"/>
  <c r="BG356" i="7"/>
  <c r="BH356" i="7"/>
  <c r="BI356" i="7"/>
  <c r="BJ356" i="7"/>
  <c r="AF357" i="7"/>
  <c r="AG357" i="7"/>
  <c r="AH357" i="7" s="1"/>
  <c r="AI357" i="7"/>
  <c r="AJ357" i="7"/>
  <c r="AK357" i="7"/>
  <c r="AL357" i="7"/>
  <c r="AO357" i="7"/>
  <c r="AP357" i="7"/>
  <c r="AQ357" i="7"/>
  <c r="AR357" i="7"/>
  <c r="AS357" i="7"/>
  <c r="AT357" i="7" s="1"/>
  <c r="AU357" i="7"/>
  <c r="AV357" i="7" s="1"/>
  <c r="AW357" i="7"/>
  <c r="AX357" i="7" s="1"/>
  <c r="AY357" i="7"/>
  <c r="AZ357" i="7" s="1"/>
  <c r="BA357" i="7"/>
  <c r="BB357" i="7"/>
  <c r="BC357" i="7"/>
  <c r="BD357" i="7"/>
  <c r="BE357" i="7"/>
  <c r="BF357" i="7"/>
  <c r="BG357" i="7"/>
  <c r="BH357" i="7"/>
  <c r="BI357" i="7"/>
  <c r="BJ357" i="7"/>
  <c r="AF358" i="7"/>
  <c r="AG358" i="7"/>
  <c r="AH358" i="7" s="1"/>
  <c r="AI358" i="7"/>
  <c r="AJ358" i="7"/>
  <c r="AK358" i="7"/>
  <c r="AL358" i="7"/>
  <c r="AO358" i="7"/>
  <c r="AP358" i="7" s="1"/>
  <c r="AQ358" i="7"/>
  <c r="AR358" i="7"/>
  <c r="AS358" i="7"/>
  <c r="AT358" i="7" s="1"/>
  <c r="AU358" i="7"/>
  <c r="AV358" i="7"/>
  <c r="AW358" i="7"/>
  <c r="AX358" i="7" s="1"/>
  <c r="AY358" i="7"/>
  <c r="AZ358" i="7" s="1"/>
  <c r="BA358" i="7"/>
  <c r="BB358" i="7"/>
  <c r="BC358" i="7"/>
  <c r="BD358" i="7"/>
  <c r="BE358" i="7"/>
  <c r="BF358" i="7"/>
  <c r="BG358" i="7"/>
  <c r="BH358" i="7"/>
  <c r="BI358" i="7"/>
  <c r="BJ358" i="7"/>
  <c r="AF359" i="7"/>
  <c r="AG359" i="7"/>
  <c r="AH359" i="7" s="1"/>
  <c r="AI359" i="7"/>
  <c r="AJ359" i="7"/>
  <c r="AK359" i="7"/>
  <c r="AL359" i="7"/>
  <c r="AO359" i="7"/>
  <c r="AP359" i="7" s="1"/>
  <c r="AQ359" i="7"/>
  <c r="AR359" i="7"/>
  <c r="AS359" i="7"/>
  <c r="AT359" i="7" s="1"/>
  <c r="AU359" i="7"/>
  <c r="AV359" i="7" s="1"/>
  <c r="AW359" i="7"/>
  <c r="AX359" i="7" s="1"/>
  <c r="AY359" i="7"/>
  <c r="AZ359" i="7" s="1"/>
  <c r="BA359" i="7"/>
  <c r="BB359" i="7"/>
  <c r="BC359" i="7"/>
  <c r="BD359" i="7"/>
  <c r="BE359" i="7"/>
  <c r="BF359" i="7"/>
  <c r="BG359" i="7"/>
  <c r="BH359" i="7"/>
  <c r="BI359" i="7"/>
  <c r="BJ359" i="7"/>
  <c r="AF360" i="7"/>
  <c r="AG360" i="7"/>
  <c r="AH360" i="7" s="1"/>
  <c r="AI360" i="7"/>
  <c r="AJ360" i="7"/>
  <c r="AK360" i="7"/>
  <c r="AL360" i="7"/>
  <c r="AO360" i="7"/>
  <c r="AP360" i="7" s="1"/>
  <c r="AQ360" i="7"/>
  <c r="AR360" i="7"/>
  <c r="AS360" i="7"/>
  <c r="AT360" i="7" s="1"/>
  <c r="AU360" i="7"/>
  <c r="AV360" i="7"/>
  <c r="AW360" i="7"/>
  <c r="AX360" i="7"/>
  <c r="AY360" i="7"/>
  <c r="AZ360" i="7" s="1"/>
  <c r="BA360" i="7"/>
  <c r="BB360" i="7"/>
  <c r="BC360" i="7"/>
  <c r="BD360" i="7"/>
  <c r="BE360" i="7"/>
  <c r="BF360" i="7"/>
  <c r="BG360" i="7"/>
  <c r="BH360" i="7"/>
  <c r="BI360" i="7"/>
  <c r="BJ360" i="7"/>
  <c r="AF361" i="7"/>
  <c r="AG361" i="7"/>
  <c r="AH361" i="7" s="1"/>
  <c r="AI361" i="7"/>
  <c r="AJ361" i="7"/>
  <c r="AK361" i="7"/>
  <c r="AL361" i="7"/>
  <c r="AO361" i="7"/>
  <c r="AP361" i="7" s="1"/>
  <c r="AQ361" i="7"/>
  <c r="AR361" i="7"/>
  <c r="AS361" i="7"/>
  <c r="AT361" i="7" s="1"/>
  <c r="AU361" i="7"/>
  <c r="AV361" i="7" s="1"/>
  <c r="AW361" i="7"/>
  <c r="AX361" i="7" s="1"/>
  <c r="AY361" i="7"/>
  <c r="AZ361" i="7" s="1"/>
  <c r="BA361" i="7"/>
  <c r="BB361" i="7"/>
  <c r="BC361" i="7"/>
  <c r="BD361" i="7"/>
  <c r="BE361" i="7"/>
  <c r="BF361" i="7"/>
  <c r="BG361" i="7"/>
  <c r="BH361" i="7"/>
  <c r="BI361" i="7"/>
  <c r="BJ361" i="7"/>
  <c r="AF362" i="7"/>
  <c r="AG362" i="7"/>
  <c r="AH362" i="7" s="1"/>
  <c r="AI362" i="7"/>
  <c r="AJ362" i="7"/>
  <c r="AK362" i="7"/>
  <c r="AL362" i="7"/>
  <c r="AO362" i="7"/>
  <c r="AP362" i="7" s="1"/>
  <c r="AQ362" i="7"/>
  <c r="AR362" i="7"/>
  <c r="AS362" i="7"/>
  <c r="AT362" i="7"/>
  <c r="AU362" i="7"/>
  <c r="AV362" i="7" s="1"/>
  <c r="AW362" i="7"/>
  <c r="AX362" i="7" s="1"/>
  <c r="AY362" i="7"/>
  <c r="AZ362" i="7" s="1"/>
  <c r="BA362" i="7"/>
  <c r="BB362" i="7"/>
  <c r="BC362" i="7"/>
  <c r="BD362" i="7"/>
  <c r="BE362" i="7"/>
  <c r="BF362" i="7"/>
  <c r="BG362" i="7"/>
  <c r="BH362" i="7"/>
  <c r="BI362" i="7"/>
  <c r="BJ362" i="7"/>
  <c r="AF363" i="7"/>
  <c r="AG363" i="7"/>
  <c r="AH363" i="7"/>
  <c r="AI363" i="7"/>
  <c r="AJ363" i="7"/>
  <c r="AK363" i="7"/>
  <c r="AL363" i="7"/>
  <c r="AO363" i="7"/>
  <c r="AP363" i="7" s="1"/>
  <c r="AQ363" i="7"/>
  <c r="AR363" i="7"/>
  <c r="AS363" i="7"/>
  <c r="AT363" i="7" s="1"/>
  <c r="AU363" i="7"/>
  <c r="AV363" i="7" s="1"/>
  <c r="AW363" i="7"/>
  <c r="AX363" i="7" s="1"/>
  <c r="AY363" i="7"/>
  <c r="AZ363" i="7" s="1"/>
  <c r="BA363" i="7"/>
  <c r="BB363" i="7"/>
  <c r="BC363" i="7"/>
  <c r="BD363" i="7"/>
  <c r="BE363" i="7"/>
  <c r="BF363" i="7"/>
  <c r="BG363" i="7"/>
  <c r="BH363" i="7"/>
  <c r="BI363" i="7"/>
  <c r="BJ363" i="7"/>
  <c r="AF364" i="7"/>
  <c r="AG364" i="7"/>
  <c r="AH364" i="7" s="1"/>
  <c r="AI364" i="7"/>
  <c r="AJ364" i="7"/>
  <c r="AK364" i="7"/>
  <c r="AL364" i="7"/>
  <c r="AO364" i="7"/>
  <c r="AP364" i="7" s="1"/>
  <c r="AQ364" i="7"/>
  <c r="AR364" i="7"/>
  <c r="AS364" i="7"/>
  <c r="AT364" i="7" s="1"/>
  <c r="AU364" i="7"/>
  <c r="AV364" i="7"/>
  <c r="AW364" i="7"/>
  <c r="AX364" i="7" s="1"/>
  <c r="AY364" i="7"/>
  <c r="AZ364" i="7" s="1"/>
  <c r="BA364" i="7"/>
  <c r="BB364" i="7"/>
  <c r="BC364" i="7"/>
  <c r="BD364" i="7"/>
  <c r="BE364" i="7"/>
  <c r="BF364" i="7"/>
  <c r="BG364" i="7"/>
  <c r="BH364" i="7"/>
  <c r="BI364" i="7"/>
  <c r="BJ364" i="7"/>
  <c r="AF365" i="7"/>
  <c r="AG365" i="7"/>
  <c r="AH365" i="7"/>
  <c r="AI365" i="7"/>
  <c r="AJ365" i="7"/>
  <c r="AK365" i="7"/>
  <c r="AL365" i="7"/>
  <c r="AO365" i="7"/>
  <c r="AP365" i="7" s="1"/>
  <c r="AQ365" i="7"/>
  <c r="AR365" i="7"/>
  <c r="AS365" i="7"/>
  <c r="AT365" i="7" s="1"/>
  <c r="AU365" i="7"/>
  <c r="AV365" i="7" s="1"/>
  <c r="AW365" i="7"/>
  <c r="AX365" i="7" s="1"/>
  <c r="AY365" i="7"/>
  <c r="AZ365" i="7" s="1"/>
  <c r="BA365" i="7"/>
  <c r="BB365" i="7"/>
  <c r="BC365" i="7"/>
  <c r="BD365" i="7"/>
  <c r="BE365" i="7"/>
  <c r="BF365" i="7"/>
  <c r="BG365" i="7"/>
  <c r="BH365" i="7"/>
  <c r="BI365" i="7"/>
  <c r="BJ365" i="7"/>
  <c r="AF366" i="7"/>
  <c r="AG366" i="7"/>
  <c r="AH366" i="7" s="1"/>
  <c r="AI366" i="7"/>
  <c r="AJ366" i="7"/>
  <c r="AK366" i="7"/>
  <c r="AL366" i="7"/>
  <c r="AO366" i="7"/>
  <c r="AP366" i="7" s="1"/>
  <c r="AQ366" i="7"/>
  <c r="AR366" i="7"/>
  <c r="AS366" i="7"/>
  <c r="AT366" i="7" s="1"/>
  <c r="AU366" i="7"/>
  <c r="AV366" i="7" s="1"/>
  <c r="AW366" i="7"/>
  <c r="AX366" i="7" s="1"/>
  <c r="AY366" i="7"/>
  <c r="AZ366" i="7" s="1"/>
  <c r="BA366" i="7"/>
  <c r="BB366" i="7"/>
  <c r="BC366" i="7"/>
  <c r="BD366" i="7"/>
  <c r="BE366" i="7"/>
  <c r="BF366" i="7"/>
  <c r="BG366" i="7"/>
  <c r="BH366" i="7"/>
  <c r="BI366" i="7"/>
  <c r="BJ366" i="7"/>
  <c r="AF367" i="7"/>
  <c r="AG367" i="7"/>
  <c r="AH367" i="7" s="1"/>
  <c r="AI367" i="7"/>
  <c r="AJ367" i="7"/>
  <c r="AK367" i="7"/>
  <c r="AL367" i="7"/>
  <c r="AO367" i="7"/>
  <c r="AP367" i="7" s="1"/>
  <c r="AQ367" i="7"/>
  <c r="AR367" i="7"/>
  <c r="AS367" i="7"/>
  <c r="AT367" i="7" s="1"/>
  <c r="AU367" i="7"/>
  <c r="AV367" i="7" s="1"/>
  <c r="AW367" i="7"/>
  <c r="AX367" i="7" s="1"/>
  <c r="AY367" i="7"/>
  <c r="AZ367" i="7" s="1"/>
  <c r="BA367" i="7"/>
  <c r="BB367" i="7"/>
  <c r="BC367" i="7"/>
  <c r="BD367" i="7"/>
  <c r="BE367" i="7"/>
  <c r="BF367" i="7"/>
  <c r="BG367" i="7"/>
  <c r="BH367" i="7"/>
  <c r="BI367" i="7"/>
  <c r="BJ367" i="7"/>
  <c r="AF368" i="7"/>
  <c r="AG368" i="7"/>
  <c r="AH368" i="7" s="1"/>
  <c r="AI368" i="7"/>
  <c r="AJ368" i="7"/>
  <c r="AK368" i="7"/>
  <c r="AL368" i="7"/>
  <c r="AO368" i="7"/>
  <c r="AP368" i="7" s="1"/>
  <c r="AQ368" i="7"/>
  <c r="AR368" i="7"/>
  <c r="AS368" i="7"/>
  <c r="AT368" i="7" s="1"/>
  <c r="AU368" i="7"/>
  <c r="AV368" i="7"/>
  <c r="AW368" i="7"/>
  <c r="AX368" i="7"/>
  <c r="AY368" i="7"/>
  <c r="AZ368" i="7" s="1"/>
  <c r="BA368" i="7"/>
  <c r="BB368" i="7"/>
  <c r="BC368" i="7"/>
  <c r="BD368" i="7"/>
  <c r="BE368" i="7"/>
  <c r="BF368" i="7"/>
  <c r="BG368" i="7"/>
  <c r="BH368" i="7"/>
  <c r="BI368" i="7"/>
  <c r="BJ368" i="7"/>
  <c r="AF369" i="7"/>
  <c r="AG369" i="7"/>
  <c r="AH369" i="7" s="1"/>
  <c r="AI369" i="7"/>
  <c r="AJ369" i="7"/>
  <c r="AK369" i="7"/>
  <c r="AL369" i="7"/>
  <c r="AO369" i="7"/>
  <c r="AP369" i="7" s="1"/>
  <c r="AQ369" i="7"/>
  <c r="AR369" i="7"/>
  <c r="AS369" i="7"/>
  <c r="AT369" i="7" s="1"/>
  <c r="AU369" i="7"/>
  <c r="AV369" i="7" s="1"/>
  <c r="AW369" i="7"/>
  <c r="AX369" i="7" s="1"/>
  <c r="AY369" i="7"/>
  <c r="AZ369" i="7" s="1"/>
  <c r="BA369" i="7"/>
  <c r="BB369" i="7"/>
  <c r="BC369" i="7"/>
  <c r="BD369" i="7"/>
  <c r="BE369" i="7"/>
  <c r="BF369" i="7"/>
  <c r="BG369" i="7"/>
  <c r="BH369" i="7"/>
  <c r="BI369" i="7"/>
  <c r="BJ369" i="7"/>
  <c r="AF370" i="7"/>
  <c r="AG370" i="7"/>
  <c r="AH370" i="7" s="1"/>
  <c r="AI370" i="7"/>
  <c r="AJ370" i="7"/>
  <c r="AK370" i="7"/>
  <c r="AL370" i="7"/>
  <c r="AO370" i="7"/>
  <c r="AP370" i="7" s="1"/>
  <c r="AQ370" i="7"/>
  <c r="AR370" i="7"/>
  <c r="AS370" i="7"/>
  <c r="AT370" i="7" s="1"/>
  <c r="AU370" i="7"/>
  <c r="AV370" i="7" s="1"/>
  <c r="AW370" i="7"/>
  <c r="AX370" i="7" s="1"/>
  <c r="AY370" i="7"/>
  <c r="AZ370" i="7" s="1"/>
  <c r="BA370" i="7"/>
  <c r="BB370" i="7"/>
  <c r="BC370" i="7"/>
  <c r="BD370" i="7"/>
  <c r="BE370" i="7"/>
  <c r="BF370" i="7"/>
  <c r="BG370" i="7"/>
  <c r="BH370" i="7"/>
  <c r="BI370" i="7"/>
  <c r="BJ370" i="7"/>
  <c r="AF371" i="7"/>
  <c r="AG371" i="7"/>
  <c r="AH371" i="7" s="1"/>
  <c r="AI371" i="7"/>
  <c r="AJ371" i="7"/>
  <c r="AK371" i="7"/>
  <c r="AL371" i="7"/>
  <c r="AO371" i="7"/>
  <c r="AP371" i="7" s="1"/>
  <c r="AQ371" i="7"/>
  <c r="AR371" i="7"/>
  <c r="AS371" i="7"/>
  <c r="AT371" i="7" s="1"/>
  <c r="AU371" i="7"/>
  <c r="AV371" i="7" s="1"/>
  <c r="AW371" i="7"/>
  <c r="AX371" i="7" s="1"/>
  <c r="AY371" i="7"/>
  <c r="AZ371" i="7" s="1"/>
  <c r="BA371" i="7"/>
  <c r="BB371" i="7"/>
  <c r="BC371" i="7"/>
  <c r="BD371" i="7"/>
  <c r="BE371" i="7"/>
  <c r="BF371" i="7"/>
  <c r="BG371" i="7"/>
  <c r="BH371" i="7"/>
  <c r="BI371" i="7"/>
  <c r="BJ371" i="7"/>
  <c r="AF372" i="7"/>
  <c r="AG372" i="7"/>
  <c r="AH372" i="7" s="1"/>
  <c r="AI372" i="7"/>
  <c r="AJ372" i="7"/>
  <c r="AK372" i="7"/>
  <c r="AL372" i="7"/>
  <c r="AO372" i="7"/>
  <c r="AP372" i="7" s="1"/>
  <c r="AQ372" i="7"/>
  <c r="AR372" i="7"/>
  <c r="AS372" i="7"/>
  <c r="AT372" i="7" s="1"/>
  <c r="AU372" i="7"/>
  <c r="AV372" i="7" s="1"/>
  <c r="AW372" i="7"/>
  <c r="AX372" i="7"/>
  <c r="AY372" i="7"/>
  <c r="AZ372" i="7" s="1"/>
  <c r="BA372" i="7"/>
  <c r="BB372" i="7"/>
  <c r="BC372" i="7"/>
  <c r="BD372" i="7"/>
  <c r="BE372" i="7"/>
  <c r="BF372" i="7"/>
  <c r="BG372" i="7"/>
  <c r="BH372" i="7"/>
  <c r="BI372" i="7"/>
  <c r="BJ372" i="7"/>
  <c r="AF373" i="7"/>
  <c r="AG373" i="7"/>
  <c r="AH373" i="7" s="1"/>
  <c r="AI373" i="7"/>
  <c r="AJ373" i="7"/>
  <c r="AK373" i="7"/>
  <c r="AL373" i="7"/>
  <c r="AO373" i="7"/>
  <c r="AP373" i="7" s="1"/>
  <c r="AQ373" i="7"/>
  <c r="AR373" i="7"/>
  <c r="AS373" i="7"/>
  <c r="AT373" i="7" s="1"/>
  <c r="AU373" i="7"/>
  <c r="AV373" i="7"/>
  <c r="AW373" i="7"/>
  <c r="AX373" i="7" s="1"/>
  <c r="AY373" i="7"/>
  <c r="AZ373" i="7" s="1"/>
  <c r="BA373" i="7"/>
  <c r="BB373" i="7"/>
  <c r="BC373" i="7"/>
  <c r="BD373" i="7"/>
  <c r="BE373" i="7"/>
  <c r="BF373" i="7"/>
  <c r="BG373" i="7"/>
  <c r="BH373" i="7"/>
  <c r="BI373" i="7"/>
  <c r="BJ373" i="7"/>
  <c r="AF374" i="7"/>
  <c r="AG374" i="7"/>
  <c r="AH374" i="7" s="1"/>
  <c r="AI374" i="7"/>
  <c r="AJ374" i="7"/>
  <c r="AK374" i="7"/>
  <c r="AL374" i="7"/>
  <c r="AO374" i="7"/>
  <c r="AP374" i="7" s="1"/>
  <c r="AQ374" i="7"/>
  <c r="AR374" i="7"/>
  <c r="AS374" i="7"/>
  <c r="AT374" i="7" s="1"/>
  <c r="AU374" i="7"/>
  <c r="AV374" i="7" s="1"/>
  <c r="AW374" i="7"/>
  <c r="AX374" i="7" s="1"/>
  <c r="AY374" i="7"/>
  <c r="AZ374" i="7" s="1"/>
  <c r="BA374" i="7"/>
  <c r="BB374" i="7"/>
  <c r="BC374" i="7"/>
  <c r="BD374" i="7"/>
  <c r="BE374" i="7"/>
  <c r="BF374" i="7"/>
  <c r="BG374" i="7"/>
  <c r="BH374" i="7"/>
  <c r="BI374" i="7"/>
  <c r="BJ374" i="7"/>
  <c r="AF375" i="7"/>
  <c r="AG375" i="7"/>
  <c r="AH375" i="7" s="1"/>
  <c r="AI375" i="7"/>
  <c r="AJ375" i="7"/>
  <c r="AK375" i="7"/>
  <c r="AL375" i="7"/>
  <c r="AO375" i="7"/>
  <c r="AP375" i="7" s="1"/>
  <c r="AQ375" i="7"/>
  <c r="AR375" i="7"/>
  <c r="AS375" i="7"/>
  <c r="AT375" i="7" s="1"/>
  <c r="AU375" i="7"/>
  <c r="AV375" i="7" s="1"/>
  <c r="AW375" i="7"/>
  <c r="AX375" i="7" s="1"/>
  <c r="AY375" i="7"/>
  <c r="AZ375" i="7" s="1"/>
  <c r="BA375" i="7"/>
  <c r="BB375" i="7"/>
  <c r="BC375" i="7"/>
  <c r="BD375" i="7"/>
  <c r="BE375" i="7"/>
  <c r="BF375" i="7"/>
  <c r="BG375" i="7"/>
  <c r="BH375" i="7"/>
  <c r="BI375" i="7"/>
  <c r="BJ375" i="7"/>
  <c r="AF376" i="7"/>
  <c r="AG376" i="7"/>
  <c r="AH376" i="7" s="1"/>
  <c r="AI376" i="7"/>
  <c r="AJ376" i="7"/>
  <c r="AK376" i="7"/>
  <c r="AL376" i="7"/>
  <c r="AO376" i="7"/>
  <c r="AP376" i="7" s="1"/>
  <c r="AQ376" i="7"/>
  <c r="AR376" i="7"/>
  <c r="AS376" i="7"/>
  <c r="AT376" i="7"/>
  <c r="AU376" i="7"/>
  <c r="AV376" i="7" s="1"/>
  <c r="AW376" i="7"/>
  <c r="AX376" i="7" s="1"/>
  <c r="AY376" i="7"/>
  <c r="AZ376" i="7" s="1"/>
  <c r="BA376" i="7"/>
  <c r="BB376" i="7"/>
  <c r="BC376" i="7"/>
  <c r="BD376" i="7"/>
  <c r="BE376" i="7"/>
  <c r="BF376" i="7"/>
  <c r="BG376" i="7"/>
  <c r="BH376" i="7"/>
  <c r="BI376" i="7"/>
  <c r="BJ376" i="7"/>
  <c r="AF377" i="7"/>
  <c r="AG377" i="7"/>
  <c r="AH377" i="7" s="1"/>
  <c r="AI377" i="7"/>
  <c r="AJ377" i="7"/>
  <c r="AK377" i="7"/>
  <c r="AL377" i="7"/>
  <c r="AO377" i="7"/>
  <c r="AP377" i="7" s="1"/>
  <c r="AQ377" i="7"/>
  <c r="AR377" i="7"/>
  <c r="AS377" i="7"/>
  <c r="AT377" i="7" s="1"/>
  <c r="AU377" i="7"/>
  <c r="AV377" i="7" s="1"/>
  <c r="AW377" i="7"/>
  <c r="AX377" i="7" s="1"/>
  <c r="AY377" i="7"/>
  <c r="AZ377" i="7"/>
  <c r="BA377" i="7"/>
  <c r="BB377" i="7"/>
  <c r="BC377" i="7"/>
  <c r="BD377" i="7"/>
  <c r="BE377" i="7"/>
  <c r="BF377" i="7"/>
  <c r="BG377" i="7"/>
  <c r="BH377" i="7"/>
  <c r="BI377" i="7"/>
  <c r="BJ377" i="7"/>
  <c r="AF378" i="7"/>
  <c r="AG378" i="7"/>
  <c r="AH378" i="7" s="1"/>
  <c r="AI378" i="7"/>
  <c r="AJ378" i="7"/>
  <c r="AK378" i="7"/>
  <c r="AL378" i="7"/>
  <c r="AO378" i="7"/>
  <c r="AP378" i="7" s="1"/>
  <c r="AQ378" i="7"/>
  <c r="AR378" i="7"/>
  <c r="AS378" i="7"/>
  <c r="AT378" i="7"/>
  <c r="AU378" i="7"/>
  <c r="AV378" i="7" s="1"/>
  <c r="AW378" i="7"/>
  <c r="AX378" i="7" s="1"/>
  <c r="AY378" i="7"/>
  <c r="AZ378" i="7" s="1"/>
  <c r="BA378" i="7"/>
  <c r="BB378" i="7"/>
  <c r="BC378" i="7"/>
  <c r="BD378" i="7"/>
  <c r="BE378" i="7"/>
  <c r="BF378" i="7"/>
  <c r="BG378" i="7"/>
  <c r="BH378" i="7"/>
  <c r="BI378" i="7"/>
  <c r="BJ378" i="7"/>
  <c r="AF379" i="7"/>
  <c r="AG379" i="7"/>
  <c r="AH379" i="7"/>
  <c r="AI379" i="7"/>
  <c r="AJ379" i="7"/>
  <c r="AK379" i="7"/>
  <c r="AL379" i="7"/>
  <c r="AO379" i="7"/>
  <c r="AP379" i="7" s="1"/>
  <c r="AQ379" i="7"/>
  <c r="AR379" i="7"/>
  <c r="AS379" i="7"/>
  <c r="AT379" i="7" s="1"/>
  <c r="AU379" i="7"/>
  <c r="AV379" i="7" s="1"/>
  <c r="AW379" i="7"/>
  <c r="AX379" i="7" s="1"/>
  <c r="AY379" i="7"/>
  <c r="AZ379" i="7" s="1"/>
  <c r="BA379" i="7"/>
  <c r="BB379" i="7"/>
  <c r="BC379" i="7"/>
  <c r="BD379" i="7"/>
  <c r="BE379" i="7"/>
  <c r="BF379" i="7"/>
  <c r="BG379" i="7"/>
  <c r="BH379" i="7"/>
  <c r="BI379" i="7"/>
  <c r="BJ379" i="7"/>
  <c r="AF380" i="7"/>
  <c r="AG380" i="7"/>
  <c r="AH380" i="7" s="1"/>
  <c r="AI380" i="7"/>
  <c r="AJ380" i="7"/>
  <c r="AK380" i="7"/>
  <c r="AL380" i="7"/>
  <c r="AO380" i="7"/>
  <c r="AP380" i="7" s="1"/>
  <c r="AQ380" i="7"/>
  <c r="AR380" i="7"/>
  <c r="AS380" i="7"/>
  <c r="AT380" i="7" s="1"/>
  <c r="AU380" i="7"/>
  <c r="AV380" i="7" s="1"/>
  <c r="AW380" i="7"/>
  <c r="AX380" i="7" s="1"/>
  <c r="AY380" i="7"/>
  <c r="AZ380" i="7" s="1"/>
  <c r="BA380" i="7"/>
  <c r="BB380" i="7"/>
  <c r="BC380" i="7"/>
  <c r="BD380" i="7"/>
  <c r="BE380" i="7"/>
  <c r="BF380" i="7"/>
  <c r="BG380" i="7"/>
  <c r="BH380" i="7"/>
  <c r="BI380" i="7"/>
  <c r="BJ380" i="7"/>
  <c r="AF381" i="7"/>
  <c r="AG381" i="7"/>
  <c r="AH381" i="7" s="1"/>
  <c r="AI381" i="7"/>
  <c r="AJ381" i="7"/>
  <c r="AK381" i="7"/>
  <c r="AL381" i="7"/>
  <c r="AO381" i="7"/>
  <c r="AP381" i="7" s="1"/>
  <c r="AQ381" i="7"/>
  <c r="AR381" i="7"/>
  <c r="AS381" i="7"/>
  <c r="AT381" i="7" s="1"/>
  <c r="AU381" i="7"/>
  <c r="AV381" i="7" s="1"/>
  <c r="AW381" i="7"/>
  <c r="AX381" i="7" s="1"/>
  <c r="AY381" i="7"/>
  <c r="AZ381" i="7" s="1"/>
  <c r="BA381" i="7"/>
  <c r="BB381" i="7"/>
  <c r="BC381" i="7"/>
  <c r="BD381" i="7"/>
  <c r="BE381" i="7"/>
  <c r="BF381" i="7"/>
  <c r="BG381" i="7"/>
  <c r="BH381" i="7"/>
  <c r="BI381" i="7"/>
  <c r="BJ381" i="7"/>
  <c r="AF382" i="7"/>
  <c r="AG382" i="7"/>
  <c r="AH382" i="7" s="1"/>
  <c r="AI382" i="7"/>
  <c r="AJ382" i="7"/>
  <c r="AK382" i="7"/>
  <c r="AL382" i="7"/>
  <c r="AO382" i="7"/>
  <c r="AP382" i="7" s="1"/>
  <c r="AQ382" i="7"/>
  <c r="AR382" i="7"/>
  <c r="AS382" i="7"/>
  <c r="AT382" i="7"/>
  <c r="AU382" i="7"/>
  <c r="AV382" i="7" s="1"/>
  <c r="AW382" i="7"/>
  <c r="AX382" i="7" s="1"/>
  <c r="AY382" i="7"/>
  <c r="AZ382" i="7" s="1"/>
  <c r="BA382" i="7"/>
  <c r="BB382" i="7"/>
  <c r="BC382" i="7"/>
  <c r="BD382" i="7"/>
  <c r="BE382" i="7"/>
  <c r="BF382" i="7"/>
  <c r="BG382" i="7"/>
  <c r="BH382" i="7"/>
  <c r="BI382" i="7"/>
  <c r="BJ382" i="7"/>
  <c r="AF383" i="7"/>
  <c r="AG383" i="7"/>
  <c r="AH383" i="7" s="1"/>
  <c r="AI383" i="7"/>
  <c r="AJ383" i="7"/>
  <c r="AK383" i="7"/>
  <c r="AL383" i="7"/>
  <c r="AO383" i="7"/>
  <c r="AP383" i="7" s="1"/>
  <c r="AQ383" i="7"/>
  <c r="AR383" i="7"/>
  <c r="AS383" i="7"/>
  <c r="AT383" i="7" s="1"/>
  <c r="AU383" i="7"/>
  <c r="AV383" i="7" s="1"/>
  <c r="AW383" i="7"/>
  <c r="AX383" i="7" s="1"/>
  <c r="AY383" i="7"/>
  <c r="AZ383" i="7" s="1"/>
  <c r="BA383" i="7"/>
  <c r="BB383" i="7"/>
  <c r="BC383" i="7"/>
  <c r="BD383" i="7"/>
  <c r="BE383" i="7"/>
  <c r="BF383" i="7"/>
  <c r="BG383" i="7"/>
  <c r="BH383" i="7"/>
  <c r="BI383" i="7"/>
  <c r="BJ383" i="7"/>
  <c r="AF384" i="7"/>
  <c r="AG384" i="7"/>
  <c r="AH384" i="7" s="1"/>
  <c r="AI384" i="7"/>
  <c r="AJ384" i="7"/>
  <c r="AK384" i="7"/>
  <c r="AL384" i="7"/>
  <c r="AO384" i="7"/>
  <c r="AP384" i="7" s="1"/>
  <c r="AQ384" i="7"/>
  <c r="AR384" i="7"/>
  <c r="AS384" i="7"/>
  <c r="AT384" i="7"/>
  <c r="AU384" i="7"/>
  <c r="AV384" i="7" s="1"/>
  <c r="AW384" i="7"/>
  <c r="AX384" i="7" s="1"/>
  <c r="AY384" i="7"/>
  <c r="AZ384" i="7" s="1"/>
  <c r="BA384" i="7"/>
  <c r="BB384" i="7"/>
  <c r="BC384" i="7"/>
  <c r="BD384" i="7"/>
  <c r="BE384" i="7"/>
  <c r="BF384" i="7"/>
  <c r="BG384" i="7"/>
  <c r="BH384" i="7"/>
  <c r="BI384" i="7"/>
  <c r="BJ384" i="7"/>
  <c r="AF385" i="7"/>
  <c r="AG385" i="7"/>
  <c r="AH385" i="7" s="1"/>
  <c r="AI385" i="7"/>
  <c r="AJ385" i="7"/>
  <c r="AK385" i="7"/>
  <c r="AL385" i="7"/>
  <c r="AO385" i="7"/>
  <c r="AP385" i="7" s="1"/>
  <c r="AQ385" i="7"/>
  <c r="AR385" i="7"/>
  <c r="AS385" i="7"/>
  <c r="AT385" i="7" s="1"/>
  <c r="AU385" i="7"/>
  <c r="AV385" i="7" s="1"/>
  <c r="AW385" i="7"/>
  <c r="AX385" i="7" s="1"/>
  <c r="AY385" i="7"/>
  <c r="AZ385" i="7" s="1"/>
  <c r="BA385" i="7"/>
  <c r="BB385" i="7"/>
  <c r="BC385" i="7"/>
  <c r="BD385" i="7"/>
  <c r="BE385" i="7"/>
  <c r="BF385" i="7"/>
  <c r="BG385" i="7"/>
  <c r="BH385" i="7"/>
  <c r="BI385" i="7"/>
  <c r="BJ385" i="7"/>
  <c r="AF386" i="7"/>
  <c r="AG386" i="7"/>
  <c r="AH386" i="7" s="1"/>
  <c r="AI386" i="7"/>
  <c r="AJ386" i="7"/>
  <c r="AK386" i="7"/>
  <c r="AL386" i="7"/>
  <c r="AO386" i="7"/>
  <c r="AP386" i="7" s="1"/>
  <c r="AQ386" i="7"/>
  <c r="AR386" i="7"/>
  <c r="AS386" i="7"/>
  <c r="AT386" i="7" s="1"/>
  <c r="AU386" i="7"/>
  <c r="AV386" i="7" s="1"/>
  <c r="AW386" i="7"/>
  <c r="AX386" i="7" s="1"/>
  <c r="AY386" i="7"/>
  <c r="AZ386" i="7" s="1"/>
  <c r="BA386" i="7"/>
  <c r="BB386" i="7"/>
  <c r="BC386" i="7"/>
  <c r="BD386" i="7"/>
  <c r="BE386" i="7"/>
  <c r="BF386" i="7"/>
  <c r="BG386" i="7"/>
  <c r="BH386" i="7"/>
  <c r="BI386" i="7"/>
  <c r="BJ386" i="7"/>
  <c r="AF387" i="7"/>
  <c r="AG387" i="7"/>
  <c r="AH387" i="7"/>
  <c r="AI387" i="7"/>
  <c r="AJ387" i="7"/>
  <c r="AK387" i="7"/>
  <c r="AL387" i="7"/>
  <c r="AO387" i="7"/>
  <c r="AP387" i="7" s="1"/>
  <c r="AQ387" i="7"/>
  <c r="AR387" i="7"/>
  <c r="AS387" i="7"/>
  <c r="AT387" i="7" s="1"/>
  <c r="AU387" i="7"/>
  <c r="AV387" i="7" s="1"/>
  <c r="AW387" i="7"/>
  <c r="AX387" i="7" s="1"/>
  <c r="AY387" i="7"/>
  <c r="AZ387" i="7" s="1"/>
  <c r="BA387" i="7"/>
  <c r="BB387" i="7"/>
  <c r="BC387" i="7"/>
  <c r="BD387" i="7"/>
  <c r="BE387" i="7"/>
  <c r="BF387" i="7"/>
  <c r="BG387" i="7"/>
  <c r="BH387" i="7"/>
  <c r="BI387" i="7"/>
  <c r="BJ387" i="7"/>
  <c r="AF388" i="7"/>
  <c r="AG388" i="7"/>
  <c r="AH388" i="7" s="1"/>
  <c r="AI388" i="7"/>
  <c r="AJ388" i="7"/>
  <c r="AK388" i="7"/>
  <c r="AL388" i="7"/>
  <c r="AO388" i="7"/>
  <c r="AP388" i="7" s="1"/>
  <c r="AQ388" i="7"/>
  <c r="AR388" i="7"/>
  <c r="AS388" i="7"/>
  <c r="AT388" i="7" s="1"/>
  <c r="AU388" i="7"/>
  <c r="AV388" i="7"/>
  <c r="AW388" i="7"/>
  <c r="AX388" i="7" s="1"/>
  <c r="AY388" i="7"/>
  <c r="AZ388" i="7" s="1"/>
  <c r="BA388" i="7"/>
  <c r="BB388" i="7"/>
  <c r="BC388" i="7"/>
  <c r="BD388" i="7"/>
  <c r="BE388" i="7"/>
  <c r="BF388" i="7"/>
  <c r="BG388" i="7"/>
  <c r="BH388" i="7"/>
  <c r="BI388" i="7"/>
  <c r="BJ388" i="7"/>
  <c r="AF389" i="7"/>
  <c r="AG389" i="7"/>
  <c r="AH389" i="7" s="1"/>
  <c r="AI389" i="7"/>
  <c r="AJ389" i="7"/>
  <c r="AK389" i="7"/>
  <c r="AL389" i="7"/>
  <c r="AO389" i="7"/>
  <c r="AP389" i="7" s="1"/>
  <c r="AQ389" i="7"/>
  <c r="AR389" i="7"/>
  <c r="AS389" i="7"/>
  <c r="AT389" i="7" s="1"/>
  <c r="AU389" i="7"/>
  <c r="AV389" i="7" s="1"/>
  <c r="AW389" i="7"/>
  <c r="AX389" i="7" s="1"/>
  <c r="AY389" i="7"/>
  <c r="AZ389" i="7" s="1"/>
  <c r="BA389" i="7"/>
  <c r="BB389" i="7"/>
  <c r="BC389" i="7"/>
  <c r="BD389" i="7"/>
  <c r="BE389" i="7"/>
  <c r="BF389" i="7"/>
  <c r="BG389" i="7"/>
  <c r="BH389" i="7"/>
  <c r="BI389" i="7"/>
  <c r="BJ389" i="7"/>
  <c r="AF390" i="7"/>
  <c r="AG390" i="7"/>
  <c r="AH390" i="7" s="1"/>
  <c r="AI390" i="7"/>
  <c r="AJ390" i="7"/>
  <c r="AK390" i="7"/>
  <c r="AL390" i="7"/>
  <c r="AO390" i="7"/>
  <c r="AP390" i="7" s="1"/>
  <c r="AQ390" i="7"/>
  <c r="AR390" i="7"/>
  <c r="AS390" i="7"/>
  <c r="AT390" i="7" s="1"/>
  <c r="AU390" i="7"/>
  <c r="AV390" i="7" s="1"/>
  <c r="AW390" i="7"/>
  <c r="AX390" i="7" s="1"/>
  <c r="AY390" i="7"/>
  <c r="AZ390" i="7" s="1"/>
  <c r="BA390" i="7"/>
  <c r="BB390" i="7"/>
  <c r="BC390" i="7"/>
  <c r="BD390" i="7"/>
  <c r="BE390" i="7"/>
  <c r="BF390" i="7"/>
  <c r="BG390" i="7"/>
  <c r="BH390" i="7"/>
  <c r="BI390" i="7"/>
  <c r="BJ390" i="7"/>
  <c r="AF391" i="7"/>
  <c r="AG391" i="7"/>
  <c r="AH391" i="7" s="1"/>
  <c r="AI391" i="7"/>
  <c r="AJ391" i="7"/>
  <c r="AK391" i="7"/>
  <c r="AL391" i="7"/>
  <c r="AO391" i="7"/>
  <c r="AP391" i="7" s="1"/>
  <c r="AQ391" i="7"/>
  <c r="AR391" i="7"/>
  <c r="AS391" i="7"/>
  <c r="AT391" i="7" s="1"/>
  <c r="AU391" i="7"/>
  <c r="AV391" i="7" s="1"/>
  <c r="AW391" i="7"/>
  <c r="AX391" i="7" s="1"/>
  <c r="AY391" i="7"/>
  <c r="AZ391" i="7" s="1"/>
  <c r="BA391" i="7"/>
  <c r="BB391" i="7"/>
  <c r="BC391" i="7"/>
  <c r="BD391" i="7"/>
  <c r="BE391" i="7"/>
  <c r="BF391" i="7"/>
  <c r="BG391" i="7"/>
  <c r="BH391" i="7"/>
  <c r="BI391" i="7"/>
  <c r="BJ391" i="7"/>
  <c r="AF392" i="7"/>
  <c r="AG392" i="7"/>
  <c r="AH392" i="7" s="1"/>
  <c r="AI392" i="7"/>
  <c r="AJ392" i="7"/>
  <c r="AK392" i="7"/>
  <c r="AL392" i="7"/>
  <c r="AO392" i="7"/>
  <c r="AP392" i="7" s="1"/>
  <c r="AQ392" i="7"/>
  <c r="AR392" i="7"/>
  <c r="AS392" i="7"/>
  <c r="AT392" i="7" s="1"/>
  <c r="AU392" i="7"/>
  <c r="AV392" i="7" s="1"/>
  <c r="AW392" i="7"/>
  <c r="AX392" i="7" s="1"/>
  <c r="AY392" i="7"/>
  <c r="AZ392" i="7"/>
  <c r="BA392" i="7"/>
  <c r="BB392" i="7"/>
  <c r="BC392" i="7"/>
  <c r="BD392" i="7"/>
  <c r="BE392" i="7"/>
  <c r="BF392" i="7"/>
  <c r="BG392" i="7"/>
  <c r="BH392" i="7"/>
  <c r="BI392" i="7"/>
  <c r="BJ392" i="7"/>
  <c r="AF393" i="7"/>
  <c r="AG393" i="7"/>
  <c r="AH393" i="7" s="1"/>
  <c r="AI393" i="7"/>
  <c r="AJ393" i="7"/>
  <c r="AK393" i="7"/>
  <c r="AL393" i="7"/>
  <c r="AO393" i="7"/>
  <c r="AP393" i="7"/>
  <c r="AQ393" i="7"/>
  <c r="AR393" i="7"/>
  <c r="AS393" i="7"/>
  <c r="AT393" i="7" s="1"/>
  <c r="AU393" i="7"/>
  <c r="AV393" i="7" s="1"/>
  <c r="AW393" i="7"/>
  <c r="AX393" i="7" s="1"/>
  <c r="AY393" i="7"/>
  <c r="AZ393" i="7" s="1"/>
  <c r="BA393" i="7"/>
  <c r="BB393" i="7"/>
  <c r="BC393" i="7"/>
  <c r="BD393" i="7"/>
  <c r="BE393" i="7"/>
  <c r="BF393" i="7"/>
  <c r="BG393" i="7"/>
  <c r="BH393" i="7"/>
  <c r="BI393" i="7"/>
  <c r="BJ393" i="7"/>
  <c r="AF394" i="7"/>
  <c r="AG394" i="7"/>
  <c r="AH394" i="7" s="1"/>
  <c r="AI394" i="7"/>
  <c r="AJ394" i="7"/>
  <c r="AK394" i="7"/>
  <c r="AL394" i="7"/>
  <c r="AO394" i="7"/>
  <c r="AP394" i="7" s="1"/>
  <c r="AQ394" i="7"/>
  <c r="AR394" i="7"/>
  <c r="AS394" i="7"/>
  <c r="AT394" i="7" s="1"/>
  <c r="AU394" i="7"/>
  <c r="AV394" i="7" s="1"/>
  <c r="AW394" i="7"/>
  <c r="AX394" i="7" s="1"/>
  <c r="AY394" i="7"/>
  <c r="AZ394" i="7"/>
  <c r="BA394" i="7"/>
  <c r="BB394" i="7"/>
  <c r="BC394" i="7"/>
  <c r="BD394" i="7"/>
  <c r="BE394" i="7"/>
  <c r="BF394" i="7"/>
  <c r="BG394" i="7"/>
  <c r="BH394" i="7"/>
  <c r="BI394" i="7"/>
  <c r="BJ394" i="7"/>
  <c r="AF395" i="7"/>
  <c r="AG395" i="7"/>
  <c r="AH395" i="7" s="1"/>
  <c r="AI395" i="7"/>
  <c r="AJ395" i="7"/>
  <c r="AK395" i="7"/>
  <c r="AL395" i="7"/>
  <c r="AO395" i="7"/>
  <c r="AP395" i="7" s="1"/>
  <c r="AQ395" i="7"/>
  <c r="AR395" i="7"/>
  <c r="AS395" i="7"/>
  <c r="AT395" i="7" s="1"/>
  <c r="AU395" i="7"/>
  <c r="AV395" i="7" s="1"/>
  <c r="AW395" i="7"/>
  <c r="AX395" i="7" s="1"/>
  <c r="AY395" i="7"/>
  <c r="AZ395" i="7" s="1"/>
  <c r="BA395" i="7"/>
  <c r="BB395" i="7"/>
  <c r="BC395" i="7"/>
  <c r="BD395" i="7"/>
  <c r="BE395" i="7"/>
  <c r="BF395" i="7"/>
  <c r="BG395" i="7"/>
  <c r="BH395" i="7"/>
  <c r="BI395" i="7"/>
  <c r="BJ395" i="7"/>
  <c r="AF396" i="7"/>
  <c r="AG396" i="7"/>
  <c r="AH396" i="7" s="1"/>
  <c r="AI396" i="7"/>
  <c r="AJ396" i="7"/>
  <c r="AK396" i="7"/>
  <c r="AL396" i="7"/>
  <c r="AO396" i="7"/>
  <c r="AP396" i="7"/>
  <c r="AQ396" i="7"/>
  <c r="AR396" i="7"/>
  <c r="AS396" i="7"/>
  <c r="AT396" i="7" s="1"/>
  <c r="AU396" i="7"/>
  <c r="AV396" i="7" s="1"/>
  <c r="AW396" i="7"/>
  <c r="AX396" i="7" s="1"/>
  <c r="AY396" i="7"/>
  <c r="AZ396" i="7" s="1"/>
  <c r="BA396" i="7"/>
  <c r="BB396" i="7"/>
  <c r="BC396" i="7"/>
  <c r="BD396" i="7"/>
  <c r="BE396" i="7"/>
  <c r="BF396" i="7"/>
  <c r="BG396" i="7"/>
  <c r="BH396" i="7"/>
  <c r="BI396" i="7"/>
  <c r="BJ396" i="7"/>
  <c r="AF397" i="7"/>
  <c r="AG397" i="7"/>
  <c r="AH397" i="7" s="1"/>
  <c r="AI397" i="7"/>
  <c r="AJ397" i="7"/>
  <c r="AK397" i="7"/>
  <c r="AL397" i="7"/>
  <c r="AO397" i="7"/>
  <c r="AP397" i="7" s="1"/>
  <c r="AQ397" i="7"/>
  <c r="AR397" i="7"/>
  <c r="AS397" i="7"/>
  <c r="AT397" i="7" s="1"/>
  <c r="AU397" i="7"/>
  <c r="AV397" i="7" s="1"/>
  <c r="AW397" i="7"/>
  <c r="AX397" i="7" s="1"/>
  <c r="AY397" i="7"/>
  <c r="AZ397" i="7"/>
  <c r="BA397" i="7"/>
  <c r="BB397" i="7"/>
  <c r="BC397" i="7"/>
  <c r="BD397" i="7"/>
  <c r="BE397" i="7"/>
  <c r="BF397" i="7"/>
  <c r="BG397" i="7"/>
  <c r="BH397" i="7"/>
  <c r="BI397" i="7"/>
  <c r="BJ397" i="7"/>
  <c r="AF398" i="7"/>
  <c r="AG398" i="7"/>
  <c r="AH398" i="7" s="1"/>
  <c r="AI398" i="7"/>
  <c r="AJ398" i="7"/>
  <c r="AK398" i="7"/>
  <c r="AL398" i="7"/>
  <c r="AO398" i="7"/>
  <c r="AP398" i="7" s="1"/>
  <c r="AQ398" i="7"/>
  <c r="AR398" i="7"/>
  <c r="AS398" i="7"/>
  <c r="AT398" i="7" s="1"/>
  <c r="AU398" i="7"/>
  <c r="AV398" i="7" s="1"/>
  <c r="AW398" i="7"/>
  <c r="AX398" i="7"/>
  <c r="AY398" i="7"/>
  <c r="AZ398" i="7" s="1"/>
  <c r="BA398" i="7"/>
  <c r="BB398" i="7"/>
  <c r="BC398" i="7"/>
  <c r="BD398" i="7"/>
  <c r="BE398" i="7"/>
  <c r="BF398" i="7"/>
  <c r="BG398" i="7"/>
  <c r="BH398" i="7"/>
  <c r="BI398" i="7"/>
  <c r="BJ398" i="7"/>
  <c r="AF399" i="7"/>
  <c r="AG399" i="7"/>
  <c r="AH399" i="7" s="1"/>
  <c r="AI399" i="7"/>
  <c r="AJ399" i="7"/>
  <c r="AK399" i="7"/>
  <c r="AL399" i="7"/>
  <c r="AO399" i="7"/>
  <c r="AP399" i="7" s="1"/>
  <c r="AQ399" i="7"/>
  <c r="AR399" i="7"/>
  <c r="AS399" i="7"/>
  <c r="AT399" i="7"/>
  <c r="AU399" i="7"/>
  <c r="AV399" i="7" s="1"/>
  <c r="AW399" i="7"/>
  <c r="AX399" i="7" s="1"/>
  <c r="AY399" i="7"/>
  <c r="AZ399" i="7" s="1"/>
  <c r="BA399" i="7"/>
  <c r="BB399" i="7"/>
  <c r="BC399" i="7"/>
  <c r="BD399" i="7"/>
  <c r="BE399" i="7"/>
  <c r="BF399" i="7"/>
  <c r="BG399" i="7"/>
  <c r="BH399" i="7"/>
  <c r="BI399" i="7"/>
  <c r="BJ399" i="7"/>
  <c r="AF400" i="7"/>
  <c r="AG400" i="7"/>
  <c r="AH400" i="7" s="1"/>
  <c r="AI400" i="7"/>
  <c r="AJ400" i="7"/>
  <c r="AK400" i="7"/>
  <c r="AL400" i="7"/>
  <c r="AO400" i="7"/>
  <c r="AP400" i="7" s="1"/>
  <c r="AQ400" i="7"/>
  <c r="AR400" i="7"/>
  <c r="AS400" i="7"/>
  <c r="AT400" i="7"/>
  <c r="AU400" i="7"/>
  <c r="AV400" i="7" s="1"/>
  <c r="AW400" i="7"/>
  <c r="AX400" i="7"/>
  <c r="AY400" i="7"/>
  <c r="AZ400" i="7" s="1"/>
  <c r="BA400" i="7"/>
  <c r="BB400" i="7"/>
  <c r="BC400" i="7"/>
  <c r="BD400" i="7"/>
  <c r="BE400" i="7"/>
  <c r="BF400" i="7"/>
  <c r="BG400" i="7"/>
  <c r="BH400" i="7"/>
  <c r="BI400" i="7"/>
  <c r="BJ400" i="7"/>
  <c r="AF401" i="7"/>
  <c r="AG401" i="7"/>
  <c r="AH401" i="7" s="1"/>
  <c r="AI401" i="7"/>
  <c r="AJ401" i="7"/>
  <c r="AK401" i="7"/>
  <c r="AL401" i="7"/>
  <c r="AO401" i="7"/>
  <c r="AP401" i="7" s="1"/>
  <c r="AQ401" i="7"/>
  <c r="AR401" i="7"/>
  <c r="AS401" i="7"/>
  <c r="AT401" i="7" s="1"/>
  <c r="AU401" i="7"/>
  <c r="AV401" i="7"/>
  <c r="AW401" i="7"/>
  <c r="AX401" i="7" s="1"/>
  <c r="AY401" i="7"/>
  <c r="AZ401" i="7" s="1"/>
  <c r="BA401" i="7"/>
  <c r="BB401" i="7"/>
  <c r="BC401" i="7"/>
  <c r="BD401" i="7"/>
  <c r="BE401" i="7"/>
  <c r="BF401" i="7"/>
  <c r="BG401" i="7"/>
  <c r="BH401" i="7"/>
  <c r="BI401" i="7"/>
  <c r="BJ401" i="7"/>
  <c r="AF402" i="7"/>
  <c r="AG402" i="7"/>
  <c r="AH402" i="7"/>
  <c r="AI402" i="7"/>
  <c r="AJ402" i="7"/>
  <c r="AK402" i="7"/>
  <c r="AL402" i="7"/>
  <c r="AO402" i="7"/>
  <c r="AP402" i="7" s="1"/>
  <c r="AQ402" i="7"/>
  <c r="AR402" i="7"/>
  <c r="AS402" i="7"/>
  <c r="AT402" i="7" s="1"/>
  <c r="AU402" i="7"/>
  <c r="AV402" i="7" s="1"/>
  <c r="AW402" i="7"/>
  <c r="AX402" i="7" s="1"/>
  <c r="AY402" i="7"/>
  <c r="AZ402" i="7" s="1"/>
  <c r="BA402" i="7"/>
  <c r="BB402" i="7"/>
  <c r="BC402" i="7"/>
  <c r="BD402" i="7"/>
  <c r="BE402" i="7"/>
  <c r="BF402" i="7"/>
  <c r="BG402" i="7"/>
  <c r="BH402" i="7"/>
  <c r="BI402" i="7"/>
  <c r="BJ402" i="7"/>
  <c r="AF403" i="7"/>
  <c r="AG403" i="7"/>
  <c r="AH403" i="7" s="1"/>
  <c r="AI403" i="7"/>
  <c r="AJ403" i="7"/>
  <c r="AK403" i="7"/>
  <c r="AL403" i="7"/>
  <c r="AO403" i="7"/>
  <c r="AP403" i="7" s="1"/>
  <c r="AQ403" i="7"/>
  <c r="AR403" i="7"/>
  <c r="AS403" i="7"/>
  <c r="AT403" i="7" s="1"/>
  <c r="AU403" i="7"/>
  <c r="AV403" i="7" s="1"/>
  <c r="AW403" i="7"/>
  <c r="AX403" i="7" s="1"/>
  <c r="AY403" i="7"/>
  <c r="AZ403" i="7" s="1"/>
  <c r="BA403" i="7"/>
  <c r="BB403" i="7"/>
  <c r="BC403" i="7"/>
  <c r="BD403" i="7"/>
  <c r="BE403" i="7"/>
  <c r="BF403" i="7"/>
  <c r="BG403" i="7"/>
  <c r="BH403" i="7"/>
  <c r="BI403" i="7"/>
  <c r="BJ403" i="7"/>
  <c r="AF404" i="7"/>
  <c r="AG404" i="7"/>
  <c r="AH404" i="7" s="1"/>
  <c r="AI404" i="7"/>
  <c r="AJ404" i="7"/>
  <c r="AK404" i="7"/>
  <c r="AL404" i="7"/>
  <c r="AO404" i="7"/>
  <c r="AP404" i="7" s="1"/>
  <c r="AQ404" i="7"/>
  <c r="AR404" i="7"/>
  <c r="AS404" i="7"/>
  <c r="AT404" i="7"/>
  <c r="AU404" i="7"/>
  <c r="AV404" i="7" s="1"/>
  <c r="AW404" i="7"/>
  <c r="AX404" i="7" s="1"/>
  <c r="AY404" i="7"/>
  <c r="AZ404" i="7" s="1"/>
  <c r="BA404" i="7"/>
  <c r="BB404" i="7"/>
  <c r="BC404" i="7"/>
  <c r="BD404" i="7"/>
  <c r="BE404" i="7"/>
  <c r="BF404" i="7"/>
  <c r="BG404" i="7"/>
  <c r="BH404" i="7"/>
  <c r="BI404" i="7"/>
  <c r="BJ404" i="7"/>
  <c r="AF405" i="7"/>
  <c r="AG405" i="7"/>
  <c r="AH405" i="7" s="1"/>
  <c r="AI405" i="7"/>
  <c r="AJ405" i="7"/>
  <c r="AK405" i="7"/>
  <c r="AL405" i="7"/>
  <c r="AO405" i="7"/>
  <c r="AP405" i="7" s="1"/>
  <c r="AQ405" i="7"/>
  <c r="AR405" i="7"/>
  <c r="AS405" i="7"/>
  <c r="AT405" i="7" s="1"/>
  <c r="AU405" i="7"/>
  <c r="AV405" i="7" s="1"/>
  <c r="AW405" i="7"/>
  <c r="AX405" i="7" s="1"/>
  <c r="AY405" i="7"/>
  <c r="AZ405" i="7" s="1"/>
  <c r="BA405" i="7"/>
  <c r="BB405" i="7"/>
  <c r="BC405" i="7"/>
  <c r="BD405" i="7"/>
  <c r="BE405" i="7"/>
  <c r="BF405" i="7"/>
  <c r="BG405" i="7"/>
  <c r="BH405" i="7"/>
  <c r="BI405" i="7"/>
  <c r="BJ405" i="7"/>
  <c r="AF406" i="7"/>
  <c r="AG406" i="7"/>
  <c r="AH406" i="7" s="1"/>
  <c r="AI406" i="7"/>
  <c r="AJ406" i="7"/>
  <c r="AK406" i="7"/>
  <c r="AL406" i="7"/>
  <c r="AO406" i="7"/>
  <c r="AP406" i="7" s="1"/>
  <c r="AQ406" i="7"/>
  <c r="AR406" i="7"/>
  <c r="AS406" i="7"/>
  <c r="AT406" i="7"/>
  <c r="AU406" i="7"/>
  <c r="AV406" i="7" s="1"/>
  <c r="AW406" i="7"/>
  <c r="AX406" i="7" s="1"/>
  <c r="AY406" i="7"/>
  <c r="AZ406" i="7" s="1"/>
  <c r="BA406" i="7"/>
  <c r="BB406" i="7"/>
  <c r="BC406" i="7"/>
  <c r="BD406" i="7"/>
  <c r="BE406" i="7"/>
  <c r="BF406" i="7"/>
  <c r="BG406" i="7"/>
  <c r="BH406" i="7"/>
  <c r="BI406" i="7"/>
  <c r="BJ406" i="7"/>
  <c r="AF407" i="7"/>
  <c r="AG407" i="7"/>
  <c r="AH407" i="7" s="1"/>
  <c r="AI407" i="7"/>
  <c r="AJ407" i="7"/>
  <c r="AK407" i="7"/>
  <c r="AL407" i="7"/>
  <c r="AO407" i="7"/>
  <c r="AP407" i="7" s="1"/>
  <c r="AQ407" i="7"/>
  <c r="AR407" i="7"/>
  <c r="AS407" i="7"/>
  <c r="AT407" i="7" s="1"/>
  <c r="AU407" i="7"/>
  <c r="AV407" i="7" s="1"/>
  <c r="AW407" i="7"/>
  <c r="AX407" i="7"/>
  <c r="AY407" i="7"/>
  <c r="AZ407" i="7" s="1"/>
  <c r="BA407" i="7"/>
  <c r="BB407" i="7"/>
  <c r="BC407" i="7"/>
  <c r="BD407" i="7"/>
  <c r="BE407" i="7"/>
  <c r="BF407" i="7"/>
  <c r="BG407" i="7"/>
  <c r="BH407" i="7"/>
  <c r="BI407" i="7"/>
  <c r="BJ407" i="7"/>
  <c r="AF408" i="7"/>
  <c r="AG408" i="7"/>
  <c r="AH408" i="7" s="1"/>
  <c r="AI408" i="7"/>
  <c r="AJ408" i="7"/>
  <c r="AK408" i="7"/>
  <c r="AL408" i="7"/>
  <c r="AO408" i="7"/>
  <c r="AP408" i="7" s="1"/>
  <c r="AQ408" i="7"/>
  <c r="AR408" i="7"/>
  <c r="AS408" i="7"/>
  <c r="AT408" i="7" s="1"/>
  <c r="AU408" i="7"/>
  <c r="AV408" i="7" s="1"/>
  <c r="AW408" i="7"/>
  <c r="AX408" i="7" s="1"/>
  <c r="AY408" i="7"/>
  <c r="AZ408" i="7" s="1"/>
  <c r="BA408" i="7"/>
  <c r="BB408" i="7"/>
  <c r="BC408" i="7"/>
  <c r="BD408" i="7"/>
  <c r="BE408" i="7"/>
  <c r="BF408" i="7"/>
  <c r="BG408" i="7"/>
  <c r="BH408" i="7"/>
  <c r="BI408" i="7"/>
  <c r="BJ408" i="7"/>
  <c r="AF409" i="7"/>
  <c r="AG409" i="7"/>
  <c r="AH409" i="7" s="1"/>
  <c r="AI409" i="7"/>
  <c r="AJ409" i="7"/>
  <c r="AK409" i="7"/>
  <c r="AL409" i="7"/>
  <c r="AO409" i="7"/>
  <c r="AP409" i="7" s="1"/>
  <c r="AQ409" i="7"/>
  <c r="AR409" i="7"/>
  <c r="AS409" i="7"/>
  <c r="AT409" i="7" s="1"/>
  <c r="AU409" i="7"/>
  <c r="AV409" i="7" s="1"/>
  <c r="AW409" i="7"/>
  <c r="AX409" i="7" s="1"/>
  <c r="AY409" i="7"/>
  <c r="AZ409" i="7"/>
  <c r="BA409" i="7"/>
  <c r="BB409" i="7"/>
  <c r="BC409" i="7"/>
  <c r="BD409" i="7"/>
  <c r="BE409" i="7"/>
  <c r="BF409" i="7"/>
  <c r="BG409" i="7"/>
  <c r="BH409" i="7"/>
  <c r="BI409" i="7"/>
  <c r="BJ409" i="7"/>
  <c r="AF410" i="7"/>
  <c r="AG410" i="7"/>
  <c r="AH410" i="7" s="1"/>
  <c r="AI410" i="7"/>
  <c r="AJ410" i="7"/>
  <c r="AK410" i="7"/>
  <c r="AL410" i="7"/>
  <c r="AO410" i="7"/>
  <c r="AP410" i="7" s="1"/>
  <c r="AQ410" i="7"/>
  <c r="AR410" i="7"/>
  <c r="AS410" i="7"/>
  <c r="AT410" i="7" s="1"/>
  <c r="AU410" i="7"/>
  <c r="AV410" i="7" s="1"/>
  <c r="AW410" i="7"/>
  <c r="AX410" i="7" s="1"/>
  <c r="AY410" i="7"/>
  <c r="AZ410" i="7" s="1"/>
  <c r="BA410" i="7"/>
  <c r="BB410" i="7"/>
  <c r="BC410" i="7"/>
  <c r="BD410" i="7"/>
  <c r="BE410" i="7"/>
  <c r="BF410" i="7"/>
  <c r="BG410" i="7"/>
  <c r="BH410" i="7"/>
  <c r="BI410" i="7"/>
  <c r="BJ410" i="7"/>
  <c r="AF411" i="7"/>
  <c r="AG411" i="7"/>
  <c r="AH411" i="7" s="1"/>
  <c r="AI411" i="7"/>
  <c r="AJ411" i="7"/>
  <c r="AK411" i="7"/>
  <c r="AL411" i="7"/>
  <c r="AO411" i="7"/>
  <c r="AP411" i="7" s="1"/>
  <c r="AQ411" i="7"/>
  <c r="AR411" i="7"/>
  <c r="AS411" i="7"/>
  <c r="AT411" i="7" s="1"/>
  <c r="AU411" i="7"/>
  <c r="AV411" i="7" s="1"/>
  <c r="AW411" i="7"/>
  <c r="AX411" i="7" s="1"/>
  <c r="AY411" i="7"/>
  <c r="AZ411" i="7" s="1"/>
  <c r="BA411" i="7"/>
  <c r="BB411" i="7"/>
  <c r="BC411" i="7"/>
  <c r="BD411" i="7"/>
  <c r="BE411" i="7"/>
  <c r="BF411" i="7"/>
  <c r="BG411" i="7"/>
  <c r="BH411" i="7"/>
  <c r="BI411" i="7"/>
  <c r="BJ411" i="7"/>
  <c r="AF412" i="7"/>
  <c r="AG412" i="7"/>
  <c r="AH412" i="7" s="1"/>
  <c r="AI412" i="7"/>
  <c r="AJ412" i="7"/>
  <c r="AK412" i="7"/>
  <c r="AL412" i="7"/>
  <c r="AO412" i="7"/>
  <c r="AP412" i="7" s="1"/>
  <c r="AQ412" i="7"/>
  <c r="AR412" i="7"/>
  <c r="AS412" i="7"/>
  <c r="AT412" i="7" s="1"/>
  <c r="AU412" i="7"/>
  <c r="AV412" i="7" s="1"/>
  <c r="AW412" i="7"/>
  <c r="AX412" i="7" s="1"/>
  <c r="AY412" i="7"/>
  <c r="AZ412" i="7" s="1"/>
  <c r="BA412" i="7"/>
  <c r="BB412" i="7"/>
  <c r="BC412" i="7"/>
  <c r="BD412" i="7"/>
  <c r="BE412" i="7"/>
  <c r="BF412" i="7"/>
  <c r="BG412" i="7"/>
  <c r="BH412" i="7"/>
  <c r="BI412" i="7"/>
  <c r="BJ412" i="7"/>
  <c r="AF413" i="7"/>
  <c r="AG413" i="7"/>
  <c r="AH413" i="7" s="1"/>
  <c r="AI413" i="7"/>
  <c r="AJ413" i="7"/>
  <c r="AK413" i="7"/>
  <c r="AL413" i="7"/>
  <c r="AO413" i="7"/>
  <c r="AP413" i="7" s="1"/>
  <c r="AQ413" i="7"/>
  <c r="AR413" i="7"/>
  <c r="AS413" i="7"/>
  <c r="AT413" i="7" s="1"/>
  <c r="AU413" i="7"/>
  <c r="AV413" i="7" s="1"/>
  <c r="AW413" i="7"/>
  <c r="AX413" i="7" s="1"/>
  <c r="AY413" i="7"/>
  <c r="AZ413" i="7" s="1"/>
  <c r="BA413" i="7"/>
  <c r="BB413" i="7"/>
  <c r="BC413" i="7"/>
  <c r="BD413" i="7"/>
  <c r="BE413" i="7"/>
  <c r="BF413" i="7"/>
  <c r="BG413" i="7"/>
  <c r="BH413" i="7"/>
  <c r="BI413" i="7"/>
  <c r="BJ413" i="7"/>
  <c r="AF414" i="7"/>
  <c r="AG414" i="7"/>
  <c r="AH414" i="7" s="1"/>
  <c r="AI414" i="7"/>
  <c r="AJ414" i="7"/>
  <c r="AK414" i="7"/>
  <c r="AL414" i="7"/>
  <c r="AO414" i="7"/>
  <c r="AP414" i="7" s="1"/>
  <c r="AQ414" i="7"/>
  <c r="AR414" i="7"/>
  <c r="AS414" i="7"/>
  <c r="AT414" i="7" s="1"/>
  <c r="AU414" i="7"/>
  <c r="AV414" i="7" s="1"/>
  <c r="AW414" i="7"/>
  <c r="AX414" i="7" s="1"/>
  <c r="AY414" i="7"/>
  <c r="AZ414" i="7" s="1"/>
  <c r="BA414" i="7"/>
  <c r="BB414" i="7"/>
  <c r="BC414" i="7"/>
  <c r="BD414" i="7"/>
  <c r="BE414" i="7"/>
  <c r="BF414" i="7"/>
  <c r="BG414" i="7"/>
  <c r="BH414" i="7"/>
  <c r="BI414" i="7"/>
  <c r="BJ414" i="7"/>
  <c r="AF415" i="7"/>
  <c r="AG415" i="7"/>
  <c r="AH415" i="7" s="1"/>
  <c r="AI415" i="7"/>
  <c r="AJ415" i="7"/>
  <c r="AK415" i="7"/>
  <c r="AL415" i="7"/>
  <c r="AO415" i="7"/>
  <c r="AP415" i="7" s="1"/>
  <c r="AQ415" i="7"/>
  <c r="AR415" i="7"/>
  <c r="AS415" i="7"/>
  <c r="AT415" i="7" s="1"/>
  <c r="AU415" i="7"/>
  <c r="AV415" i="7" s="1"/>
  <c r="AW415" i="7"/>
  <c r="AX415" i="7" s="1"/>
  <c r="AY415" i="7"/>
  <c r="AZ415" i="7" s="1"/>
  <c r="BA415" i="7"/>
  <c r="BB415" i="7"/>
  <c r="BC415" i="7"/>
  <c r="BD415" i="7"/>
  <c r="BE415" i="7"/>
  <c r="BF415" i="7"/>
  <c r="BG415" i="7"/>
  <c r="BH415" i="7"/>
  <c r="BI415" i="7"/>
  <c r="BJ415" i="7"/>
  <c r="AF416" i="7"/>
  <c r="AG416" i="7"/>
  <c r="AH416" i="7"/>
  <c r="AI416" i="7"/>
  <c r="AJ416" i="7"/>
  <c r="AK416" i="7"/>
  <c r="AL416" i="7"/>
  <c r="AO416" i="7"/>
  <c r="AP416" i="7" s="1"/>
  <c r="AQ416" i="7"/>
  <c r="AR416" i="7"/>
  <c r="AS416" i="7"/>
  <c r="AT416" i="7" s="1"/>
  <c r="AU416" i="7"/>
  <c r="AV416" i="7" s="1"/>
  <c r="AW416" i="7"/>
  <c r="AX416" i="7" s="1"/>
  <c r="AY416" i="7"/>
  <c r="AZ416" i="7" s="1"/>
  <c r="BA416" i="7"/>
  <c r="BB416" i="7"/>
  <c r="BC416" i="7"/>
  <c r="BD416" i="7"/>
  <c r="BE416" i="7"/>
  <c r="BF416" i="7"/>
  <c r="BG416" i="7"/>
  <c r="BH416" i="7"/>
  <c r="BI416" i="7"/>
  <c r="BJ416" i="7"/>
  <c r="AF417" i="7"/>
  <c r="AG417" i="7"/>
  <c r="AH417" i="7" s="1"/>
  <c r="AI417" i="7"/>
  <c r="AJ417" i="7"/>
  <c r="AK417" i="7"/>
  <c r="AL417" i="7"/>
  <c r="AO417" i="7"/>
  <c r="AP417" i="7" s="1"/>
  <c r="AQ417" i="7"/>
  <c r="AR417" i="7"/>
  <c r="AS417" i="7"/>
  <c r="AT417" i="7" s="1"/>
  <c r="AU417" i="7"/>
  <c r="AV417" i="7" s="1"/>
  <c r="AW417" i="7"/>
  <c r="AX417" i="7" s="1"/>
  <c r="AY417" i="7"/>
  <c r="AZ417" i="7" s="1"/>
  <c r="BA417" i="7"/>
  <c r="BB417" i="7"/>
  <c r="BC417" i="7"/>
  <c r="BD417" i="7"/>
  <c r="BE417" i="7"/>
  <c r="BF417" i="7"/>
  <c r="BG417" i="7"/>
  <c r="BH417" i="7"/>
  <c r="BI417" i="7"/>
  <c r="BJ417" i="7"/>
  <c r="AF418" i="7"/>
  <c r="AG418" i="7"/>
  <c r="AH418" i="7" s="1"/>
  <c r="AI418" i="7"/>
  <c r="AJ418" i="7"/>
  <c r="AK418" i="7"/>
  <c r="AL418" i="7"/>
  <c r="AO418" i="7"/>
  <c r="AP418" i="7" s="1"/>
  <c r="AQ418" i="7"/>
  <c r="AR418" i="7"/>
  <c r="AS418" i="7"/>
  <c r="AT418" i="7" s="1"/>
  <c r="AU418" i="7"/>
  <c r="AV418" i="7" s="1"/>
  <c r="AW418" i="7"/>
  <c r="AX418" i="7" s="1"/>
  <c r="AY418" i="7"/>
  <c r="AZ418" i="7" s="1"/>
  <c r="BA418" i="7"/>
  <c r="BB418" i="7"/>
  <c r="BC418" i="7"/>
  <c r="BD418" i="7"/>
  <c r="BE418" i="7"/>
  <c r="BF418" i="7"/>
  <c r="BG418" i="7"/>
  <c r="BH418" i="7"/>
  <c r="BI418" i="7"/>
  <c r="BJ418" i="7"/>
  <c r="AF419" i="7"/>
  <c r="AG419" i="7"/>
  <c r="AH419" i="7" s="1"/>
  <c r="AI419" i="7"/>
  <c r="AJ419" i="7"/>
  <c r="AK419" i="7"/>
  <c r="AL419" i="7"/>
  <c r="AO419" i="7"/>
  <c r="AP419" i="7" s="1"/>
  <c r="AQ419" i="7"/>
  <c r="AR419" i="7"/>
  <c r="AS419" i="7"/>
  <c r="AT419" i="7" s="1"/>
  <c r="AU419" i="7"/>
  <c r="AV419" i="7"/>
  <c r="AW419" i="7"/>
  <c r="AX419" i="7" s="1"/>
  <c r="AY419" i="7"/>
  <c r="AZ419" i="7" s="1"/>
  <c r="BA419" i="7"/>
  <c r="BB419" i="7"/>
  <c r="BC419" i="7"/>
  <c r="BD419" i="7"/>
  <c r="BE419" i="7"/>
  <c r="BF419" i="7"/>
  <c r="BG419" i="7"/>
  <c r="BH419" i="7"/>
  <c r="BI419" i="7"/>
  <c r="BJ419" i="7"/>
  <c r="Z176" i="7"/>
  <c r="AA176" i="7" s="1"/>
  <c r="AB176" i="7"/>
  <c r="AC176" i="7"/>
  <c r="AD176" i="7"/>
  <c r="AE176" i="7"/>
  <c r="X3" i="12"/>
  <c r="Y3" i="12"/>
  <c r="X4" i="12"/>
  <c r="Y4" i="12"/>
  <c r="X5" i="12"/>
  <c r="Y5" i="12"/>
  <c r="X6" i="12"/>
  <c r="Y6" i="12"/>
  <c r="X7" i="12"/>
  <c r="Y7" i="12"/>
  <c r="X8" i="12"/>
  <c r="Y8" i="12"/>
  <c r="X9" i="12"/>
  <c r="Y9" i="12"/>
  <c r="X10" i="12"/>
  <c r="Y10" i="12"/>
  <c r="X11" i="12"/>
  <c r="Y11" i="12"/>
  <c r="X12" i="12"/>
  <c r="Y12" i="12"/>
  <c r="X13" i="12"/>
  <c r="Y13" i="12"/>
  <c r="X14" i="12"/>
  <c r="Y14" i="12"/>
  <c r="X15" i="12"/>
  <c r="Y15" i="12"/>
  <c r="X16" i="12"/>
  <c r="Y16" i="12"/>
  <c r="X17" i="12"/>
  <c r="Y17" i="12"/>
  <c r="X18" i="12"/>
  <c r="Y18" i="12"/>
  <c r="X19" i="12"/>
  <c r="Y19" i="12"/>
  <c r="X20" i="12"/>
  <c r="Y20" i="12"/>
  <c r="X21" i="12"/>
  <c r="Y21" i="12"/>
  <c r="X22" i="12"/>
  <c r="Y22" i="12"/>
  <c r="X23" i="12"/>
  <c r="Y23" i="12"/>
  <c r="X24" i="12"/>
  <c r="Y24" i="12"/>
  <c r="X25" i="12"/>
  <c r="Y25" i="12"/>
  <c r="X26" i="12"/>
  <c r="Y26" i="12"/>
  <c r="X27" i="12"/>
  <c r="Y27" i="12"/>
  <c r="X28" i="12"/>
  <c r="Y28" i="12"/>
  <c r="X29" i="12"/>
  <c r="Y29" i="12"/>
  <c r="X30" i="12"/>
  <c r="Y30" i="12"/>
  <c r="X31" i="12"/>
  <c r="Y31" i="12"/>
  <c r="X32" i="12"/>
  <c r="Y32" i="12"/>
  <c r="X33" i="12"/>
  <c r="Y33" i="12"/>
  <c r="X34" i="12"/>
  <c r="Y34" i="12"/>
  <c r="X35" i="12"/>
  <c r="Y35" i="12"/>
  <c r="X36" i="12"/>
  <c r="Y36" i="12"/>
  <c r="X37" i="12"/>
  <c r="Y37" i="12"/>
  <c r="X38" i="12"/>
  <c r="Y38" i="12"/>
  <c r="X39" i="12"/>
  <c r="Y39" i="12"/>
  <c r="X40" i="12"/>
  <c r="Y40" i="12"/>
  <c r="X41" i="12"/>
  <c r="Y41" i="12"/>
  <c r="X42" i="12"/>
  <c r="Y42" i="12"/>
  <c r="X43" i="12"/>
  <c r="Y43" i="12"/>
  <c r="X44" i="12"/>
  <c r="Y44" i="12"/>
  <c r="X45" i="12"/>
  <c r="Y45" i="12"/>
  <c r="X46" i="12"/>
  <c r="Y46" i="12"/>
  <c r="X47" i="12"/>
  <c r="Y47" i="12"/>
  <c r="X48" i="12"/>
  <c r="Y48" i="12"/>
  <c r="X49" i="12"/>
  <c r="Y49" i="12"/>
  <c r="X50" i="12"/>
  <c r="Y50" i="12"/>
  <c r="X51" i="12"/>
  <c r="Y51" i="12"/>
  <c r="X52" i="12"/>
  <c r="Y52" i="12"/>
  <c r="X53" i="12"/>
  <c r="Y53" i="12"/>
  <c r="X54" i="12"/>
  <c r="Y54" i="12"/>
  <c r="X55" i="12"/>
  <c r="Y55" i="12"/>
  <c r="X56" i="12"/>
  <c r="Y56" i="12"/>
  <c r="X57" i="12"/>
  <c r="Y57" i="12"/>
  <c r="X58" i="12"/>
  <c r="Y58" i="12"/>
  <c r="X59" i="12"/>
  <c r="Y59" i="12"/>
  <c r="X60" i="12"/>
  <c r="Y60" i="12"/>
  <c r="X61" i="12"/>
  <c r="Y61" i="12"/>
  <c r="X62" i="12"/>
  <c r="Y62" i="12"/>
  <c r="X63" i="12"/>
  <c r="Y63" i="12"/>
  <c r="X64" i="12"/>
  <c r="Y64" i="12"/>
  <c r="X65" i="12"/>
  <c r="Y65" i="12"/>
  <c r="X66" i="12"/>
  <c r="Y66" i="12"/>
  <c r="X67" i="12"/>
  <c r="Y67" i="12"/>
  <c r="X68" i="12"/>
  <c r="Y68" i="12"/>
  <c r="X69" i="12"/>
  <c r="Y69" i="12"/>
  <c r="X70" i="12"/>
  <c r="Y70" i="12"/>
  <c r="X71" i="12"/>
  <c r="Y71" i="12"/>
  <c r="X72" i="12"/>
  <c r="Y72" i="12"/>
  <c r="X73" i="12"/>
  <c r="Y73" i="12"/>
  <c r="X74" i="12"/>
  <c r="Y74" i="12"/>
  <c r="X75" i="12"/>
  <c r="Y75" i="12"/>
  <c r="X76" i="12"/>
  <c r="Y76" i="12"/>
  <c r="X77" i="12"/>
  <c r="Y77" i="12"/>
  <c r="X78" i="12"/>
  <c r="Y78" i="12"/>
  <c r="X79" i="12"/>
  <c r="Y79" i="12"/>
  <c r="X80" i="12"/>
  <c r="Y80" i="12"/>
  <c r="X81" i="12"/>
  <c r="Y81" i="12"/>
  <c r="X82" i="12"/>
  <c r="Y82" i="12"/>
  <c r="X83" i="12"/>
  <c r="Y83" i="12"/>
  <c r="X84" i="12"/>
  <c r="Y84" i="12"/>
  <c r="X85" i="12"/>
  <c r="Y85" i="12"/>
  <c r="X86" i="12"/>
  <c r="Y86" i="12"/>
  <c r="X87" i="12"/>
  <c r="Y87" i="12"/>
  <c r="X88" i="12"/>
  <c r="Y88" i="12"/>
  <c r="X89" i="12"/>
  <c r="Y89" i="12"/>
  <c r="X90" i="12"/>
  <c r="Y90" i="12"/>
  <c r="X91" i="12"/>
  <c r="Y91" i="12"/>
  <c r="X92" i="12"/>
  <c r="Y92" i="12"/>
  <c r="X93" i="12"/>
  <c r="Y93" i="12"/>
  <c r="X94" i="12"/>
  <c r="Y94" i="12"/>
  <c r="X95" i="12"/>
  <c r="Y95" i="12"/>
  <c r="X96" i="12"/>
  <c r="Y96" i="12"/>
  <c r="X97" i="12"/>
  <c r="Y97" i="12"/>
  <c r="X98" i="12"/>
  <c r="Y98" i="12"/>
  <c r="X99" i="12"/>
  <c r="Y99" i="12"/>
  <c r="X100" i="12"/>
  <c r="Y100" i="12"/>
  <c r="X101" i="12"/>
  <c r="Y101" i="12"/>
  <c r="X102" i="12"/>
  <c r="Y102" i="12"/>
  <c r="X103" i="12"/>
  <c r="Y103" i="12"/>
  <c r="X104" i="12"/>
  <c r="Y104" i="12"/>
  <c r="X105" i="12"/>
  <c r="Y105" i="12"/>
  <c r="X106" i="12"/>
  <c r="Y106" i="12"/>
  <c r="X107" i="12"/>
  <c r="Y107" i="12"/>
  <c r="X108" i="12"/>
  <c r="Y108" i="12"/>
  <c r="X109" i="12"/>
  <c r="Y109" i="12"/>
  <c r="X110" i="12"/>
  <c r="Y110" i="12"/>
  <c r="X111" i="12"/>
  <c r="Y111" i="12"/>
  <c r="X112" i="12"/>
  <c r="Y112" i="12"/>
  <c r="X113" i="12"/>
  <c r="Y113" i="12"/>
  <c r="X114" i="12"/>
  <c r="Y114" i="12"/>
  <c r="X115" i="12"/>
  <c r="Y115" i="12"/>
  <c r="X116" i="12"/>
  <c r="Y116" i="12"/>
  <c r="X117" i="12"/>
  <c r="Y117" i="12"/>
  <c r="X118" i="12"/>
  <c r="Y118" i="12"/>
  <c r="X119" i="12"/>
  <c r="Y119" i="12"/>
  <c r="X120" i="12"/>
  <c r="Y120" i="12"/>
  <c r="X121" i="12"/>
  <c r="Y121" i="12"/>
  <c r="X122" i="12"/>
  <c r="Y122" i="12"/>
  <c r="X123" i="12"/>
  <c r="Y123" i="12"/>
  <c r="X124" i="12"/>
  <c r="Y124" i="12"/>
  <c r="X125" i="12"/>
  <c r="Y125" i="12"/>
  <c r="X126" i="12"/>
  <c r="Y126" i="12"/>
  <c r="X127" i="12"/>
  <c r="Y127" i="12"/>
  <c r="X128" i="12"/>
  <c r="Y128" i="12"/>
  <c r="X129" i="12"/>
  <c r="Y129" i="12"/>
  <c r="X130" i="12"/>
  <c r="Y130" i="12"/>
  <c r="X131" i="12"/>
  <c r="Y131" i="12"/>
  <c r="X132" i="12"/>
  <c r="Y132" i="12"/>
  <c r="X133" i="12"/>
  <c r="Y133" i="12"/>
  <c r="X134" i="12"/>
  <c r="Y134" i="12"/>
  <c r="X135" i="12"/>
  <c r="Y135" i="12"/>
  <c r="X136" i="12"/>
  <c r="Y136" i="12"/>
  <c r="X137" i="12"/>
  <c r="Y137" i="12"/>
  <c r="X138" i="12"/>
  <c r="Y138" i="12"/>
  <c r="X139" i="12"/>
  <c r="Y139" i="12"/>
  <c r="X140" i="12"/>
  <c r="Y140" i="12"/>
  <c r="X141" i="12"/>
  <c r="Y141" i="12"/>
  <c r="X142" i="12"/>
  <c r="Y142" i="12"/>
  <c r="X143" i="12"/>
  <c r="Y143" i="12"/>
  <c r="X144" i="12"/>
  <c r="Y144" i="12"/>
  <c r="X145" i="12"/>
  <c r="Y145" i="12"/>
  <c r="X146" i="12"/>
  <c r="Y146" i="12"/>
  <c r="X147" i="12"/>
  <c r="Y147" i="12"/>
  <c r="X148" i="12"/>
  <c r="Y148" i="12"/>
  <c r="Y2" i="12"/>
  <c r="X2" i="12"/>
  <c r="Z2" i="10"/>
  <c r="Y2" i="10"/>
  <c r="AB2" i="9"/>
  <c r="AA2" i="9"/>
  <c r="AC2" i="9"/>
  <c r="AE3" i="7"/>
  <c r="AE4" i="7"/>
  <c r="AE5" i="7"/>
  <c r="AE6" i="7"/>
  <c r="AE7" i="7"/>
  <c r="AE8" i="7"/>
  <c r="AE9" i="7"/>
  <c r="AE10" i="7"/>
  <c r="AE11" i="7"/>
  <c r="AE12" i="7"/>
  <c r="AE13" i="7"/>
  <c r="AE14" i="7"/>
  <c r="AE15" i="7"/>
  <c r="AE16" i="7"/>
  <c r="AE17" i="7"/>
  <c r="AE18" i="7"/>
  <c r="AE19" i="7"/>
  <c r="AE20" i="7"/>
  <c r="AE21" i="7"/>
  <c r="AE22" i="7"/>
  <c r="AE23" i="7"/>
  <c r="AE24" i="7"/>
  <c r="AE25" i="7"/>
  <c r="AE26" i="7"/>
  <c r="AE27" i="7"/>
  <c r="AE28" i="7"/>
  <c r="AE29" i="7"/>
  <c r="AE30" i="7"/>
  <c r="AE31" i="7"/>
  <c r="AE32" i="7"/>
  <c r="AE33" i="7"/>
  <c r="AE34" i="7"/>
  <c r="AE35" i="7"/>
  <c r="AE36" i="7"/>
  <c r="AE37" i="7"/>
  <c r="AE38" i="7"/>
  <c r="AE39" i="7"/>
  <c r="AE40" i="7"/>
  <c r="AE41" i="7"/>
  <c r="AE42" i="7"/>
  <c r="AE43" i="7"/>
  <c r="AE44" i="7"/>
  <c r="AE45" i="7"/>
  <c r="AE46" i="7"/>
  <c r="AE47" i="7"/>
  <c r="AE48" i="7"/>
  <c r="AE49" i="7"/>
  <c r="AE50" i="7"/>
  <c r="AE51" i="7"/>
  <c r="AE52" i="7"/>
  <c r="AE53" i="7"/>
  <c r="AE66" i="7"/>
  <c r="AE67" i="7"/>
  <c r="AE68" i="7"/>
  <c r="AE69" i="7"/>
  <c r="AE70" i="7"/>
  <c r="AE71" i="7"/>
  <c r="AE72" i="7"/>
  <c r="AE73" i="7"/>
  <c r="AE74" i="7"/>
  <c r="AE75" i="7"/>
  <c r="AE76" i="7"/>
  <c r="AE77" i="7"/>
  <c r="AE78" i="7"/>
  <c r="AE79" i="7"/>
  <c r="AE80" i="7"/>
  <c r="AE81" i="7"/>
  <c r="AE82" i="7"/>
  <c r="AE83" i="7"/>
  <c r="AE84" i="7"/>
  <c r="AE85" i="7"/>
  <c r="AE86" i="7"/>
  <c r="AE87" i="7"/>
  <c r="AE330" i="7"/>
  <c r="AE331" i="7"/>
  <c r="AE332" i="7"/>
  <c r="AE333" i="7"/>
  <c r="AE334" i="7"/>
  <c r="AE335" i="7"/>
  <c r="AE88" i="7"/>
  <c r="AE89" i="7"/>
  <c r="AE90" i="7"/>
  <c r="AE91" i="7"/>
  <c r="AE92" i="7"/>
  <c r="AE93" i="7"/>
  <c r="AE94" i="7"/>
  <c r="AE95" i="7"/>
  <c r="AE96" i="7"/>
  <c r="AE97" i="7"/>
  <c r="AE98" i="7"/>
  <c r="AE99" i="7"/>
  <c r="AE100" i="7"/>
  <c r="AE101" i="7"/>
  <c r="AE102" i="7"/>
  <c r="AE103" i="7"/>
  <c r="AE104" i="7"/>
  <c r="AE105" i="7"/>
  <c r="AE106" i="7"/>
  <c r="AE107" i="7"/>
  <c r="AE108" i="7"/>
  <c r="AE109" i="7"/>
  <c r="AE110" i="7"/>
  <c r="AE111" i="7"/>
  <c r="AE112" i="7"/>
  <c r="AE113" i="7"/>
  <c r="AE114" i="7"/>
  <c r="AE115" i="7"/>
  <c r="AE116" i="7"/>
  <c r="AE117" i="7"/>
  <c r="AE118" i="7"/>
  <c r="AE119" i="7"/>
  <c r="AE120" i="7"/>
  <c r="AE121" i="7"/>
  <c r="AE122" i="7"/>
  <c r="AE123" i="7"/>
  <c r="AE124" i="7"/>
  <c r="AE125" i="7"/>
  <c r="AE126" i="7"/>
  <c r="AE127" i="7"/>
  <c r="AE128" i="7"/>
  <c r="AE129" i="7"/>
  <c r="AE130" i="7"/>
  <c r="AE131" i="7"/>
  <c r="AE132" i="7"/>
  <c r="AE133" i="7"/>
  <c r="AE134" i="7"/>
  <c r="AE135" i="7"/>
  <c r="AE136" i="7"/>
  <c r="AE137" i="7"/>
  <c r="AE138" i="7"/>
  <c r="AE139" i="7"/>
  <c r="AE140" i="7"/>
  <c r="AE141" i="7"/>
  <c r="AE142" i="7"/>
  <c r="AE143" i="7"/>
  <c r="AE144" i="7"/>
  <c r="AE145" i="7"/>
  <c r="AE146" i="7"/>
  <c r="AE147" i="7"/>
  <c r="AE148" i="7"/>
  <c r="AE149" i="7"/>
  <c r="AE150" i="7"/>
  <c r="AE151" i="7"/>
  <c r="AE152" i="7"/>
  <c r="AE153" i="7"/>
  <c r="AE154" i="7"/>
  <c r="AE155" i="7"/>
  <c r="AE156" i="7"/>
  <c r="AE157" i="7"/>
  <c r="AE158" i="7"/>
  <c r="AE159" i="7"/>
  <c r="AE160" i="7"/>
  <c r="AE161" i="7"/>
  <c r="AE162" i="7"/>
  <c r="AE163" i="7"/>
  <c r="AE164" i="7"/>
  <c r="AE165" i="7"/>
  <c r="AE166" i="7"/>
  <c r="AE167" i="7"/>
  <c r="AE168" i="7"/>
  <c r="AE169" i="7"/>
  <c r="AE170" i="7"/>
  <c r="AE171" i="7"/>
  <c r="AE172" i="7"/>
  <c r="AE173" i="7"/>
  <c r="AE174" i="7"/>
  <c r="AE175" i="7"/>
  <c r="AE177" i="7"/>
  <c r="AE178" i="7"/>
  <c r="AE179" i="7"/>
  <c r="AE180" i="7"/>
  <c r="AE181" i="7"/>
  <c r="AE182" i="7"/>
  <c r="AE183" i="7"/>
  <c r="AE184" i="7"/>
  <c r="AE185" i="7"/>
  <c r="AE186" i="7"/>
  <c r="AE187" i="7"/>
  <c r="AE188" i="7"/>
  <c r="AE189" i="7"/>
  <c r="AE190" i="7"/>
  <c r="AE191" i="7"/>
  <c r="AE192" i="7"/>
  <c r="AE193" i="7"/>
  <c r="AE194" i="7"/>
  <c r="AE195" i="7"/>
  <c r="AE196" i="7"/>
  <c r="AE197" i="7"/>
  <c r="AE198" i="7"/>
  <c r="AE199" i="7"/>
  <c r="AE200" i="7"/>
  <c r="AE201" i="7"/>
  <c r="AE202" i="7"/>
  <c r="AE203" i="7"/>
  <c r="AE204" i="7"/>
  <c r="AE205" i="7"/>
  <c r="AE206" i="7"/>
  <c r="AE207" i="7"/>
  <c r="AE208" i="7"/>
  <c r="AE209" i="7"/>
  <c r="AE210" i="7"/>
  <c r="AE211" i="7"/>
  <c r="AE212" i="7"/>
  <c r="AE213" i="7"/>
  <c r="AE214" i="7"/>
  <c r="AE215" i="7"/>
  <c r="AE216" i="7"/>
  <c r="AE217" i="7"/>
  <c r="AE218" i="7"/>
  <c r="AE219" i="7"/>
  <c r="AE220" i="7"/>
  <c r="AE221" i="7"/>
  <c r="AE222" i="7"/>
  <c r="AE223" i="7"/>
  <c r="AE224" i="7"/>
  <c r="AE225" i="7"/>
  <c r="AE226" i="7"/>
  <c r="AE227" i="7"/>
  <c r="AE228" i="7"/>
  <c r="AE229" i="7"/>
  <c r="AE230" i="7"/>
  <c r="AE231" i="7"/>
  <c r="AE232" i="7"/>
  <c r="AE233" i="7"/>
  <c r="AE234" i="7"/>
  <c r="AE235" i="7"/>
  <c r="AE236" i="7"/>
  <c r="AE237" i="7"/>
  <c r="AE238" i="7"/>
  <c r="AE239" i="7"/>
  <c r="AE240" i="7"/>
  <c r="AE241" i="7"/>
  <c r="AE242" i="7"/>
  <c r="AE243" i="7"/>
  <c r="AE244" i="7"/>
  <c r="AE245" i="7"/>
  <c r="AE246" i="7"/>
  <c r="AE247" i="7"/>
  <c r="AE248" i="7"/>
  <c r="AE249" i="7"/>
  <c r="AE250" i="7"/>
  <c r="AE251" i="7"/>
  <c r="AE252" i="7"/>
  <c r="AE253" i="7"/>
  <c r="AE254" i="7"/>
  <c r="AE255" i="7"/>
  <c r="AE256" i="7"/>
  <c r="AE257" i="7"/>
  <c r="AE258" i="7"/>
  <c r="AE259" i="7"/>
  <c r="AE260" i="7"/>
  <c r="AE261" i="7"/>
  <c r="AE262" i="7"/>
  <c r="AE263" i="7"/>
  <c r="AE264" i="7"/>
  <c r="AE265" i="7"/>
  <c r="AE266" i="7"/>
  <c r="AE267" i="7"/>
  <c r="AE268" i="7"/>
  <c r="AE269" i="7"/>
  <c r="AE270" i="7"/>
  <c r="AE271" i="7"/>
  <c r="AE272" i="7"/>
  <c r="AE273" i="7"/>
  <c r="AE274" i="7"/>
  <c r="AE275" i="7"/>
  <c r="AE276" i="7"/>
  <c r="AE277" i="7"/>
  <c r="AE278" i="7"/>
  <c r="AE279" i="7"/>
  <c r="AE280" i="7"/>
  <c r="AE281" i="7"/>
  <c r="AE282" i="7"/>
  <c r="AE283" i="7"/>
  <c r="AE284" i="7"/>
  <c r="AE285" i="7"/>
  <c r="AE286" i="7"/>
  <c r="AE287" i="7"/>
  <c r="AE288" i="7"/>
  <c r="AE289" i="7"/>
  <c r="AE290" i="7"/>
  <c r="AE291" i="7"/>
  <c r="AE292" i="7"/>
  <c r="AE293" i="7"/>
  <c r="AE294" i="7"/>
  <c r="AE295" i="7"/>
  <c r="AE296" i="7"/>
  <c r="AE297" i="7"/>
  <c r="AE298" i="7"/>
  <c r="AE299" i="7"/>
  <c r="AE300" i="7"/>
  <c r="AE301" i="7"/>
  <c r="AE302" i="7"/>
  <c r="AE303" i="7"/>
  <c r="AE304" i="7"/>
  <c r="AE305" i="7"/>
  <c r="AE306" i="7"/>
  <c r="AE307" i="7"/>
  <c r="AE308" i="7"/>
  <c r="AE309" i="7"/>
  <c r="AE310" i="7"/>
  <c r="AE311" i="7"/>
  <c r="AE312" i="7"/>
  <c r="AE313" i="7"/>
  <c r="AE314" i="7"/>
  <c r="AE315" i="7"/>
  <c r="AE316" i="7"/>
  <c r="AE317" i="7"/>
  <c r="AE318" i="7"/>
  <c r="AE319" i="7"/>
  <c r="AE320" i="7"/>
  <c r="AE321" i="7"/>
  <c r="AE322" i="7"/>
  <c r="AE323" i="7"/>
  <c r="AE324" i="7"/>
  <c r="AE325" i="7"/>
  <c r="AE326" i="7"/>
  <c r="AE327" i="7"/>
  <c r="AE328" i="7"/>
  <c r="AE329" i="7"/>
  <c r="AE336" i="7"/>
  <c r="AE337" i="7"/>
  <c r="AE338" i="7"/>
  <c r="AE339" i="7"/>
  <c r="AE340" i="7"/>
  <c r="AE341" i="7"/>
  <c r="AE342" i="7"/>
  <c r="AE343" i="7"/>
  <c r="AE344" i="7"/>
  <c r="AE345" i="7"/>
  <c r="AE346" i="7"/>
  <c r="AE347" i="7"/>
  <c r="AE348" i="7"/>
  <c r="AE349" i="7"/>
  <c r="AE350" i="7"/>
  <c r="AE351" i="7"/>
  <c r="AE352" i="7"/>
  <c r="AE353" i="7"/>
  <c r="AE354" i="7"/>
  <c r="AE355" i="7"/>
  <c r="AE356" i="7"/>
  <c r="AE357" i="7"/>
  <c r="AE358" i="7"/>
  <c r="AE359" i="7"/>
  <c r="AE360" i="7"/>
  <c r="AE361" i="7"/>
  <c r="AE362" i="7"/>
  <c r="AE363" i="7"/>
  <c r="AE364" i="7"/>
  <c r="AE365" i="7"/>
  <c r="AE366" i="7"/>
  <c r="AE367" i="7"/>
  <c r="AE368" i="7"/>
  <c r="AE369" i="7"/>
  <c r="AE370" i="7"/>
  <c r="AE371" i="7"/>
  <c r="AE372" i="7"/>
  <c r="AE373" i="7"/>
  <c r="AE374" i="7"/>
  <c r="AE375" i="7"/>
  <c r="AE376" i="7"/>
  <c r="AE377" i="7"/>
  <c r="AE378" i="7"/>
  <c r="AE379" i="7"/>
  <c r="AE380" i="7"/>
  <c r="AE381" i="7"/>
  <c r="AE382" i="7"/>
  <c r="AE383" i="7"/>
  <c r="AE384" i="7"/>
  <c r="AE385" i="7"/>
  <c r="AE386" i="7"/>
  <c r="AE387" i="7"/>
  <c r="AE388" i="7"/>
  <c r="AE389" i="7"/>
  <c r="AE390" i="7"/>
  <c r="AE391" i="7"/>
  <c r="AE392" i="7"/>
  <c r="AE393" i="7"/>
  <c r="AE394" i="7"/>
  <c r="AE395" i="7"/>
  <c r="AE396" i="7"/>
  <c r="AE397" i="7"/>
  <c r="AE398" i="7"/>
  <c r="AE399" i="7"/>
  <c r="AE400" i="7"/>
  <c r="AE401" i="7"/>
  <c r="AE402" i="7"/>
  <c r="AE403" i="7"/>
  <c r="AE404" i="7"/>
  <c r="AE405" i="7"/>
  <c r="AE406" i="7"/>
  <c r="AE407" i="7"/>
  <c r="AE408" i="7"/>
  <c r="AE409" i="7"/>
  <c r="AE410" i="7"/>
  <c r="AE411" i="7"/>
  <c r="AE412" i="7"/>
  <c r="AE413" i="7"/>
  <c r="AE414" i="7"/>
  <c r="AE415" i="7"/>
  <c r="AE416" i="7"/>
  <c r="AE417" i="7"/>
  <c r="AE418" i="7"/>
  <c r="AE419" i="7"/>
  <c r="AE2" i="7"/>
  <c r="AC3" i="7"/>
  <c r="AD3" i="7"/>
  <c r="AC4" i="7"/>
  <c r="AD4" i="7"/>
  <c r="AC5" i="7"/>
  <c r="AD5" i="7"/>
  <c r="AC6" i="7"/>
  <c r="AD6" i="7"/>
  <c r="AC7" i="7"/>
  <c r="AD7" i="7"/>
  <c r="AC8" i="7"/>
  <c r="AD8" i="7"/>
  <c r="AC9" i="7"/>
  <c r="AD9" i="7"/>
  <c r="AC10" i="7"/>
  <c r="AD10" i="7"/>
  <c r="AC11" i="7"/>
  <c r="AD11" i="7"/>
  <c r="AC12" i="7"/>
  <c r="AD12" i="7"/>
  <c r="AC13" i="7"/>
  <c r="AD13" i="7"/>
  <c r="AC14" i="7"/>
  <c r="AD14" i="7"/>
  <c r="AC15" i="7"/>
  <c r="AD15" i="7"/>
  <c r="AC16" i="7"/>
  <c r="AD16" i="7"/>
  <c r="AC17" i="7"/>
  <c r="AD17" i="7"/>
  <c r="AC18" i="7"/>
  <c r="AD18" i="7"/>
  <c r="AC19" i="7"/>
  <c r="AD19" i="7"/>
  <c r="AC20" i="7"/>
  <c r="AD20" i="7"/>
  <c r="AC21" i="7"/>
  <c r="AD21" i="7"/>
  <c r="AC22" i="7"/>
  <c r="AD22" i="7"/>
  <c r="AC23" i="7"/>
  <c r="AD23" i="7"/>
  <c r="AC24" i="7"/>
  <c r="AD24" i="7"/>
  <c r="AC25" i="7"/>
  <c r="AD25" i="7"/>
  <c r="AC26" i="7"/>
  <c r="AD26" i="7"/>
  <c r="AC27" i="7"/>
  <c r="AD27" i="7"/>
  <c r="AC28" i="7"/>
  <c r="AD28" i="7"/>
  <c r="AC29" i="7"/>
  <c r="AD29" i="7"/>
  <c r="AC30" i="7"/>
  <c r="AD30" i="7"/>
  <c r="AC31" i="7"/>
  <c r="AD31" i="7"/>
  <c r="AC32" i="7"/>
  <c r="AD32" i="7"/>
  <c r="AC33" i="7"/>
  <c r="AD33" i="7"/>
  <c r="AC34" i="7"/>
  <c r="AD34" i="7"/>
  <c r="AC35" i="7"/>
  <c r="AD35" i="7"/>
  <c r="AC36" i="7"/>
  <c r="AD36" i="7"/>
  <c r="AC37" i="7"/>
  <c r="AD37" i="7"/>
  <c r="AC38" i="7"/>
  <c r="AD38" i="7"/>
  <c r="AC39" i="7"/>
  <c r="AD39" i="7"/>
  <c r="AC40" i="7"/>
  <c r="AD40" i="7"/>
  <c r="AC41" i="7"/>
  <c r="AD41" i="7"/>
  <c r="AC42" i="7"/>
  <c r="AD42" i="7"/>
  <c r="AC43" i="7"/>
  <c r="AD43" i="7"/>
  <c r="AC44" i="7"/>
  <c r="AD44" i="7"/>
  <c r="AC45" i="7"/>
  <c r="AD45" i="7"/>
  <c r="AC46" i="7"/>
  <c r="AD46" i="7"/>
  <c r="AC47" i="7"/>
  <c r="AD47" i="7"/>
  <c r="AC48" i="7"/>
  <c r="AD48" i="7"/>
  <c r="AC49" i="7"/>
  <c r="AD49" i="7"/>
  <c r="AC50" i="7"/>
  <c r="AD50" i="7"/>
  <c r="AC51" i="7"/>
  <c r="AD51" i="7"/>
  <c r="AC52" i="7"/>
  <c r="AD52" i="7"/>
  <c r="AC53" i="7"/>
  <c r="AD53" i="7"/>
  <c r="AC66" i="7"/>
  <c r="AD66" i="7"/>
  <c r="AC67" i="7"/>
  <c r="AD67" i="7"/>
  <c r="AC68" i="7"/>
  <c r="AD68" i="7"/>
  <c r="AC69" i="7"/>
  <c r="AD69" i="7"/>
  <c r="AC70" i="7"/>
  <c r="AD70" i="7"/>
  <c r="AC71" i="7"/>
  <c r="AD71" i="7"/>
  <c r="AC72" i="7"/>
  <c r="AD72" i="7"/>
  <c r="AC73" i="7"/>
  <c r="AD73" i="7"/>
  <c r="AC74" i="7"/>
  <c r="AD74" i="7"/>
  <c r="AC75" i="7"/>
  <c r="AD75" i="7"/>
  <c r="AC76" i="7"/>
  <c r="AD76" i="7"/>
  <c r="AC77" i="7"/>
  <c r="AD77" i="7"/>
  <c r="AC78" i="7"/>
  <c r="AD78" i="7"/>
  <c r="AC79" i="7"/>
  <c r="AD79" i="7"/>
  <c r="AC80" i="7"/>
  <c r="AD80" i="7"/>
  <c r="AC81" i="7"/>
  <c r="AD81" i="7"/>
  <c r="AC82" i="7"/>
  <c r="AD82" i="7"/>
  <c r="AC83" i="7"/>
  <c r="AD83" i="7"/>
  <c r="AC84" i="7"/>
  <c r="AD84" i="7"/>
  <c r="AC85" i="7"/>
  <c r="AD85" i="7"/>
  <c r="AC86" i="7"/>
  <c r="AD86" i="7"/>
  <c r="AC87" i="7"/>
  <c r="AD87" i="7"/>
  <c r="AC330" i="7"/>
  <c r="AD330" i="7"/>
  <c r="AC331" i="7"/>
  <c r="AD331" i="7"/>
  <c r="AC332" i="7"/>
  <c r="AD332" i="7"/>
  <c r="AC333" i="7"/>
  <c r="AD333" i="7"/>
  <c r="AC334" i="7"/>
  <c r="AD334" i="7"/>
  <c r="AC335" i="7"/>
  <c r="AD335" i="7"/>
  <c r="AC88" i="7"/>
  <c r="AD88" i="7"/>
  <c r="AC89" i="7"/>
  <c r="AD89" i="7"/>
  <c r="AC90" i="7"/>
  <c r="AD90" i="7"/>
  <c r="AC91" i="7"/>
  <c r="AD91" i="7"/>
  <c r="AC92" i="7"/>
  <c r="AD92" i="7"/>
  <c r="AC93" i="7"/>
  <c r="AD93" i="7"/>
  <c r="AC94" i="7"/>
  <c r="AD94" i="7"/>
  <c r="AC95" i="7"/>
  <c r="AD95" i="7"/>
  <c r="AC96" i="7"/>
  <c r="AD96" i="7"/>
  <c r="AC97" i="7"/>
  <c r="AD97" i="7"/>
  <c r="AC98" i="7"/>
  <c r="AD98" i="7"/>
  <c r="AC99" i="7"/>
  <c r="AD99" i="7"/>
  <c r="AC100" i="7"/>
  <c r="AD100" i="7"/>
  <c r="AC101" i="7"/>
  <c r="AD101" i="7"/>
  <c r="AC102" i="7"/>
  <c r="AD102" i="7"/>
  <c r="AC103" i="7"/>
  <c r="AD103" i="7"/>
  <c r="AC104" i="7"/>
  <c r="AD104" i="7"/>
  <c r="AC105" i="7"/>
  <c r="AD105" i="7"/>
  <c r="AC106" i="7"/>
  <c r="AD106" i="7"/>
  <c r="AC107" i="7"/>
  <c r="AD107" i="7"/>
  <c r="AC108" i="7"/>
  <c r="AD108" i="7"/>
  <c r="AC109" i="7"/>
  <c r="AD109" i="7"/>
  <c r="AC110" i="7"/>
  <c r="AD110" i="7"/>
  <c r="AC111" i="7"/>
  <c r="AD111" i="7"/>
  <c r="AC112" i="7"/>
  <c r="AD112" i="7"/>
  <c r="AC113" i="7"/>
  <c r="AD113" i="7"/>
  <c r="AC114" i="7"/>
  <c r="AD114" i="7"/>
  <c r="AC115" i="7"/>
  <c r="AD115" i="7"/>
  <c r="AC116" i="7"/>
  <c r="AD116" i="7"/>
  <c r="AC117" i="7"/>
  <c r="AD117" i="7"/>
  <c r="AC118" i="7"/>
  <c r="AD118" i="7"/>
  <c r="AC119" i="7"/>
  <c r="AD119" i="7"/>
  <c r="AC120" i="7"/>
  <c r="AD120" i="7"/>
  <c r="AC121" i="7"/>
  <c r="AD121" i="7"/>
  <c r="AC122" i="7"/>
  <c r="AD122" i="7"/>
  <c r="AC123" i="7"/>
  <c r="AD123" i="7"/>
  <c r="AC124" i="7"/>
  <c r="AD124" i="7"/>
  <c r="AC125" i="7"/>
  <c r="AD125" i="7"/>
  <c r="AC126" i="7"/>
  <c r="AD126" i="7"/>
  <c r="AC127" i="7"/>
  <c r="AD127" i="7"/>
  <c r="AC128" i="7"/>
  <c r="AD128" i="7"/>
  <c r="AC129" i="7"/>
  <c r="AD129" i="7"/>
  <c r="AC130" i="7"/>
  <c r="AD130" i="7"/>
  <c r="AC131" i="7"/>
  <c r="AD131" i="7"/>
  <c r="AC132" i="7"/>
  <c r="AD132" i="7"/>
  <c r="AC133" i="7"/>
  <c r="AD133" i="7"/>
  <c r="AC134" i="7"/>
  <c r="AD134" i="7"/>
  <c r="AC135" i="7"/>
  <c r="AD135" i="7"/>
  <c r="AC136" i="7"/>
  <c r="AD136" i="7"/>
  <c r="AC137" i="7"/>
  <c r="AD137" i="7"/>
  <c r="AC138" i="7"/>
  <c r="AD138" i="7"/>
  <c r="AC139" i="7"/>
  <c r="AD139" i="7"/>
  <c r="AC140" i="7"/>
  <c r="AD140" i="7"/>
  <c r="AC141" i="7"/>
  <c r="AD141" i="7"/>
  <c r="AC142" i="7"/>
  <c r="AD142" i="7"/>
  <c r="AC143" i="7"/>
  <c r="AD143" i="7"/>
  <c r="AC144" i="7"/>
  <c r="AD144" i="7"/>
  <c r="AC145" i="7"/>
  <c r="AD145" i="7"/>
  <c r="AC146" i="7"/>
  <c r="AD146" i="7"/>
  <c r="AC147" i="7"/>
  <c r="AD147" i="7"/>
  <c r="AC148" i="7"/>
  <c r="AD148" i="7"/>
  <c r="AC149" i="7"/>
  <c r="AD149" i="7"/>
  <c r="AC150" i="7"/>
  <c r="AD150" i="7"/>
  <c r="AC151" i="7"/>
  <c r="AD151" i="7"/>
  <c r="AC152" i="7"/>
  <c r="AD152" i="7"/>
  <c r="AC153" i="7"/>
  <c r="AD153" i="7"/>
  <c r="AC154" i="7"/>
  <c r="AD154" i="7"/>
  <c r="AC155" i="7"/>
  <c r="AD155" i="7"/>
  <c r="AC156" i="7"/>
  <c r="AD156" i="7"/>
  <c r="AC157" i="7"/>
  <c r="AD157" i="7"/>
  <c r="AC158" i="7"/>
  <c r="AD158" i="7"/>
  <c r="AC159" i="7"/>
  <c r="AD159" i="7"/>
  <c r="AC160" i="7"/>
  <c r="AD160" i="7"/>
  <c r="AC161" i="7"/>
  <c r="AD161" i="7"/>
  <c r="AC162" i="7"/>
  <c r="AD162" i="7"/>
  <c r="AC163" i="7"/>
  <c r="AD163" i="7"/>
  <c r="AC164" i="7"/>
  <c r="AD164" i="7"/>
  <c r="AC165" i="7"/>
  <c r="AD165" i="7"/>
  <c r="AC166" i="7"/>
  <c r="AD166" i="7"/>
  <c r="AC167" i="7"/>
  <c r="AD167" i="7"/>
  <c r="AC168" i="7"/>
  <c r="AD168" i="7"/>
  <c r="AC169" i="7"/>
  <c r="AD169" i="7"/>
  <c r="AC170" i="7"/>
  <c r="AD170" i="7"/>
  <c r="AC171" i="7"/>
  <c r="AD171" i="7"/>
  <c r="AC172" i="7"/>
  <c r="AD172" i="7"/>
  <c r="AC173" i="7"/>
  <c r="AD173" i="7"/>
  <c r="AC174" i="7"/>
  <c r="AD174" i="7"/>
  <c r="AC175" i="7"/>
  <c r="AD175" i="7"/>
  <c r="AC177" i="7"/>
  <c r="AD177" i="7"/>
  <c r="AC178" i="7"/>
  <c r="AD178" i="7"/>
  <c r="AC179" i="7"/>
  <c r="AD179" i="7"/>
  <c r="AC180" i="7"/>
  <c r="AD180" i="7"/>
  <c r="AC181" i="7"/>
  <c r="AD181" i="7"/>
  <c r="AC182" i="7"/>
  <c r="AD182" i="7"/>
  <c r="AC183" i="7"/>
  <c r="AD183" i="7"/>
  <c r="AC184" i="7"/>
  <c r="AD184" i="7"/>
  <c r="AC185" i="7"/>
  <c r="AD185" i="7"/>
  <c r="AC186" i="7"/>
  <c r="AD186" i="7"/>
  <c r="AC187" i="7"/>
  <c r="AD187" i="7"/>
  <c r="AC188" i="7"/>
  <c r="AD188" i="7"/>
  <c r="AC189" i="7"/>
  <c r="AD189" i="7"/>
  <c r="AC190" i="7"/>
  <c r="AD190" i="7"/>
  <c r="AC191" i="7"/>
  <c r="AD191" i="7"/>
  <c r="AC192" i="7"/>
  <c r="AD192" i="7"/>
  <c r="AC193" i="7"/>
  <c r="AD193" i="7"/>
  <c r="AC194" i="7"/>
  <c r="AD194" i="7"/>
  <c r="AC195" i="7"/>
  <c r="AD195" i="7"/>
  <c r="AC196" i="7"/>
  <c r="AD196" i="7"/>
  <c r="AC197" i="7"/>
  <c r="AD197" i="7"/>
  <c r="AC198" i="7"/>
  <c r="AD198" i="7"/>
  <c r="AC199" i="7"/>
  <c r="AD199" i="7"/>
  <c r="AC200" i="7"/>
  <c r="AD200" i="7"/>
  <c r="AC201" i="7"/>
  <c r="AD201" i="7"/>
  <c r="AC202" i="7"/>
  <c r="AD202" i="7"/>
  <c r="AC203" i="7"/>
  <c r="AD203" i="7"/>
  <c r="AC204" i="7"/>
  <c r="AD204" i="7"/>
  <c r="AC205" i="7"/>
  <c r="AD205" i="7"/>
  <c r="AC206" i="7"/>
  <c r="AD206" i="7"/>
  <c r="AC207" i="7"/>
  <c r="AD207" i="7"/>
  <c r="AC208" i="7"/>
  <c r="AD208" i="7"/>
  <c r="AC209" i="7"/>
  <c r="AD209" i="7"/>
  <c r="AC210" i="7"/>
  <c r="AD210" i="7"/>
  <c r="AC211" i="7"/>
  <c r="AD211" i="7"/>
  <c r="AC212" i="7"/>
  <c r="AD212" i="7"/>
  <c r="AC213" i="7"/>
  <c r="AD213" i="7"/>
  <c r="AC214" i="7"/>
  <c r="AD214" i="7"/>
  <c r="AC215" i="7"/>
  <c r="AD215" i="7"/>
  <c r="AC216" i="7"/>
  <c r="AD216" i="7"/>
  <c r="AC217" i="7"/>
  <c r="AD217" i="7"/>
  <c r="AC218" i="7"/>
  <c r="AD218" i="7"/>
  <c r="AC219" i="7"/>
  <c r="AD219" i="7"/>
  <c r="AC220" i="7"/>
  <c r="AD220" i="7"/>
  <c r="AC221" i="7"/>
  <c r="AD221" i="7"/>
  <c r="AC222" i="7"/>
  <c r="AD222" i="7"/>
  <c r="AC223" i="7"/>
  <c r="AD223" i="7"/>
  <c r="AC224" i="7"/>
  <c r="AD224" i="7"/>
  <c r="AC225" i="7"/>
  <c r="AD225" i="7"/>
  <c r="AC226" i="7"/>
  <c r="AD226" i="7"/>
  <c r="AC227" i="7"/>
  <c r="AD227" i="7"/>
  <c r="AC228" i="7"/>
  <c r="AD228" i="7"/>
  <c r="AC229" i="7"/>
  <c r="AD229" i="7"/>
  <c r="AC230" i="7"/>
  <c r="AD230" i="7"/>
  <c r="AC231" i="7"/>
  <c r="AD231" i="7"/>
  <c r="AC232" i="7"/>
  <c r="AD232" i="7"/>
  <c r="AC233" i="7"/>
  <c r="AD233" i="7"/>
  <c r="AC234" i="7"/>
  <c r="AD234" i="7"/>
  <c r="AC235" i="7"/>
  <c r="AD235" i="7"/>
  <c r="AC236" i="7"/>
  <c r="AD236" i="7"/>
  <c r="AC237" i="7"/>
  <c r="AD237" i="7"/>
  <c r="AC238" i="7"/>
  <c r="AD238" i="7"/>
  <c r="AC239" i="7"/>
  <c r="AD239" i="7"/>
  <c r="AC240" i="7"/>
  <c r="AD240" i="7"/>
  <c r="AC241" i="7"/>
  <c r="AD241" i="7"/>
  <c r="AC242" i="7"/>
  <c r="AD242" i="7"/>
  <c r="AC243" i="7"/>
  <c r="AD243" i="7"/>
  <c r="AC244" i="7"/>
  <c r="AD244" i="7"/>
  <c r="AC245" i="7"/>
  <c r="AD245" i="7"/>
  <c r="AC246" i="7"/>
  <c r="AD246" i="7"/>
  <c r="AC247" i="7"/>
  <c r="AD247" i="7"/>
  <c r="AC248" i="7"/>
  <c r="AD248" i="7"/>
  <c r="AC249" i="7"/>
  <c r="AD249" i="7"/>
  <c r="AC250" i="7"/>
  <c r="AD250" i="7"/>
  <c r="AC251" i="7"/>
  <c r="AD251" i="7"/>
  <c r="AC252" i="7"/>
  <c r="AD252" i="7"/>
  <c r="AC253" i="7"/>
  <c r="AD253" i="7"/>
  <c r="AC254" i="7"/>
  <c r="AD254" i="7"/>
  <c r="AC255" i="7"/>
  <c r="AD255" i="7"/>
  <c r="AC256" i="7"/>
  <c r="AD256" i="7"/>
  <c r="AC257" i="7"/>
  <c r="AD257" i="7"/>
  <c r="AC258" i="7"/>
  <c r="AD258" i="7"/>
  <c r="AC259" i="7"/>
  <c r="AD259" i="7"/>
  <c r="AC260" i="7"/>
  <c r="AD260" i="7"/>
  <c r="AC261" i="7"/>
  <c r="AD261" i="7"/>
  <c r="AC262" i="7"/>
  <c r="AD262" i="7"/>
  <c r="AC263" i="7"/>
  <c r="AD263" i="7"/>
  <c r="AC264" i="7"/>
  <c r="AD264" i="7"/>
  <c r="AC265" i="7"/>
  <c r="AD265" i="7"/>
  <c r="AC266" i="7"/>
  <c r="AD266" i="7"/>
  <c r="AC267" i="7"/>
  <c r="AD267" i="7"/>
  <c r="AC268" i="7"/>
  <c r="AD268" i="7"/>
  <c r="AC269" i="7"/>
  <c r="AD269" i="7"/>
  <c r="AC270" i="7"/>
  <c r="AD270" i="7"/>
  <c r="AC271" i="7"/>
  <c r="AD271" i="7"/>
  <c r="AC272" i="7"/>
  <c r="AD272" i="7"/>
  <c r="AC273" i="7"/>
  <c r="AD273" i="7"/>
  <c r="AC274" i="7"/>
  <c r="AD274" i="7"/>
  <c r="AC275" i="7"/>
  <c r="AD275" i="7"/>
  <c r="AC276" i="7"/>
  <c r="AD276" i="7"/>
  <c r="AC277" i="7"/>
  <c r="AD277" i="7"/>
  <c r="AC278" i="7"/>
  <c r="AD278" i="7"/>
  <c r="AC279" i="7"/>
  <c r="AD279" i="7"/>
  <c r="AC280" i="7"/>
  <c r="AD280" i="7"/>
  <c r="AC281" i="7"/>
  <c r="AD281" i="7"/>
  <c r="AC282" i="7"/>
  <c r="AD282" i="7"/>
  <c r="AC283" i="7"/>
  <c r="AD283" i="7"/>
  <c r="AC284" i="7"/>
  <c r="AD284" i="7"/>
  <c r="AC285" i="7"/>
  <c r="AD285" i="7"/>
  <c r="AC286" i="7"/>
  <c r="AD286" i="7"/>
  <c r="AC287" i="7"/>
  <c r="AD287" i="7"/>
  <c r="AC288" i="7"/>
  <c r="AD288" i="7"/>
  <c r="AC289" i="7"/>
  <c r="AD289" i="7"/>
  <c r="AC290" i="7"/>
  <c r="AD290" i="7"/>
  <c r="AC291" i="7"/>
  <c r="AD291" i="7"/>
  <c r="AC292" i="7"/>
  <c r="AD292" i="7"/>
  <c r="AC293" i="7"/>
  <c r="AD293" i="7"/>
  <c r="AC294" i="7"/>
  <c r="AD294" i="7"/>
  <c r="AC295" i="7"/>
  <c r="AD295" i="7"/>
  <c r="AC296" i="7"/>
  <c r="AD296" i="7"/>
  <c r="AC297" i="7"/>
  <c r="AD297" i="7"/>
  <c r="AC298" i="7"/>
  <c r="AD298" i="7"/>
  <c r="AC299" i="7"/>
  <c r="AD299" i="7"/>
  <c r="AC300" i="7"/>
  <c r="AD300" i="7"/>
  <c r="AC301" i="7"/>
  <c r="AD301" i="7"/>
  <c r="AC302" i="7"/>
  <c r="AD302" i="7"/>
  <c r="AC303" i="7"/>
  <c r="AD303" i="7"/>
  <c r="AC304" i="7"/>
  <c r="AD304" i="7"/>
  <c r="AC305" i="7"/>
  <c r="AD305" i="7"/>
  <c r="AC306" i="7"/>
  <c r="AD306" i="7"/>
  <c r="AC307" i="7"/>
  <c r="AD307" i="7"/>
  <c r="AC308" i="7"/>
  <c r="AD308" i="7"/>
  <c r="AC309" i="7"/>
  <c r="AD309" i="7"/>
  <c r="AC310" i="7"/>
  <c r="AD310" i="7"/>
  <c r="AC311" i="7"/>
  <c r="AD311" i="7"/>
  <c r="AC312" i="7"/>
  <c r="AD312" i="7"/>
  <c r="AC313" i="7"/>
  <c r="AD313" i="7"/>
  <c r="AC314" i="7"/>
  <c r="AD314" i="7"/>
  <c r="AC315" i="7"/>
  <c r="AD315" i="7"/>
  <c r="AC316" i="7"/>
  <c r="AD316" i="7"/>
  <c r="AC317" i="7"/>
  <c r="AD317" i="7"/>
  <c r="AC318" i="7"/>
  <c r="AD318" i="7"/>
  <c r="AC319" i="7"/>
  <c r="AD319" i="7"/>
  <c r="AC320" i="7"/>
  <c r="AD320" i="7"/>
  <c r="AC321" i="7"/>
  <c r="AD321" i="7"/>
  <c r="AC322" i="7"/>
  <c r="AD322" i="7"/>
  <c r="AC323" i="7"/>
  <c r="AD323" i="7"/>
  <c r="AC324" i="7"/>
  <c r="AD324" i="7"/>
  <c r="AC325" i="7"/>
  <c r="AD325" i="7"/>
  <c r="AC326" i="7"/>
  <c r="AD326" i="7"/>
  <c r="AC327" i="7"/>
  <c r="AD327" i="7"/>
  <c r="AC328" i="7"/>
  <c r="AD328" i="7"/>
  <c r="AC329" i="7"/>
  <c r="AD329" i="7"/>
  <c r="AC336" i="7"/>
  <c r="AD336" i="7"/>
  <c r="AC337" i="7"/>
  <c r="AD337" i="7"/>
  <c r="AC338" i="7"/>
  <c r="AD338" i="7"/>
  <c r="AC339" i="7"/>
  <c r="AD339" i="7"/>
  <c r="AC340" i="7"/>
  <c r="AD340" i="7"/>
  <c r="AC341" i="7"/>
  <c r="AD341" i="7"/>
  <c r="AC342" i="7"/>
  <c r="AD342" i="7"/>
  <c r="AC343" i="7"/>
  <c r="AD343" i="7"/>
  <c r="AC344" i="7"/>
  <c r="AD344" i="7"/>
  <c r="AC345" i="7"/>
  <c r="AD345" i="7"/>
  <c r="AC346" i="7"/>
  <c r="AD346" i="7"/>
  <c r="AC347" i="7"/>
  <c r="AD347" i="7"/>
  <c r="AC348" i="7"/>
  <c r="AD348" i="7"/>
  <c r="AC349" i="7"/>
  <c r="AD349" i="7"/>
  <c r="AC350" i="7"/>
  <c r="AD350" i="7"/>
  <c r="AC351" i="7"/>
  <c r="AD351" i="7"/>
  <c r="AC352" i="7"/>
  <c r="AD352" i="7"/>
  <c r="AC353" i="7"/>
  <c r="AD353" i="7"/>
  <c r="AC354" i="7"/>
  <c r="AD354" i="7"/>
  <c r="AC355" i="7"/>
  <c r="AD355" i="7"/>
  <c r="AC356" i="7"/>
  <c r="AD356" i="7"/>
  <c r="AC357" i="7"/>
  <c r="AD357" i="7"/>
  <c r="AC358" i="7"/>
  <c r="AD358" i="7"/>
  <c r="AC359" i="7"/>
  <c r="AD359" i="7"/>
  <c r="AC360" i="7"/>
  <c r="AD360" i="7"/>
  <c r="AC361" i="7"/>
  <c r="AD361" i="7"/>
  <c r="AC362" i="7"/>
  <c r="AD362" i="7"/>
  <c r="AC363" i="7"/>
  <c r="AD363" i="7"/>
  <c r="AC364" i="7"/>
  <c r="AD364" i="7"/>
  <c r="AC365" i="7"/>
  <c r="AD365" i="7"/>
  <c r="AC366" i="7"/>
  <c r="AD366" i="7"/>
  <c r="AC367" i="7"/>
  <c r="AD367" i="7"/>
  <c r="AC368" i="7"/>
  <c r="AD368" i="7"/>
  <c r="AC369" i="7"/>
  <c r="AD369" i="7"/>
  <c r="AC370" i="7"/>
  <c r="AD370" i="7"/>
  <c r="AC371" i="7"/>
  <c r="AD371" i="7"/>
  <c r="AC372" i="7"/>
  <c r="AD372" i="7"/>
  <c r="AC373" i="7"/>
  <c r="AD373" i="7"/>
  <c r="AC374" i="7"/>
  <c r="AD374" i="7"/>
  <c r="AC375" i="7"/>
  <c r="AD375" i="7"/>
  <c r="AC376" i="7"/>
  <c r="AD376" i="7"/>
  <c r="AC377" i="7"/>
  <c r="AD377" i="7"/>
  <c r="AC378" i="7"/>
  <c r="AD378" i="7"/>
  <c r="AC379" i="7"/>
  <c r="AD379" i="7"/>
  <c r="AC380" i="7"/>
  <c r="AD380" i="7"/>
  <c r="AC381" i="7"/>
  <c r="AD381" i="7"/>
  <c r="AC382" i="7"/>
  <c r="AD382" i="7"/>
  <c r="AC383" i="7"/>
  <c r="AD383" i="7"/>
  <c r="AC384" i="7"/>
  <c r="AD384" i="7"/>
  <c r="AC385" i="7"/>
  <c r="AD385" i="7"/>
  <c r="AC386" i="7"/>
  <c r="AD386" i="7"/>
  <c r="AC387" i="7"/>
  <c r="AD387" i="7"/>
  <c r="AC388" i="7"/>
  <c r="AD388" i="7"/>
  <c r="AC389" i="7"/>
  <c r="AD389" i="7"/>
  <c r="AC390" i="7"/>
  <c r="AD390" i="7"/>
  <c r="AC391" i="7"/>
  <c r="AD391" i="7"/>
  <c r="AC392" i="7"/>
  <c r="AD392" i="7"/>
  <c r="AC393" i="7"/>
  <c r="AD393" i="7"/>
  <c r="AC394" i="7"/>
  <c r="AD394" i="7"/>
  <c r="AC395" i="7"/>
  <c r="AD395" i="7"/>
  <c r="AC396" i="7"/>
  <c r="AD396" i="7"/>
  <c r="AC397" i="7"/>
  <c r="AD397" i="7"/>
  <c r="AC398" i="7"/>
  <c r="AD398" i="7"/>
  <c r="AC399" i="7"/>
  <c r="AD399" i="7"/>
  <c r="AC400" i="7"/>
  <c r="AD400" i="7"/>
  <c r="AC401" i="7"/>
  <c r="AD401" i="7"/>
  <c r="AC402" i="7"/>
  <c r="AD402" i="7"/>
  <c r="AC403" i="7"/>
  <c r="AD403" i="7"/>
  <c r="AC404" i="7"/>
  <c r="AD404" i="7"/>
  <c r="AC405" i="7"/>
  <c r="AD405" i="7"/>
  <c r="AC406" i="7"/>
  <c r="AD406" i="7"/>
  <c r="AC407" i="7"/>
  <c r="AD407" i="7"/>
  <c r="AC408" i="7"/>
  <c r="AD408" i="7"/>
  <c r="AC409" i="7"/>
  <c r="AD409" i="7"/>
  <c r="AC410" i="7"/>
  <c r="AD410" i="7"/>
  <c r="AC411" i="7"/>
  <c r="AD411" i="7"/>
  <c r="AC412" i="7"/>
  <c r="AD412" i="7"/>
  <c r="AC413" i="7"/>
  <c r="AD413" i="7"/>
  <c r="AC414" i="7"/>
  <c r="AD414" i="7"/>
  <c r="AC415" i="7"/>
  <c r="AD415" i="7"/>
  <c r="AC416" i="7"/>
  <c r="AD416" i="7"/>
  <c r="AC417" i="7"/>
  <c r="AD417" i="7"/>
  <c r="AC418" i="7"/>
  <c r="AD418" i="7"/>
  <c r="AC419" i="7"/>
  <c r="AD419" i="7"/>
  <c r="AD2" i="7"/>
  <c r="AC2" i="7"/>
  <c r="AA2" i="1"/>
  <c r="Z2" i="1"/>
  <c r="Y2" i="1"/>
  <c r="AR2" i="7"/>
  <c r="Z3" i="7"/>
  <c r="AA3" i="7" s="1"/>
  <c r="AB3" i="7"/>
  <c r="Z4" i="7"/>
  <c r="AA4" i="7" s="1"/>
  <c r="AB4" i="7"/>
  <c r="Z5" i="7"/>
  <c r="AA5" i="7" s="1"/>
  <c r="AB5" i="7"/>
  <c r="Z6" i="7"/>
  <c r="AA6" i="7" s="1"/>
  <c r="AB6" i="7"/>
  <c r="Z7" i="7"/>
  <c r="AA7" i="7" s="1"/>
  <c r="AB7" i="7"/>
  <c r="Z8" i="7"/>
  <c r="AA8" i="7" s="1"/>
  <c r="AB8" i="7"/>
  <c r="Z9" i="7"/>
  <c r="AA9" i="7" s="1"/>
  <c r="AB9" i="7"/>
  <c r="Z10" i="7"/>
  <c r="AA10" i="7" s="1"/>
  <c r="AB10" i="7"/>
  <c r="Z11" i="7"/>
  <c r="AA11" i="7" s="1"/>
  <c r="AB11" i="7"/>
  <c r="Z12" i="7"/>
  <c r="AA12" i="7" s="1"/>
  <c r="AB12" i="7"/>
  <c r="Z13" i="7"/>
  <c r="AA13" i="7" s="1"/>
  <c r="AB13" i="7"/>
  <c r="Z14" i="7"/>
  <c r="AA14" i="7" s="1"/>
  <c r="AB14" i="7"/>
  <c r="Z15" i="7"/>
  <c r="AA15" i="7" s="1"/>
  <c r="AB15" i="7"/>
  <c r="Z16" i="7"/>
  <c r="AA16" i="7" s="1"/>
  <c r="AB16" i="7"/>
  <c r="Z17" i="7"/>
  <c r="AA17" i="7" s="1"/>
  <c r="AB17" i="7"/>
  <c r="Z18" i="7"/>
  <c r="AA18" i="7" s="1"/>
  <c r="AB18" i="7"/>
  <c r="Z19" i="7"/>
  <c r="AA19" i="7" s="1"/>
  <c r="AB19" i="7"/>
  <c r="Z20" i="7"/>
  <c r="AA20" i="7" s="1"/>
  <c r="AB20" i="7"/>
  <c r="Z21" i="7"/>
  <c r="AA21" i="7" s="1"/>
  <c r="AB21" i="7"/>
  <c r="Z22" i="7"/>
  <c r="AA22" i="7" s="1"/>
  <c r="AB22" i="7"/>
  <c r="Z23" i="7"/>
  <c r="AA23" i="7" s="1"/>
  <c r="AB23" i="7"/>
  <c r="Z24" i="7"/>
  <c r="AA24" i="7" s="1"/>
  <c r="AB24" i="7"/>
  <c r="Z25" i="7"/>
  <c r="AA25" i="7" s="1"/>
  <c r="AB25" i="7"/>
  <c r="Z26" i="7"/>
  <c r="AA26" i="7" s="1"/>
  <c r="AB26" i="7"/>
  <c r="Z27" i="7"/>
  <c r="AA27" i="7" s="1"/>
  <c r="AB27" i="7"/>
  <c r="Z28" i="7"/>
  <c r="AA28" i="7" s="1"/>
  <c r="AB28" i="7"/>
  <c r="Z29" i="7"/>
  <c r="AA29" i="7" s="1"/>
  <c r="AB29" i="7"/>
  <c r="Z30" i="7"/>
  <c r="AA30" i="7" s="1"/>
  <c r="AB30" i="7"/>
  <c r="Z31" i="7"/>
  <c r="AA31" i="7" s="1"/>
  <c r="AB31" i="7"/>
  <c r="Z32" i="7"/>
  <c r="AA32" i="7" s="1"/>
  <c r="AB32" i="7"/>
  <c r="Z33" i="7"/>
  <c r="AA33" i="7" s="1"/>
  <c r="AB33" i="7"/>
  <c r="Z34" i="7"/>
  <c r="AA34" i="7" s="1"/>
  <c r="AB34" i="7"/>
  <c r="Z35" i="7"/>
  <c r="AA35" i="7" s="1"/>
  <c r="AB35" i="7"/>
  <c r="Z36" i="7"/>
  <c r="AA36" i="7" s="1"/>
  <c r="AB36" i="7"/>
  <c r="Z37" i="7"/>
  <c r="AA37" i="7" s="1"/>
  <c r="AB37" i="7"/>
  <c r="Z38" i="7"/>
  <c r="AA38" i="7" s="1"/>
  <c r="AB38" i="7"/>
  <c r="Z39" i="7"/>
  <c r="AA39" i="7" s="1"/>
  <c r="AB39" i="7"/>
  <c r="Z40" i="7"/>
  <c r="AA40" i="7" s="1"/>
  <c r="AB40" i="7"/>
  <c r="Z41" i="7"/>
  <c r="AA41" i="7" s="1"/>
  <c r="AB41" i="7"/>
  <c r="Z42" i="7"/>
  <c r="AA42" i="7" s="1"/>
  <c r="AB42" i="7"/>
  <c r="Z43" i="7"/>
  <c r="AA43" i="7" s="1"/>
  <c r="AB43" i="7"/>
  <c r="Z44" i="7"/>
  <c r="AA44" i="7" s="1"/>
  <c r="AB44" i="7"/>
  <c r="Z45" i="7"/>
  <c r="AA45" i="7" s="1"/>
  <c r="AB45" i="7"/>
  <c r="Z46" i="7"/>
  <c r="AA46" i="7" s="1"/>
  <c r="AB46" i="7"/>
  <c r="Z47" i="7"/>
  <c r="AA47" i="7" s="1"/>
  <c r="AB47" i="7"/>
  <c r="Z48" i="7"/>
  <c r="AA48" i="7" s="1"/>
  <c r="AB48" i="7"/>
  <c r="Z49" i="7"/>
  <c r="AA49" i="7" s="1"/>
  <c r="AB49" i="7"/>
  <c r="Z50" i="7"/>
  <c r="AA50" i="7" s="1"/>
  <c r="AB50" i="7"/>
  <c r="Z51" i="7"/>
  <c r="AA51" i="7" s="1"/>
  <c r="AB51" i="7"/>
  <c r="Z52" i="7"/>
  <c r="AA52" i="7" s="1"/>
  <c r="AB52" i="7"/>
  <c r="Z53" i="7"/>
  <c r="AA53" i="7" s="1"/>
  <c r="AB53" i="7"/>
  <c r="Z66" i="7"/>
  <c r="AA66" i="7" s="1"/>
  <c r="AB66" i="7"/>
  <c r="Z67" i="7"/>
  <c r="AA67" i="7" s="1"/>
  <c r="AB67" i="7"/>
  <c r="Z68" i="7"/>
  <c r="AA68" i="7" s="1"/>
  <c r="AB68" i="7"/>
  <c r="Z69" i="7"/>
  <c r="AA69" i="7" s="1"/>
  <c r="AB69" i="7"/>
  <c r="Z70" i="7"/>
  <c r="AA70" i="7" s="1"/>
  <c r="AB70" i="7"/>
  <c r="Z71" i="7"/>
  <c r="AA71" i="7" s="1"/>
  <c r="AB71" i="7"/>
  <c r="Z72" i="7"/>
  <c r="AA72" i="7" s="1"/>
  <c r="AB72" i="7"/>
  <c r="Z73" i="7"/>
  <c r="AA73" i="7" s="1"/>
  <c r="AB73" i="7"/>
  <c r="Z74" i="7"/>
  <c r="AA74" i="7" s="1"/>
  <c r="AB74" i="7"/>
  <c r="Z75" i="7"/>
  <c r="AA75" i="7" s="1"/>
  <c r="AB75" i="7"/>
  <c r="Z76" i="7"/>
  <c r="AA76" i="7" s="1"/>
  <c r="AB76" i="7"/>
  <c r="Z77" i="7"/>
  <c r="AA77" i="7" s="1"/>
  <c r="AB77" i="7"/>
  <c r="Z78" i="7"/>
  <c r="AA78" i="7" s="1"/>
  <c r="AB78" i="7"/>
  <c r="Z79" i="7"/>
  <c r="AA79" i="7" s="1"/>
  <c r="AB79" i="7"/>
  <c r="Z80" i="7"/>
  <c r="AA80" i="7" s="1"/>
  <c r="AB80" i="7"/>
  <c r="Z81" i="7"/>
  <c r="AA81" i="7" s="1"/>
  <c r="AB81" i="7"/>
  <c r="Z82" i="7"/>
  <c r="AA82" i="7" s="1"/>
  <c r="AB82" i="7"/>
  <c r="Z83" i="7"/>
  <c r="AA83" i="7" s="1"/>
  <c r="AB83" i="7"/>
  <c r="Z84" i="7"/>
  <c r="AA84" i="7" s="1"/>
  <c r="AB84" i="7"/>
  <c r="Z85" i="7"/>
  <c r="AA85" i="7" s="1"/>
  <c r="AB85" i="7"/>
  <c r="Z86" i="7"/>
  <c r="AA86" i="7" s="1"/>
  <c r="AB86" i="7"/>
  <c r="Z87" i="7"/>
  <c r="AA87" i="7" s="1"/>
  <c r="AB87" i="7"/>
  <c r="Z330" i="7"/>
  <c r="AA330" i="7" s="1"/>
  <c r="AB330" i="7"/>
  <c r="Z331" i="7"/>
  <c r="AA331" i="7" s="1"/>
  <c r="AB331" i="7"/>
  <c r="Z332" i="7"/>
  <c r="AA332" i="7" s="1"/>
  <c r="AB332" i="7"/>
  <c r="Z333" i="7"/>
  <c r="AA333" i="7" s="1"/>
  <c r="AB333" i="7"/>
  <c r="Z334" i="7"/>
  <c r="AA334" i="7" s="1"/>
  <c r="AB334" i="7"/>
  <c r="Z335" i="7"/>
  <c r="AA335" i="7" s="1"/>
  <c r="AB335" i="7"/>
  <c r="Z88" i="7"/>
  <c r="AA88" i="7" s="1"/>
  <c r="AB88" i="7"/>
  <c r="Z89" i="7"/>
  <c r="AA89" i="7" s="1"/>
  <c r="AB89" i="7"/>
  <c r="Z90" i="7"/>
  <c r="AA90" i="7" s="1"/>
  <c r="AB90" i="7"/>
  <c r="Z91" i="7"/>
  <c r="AA91" i="7" s="1"/>
  <c r="AB91" i="7"/>
  <c r="Z92" i="7"/>
  <c r="AA92" i="7" s="1"/>
  <c r="AB92" i="7"/>
  <c r="Z93" i="7"/>
  <c r="AA93" i="7" s="1"/>
  <c r="AB93" i="7"/>
  <c r="Z94" i="7"/>
  <c r="AA94" i="7" s="1"/>
  <c r="AB94" i="7"/>
  <c r="Z95" i="7"/>
  <c r="AA95" i="7" s="1"/>
  <c r="AB95" i="7"/>
  <c r="Z96" i="7"/>
  <c r="AA96" i="7" s="1"/>
  <c r="AB96" i="7"/>
  <c r="Z97" i="7"/>
  <c r="AA97" i="7" s="1"/>
  <c r="AB97" i="7"/>
  <c r="Z98" i="7"/>
  <c r="AA98" i="7" s="1"/>
  <c r="AB98" i="7"/>
  <c r="Z99" i="7"/>
  <c r="AA99" i="7" s="1"/>
  <c r="AB99" i="7"/>
  <c r="Z100" i="7"/>
  <c r="AA100" i="7" s="1"/>
  <c r="AB100" i="7"/>
  <c r="Z101" i="7"/>
  <c r="AA101" i="7" s="1"/>
  <c r="AB101" i="7"/>
  <c r="Z102" i="7"/>
  <c r="AA102" i="7" s="1"/>
  <c r="AB102" i="7"/>
  <c r="Z103" i="7"/>
  <c r="AA103" i="7" s="1"/>
  <c r="AB103" i="7"/>
  <c r="Z104" i="7"/>
  <c r="AA104" i="7" s="1"/>
  <c r="AB104" i="7"/>
  <c r="Z105" i="7"/>
  <c r="AA105" i="7" s="1"/>
  <c r="AB105" i="7"/>
  <c r="Z106" i="7"/>
  <c r="AA106" i="7" s="1"/>
  <c r="AB106" i="7"/>
  <c r="Z107" i="7"/>
  <c r="AA107" i="7" s="1"/>
  <c r="AB107" i="7"/>
  <c r="Z108" i="7"/>
  <c r="AA108" i="7" s="1"/>
  <c r="AB108" i="7"/>
  <c r="Z109" i="7"/>
  <c r="AA109" i="7" s="1"/>
  <c r="AB109" i="7"/>
  <c r="Z110" i="7"/>
  <c r="AA110" i="7" s="1"/>
  <c r="AB110" i="7"/>
  <c r="Z111" i="7"/>
  <c r="AA111" i="7" s="1"/>
  <c r="AB111" i="7"/>
  <c r="Z112" i="7"/>
  <c r="AA112" i="7" s="1"/>
  <c r="AB112" i="7"/>
  <c r="Z113" i="7"/>
  <c r="AA113" i="7" s="1"/>
  <c r="AB113" i="7"/>
  <c r="Z114" i="7"/>
  <c r="AA114" i="7" s="1"/>
  <c r="AB114" i="7"/>
  <c r="Z115" i="7"/>
  <c r="AA115" i="7" s="1"/>
  <c r="AB115" i="7"/>
  <c r="Z116" i="7"/>
  <c r="AA116" i="7" s="1"/>
  <c r="AB116" i="7"/>
  <c r="Z117" i="7"/>
  <c r="AA117" i="7" s="1"/>
  <c r="AB117" i="7"/>
  <c r="Z118" i="7"/>
  <c r="AA118" i="7" s="1"/>
  <c r="AB118" i="7"/>
  <c r="Z119" i="7"/>
  <c r="AA119" i="7" s="1"/>
  <c r="AB119" i="7"/>
  <c r="Z120" i="7"/>
  <c r="AA120" i="7" s="1"/>
  <c r="AB120" i="7"/>
  <c r="Z121" i="7"/>
  <c r="AA121" i="7" s="1"/>
  <c r="AB121" i="7"/>
  <c r="Z122" i="7"/>
  <c r="AA122" i="7" s="1"/>
  <c r="AB122" i="7"/>
  <c r="Z123" i="7"/>
  <c r="AA123" i="7" s="1"/>
  <c r="AB123" i="7"/>
  <c r="Z124" i="7"/>
  <c r="AA124" i="7" s="1"/>
  <c r="AB124" i="7"/>
  <c r="Z125" i="7"/>
  <c r="AA125" i="7" s="1"/>
  <c r="AB125" i="7"/>
  <c r="Z126" i="7"/>
  <c r="AA126" i="7" s="1"/>
  <c r="AB126" i="7"/>
  <c r="Z127" i="7"/>
  <c r="AA127" i="7" s="1"/>
  <c r="AB127" i="7"/>
  <c r="Z128" i="7"/>
  <c r="AA128" i="7" s="1"/>
  <c r="AB128" i="7"/>
  <c r="Z129" i="7"/>
  <c r="AA129" i="7" s="1"/>
  <c r="AB129" i="7"/>
  <c r="Z130" i="7"/>
  <c r="AA130" i="7" s="1"/>
  <c r="AB130" i="7"/>
  <c r="Z131" i="7"/>
  <c r="AA131" i="7" s="1"/>
  <c r="AB131" i="7"/>
  <c r="Z132" i="7"/>
  <c r="AA132" i="7" s="1"/>
  <c r="AB132" i="7"/>
  <c r="Z133" i="7"/>
  <c r="AA133" i="7" s="1"/>
  <c r="AB133" i="7"/>
  <c r="Z134" i="7"/>
  <c r="AA134" i="7" s="1"/>
  <c r="AB134" i="7"/>
  <c r="Z135" i="7"/>
  <c r="AA135" i="7" s="1"/>
  <c r="AB135" i="7"/>
  <c r="Z136" i="7"/>
  <c r="AA136" i="7" s="1"/>
  <c r="AB136" i="7"/>
  <c r="Z137" i="7"/>
  <c r="AA137" i="7" s="1"/>
  <c r="AB137" i="7"/>
  <c r="Z138" i="7"/>
  <c r="AA138" i="7" s="1"/>
  <c r="AB138" i="7"/>
  <c r="Z139" i="7"/>
  <c r="AA139" i="7" s="1"/>
  <c r="AB139" i="7"/>
  <c r="Z140" i="7"/>
  <c r="AA140" i="7" s="1"/>
  <c r="AB140" i="7"/>
  <c r="Z141" i="7"/>
  <c r="AA141" i="7" s="1"/>
  <c r="AB141" i="7"/>
  <c r="Z142" i="7"/>
  <c r="AA142" i="7" s="1"/>
  <c r="AB142" i="7"/>
  <c r="Z143" i="7"/>
  <c r="AA143" i="7" s="1"/>
  <c r="AB143" i="7"/>
  <c r="Z144" i="7"/>
  <c r="AA144" i="7" s="1"/>
  <c r="AB144" i="7"/>
  <c r="Z145" i="7"/>
  <c r="AA145" i="7" s="1"/>
  <c r="AB145" i="7"/>
  <c r="Z146" i="7"/>
  <c r="AA146" i="7" s="1"/>
  <c r="AB146" i="7"/>
  <c r="Z147" i="7"/>
  <c r="AA147" i="7" s="1"/>
  <c r="AB147" i="7"/>
  <c r="Z148" i="7"/>
  <c r="AA148" i="7" s="1"/>
  <c r="AB148" i="7"/>
  <c r="Z149" i="7"/>
  <c r="AA149" i="7" s="1"/>
  <c r="AB149" i="7"/>
  <c r="Z150" i="7"/>
  <c r="AA150" i="7" s="1"/>
  <c r="AB150" i="7"/>
  <c r="Z151" i="7"/>
  <c r="AA151" i="7" s="1"/>
  <c r="AB151" i="7"/>
  <c r="Z152" i="7"/>
  <c r="AA152" i="7" s="1"/>
  <c r="AB152" i="7"/>
  <c r="Z153" i="7"/>
  <c r="AA153" i="7" s="1"/>
  <c r="AB153" i="7"/>
  <c r="Z154" i="7"/>
  <c r="AA154" i="7" s="1"/>
  <c r="AB154" i="7"/>
  <c r="Z155" i="7"/>
  <c r="AA155" i="7" s="1"/>
  <c r="AB155" i="7"/>
  <c r="Z156" i="7"/>
  <c r="AA156" i="7" s="1"/>
  <c r="AB156" i="7"/>
  <c r="Z157" i="7"/>
  <c r="AA157" i="7" s="1"/>
  <c r="AB157" i="7"/>
  <c r="Z158" i="7"/>
  <c r="AA158" i="7" s="1"/>
  <c r="AB158" i="7"/>
  <c r="Z159" i="7"/>
  <c r="AA159" i="7" s="1"/>
  <c r="AB159" i="7"/>
  <c r="Z160" i="7"/>
  <c r="AA160" i="7" s="1"/>
  <c r="AB160" i="7"/>
  <c r="Z161" i="7"/>
  <c r="AA161" i="7" s="1"/>
  <c r="AB161" i="7"/>
  <c r="Z162" i="7"/>
  <c r="AA162" i="7" s="1"/>
  <c r="AB162" i="7"/>
  <c r="Z163" i="7"/>
  <c r="AA163" i="7" s="1"/>
  <c r="AB163" i="7"/>
  <c r="Z164" i="7"/>
  <c r="AA164" i="7" s="1"/>
  <c r="AB164" i="7"/>
  <c r="Z165" i="7"/>
  <c r="AA165" i="7" s="1"/>
  <c r="AB165" i="7"/>
  <c r="Z166" i="7"/>
  <c r="AA166" i="7" s="1"/>
  <c r="AB166" i="7"/>
  <c r="Z167" i="7"/>
  <c r="AA167" i="7" s="1"/>
  <c r="AB167" i="7"/>
  <c r="Z168" i="7"/>
  <c r="AA168" i="7" s="1"/>
  <c r="AB168" i="7"/>
  <c r="Z169" i="7"/>
  <c r="AA169" i="7" s="1"/>
  <c r="AB169" i="7"/>
  <c r="Z170" i="7"/>
  <c r="AA170" i="7" s="1"/>
  <c r="AB170" i="7"/>
  <c r="Z171" i="7"/>
  <c r="AA171" i="7" s="1"/>
  <c r="AB171" i="7"/>
  <c r="Z172" i="7"/>
  <c r="AA172" i="7" s="1"/>
  <c r="AB172" i="7"/>
  <c r="Z173" i="7"/>
  <c r="AA173" i="7" s="1"/>
  <c r="AB173" i="7"/>
  <c r="Z174" i="7"/>
  <c r="AA174" i="7" s="1"/>
  <c r="AB174" i="7"/>
  <c r="Z175" i="7"/>
  <c r="AA175" i="7" s="1"/>
  <c r="AB175" i="7"/>
  <c r="Z177" i="7"/>
  <c r="AA177" i="7"/>
  <c r="AB177" i="7"/>
  <c r="Z178" i="7"/>
  <c r="AA178" i="7" s="1"/>
  <c r="AB178" i="7"/>
  <c r="Z179" i="7"/>
  <c r="AA179" i="7" s="1"/>
  <c r="AB179" i="7"/>
  <c r="Z180" i="7"/>
  <c r="AA180" i="7" s="1"/>
  <c r="AB180" i="7"/>
  <c r="Z181" i="7"/>
  <c r="AA181" i="7" s="1"/>
  <c r="AB181" i="7"/>
  <c r="Z182" i="7"/>
  <c r="AA182" i="7" s="1"/>
  <c r="AB182" i="7"/>
  <c r="Z183" i="7"/>
  <c r="AA183" i="7" s="1"/>
  <c r="AB183" i="7"/>
  <c r="Z184" i="7"/>
  <c r="AA184" i="7" s="1"/>
  <c r="AB184" i="7"/>
  <c r="Z185" i="7"/>
  <c r="AA185" i="7" s="1"/>
  <c r="AB185" i="7"/>
  <c r="Z186" i="7"/>
  <c r="AA186" i="7" s="1"/>
  <c r="AB186" i="7"/>
  <c r="Z187" i="7"/>
  <c r="AA187" i="7" s="1"/>
  <c r="AB187" i="7"/>
  <c r="Z188" i="7"/>
  <c r="AA188" i="7" s="1"/>
  <c r="AB188" i="7"/>
  <c r="Z189" i="7"/>
  <c r="AA189" i="7" s="1"/>
  <c r="AB189" i="7"/>
  <c r="Z190" i="7"/>
  <c r="AA190" i="7" s="1"/>
  <c r="AB190" i="7"/>
  <c r="Z191" i="7"/>
  <c r="AA191" i="7" s="1"/>
  <c r="AB191" i="7"/>
  <c r="Z192" i="7"/>
  <c r="AA192" i="7" s="1"/>
  <c r="AB192" i="7"/>
  <c r="Z193" i="7"/>
  <c r="AA193" i="7" s="1"/>
  <c r="AB193" i="7"/>
  <c r="Z194" i="7"/>
  <c r="AA194" i="7" s="1"/>
  <c r="AB194" i="7"/>
  <c r="Z195" i="7"/>
  <c r="AA195" i="7" s="1"/>
  <c r="AB195" i="7"/>
  <c r="Z196" i="7"/>
  <c r="AA196" i="7" s="1"/>
  <c r="AB196" i="7"/>
  <c r="Z197" i="7"/>
  <c r="AA197" i="7" s="1"/>
  <c r="AB197" i="7"/>
  <c r="Z198" i="7"/>
  <c r="AA198" i="7" s="1"/>
  <c r="AB198" i="7"/>
  <c r="Z199" i="7"/>
  <c r="AA199" i="7" s="1"/>
  <c r="AB199" i="7"/>
  <c r="Z200" i="7"/>
  <c r="AA200" i="7" s="1"/>
  <c r="AB200" i="7"/>
  <c r="Z201" i="7"/>
  <c r="AA201" i="7" s="1"/>
  <c r="AB201" i="7"/>
  <c r="Z202" i="7"/>
  <c r="AA202" i="7" s="1"/>
  <c r="AB202" i="7"/>
  <c r="Z203" i="7"/>
  <c r="AA203" i="7" s="1"/>
  <c r="AB203" i="7"/>
  <c r="Z204" i="7"/>
  <c r="AA204" i="7" s="1"/>
  <c r="AB204" i="7"/>
  <c r="Z205" i="7"/>
  <c r="AA205" i="7" s="1"/>
  <c r="AB205" i="7"/>
  <c r="Z206" i="7"/>
  <c r="AA206" i="7" s="1"/>
  <c r="AB206" i="7"/>
  <c r="Z207" i="7"/>
  <c r="AA207" i="7" s="1"/>
  <c r="AB207" i="7"/>
  <c r="Z208" i="7"/>
  <c r="AA208" i="7" s="1"/>
  <c r="AB208" i="7"/>
  <c r="Z209" i="7"/>
  <c r="AA209" i="7" s="1"/>
  <c r="AB209" i="7"/>
  <c r="Z210" i="7"/>
  <c r="AA210" i="7" s="1"/>
  <c r="AB210" i="7"/>
  <c r="Z211" i="7"/>
  <c r="AA211" i="7" s="1"/>
  <c r="AB211" i="7"/>
  <c r="Z212" i="7"/>
  <c r="AA212" i="7" s="1"/>
  <c r="AB212" i="7"/>
  <c r="Z213" i="7"/>
  <c r="AA213" i="7" s="1"/>
  <c r="AB213" i="7"/>
  <c r="Z214" i="7"/>
  <c r="AA214" i="7" s="1"/>
  <c r="AB214" i="7"/>
  <c r="Z215" i="7"/>
  <c r="AA215" i="7" s="1"/>
  <c r="AB215" i="7"/>
  <c r="Z216" i="7"/>
  <c r="AA216" i="7" s="1"/>
  <c r="AB216" i="7"/>
  <c r="Z217" i="7"/>
  <c r="AA217" i="7" s="1"/>
  <c r="AB217" i="7"/>
  <c r="Z218" i="7"/>
  <c r="AA218" i="7" s="1"/>
  <c r="AB218" i="7"/>
  <c r="Z219" i="7"/>
  <c r="AA219" i="7" s="1"/>
  <c r="AB219" i="7"/>
  <c r="Z220" i="7"/>
  <c r="AA220" i="7" s="1"/>
  <c r="AB220" i="7"/>
  <c r="Z221" i="7"/>
  <c r="AA221" i="7" s="1"/>
  <c r="AB221" i="7"/>
  <c r="Z222" i="7"/>
  <c r="AA222" i="7" s="1"/>
  <c r="AB222" i="7"/>
  <c r="Z223" i="7"/>
  <c r="AA223" i="7" s="1"/>
  <c r="AB223" i="7"/>
  <c r="Z224" i="7"/>
  <c r="AA224" i="7" s="1"/>
  <c r="AB224" i="7"/>
  <c r="Z225" i="7"/>
  <c r="AA225" i="7" s="1"/>
  <c r="AB225" i="7"/>
  <c r="Z226" i="7"/>
  <c r="AA226" i="7" s="1"/>
  <c r="AB226" i="7"/>
  <c r="Z227" i="7"/>
  <c r="AA227" i="7" s="1"/>
  <c r="AB227" i="7"/>
  <c r="Z228" i="7"/>
  <c r="AA228" i="7" s="1"/>
  <c r="AB228" i="7"/>
  <c r="Z229" i="7"/>
  <c r="AA229" i="7" s="1"/>
  <c r="AB229" i="7"/>
  <c r="Z230" i="7"/>
  <c r="AA230" i="7" s="1"/>
  <c r="AB230" i="7"/>
  <c r="Z231" i="7"/>
  <c r="AA231" i="7" s="1"/>
  <c r="AB231" i="7"/>
  <c r="Z232" i="7"/>
  <c r="AA232" i="7" s="1"/>
  <c r="AB232" i="7"/>
  <c r="Z233" i="7"/>
  <c r="AA233" i="7" s="1"/>
  <c r="AB233" i="7"/>
  <c r="Z234" i="7"/>
  <c r="AA234" i="7"/>
  <c r="AB234" i="7"/>
  <c r="Z235" i="7"/>
  <c r="AA235" i="7" s="1"/>
  <c r="AB235" i="7"/>
  <c r="Z236" i="7"/>
  <c r="AA236" i="7" s="1"/>
  <c r="AB236" i="7"/>
  <c r="Z237" i="7"/>
  <c r="AA237" i="7" s="1"/>
  <c r="AB237" i="7"/>
  <c r="Z238" i="7"/>
  <c r="AA238" i="7" s="1"/>
  <c r="AB238" i="7"/>
  <c r="Z239" i="7"/>
  <c r="AA239" i="7" s="1"/>
  <c r="AB239" i="7"/>
  <c r="Z240" i="7"/>
  <c r="AA240" i="7" s="1"/>
  <c r="AB240" i="7"/>
  <c r="Z241" i="7"/>
  <c r="AA241" i="7" s="1"/>
  <c r="AB241" i="7"/>
  <c r="Z242" i="7"/>
  <c r="AA242" i="7" s="1"/>
  <c r="AB242" i="7"/>
  <c r="Z243" i="7"/>
  <c r="AA243" i="7" s="1"/>
  <c r="AB243" i="7"/>
  <c r="Z244" i="7"/>
  <c r="AA244" i="7" s="1"/>
  <c r="AB244" i="7"/>
  <c r="Z245" i="7"/>
  <c r="AA245" i="7" s="1"/>
  <c r="AB245" i="7"/>
  <c r="Z246" i="7"/>
  <c r="AA246" i="7" s="1"/>
  <c r="AB246" i="7"/>
  <c r="Z247" i="7"/>
  <c r="AA247" i="7" s="1"/>
  <c r="AB247" i="7"/>
  <c r="Z248" i="7"/>
  <c r="AA248" i="7" s="1"/>
  <c r="AB248" i="7"/>
  <c r="Z249" i="7"/>
  <c r="AA249" i="7" s="1"/>
  <c r="AB249" i="7"/>
  <c r="Z250" i="7"/>
  <c r="AA250" i="7" s="1"/>
  <c r="AB250" i="7"/>
  <c r="Z251" i="7"/>
  <c r="AA251" i="7" s="1"/>
  <c r="AB251" i="7"/>
  <c r="Z252" i="7"/>
  <c r="AA252" i="7" s="1"/>
  <c r="AB252" i="7"/>
  <c r="Z253" i="7"/>
  <c r="AA253" i="7"/>
  <c r="AB253" i="7"/>
  <c r="Z254" i="7"/>
  <c r="AA254" i="7" s="1"/>
  <c r="AB254" i="7"/>
  <c r="Z255" i="7"/>
  <c r="AA255" i="7" s="1"/>
  <c r="AB255" i="7"/>
  <c r="Z256" i="7"/>
  <c r="AA256" i="7" s="1"/>
  <c r="AB256" i="7"/>
  <c r="Z257" i="7"/>
  <c r="AA257" i="7" s="1"/>
  <c r="AB257" i="7"/>
  <c r="Z258" i="7"/>
  <c r="AA258" i="7" s="1"/>
  <c r="AB258" i="7"/>
  <c r="Z259" i="7"/>
  <c r="AA259" i="7" s="1"/>
  <c r="AB259" i="7"/>
  <c r="Z260" i="7"/>
  <c r="AA260" i="7" s="1"/>
  <c r="AB260" i="7"/>
  <c r="Z261" i="7"/>
  <c r="AA261" i="7" s="1"/>
  <c r="AB261" i="7"/>
  <c r="Z262" i="7"/>
  <c r="AA262" i="7" s="1"/>
  <c r="AB262" i="7"/>
  <c r="Z263" i="7"/>
  <c r="AA263" i="7" s="1"/>
  <c r="AB263" i="7"/>
  <c r="Z264" i="7"/>
  <c r="AA264" i="7" s="1"/>
  <c r="AB264" i="7"/>
  <c r="Z265" i="7"/>
  <c r="AA265" i="7" s="1"/>
  <c r="AB265" i="7"/>
  <c r="Z266" i="7"/>
  <c r="AA266" i="7" s="1"/>
  <c r="AB266" i="7"/>
  <c r="Z267" i="7"/>
  <c r="AA267" i="7" s="1"/>
  <c r="AB267" i="7"/>
  <c r="Z268" i="7"/>
  <c r="AA268" i="7" s="1"/>
  <c r="AB268" i="7"/>
  <c r="Z269" i="7"/>
  <c r="AA269" i="7" s="1"/>
  <c r="AB269" i="7"/>
  <c r="Z270" i="7"/>
  <c r="AA270" i="7" s="1"/>
  <c r="AB270" i="7"/>
  <c r="Z271" i="7"/>
  <c r="AA271" i="7" s="1"/>
  <c r="AB271" i="7"/>
  <c r="Z272" i="7"/>
  <c r="AA272" i="7" s="1"/>
  <c r="AB272" i="7"/>
  <c r="Z273" i="7"/>
  <c r="AA273" i="7" s="1"/>
  <c r="AB273" i="7"/>
  <c r="Z274" i="7"/>
  <c r="AA274" i="7" s="1"/>
  <c r="AB274" i="7"/>
  <c r="Z275" i="7"/>
  <c r="AA275" i="7" s="1"/>
  <c r="AB275" i="7"/>
  <c r="Z276" i="7"/>
  <c r="AA276" i="7" s="1"/>
  <c r="AB276" i="7"/>
  <c r="Z277" i="7"/>
  <c r="AA277" i="7" s="1"/>
  <c r="AB277" i="7"/>
  <c r="Z278" i="7"/>
  <c r="AA278" i="7" s="1"/>
  <c r="AB278" i="7"/>
  <c r="Z279" i="7"/>
  <c r="AA279" i="7" s="1"/>
  <c r="AB279" i="7"/>
  <c r="Z280" i="7"/>
  <c r="AA280" i="7" s="1"/>
  <c r="AB280" i="7"/>
  <c r="Z281" i="7"/>
  <c r="AA281" i="7" s="1"/>
  <c r="AB281" i="7"/>
  <c r="Z282" i="7"/>
  <c r="AA282" i="7" s="1"/>
  <c r="AB282" i="7"/>
  <c r="Z283" i="7"/>
  <c r="AA283" i="7" s="1"/>
  <c r="AB283" i="7"/>
  <c r="Z284" i="7"/>
  <c r="AA284" i="7" s="1"/>
  <c r="AB284" i="7"/>
  <c r="Z285" i="7"/>
  <c r="AA285" i="7" s="1"/>
  <c r="AB285" i="7"/>
  <c r="Z286" i="7"/>
  <c r="AA286" i="7" s="1"/>
  <c r="AB286" i="7"/>
  <c r="Z287" i="7"/>
  <c r="AA287" i="7" s="1"/>
  <c r="AB287" i="7"/>
  <c r="Z288" i="7"/>
  <c r="AA288" i="7" s="1"/>
  <c r="AB288" i="7"/>
  <c r="Z289" i="7"/>
  <c r="AA289" i="7" s="1"/>
  <c r="AB289" i="7"/>
  <c r="Z290" i="7"/>
  <c r="AA290" i="7" s="1"/>
  <c r="AB290" i="7"/>
  <c r="Z291" i="7"/>
  <c r="AA291" i="7" s="1"/>
  <c r="AB291" i="7"/>
  <c r="Z292" i="7"/>
  <c r="AA292" i="7" s="1"/>
  <c r="AB292" i="7"/>
  <c r="Z293" i="7"/>
  <c r="AA293" i="7" s="1"/>
  <c r="AB293" i="7"/>
  <c r="Z294" i="7"/>
  <c r="AA294" i="7" s="1"/>
  <c r="AB294" i="7"/>
  <c r="Z295" i="7"/>
  <c r="AA295" i="7" s="1"/>
  <c r="AB295" i="7"/>
  <c r="Z296" i="7"/>
  <c r="AA296" i="7" s="1"/>
  <c r="AB296" i="7"/>
  <c r="Z297" i="7"/>
  <c r="AA297" i="7" s="1"/>
  <c r="AB297" i="7"/>
  <c r="Z298" i="7"/>
  <c r="AA298" i="7" s="1"/>
  <c r="AB298" i="7"/>
  <c r="Z299" i="7"/>
  <c r="AA299" i="7" s="1"/>
  <c r="AB299" i="7"/>
  <c r="Z300" i="7"/>
  <c r="AA300" i="7" s="1"/>
  <c r="AB300" i="7"/>
  <c r="Z301" i="7"/>
  <c r="AA301" i="7" s="1"/>
  <c r="AB301" i="7"/>
  <c r="Z302" i="7"/>
  <c r="AA302" i="7" s="1"/>
  <c r="AB302" i="7"/>
  <c r="Z303" i="7"/>
  <c r="AA303" i="7" s="1"/>
  <c r="AB303" i="7"/>
  <c r="Z304" i="7"/>
  <c r="AA304" i="7" s="1"/>
  <c r="AB304" i="7"/>
  <c r="Z305" i="7"/>
  <c r="AA305" i="7" s="1"/>
  <c r="AB305" i="7"/>
  <c r="Z306" i="7"/>
  <c r="AA306" i="7" s="1"/>
  <c r="AB306" i="7"/>
  <c r="Z307" i="7"/>
  <c r="AA307" i="7" s="1"/>
  <c r="AB307" i="7"/>
  <c r="Z308" i="7"/>
  <c r="AA308" i="7" s="1"/>
  <c r="AB308" i="7"/>
  <c r="Z309" i="7"/>
  <c r="AA309" i="7" s="1"/>
  <c r="AB309" i="7"/>
  <c r="Z310" i="7"/>
  <c r="AA310" i="7" s="1"/>
  <c r="AB310" i="7"/>
  <c r="Z311" i="7"/>
  <c r="AA311" i="7" s="1"/>
  <c r="AB311" i="7"/>
  <c r="Z312" i="7"/>
  <c r="AA312" i="7" s="1"/>
  <c r="AB312" i="7"/>
  <c r="Z313" i="7"/>
  <c r="AA313" i="7" s="1"/>
  <c r="AB313" i="7"/>
  <c r="Z314" i="7"/>
  <c r="AA314" i="7" s="1"/>
  <c r="AB314" i="7"/>
  <c r="Z315" i="7"/>
  <c r="AA315" i="7" s="1"/>
  <c r="AB315" i="7"/>
  <c r="Z316" i="7"/>
  <c r="AA316" i="7" s="1"/>
  <c r="AB316" i="7"/>
  <c r="Z317" i="7"/>
  <c r="AA317" i="7" s="1"/>
  <c r="AB317" i="7"/>
  <c r="Z318" i="7"/>
  <c r="AA318" i="7" s="1"/>
  <c r="AB318" i="7"/>
  <c r="Z319" i="7"/>
  <c r="AA319" i="7" s="1"/>
  <c r="AB319" i="7"/>
  <c r="Z320" i="7"/>
  <c r="AA320" i="7" s="1"/>
  <c r="AB320" i="7"/>
  <c r="Z321" i="7"/>
  <c r="AA321" i="7" s="1"/>
  <c r="AB321" i="7"/>
  <c r="Z322" i="7"/>
  <c r="AA322" i="7" s="1"/>
  <c r="AB322" i="7"/>
  <c r="Z323" i="7"/>
  <c r="AA323" i="7" s="1"/>
  <c r="AB323" i="7"/>
  <c r="Z324" i="7"/>
  <c r="AA324" i="7" s="1"/>
  <c r="AB324" i="7"/>
  <c r="Z325" i="7"/>
  <c r="AA325" i="7" s="1"/>
  <c r="AB325" i="7"/>
  <c r="Z326" i="7"/>
  <c r="AA326" i="7" s="1"/>
  <c r="AB326" i="7"/>
  <c r="Z327" i="7"/>
  <c r="AA327" i="7" s="1"/>
  <c r="AB327" i="7"/>
  <c r="Z328" i="7"/>
  <c r="AA328" i="7" s="1"/>
  <c r="AB328" i="7"/>
  <c r="Z329" i="7"/>
  <c r="AA329" i="7" s="1"/>
  <c r="AB329" i="7"/>
  <c r="Z336" i="7"/>
  <c r="AA336" i="7" s="1"/>
  <c r="AB336" i="7"/>
  <c r="Z337" i="7"/>
  <c r="AA337" i="7" s="1"/>
  <c r="AB337" i="7"/>
  <c r="Z338" i="7"/>
  <c r="AA338" i="7" s="1"/>
  <c r="AB338" i="7"/>
  <c r="Z339" i="7"/>
  <c r="AA339" i="7" s="1"/>
  <c r="AB339" i="7"/>
  <c r="Z340" i="7"/>
  <c r="AA340" i="7" s="1"/>
  <c r="AB340" i="7"/>
  <c r="Z341" i="7"/>
  <c r="AA341" i="7" s="1"/>
  <c r="AB341" i="7"/>
  <c r="Z342" i="7"/>
  <c r="AA342" i="7" s="1"/>
  <c r="AB342" i="7"/>
  <c r="Z343" i="7"/>
  <c r="AA343" i="7" s="1"/>
  <c r="AB343" i="7"/>
  <c r="Z344" i="7"/>
  <c r="AA344" i="7" s="1"/>
  <c r="AB344" i="7"/>
  <c r="Z345" i="7"/>
  <c r="AA345" i="7" s="1"/>
  <c r="AB345" i="7"/>
  <c r="Z346" i="7"/>
  <c r="AA346" i="7" s="1"/>
  <c r="AB346" i="7"/>
  <c r="Z347" i="7"/>
  <c r="AA347" i="7" s="1"/>
  <c r="AB347" i="7"/>
  <c r="Z348" i="7"/>
  <c r="AA348" i="7" s="1"/>
  <c r="AB348" i="7"/>
  <c r="Z349" i="7"/>
  <c r="AA349" i="7" s="1"/>
  <c r="AB349" i="7"/>
  <c r="Z350" i="7"/>
  <c r="AA350" i="7" s="1"/>
  <c r="AB350" i="7"/>
  <c r="Z351" i="7"/>
  <c r="AA351" i="7" s="1"/>
  <c r="AB351" i="7"/>
  <c r="Z352" i="7"/>
  <c r="AA352" i="7" s="1"/>
  <c r="AB352" i="7"/>
  <c r="Z353" i="7"/>
  <c r="AA353" i="7" s="1"/>
  <c r="AB353" i="7"/>
  <c r="Z354" i="7"/>
  <c r="AA354" i="7" s="1"/>
  <c r="AB354" i="7"/>
  <c r="Z355" i="7"/>
  <c r="AA355" i="7" s="1"/>
  <c r="AB355" i="7"/>
  <c r="Z356" i="7"/>
  <c r="AA356" i="7" s="1"/>
  <c r="AB356" i="7"/>
  <c r="Z357" i="7"/>
  <c r="AA357" i="7" s="1"/>
  <c r="AB357" i="7"/>
  <c r="Z358" i="7"/>
  <c r="AA358" i="7" s="1"/>
  <c r="AB358" i="7"/>
  <c r="Z359" i="7"/>
  <c r="AA359" i="7" s="1"/>
  <c r="AB359" i="7"/>
  <c r="Z360" i="7"/>
  <c r="AA360" i="7" s="1"/>
  <c r="AB360" i="7"/>
  <c r="Z361" i="7"/>
  <c r="AA361" i="7" s="1"/>
  <c r="AB361" i="7"/>
  <c r="Z362" i="7"/>
  <c r="AA362" i="7" s="1"/>
  <c r="AB362" i="7"/>
  <c r="Z363" i="7"/>
  <c r="AA363" i="7" s="1"/>
  <c r="AB363" i="7"/>
  <c r="Z364" i="7"/>
  <c r="AA364" i="7" s="1"/>
  <c r="AB364" i="7"/>
  <c r="Z365" i="7"/>
  <c r="AA365" i="7" s="1"/>
  <c r="AB365" i="7"/>
  <c r="Z366" i="7"/>
  <c r="AA366" i="7" s="1"/>
  <c r="AB366" i="7"/>
  <c r="Z367" i="7"/>
  <c r="AA367" i="7" s="1"/>
  <c r="AB367" i="7"/>
  <c r="Z368" i="7"/>
  <c r="AA368" i="7" s="1"/>
  <c r="AB368" i="7"/>
  <c r="Z369" i="7"/>
  <c r="AA369" i="7" s="1"/>
  <c r="AB369" i="7"/>
  <c r="Z370" i="7"/>
  <c r="AA370" i="7" s="1"/>
  <c r="AB370" i="7"/>
  <c r="Z371" i="7"/>
  <c r="AA371" i="7"/>
  <c r="AB371" i="7"/>
  <c r="Z372" i="7"/>
  <c r="AA372" i="7" s="1"/>
  <c r="AB372" i="7"/>
  <c r="Z373" i="7"/>
  <c r="AA373" i="7" s="1"/>
  <c r="AB373" i="7"/>
  <c r="Z374" i="7"/>
  <c r="AA374" i="7" s="1"/>
  <c r="AB374" i="7"/>
  <c r="Z375" i="7"/>
  <c r="AA375" i="7" s="1"/>
  <c r="AB375" i="7"/>
  <c r="Z376" i="7"/>
  <c r="AA376" i="7" s="1"/>
  <c r="AB376" i="7"/>
  <c r="Z377" i="7"/>
  <c r="AA377" i="7" s="1"/>
  <c r="AB377" i="7"/>
  <c r="Z378" i="7"/>
  <c r="AA378" i="7"/>
  <c r="AB378" i="7"/>
  <c r="Z379" i="7"/>
  <c r="AA379" i="7" s="1"/>
  <c r="AB379" i="7"/>
  <c r="Z380" i="7"/>
  <c r="AA380" i="7" s="1"/>
  <c r="AB380" i="7"/>
  <c r="Z381" i="7"/>
  <c r="AA381" i="7" s="1"/>
  <c r="AB381" i="7"/>
  <c r="Z382" i="7"/>
  <c r="AA382" i="7" s="1"/>
  <c r="AB382" i="7"/>
  <c r="Z383" i="7"/>
  <c r="AA383" i="7" s="1"/>
  <c r="AB383" i="7"/>
  <c r="Z384" i="7"/>
  <c r="AA384" i="7" s="1"/>
  <c r="AB384" i="7"/>
  <c r="Z385" i="7"/>
  <c r="AA385" i="7" s="1"/>
  <c r="AB385" i="7"/>
  <c r="Z386" i="7"/>
  <c r="AA386" i="7" s="1"/>
  <c r="AB386" i="7"/>
  <c r="Z387" i="7"/>
  <c r="AA387" i="7" s="1"/>
  <c r="AB387" i="7"/>
  <c r="Z388" i="7"/>
  <c r="AA388" i="7" s="1"/>
  <c r="AB388" i="7"/>
  <c r="Z389" i="7"/>
  <c r="AA389" i="7" s="1"/>
  <c r="AB389" i="7"/>
  <c r="Z390" i="7"/>
  <c r="AA390" i="7" s="1"/>
  <c r="AB390" i="7"/>
  <c r="Z391" i="7"/>
  <c r="AA391" i="7" s="1"/>
  <c r="AB391" i="7"/>
  <c r="Z392" i="7"/>
  <c r="AA392" i="7" s="1"/>
  <c r="AB392" i="7"/>
  <c r="Z393" i="7"/>
  <c r="AA393" i="7" s="1"/>
  <c r="AB393" i="7"/>
  <c r="Z394" i="7"/>
  <c r="AA394" i="7" s="1"/>
  <c r="AB394" i="7"/>
  <c r="Z395" i="7"/>
  <c r="AA395" i="7" s="1"/>
  <c r="AB395" i="7"/>
  <c r="Z396" i="7"/>
  <c r="AA396" i="7" s="1"/>
  <c r="AB396" i="7"/>
  <c r="Z397" i="7"/>
  <c r="AA397" i="7" s="1"/>
  <c r="AB397" i="7"/>
  <c r="Z398" i="7"/>
  <c r="AA398" i="7" s="1"/>
  <c r="AB398" i="7"/>
  <c r="Z399" i="7"/>
  <c r="AA399" i="7" s="1"/>
  <c r="AB399" i="7"/>
  <c r="Z400" i="7"/>
  <c r="AA400" i="7" s="1"/>
  <c r="AB400" i="7"/>
  <c r="Z401" i="7"/>
  <c r="AA401" i="7" s="1"/>
  <c r="AB401" i="7"/>
  <c r="Z402" i="7"/>
  <c r="AA402" i="7" s="1"/>
  <c r="AB402" i="7"/>
  <c r="Z403" i="7"/>
  <c r="AA403" i="7" s="1"/>
  <c r="AB403" i="7"/>
  <c r="Z404" i="7"/>
  <c r="AA404" i="7" s="1"/>
  <c r="AB404" i="7"/>
  <c r="Z405" i="7"/>
  <c r="AA405" i="7" s="1"/>
  <c r="AB405" i="7"/>
  <c r="Z406" i="7"/>
  <c r="AA406" i="7" s="1"/>
  <c r="AB406" i="7"/>
  <c r="Z407" i="7"/>
  <c r="AA407" i="7" s="1"/>
  <c r="AB407" i="7"/>
  <c r="Z408" i="7"/>
  <c r="AA408" i="7" s="1"/>
  <c r="AB408" i="7"/>
  <c r="Z409" i="7"/>
  <c r="AA409" i="7" s="1"/>
  <c r="AB409" i="7"/>
  <c r="Z410" i="7"/>
  <c r="AA410" i="7" s="1"/>
  <c r="AB410" i="7"/>
  <c r="Z411" i="7"/>
  <c r="AA411" i="7" s="1"/>
  <c r="AB411" i="7"/>
  <c r="Z412" i="7"/>
  <c r="AA412" i="7" s="1"/>
  <c r="AB412" i="7"/>
  <c r="Z413" i="7"/>
  <c r="AA413" i="7" s="1"/>
  <c r="AB413" i="7"/>
  <c r="Z414" i="7"/>
  <c r="AA414" i="7" s="1"/>
  <c r="AB414" i="7"/>
  <c r="Z415" i="7"/>
  <c r="AA415" i="7" s="1"/>
  <c r="AB415" i="7"/>
  <c r="Z416" i="7"/>
  <c r="AA416" i="7" s="1"/>
  <c r="AB416" i="7"/>
  <c r="Z417" i="7"/>
  <c r="AA417" i="7" s="1"/>
  <c r="AB417" i="7"/>
  <c r="Z418" i="7"/>
  <c r="AA418" i="7" s="1"/>
  <c r="AB418" i="7"/>
  <c r="Z419" i="7"/>
  <c r="AA419" i="7" s="1"/>
  <c r="AB419" i="7"/>
  <c r="AM397" i="7" l="1"/>
  <c r="AN397" i="7" s="1"/>
  <c r="AK4" i="9"/>
  <c r="AL4" i="9" s="1"/>
  <c r="AM419" i="7"/>
  <c r="AN419" i="7" s="1"/>
  <c r="AK5" i="9"/>
  <c r="AL5" i="9" s="1"/>
  <c r="W5" i="9" s="1"/>
  <c r="AM259" i="7"/>
  <c r="AN259" i="7" s="1"/>
  <c r="Y259" i="7" s="1"/>
  <c r="AK35" i="9"/>
  <c r="AL35" i="9" s="1"/>
  <c r="W35" i="9" s="1"/>
  <c r="AM375" i="7"/>
  <c r="AN375" i="7" s="1"/>
  <c r="Y375" i="7" s="1"/>
  <c r="AM381" i="7"/>
  <c r="AN381" i="7" s="1"/>
  <c r="Y381" i="7" s="1"/>
  <c r="AK31" i="9"/>
  <c r="AL31" i="9" s="1"/>
  <c r="AK30" i="9"/>
  <c r="AL30" i="9" s="1"/>
  <c r="W30" i="9" s="1"/>
  <c r="AK37" i="9"/>
  <c r="AL37" i="9" s="1"/>
  <c r="AK28" i="9"/>
  <c r="AL28" i="9" s="1"/>
  <c r="W28" i="9" s="1"/>
  <c r="AK27" i="9"/>
  <c r="AL27" i="9" s="1"/>
  <c r="W27" i="9" s="1"/>
  <c r="AK36" i="9"/>
  <c r="AL36" i="9" s="1"/>
  <c r="W36" i="9" s="1"/>
  <c r="AK6" i="9"/>
  <c r="AL6" i="9" s="1"/>
  <c r="W6" i="9" s="1"/>
  <c r="AM299" i="7"/>
  <c r="AN299" i="7" s="1"/>
  <c r="Y299" i="7" s="1"/>
  <c r="AK38" i="9"/>
  <c r="AL38" i="9" s="1"/>
  <c r="W38" i="9" s="1"/>
  <c r="AK19" i="9"/>
  <c r="AL19" i="9" s="1"/>
  <c r="W19" i="9" s="1"/>
  <c r="AK46" i="9"/>
  <c r="AL46" i="9" s="1"/>
  <c r="W46" i="9" s="1"/>
  <c r="AK39" i="9"/>
  <c r="AL39" i="9" s="1"/>
  <c r="W39" i="9" s="1"/>
  <c r="AK29" i="9"/>
  <c r="AL29" i="9" s="1"/>
  <c r="W29" i="9" s="1"/>
  <c r="AK21" i="9"/>
  <c r="AL21" i="9" s="1"/>
  <c r="W21" i="9" s="1"/>
  <c r="AK48" i="9"/>
  <c r="AL48" i="9" s="1"/>
  <c r="W48" i="9" s="1"/>
  <c r="AK41" i="9"/>
  <c r="AL41" i="9" s="1"/>
  <c r="W41" i="9" s="1"/>
  <c r="AK33" i="9"/>
  <c r="AL33" i="9" s="1"/>
  <c r="W33" i="9" s="1"/>
  <c r="AK43" i="9"/>
  <c r="AL43" i="9" s="1"/>
  <c r="W43" i="9" s="1"/>
  <c r="AK34" i="9"/>
  <c r="AL34" i="9" s="1"/>
  <c r="W34" i="9" s="1"/>
  <c r="AK3" i="9"/>
  <c r="AL3" i="9" s="1"/>
  <c r="W3" i="9" s="1"/>
  <c r="AM386" i="7"/>
  <c r="AN386" i="7" s="1"/>
  <c r="Y386" i="7" s="1"/>
  <c r="X420" i="7"/>
  <c r="AM420" i="7"/>
  <c r="AN420" i="7" s="1"/>
  <c r="AM365" i="7"/>
  <c r="AN365" i="7" s="1"/>
  <c r="Y365" i="7" s="1"/>
  <c r="AM383" i="7"/>
  <c r="AN383" i="7" s="1"/>
  <c r="Y383" i="7" s="1"/>
  <c r="AM7" i="7"/>
  <c r="AN7" i="7" s="1"/>
  <c r="Y7" i="7" s="1"/>
  <c r="AM323" i="7"/>
  <c r="AN323" i="7" s="1"/>
  <c r="Y323" i="7" s="1"/>
  <c r="AM51" i="7"/>
  <c r="AN51" i="7" s="1"/>
  <c r="Y51" i="7" s="1"/>
  <c r="AM5" i="7"/>
  <c r="AN5" i="7" s="1"/>
  <c r="Y5" i="7" s="1"/>
  <c r="X167" i="7"/>
  <c r="X295" i="7"/>
  <c r="AM98" i="7"/>
  <c r="AN98" i="7" s="1"/>
  <c r="Y98" i="7" s="1"/>
  <c r="AM109" i="7"/>
  <c r="AN109" i="7" s="1"/>
  <c r="Y109" i="7" s="1"/>
  <c r="AM352" i="7"/>
  <c r="AN352" i="7" s="1"/>
  <c r="Y352" i="7" s="1"/>
  <c r="AM321" i="7"/>
  <c r="AN321" i="7" s="1"/>
  <c r="Y321" i="7" s="1"/>
  <c r="AM145" i="7"/>
  <c r="AN145" i="7" s="1"/>
  <c r="Y145" i="7" s="1"/>
  <c r="AM338" i="7"/>
  <c r="AN338" i="7" s="1"/>
  <c r="Y338" i="7" s="1"/>
  <c r="AM84" i="7"/>
  <c r="AN84" i="7" s="1"/>
  <c r="Y84" i="7" s="1"/>
  <c r="AM364" i="7"/>
  <c r="AN364" i="7" s="1"/>
  <c r="Y364" i="7" s="1"/>
  <c r="AM277" i="7"/>
  <c r="AN277" i="7" s="1"/>
  <c r="Y277" i="7" s="1"/>
  <c r="AM314" i="7"/>
  <c r="AN314" i="7" s="1"/>
  <c r="Y314" i="7" s="1"/>
  <c r="AM188" i="7"/>
  <c r="AN188" i="7" s="1"/>
  <c r="Y188" i="7" s="1"/>
  <c r="AM309" i="7"/>
  <c r="AN309" i="7" s="1"/>
  <c r="Y309" i="7" s="1"/>
  <c r="AM70" i="7"/>
  <c r="AN70" i="7" s="1"/>
  <c r="Y70" i="7" s="1"/>
  <c r="AM305" i="7"/>
  <c r="AN305" i="7" s="1"/>
  <c r="Y305" i="7" s="1"/>
  <c r="AM151" i="7"/>
  <c r="AN151" i="7" s="1"/>
  <c r="Y151" i="7" s="1"/>
  <c r="AM147" i="7"/>
  <c r="AN147" i="7" s="1"/>
  <c r="Y147" i="7" s="1"/>
  <c r="AM345" i="7"/>
  <c r="AN345" i="7" s="1"/>
  <c r="Y345" i="7" s="1"/>
  <c r="AM417" i="7"/>
  <c r="AN417" i="7" s="1"/>
  <c r="Y417" i="7" s="1"/>
  <c r="AM110" i="7"/>
  <c r="AN110" i="7" s="1"/>
  <c r="Y110" i="7" s="1"/>
  <c r="AM412" i="7"/>
  <c r="AN412" i="7" s="1"/>
  <c r="Y412" i="7" s="1"/>
  <c r="AM421" i="7"/>
  <c r="AN421" i="7" s="1"/>
  <c r="Y421" i="7" s="1"/>
  <c r="AM354" i="7"/>
  <c r="AN354" i="7" s="1"/>
  <c r="Y354" i="7" s="1"/>
  <c r="AM290" i="7"/>
  <c r="AN290" i="7" s="1"/>
  <c r="Y290" i="7" s="1"/>
  <c r="AM29" i="7"/>
  <c r="AN29" i="7" s="1"/>
  <c r="Y29" i="7" s="1"/>
  <c r="X297" i="7"/>
  <c r="AM209" i="7"/>
  <c r="AN209" i="7" s="1"/>
  <c r="Y209" i="7" s="1"/>
  <c r="AM248" i="7"/>
  <c r="AN248" i="7" s="1"/>
  <c r="Y248" i="7" s="1"/>
  <c r="AM264" i="7"/>
  <c r="AN264" i="7" s="1"/>
  <c r="Y264" i="7" s="1"/>
  <c r="AM399" i="7"/>
  <c r="AN399" i="7" s="1"/>
  <c r="Y399" i="7" s="1"/>
  <c r="AM325" i="7"/>
  <c r="AN325" i="7" s="1"/>
  <c r="Y325" i="7" s="1"/>
  <c r="AM221" i="7"/>
  <c r="AN221" i="7" s="1"/>
  <c r="Y221" i="7" s="1"/>
  <c r="AM407" i="7"/>
  <c r="AN407" i="7" s="1"/>
  <c r="Y407" i="7" s="1"/>
  <c r="AM402" i="7"/>
  <c r="AN402" i="7" s="1"/>
  <c r="Y402" i="7" s="1"/>
  <c r="AM137" i="7"/>
  <c r="AN137" i="7" s="1"/>
  <c r="Y137" i="7" s="1"/>
  <c r="AM42" i="7"/>
  <c r="AN42" i="7" s="1"/>
  <c r="Y42" i="7" s="1"/>
  <c r="AM418" i="7"/>
  <c r="AN418" i="7" s="1"/>
  <c r="Y418" i="7" s="1"/>
  <c r="AM316" i="7"/>
  <c r="AN316" i="7" s="1"/>
  <c r="Y316" i="7" s="1"/>
  <c r="AM169" i="7"/>
  <c r="AN169" i="7" s="1"/>
  <c r="Y169" i="7" s="1"/>
  <c r="AM91" i="7"/>
  <c r="AN91" i="7" s="1"/>
  <c r="Y91" i="7" s="1"/>
  <c r="AM405" i="7"/>
  <c r="AN405" i="7" s="1"/>
  <c r="Y405" i="7" s="1"/>
  <c r="AM326" i="7"/>
  <c r="AN326" i="7" s="1"/>
  <c r="Y326" i="7" s="1"/>
  <c r="AM36" i="7"/>
  <c r="AN36" i="7" s="1"/>
  <c r="Y36" i="7" s="1"/>
  <c r="AM285" i="7"/>
  <c r="AN285" i="7" s="1"/>
  <c r="Y285" i="7" s="1"/>
  <c r="AM217" i="7"/>
  <c r="AN217" i="7" s="1"/>
  <c r="Y217" i="7" s="1"/>
  <c r="AM167" i="7"/>
  <c r="AN167" i="7" s="1"/>
  <c r="Y167" i="7" s="1"/>
  <c r="AM78" i="7"/>
  <c r="AN78" i="7" s="1"/>
  <c r="Y78" i="7" s="1"/>
  <c r="AM69" i="7"/>
  <c r="AN69" i="7" s="1"/>
  <c r="Y69" i="7" s="1"/>
  <c r="AM230" i="7"/>
  <c r="AN230" i="7" s="1"/>
  <c r="Y230" i="7" s="1"/>
  <c r="X78" i="7"/>
  <c r="AM370" i="7"/>
  <c r="AN370" i="7" s="1"/>
  <c r="Y370" i="7" s="1"/>
  <c r="AM283" i="7"/>
  <c r="AN283" i="7" s="1"/>
  <c r="Y283" i="7" s="1"/>
  <c r="AM206" i="7"/>
  <c r="AN206" i="7" s="1"/>
  <c r="Y206" i="7" s="1"/>
  <c r="AM79" i="7"/>
  <c r="AN79" i="7" s="1"/>
  <c r="Y79" i="7" s="1"/>
  <c r="AM415" i="7"/>
  <c r="AN415" i="7" s="1"/>
  <c r="Y415" i="7" s="1"/>
  <c r="AM28" i="7"/>
  <c r="AN28" i="7" s="1"/>
  <c r="Y28" i="7" s="1"/>
  <c r="X52" i="7"/>
  <c r="AM263" i="7"/>
  <c r="AN263" i="7" s="1"/>
  <c r="Y263" i="7" s="1"/>
  <c r="AM205" i="7"/>
  <c r="AN205" i="7" s="1"/>
  <c r="Y205" i="7" s="1"/>
  <c r="AM411" i="7"/>
  <c r="AN411" i="7" s="1"/>
  <c r="Y411" i="7" s="1"/>
  <c r="AM347" i="7"/>
  <c r="AN347" i="7" s="1"/>
  <c r="Y347" i="7" s="1"/>
  <c r="AM330" i="7"/>
  <c r="AN330" i="7" s="1"/>
  <c r="Y330" i="7" s="1"/>
  <c r="AM369" i="7"/>
  <c r="AN369" i="7" s="1"/>
  <c r="Y369" i="7" s="1"/>
  <c r="AM216" i="7"/>
  <c r="AN216" i="7" s="1"/>
  <c r="Y216" i="7" s="1"/>
  <c r="AM371" i="7"/>
  <c r="AN371" i="7" s="1"/>
  <c r="AM75" i="7"/>
  <c r="AN75" i="7" s="1"/>
  <c r="Y75" i="7" s="1"/>
  <c r="AM406" i="7"/>
  <c r="AN406" i="7" s="1"/>
  <c r="Y406" i="7" s="1"/>
  <c r="AM135" i="7"/>
  <c r="AN135" i="7" s="1"/>
  <c r="Y135" i="7" s="1"/>
  <c r="AM22" i="7"/>
  <c r="AN22" i="7" s="1"/>
  <c r="Y22" i="7" s="1"/>
  <c r="AM409" i="7"/>
  <c r="AN409" i="7" s="1"/>
  <c r="Y409" i="7" s="1"/>
  <c r="AM385" i="7"/>
  <c r="AN385" i="7" s="1"/>
  <c r="Y385" i="7" s="1"/>
  <c r="AM379" i="7"/>
  <c r="AN379" i="7" s="1"/>
  <c r="Y379" i="7" s="1"/>
  <c r="AM32" i="7"/>
  <c r="AN32" i="7" s="1"/>
  <c r="Y32" i="7" s="1"/>
  <c r="Y420" i="7"/>
  <c r="AM333" i="7"/>
  <c r="AN333" i="7" s="1"/>
  <c r="Y333" i="7" s="1"/>
  <c r="X312" i="7"/>
  <c r="AM353" i="7"/>
  <c r="AN353" i="7" s="1"/>
  <c r="Y353" i="7" s="1"/>
  <c r="AM312" i="7"/>
  <c r="AN312" i="7" s="1"/>
  <c r="Y312" i="7" s="1"/>
  <c r="AM322" i="7"/>
  <c r="AN322" i="7" s="1"/>
  <c r="Y322" i="7" s="1"/>
  <c r="AM410" i="7"/>
  <c r="AN410" i="7" s="1"/>
  <c r="Y410" i="7" s="1"/>
  <c r="AM304" i="7"/>
  <c r="AN304" i="7" s="1"/>
  <c r="Y304" i="7" s="1"/>
  <c r="AM272" i="7"/>
  <c r="AN272" i="7" s="1"/>
  <c r="Y272" i="7" s="1"/>
  <c r="AM92" i="7"/>
  <c r="AN92" i="7" s="1"/>
  <c r="Y92" i="7" s="1"/>
  <c r="AM401" i="7"/>
  <c r="AN401" i="7" s="1"/>
  <c r="Y401" i="7" s="1"/>
  <c r="AM391" i="7"/>
  <c r="AN391" i="7" s="1"/>
  <c r="Y391" i="7" s="1"/>
  <c r="AM83" i="7"/>
  <c r="AN83" i="7" s="1"/>
  <c r="Y83" i="7" s="1"/>
  <c r="AM389" i="7"/>
  <c r="AN389" i="7" s="1"/>
  <c r="Y389" i="7" s="1"/>
  <c r="AM351" i="7"/>
  <c r="AN351" i="7" s="1"/>
  <c r="Y351" i="7" s="1"/>
  <c r="AM329" i="7"/>
  <c r="AN329" i="7" s="1"/>
  <c r="Y329" i="7" s="1"/>
  <c r="AM315" i="7"/>
  <c r="AN315" i="7" s="1"/>
  <c r="Y315" i="7" s="1"/>
  <c r="AM238" i="7"/>
  <c r="AN238" i="7" s="1"/>
  <c r="Y238" i="7" s="1"/>
  <c r="AM215" i="7"/>
  <c r="AN215" i="7" s="1"/>
  <c r="Y215" i="7" s="1"/>
  <c r="AM197" i="7"/>
  <c r="AN197" i="7" s="1"/>
  <c r="Y197" i="7" s="1"/>
  <c r="AM136" i="7"/>
  <c r="AN136" i="7" s="1"/>
  <c r="Y136" i="7" s="1"/>
  <c r="AM31" i="7"/>
  <c r="AN31" i="7" s="1"/>
  <c r="Y31" i="7" s="1"/>
  <c r="AM101" i="7"/>
  <c r="AN101" i="7" s="1"/>
  <c r="Y101" i="7" s="1"/>
  <c r="AM30" i="7"/>
  <c r="AN30" i="7" s="1"/>
  <c r="Y30" i="7" s="1"/>
  <c r="AM393" i="7"/>
  <c r="AN393" i="7" s="1"/>
  <c r="Y393" i="7" s="1"/>
  <c r="AM331" i="7"/>
  <c r="AN331" i="7" s="1"/>
  <c r="Y331" i="7" s="1"/>
  <c r="AM317" i="7"/>
  <c r="AN317" i="7" s="1"/>
  <c r="Y317" i="7" s="1"/>
  <c r="AM288" i="7"/>
  <c r="AN288" i="7" s="1"/>
  <c r="Y288" i="7" s="1"/>
  <c r="X185" i="7"/>
  <c r="AM34" i="7"/>
  <c r="AN34" i="7" s="1"/>
  <c r="Y34" i="7" s="1"/>
  <c r="AM346" i="7"/>
  <c r="AN346" i="7" s="1"/>
  <c r="Y346" i="7" s="1"/>
  <c r="AM278" i="7"/>
  <c r="AN278" i="7" s="1"/>
  <c r="Y278" i="7" s="1"/>
  <c r="AM275" i="7"/>
  <c r="AN275" i="7" s="1"/>
  <c r="Y275" i="7" s="1"/>
  <c r="AM241" i="7"/>
  <c r="AN241" i="7" s="1"/>
  <c r="Y241" i="7" s="1"/>
  <c r="AM200" i="7"/>
  <c r="AN200" i="7" s="1"/>
  <c r="Y200" i="7" s="1"/>
  <c r="AM164" i="7"/>
  <c r="AN164" i="7" s="1"/>
  <c r="Y164" i="7" s="1"/>
  <c r="AM113" i="7"/>
  <c r="AN113" i="7" s="1"/>
  <c r="Y113" i="7" s="1"/>
  <c r="AM73" i="7"/>
  <c r="AN73" i="7" s="1"/>
  <c r="Y73" i="7" s="1"/>
  <c r="AM245" i="7"/>
  <c r="AN245" i="7" s="1"/>
  <c r="Y245" i="7" s="1"/>
  <c r="AM68" i="7"/>
  <c r="AN68" i="7" s="1"/>
  <c r="Y68" i="7" s="1"/>
  <c r="AM20" i="7"/>
  <c r="AN20" i="7" s="1"/>
  <c r="Y20" i="7" s="1"/>
  <c r="AM367" i="7"/>
  <c r="AN367" i="7" s="1"/>
  <c r="Y367" i="7" s="1"/>
  <c r="X329" i="7"/>
  <c r="AM291" i="7"/>
  <c r="AN291" i="7" s="1"/>
  <c r="Y291" i="7" s="1"/>
  <c r="AM267" i="7"/>
  <c r="AN267" i="7" s="1"/>
  <c r="Y267" i="7" s="1"/>
  <c r="X20" i="7"/>
  <c r="X7" i="7"/>
  <c r="AM380" i="7"/>
  <c r="AN380" i="7" s="1"/>
  <c r="Y380" i="7" s="1"/>
  <c r="X138" i="7"/>
  <c r="AM359" i="7"/>
  <c r="AN359" i="7" s="1"/>
  <c r="Y359" i="7" s="1"/>
  <c r="AM343" i="7"/>
  <c r="AN343" i="7" s="1"/>
  <c r="Y343" i="7" s="1"/>
  <c r="AM310" i="7"/>
  <c r="AN310" i="7" s="1"/>
  <c r="Y310" i="7" s="1"/>
  <c r="X421" i="7"/>
  <c r="AM183" i="7"/>
  <c r="AN183" i="7" s="1"/>
  <c r="Y183" i="7" s="1"/>
  <c r="X184" i="7"/>
  <c r="AM387" i="7"/>
  <c r="AN387" i="7" s="1"/>
  <c r="Y387" i="7" s="1"/>
  <c r="AM362" i="7"/>
  <c r="AN362" i="7" s="1"/>
  <c r="Y362" i="7" s="1"/>
  <c r="AM349" i="7"/>
  <c r="AN349" i="7" s="1"/>
  <c r="Y349" i="7" s="1"/>
  <c r="AM313" i="7"/>
  <c r="AN313" i="7" s="1"/>
  <c r="Y313" i="7" s="1"/>
  <c r="AM297" i="7"/>
  <c r="AN297" i="7" s="1"/>
  <c r="Y297" i="7" s="1"/>
  <c r="AM268" i="7"/>
  <c r="AN268" i="7" s="1"/>
  <c r="Y268" i="7" s="1"/>
  <c r="AM195" i="7"/>
  <c r="AN195" i="7" s="1"/>
  <c r="Y195" i="7" s="1"/>
  <c r="AM301" i="7"/>
  <c r="AN301" i="7" s="1"/>
  <c r="Y301" i="7" s="1"/>
  <c r="AM295" i="7"/>
  <c r="AN295" i="7" s="1"/>
  <c r="Y295" i="7" s="1"/>
  <c r="AM249" i="7"/>
  <c r="AN249" i="7" s="1"/>
  <c r="Y249" i="7" s="1"/>
  <c r="AM413" i="7"/>
  <c r="AN413" i="7" s="1"/>
  <c r="Y413" i="7" s="1"/>
  <c r="AM307" i="7"/>
  <c r="AN307" i="7" s="1"/>
  <c r="Y307" i="7" s="1"/>
  <c r="AM222" i="7"/>
  <c r="AN222" i="7" s="1"/>
  <c r="Y222" i="7" s="1"/>
  <c r="X200" i="7"/>
  <c r="AM339" i="7"/>
  <c r="AN339" i="7" s="1"/>
  <c r="Y339" i="7" s="1"/>
  <c r="AM26" i="7"/>
  <c r="AN26" i="7" s="1"/>
  <c r="Y26" i="7" s="1"/>
  <c r="AM337" i="7"/>
  <c r="AN337" i="7" s="1"/>
  <c r="Y337" i="7" s="1"/>
  <c r="X335" i="7"/>
  <c r="AM327" i="7"/>
  <c r="AN327" i="7" s="1"/>
  <c r="Y327" i="7" s="1"/>
  <c r="AM284" i="7"/>
  <c r="AN284" i="7" s="1"/>
  <c r="Y284" i="7" s="1"/>
  <c r="AM281" i="7"/>
  <c r="AN281" i="7" s="1"/>
  <c r="Y281" i="7" s="1"/>
  <c r="AM225" i="7"/>
  <c r="AN225" i="7" s="1"/>
  <c r="Y225" i="7" s="1"/>
  <c r="AM161" i="7"/>
  <c r="AN161" i="7" s="1"/>
  <c r="Y161" i="7" s="1"/>
  <c r="AM146" i="7"/>
  <c r="AN146" i="7" s="1"/>
  <c r="Y146" i="7" s="1"/>
  <c r="AM103" i="7"/>
  <c r="AN103" i="7" s="1"/>
  <c r="Y103" i="7" s="1"/>
  <c r="AM93" i="7"/>
  <c r="AN93" i="7" s="1"/>
  <c r="Y93" i="7" s="1"/>
  <c r="AM52" i="7"/>
  <c r="AN52" i="7" s="1"/>
  <c r="Y52" i="7" s="1"/>
  <c r="AM269" i="7"/>
  <c r="AN269" i="7" s="1"/>
  <c r="Y269" i="7" s="1"/>
  <c r="AM50" i="7"/>
  <c r="AN50" i="7" s="1"/>
  <c r="Y50" i="7" s="1"/>
  <c r="X3" i="7"/>
  <c r="AM53" i="7"/>
  <c r="AN53" i="7" s="1"/>
  <c r="Y53" i="7" s="1"/>
  <c r="AM403" i="7"/>
  <c r="AN403" i="7" s="1"/>
  <c r="Y403" i="7" s="1"/>
  <c r="AM77" i="7"/>
  <c r="AN77" i="7" s="1"/>
  <c r="Y77" i="7" s="1"/>
  <c r="AM363" i="7"/>
  <c r="AN363" i="7" s="1"/>
  <c r="Y363" i="7" s="1"/>
  <c r="AM293" i="7"/>
  <c r="AN293" i="7" s="1"/>
  <c r="Y293" i="7" s="1"/>
  <c r="AM199" i="7"/>
  <c r="AN199" i="7" s="1"/>
  <c r="Y199" i="7" s="1"/>
  <c r="AM40" i="7"/>
  <c r="AN40" i="7" s="1"/>
  <c r="Y40" i="7" s="1"/>
  <c r="AM416" i="7"/>
  <c r="AN416" i="7" s="1"/>
  <c r="Y416" i="7" s="1"/>
  <c r="X279" i="7"/>
  <c r="AM394" i="7"/>
  <c r="AN394" i="7" s="1"/>
  <c r="Y394" i="7" s="1"/>
  <c r="AM294" i="7"/>
  <c r="AN294" i="7" s="1"/>
  <c r="Y294" i="7" s="1"/>
  <c r="AM72" i="7"/>
  <c r="AN72" i="7" s="1"/>
  <c r="Y72" i="7" s="1"/>
  <c r="X368" i="7"/>
  <c r="X135" i="7"/>
  <c r="X176" i="7"/>
  <c r="AM271" i="7"/>
  <c r="AN271" i="7" s="1"/>
  <c r="Y271" i="7" s="1"/>
  <c r="AM211" i="7"/>
  <c r="AN211" i="7" s="1"/>
  <c r="Y211" i="7" s="1"/>
  <c r="AM193" i="7"/>
  <c r="AN193" i="7" s="1"/>
  <c r="Y193" i="7" s="1"/>
  <c r="AM191" i="7"/>
  <c r="AN191" i="7" s="1"/>
  <c r="Y191" i="7" s="1"/>
  <c r="AM127" i="7"/>
  <c r="AN127" i="7" s="1"/>
  <c r="Y127" i="7" s="1"/>
  <c r="AM258" i="7"/>
  <c r="AN258" i="7" s="1"/>
  <c r="Y258" i="7" s="1"/>
  <c r="AM187" i="7"/>
  <c r="AN187" i="7" s="1"/>
  <c r="Y187" i="7" s="1"/>
  <c r="AM166" i="7"/>
  <c r="AN166" i="7" s="1"/>
  <c r="Y166" i="7" s="1"/>
  <c r="AM117" i="7"/>
  <c r="AN117" i="7" s="1"/>
  <c r="Y117" i="7" s="1"/>
  <c r="V25" i="9"/>
  <c r="X152" i="7"/>
  <c r="AM390" i="7"/>
  <c r="AN390" i="7" s="1"/>
  <c r="Y390" i="7" s="1"/>
  <c r="AM360" i="7"/>
  <c r="AN360" i="7" s="1"/>
  <c r="Y360" i="7" s="1"/>
  <c r="AM341" i="7"/>
  <c r="AN341" i="7" s="1"/>
  <c r="Y341" i="7" s="1"/>
  <c r="AM332" i="7"/>
  <c r="AN332" i="7" s="1"/>
  <c r="Y332" i="7" s="1"/>
  <c r="AM239" i="7"/>
  <c r="AN239" i="7" s="1"/>
  <c r="Y239" i="7" s="1"/>
  <c r="AM212" i="7"/>
  <c r="AN212" i="7" s="1"/>
  <c r="Y212" i="7" s="1"/>
  <c r="AM3" i="7"/>
  <c r="AN3" i="7" s="1"/>
  <c r="Y3" i="7" s="1"/>
  <c r="V27" i="9"/>
  <c r="X369" i="7"/>
  <c r="X236" i="7"/>
  <c r="X218" i="7"/>
  <c r="AM335" i="7"/>
  <c r="AN335" i="7" s="1"/>
  <c r="Y335" i="7" s="1"/>
  <c r="AM236" i="7"/>
  <c r="AN236" i="7" s="1"/>
  <c r="Y236" i="7" s="1"/>
  <c r="AM220" i="7"/>
  <c r="AN220" i="7" s="1"/>
  <c r="Y220" i="7" s="1"/>
  <c r="AM201" i="7"/>
  <c r="AN201" i="7" s="1"/>
  <c r="Y201" i="7" s="1"/>
  <c r="AM180" i="7"/>
  <c r="AN180" i="7" s="1"/>
  <c r="Y180" i="7" s="1"/>
  <c r="AM15" i="7"/>
  <c r="AN15" i="7" s="1"/>
  <c r="Y15" i="7" s="1"/>
  <c r="V41" i="9"/>
  <c r="V8" i="9"/>
  <c r="X317" i="7"/>
  <c r="X280" i="7"/>
  <c r="X121" i="7"/>
  <c r="X90" i="7"/>
  <c r="AM374" i="7"/>
  <c r="AN374" i="7" s="1"/>
  <c r="Y374" i="7" s="1"/>
  <c r="AM318" i="7"/>
  <c r="AN318" i="7" s="1"/>
  <c r="Y318" i="7" s="1"/>
  <c r="AM282" i="7"/>
  <c r="AN282" i="7" s="1"/>
  <c r="Y282" i="7" s="1"/>
  <c r="AM253" i="7"/>
  <c r="AN253" i="7" s="1"/>
  <c r="Y253" i="7" s="1"/>
  <c r="AM204" i="7"/>
  <c r="AN204" i="7" s="1"/>
  <c r="Y204" i="7" s="1"/>
  <c r="AM177" i="7"/>
  <c r="AN177" i="7" s="1"/>
  <c r="Y177" i="7" s="1"/>
  <c r="AM85" i="7"/>
  <c r="AN85" i="7" s="1"/>
  <c r="Y85" i="7" s="1"/>
  <c r="AM46" i="7"/>
  <c r="AN46" i="7" s="1"/>
  <c r="Y46" i="7" s="1"/>
  <c r="AM229" i="7"/>
  <c r="AN229" i="7" s="1"/>
  <c r="Y229" i="7" s="1"/>
  <c r="AM172" i="7"/>
  <c r="AN172" i="7" s="1"/>
  <c r="Y172" i="7" s="1"/>
  <c r="AM41" i="7"/>
  <c r="AN41" i="7" s="1"/>
  <c r="Y41" i="7" s="1"/>
  <c r="AM414" i="7"/>
  <c r="AN414" i="7" s="1"/>
  <c r="Y414" i="7" s="1"/>
  <c r="AM66" i="7"/>
  <c r="AN66" i="7" s="1"/>
  <c r="Y66" i="7" s="1"/>
  <c r="X220" i="7"/>
  <c r="X315" i="7"/>
  <c r="X103" i="7"/>
  <c r="AM355" i="7"/>
  <c r="AN355" i="7" s="1"/>
  <c r="Y355" i="7" s="1"/>
  <c r="AK7" i="9"/>
  <c r="AL7" i="9" s="1"/>
  <c r="W7" i="9" s="1"/>
  <c r="AK49" i="9"/>
  <c r="AL49" i="9" s="1"/>
  <c r="W49" i="9" s="1"/>
  <c r="AM292" i="7"/>
  <c r="AN292" i="7" s="1"/>
  <c r="Y292" i="7" s="1"/>
  <c r="AM157" i="7"/>
  <c r="AN157" i="7" s="1"/>
  <c r="Y157" i="7" s="1"/>
  <c r="AM256" i="7"/>
  <c r="AN256" i="7" s="1"/>
  <c r="Y256" i="7" s="1"/>
  <c r="AK47" i="9"/>
  <c r="AL47" i="9" s="1"/>
  <c r="W47" i="9" s="1"/>
  <c r="X353" i="7"/>
  <c r="AM342" i="7"/>
  <c r="AN342" i="7" s="1"/>
  <c r="Y342" i="7" s="1"/>
  <c r="X23" i="7"/>
  <c r="AM366" i="7"/>
  <c r="AN366" i="7" s="1"/>
  <c r="Y366" i="7" s="1"/>
  <c r="AM246" i="7"/>
  <c r="AN246" i="7" s="1"/>
  <c r="Y246" i="7" s="1"/>
  <c r="AM131" i="7"/>
  <c r="AN131" i="7" s="1"/>
  <c r="Y131" i="7" s="1"/>
  <c r="AM116" i="7"/>
  <c r="AN116" i="7" s="1"/>
  <c r="Y116" i="7" s="1"/>
  <c r="V4" i="9"/>
  <c r="AM252" i="7"/>
  <c r="AN252" i="7" s="1"/>
  <c r="Y252" i="7" s="1"/>
  <c r="V26" i="9"/>
  <c r="V47" i="9"/>
  <c r="AM300" i="7"/>
  <c r="AN300" i="7" s="1"/>
  <c r="Y300" i="7" s="1"/>
  <c r="AM361" i="7"/>
  <c r="AN361" i="7" s="1"/>
  <c r="Y361" i="7" s="1"/>
  <c r="AM175" i="7"/>
  <c r="AN175" i="7" s="1"/>
  <c r="Y175" i="7" s="1"/>
  <c r="AM348" i="7"/>
  <c r="AN348" i="7" s="1"/>
  <c r="Y348" i="7" s="1"/>
  <c r="AM141" i="7"/>
  <c r="AN141" i="7" s="1"/>
  <c r="Y141" i="7" s="1"/>
  <c r="X351" i="7"/>
  <c r="X299" i="7"/>
  <c r="AM336" i="7"/>
  <c r="AN336" i="7" s="1"/>
  <c r="Y336" i="7" s="1"/>
  <c r="X328" i="7"/>
  <c r="AM257" i="7"/>
  <c r="AN257" i="7" s="1"/>
  <c r="Y257" i="7" s="1"/>
  <c r="AM251" i="7"/>
  <c r="AN251" i="7" s="1"/>
  <c r="Y251" i="7" s="1"/>
  <c r="AM243" i="7"/>
  <c r="AN243" i="7" s="1"/>
  <c r="Y243" i="7" s="1"/>
  <c r="AM224" i="7"/>
  <c r="AN224" i="7" s="1"/>
  <c r="Y224" i="7" s="1"/>
  <c r="V20" i="9"/>
  <c r="V19" i="9"/>
  <c r="X123" i="7"/>
  <c r="AM378" i="7"/>
  <c r="AN378" i="7" s="1"/>
  <c r="Y378" i="7" s="1"/>
  <c r="AM306" i="7"/>
  <c r="AN306" i="7" s="1"/>
  <c r="Y306" i="7" s="1"/>
  <c r="AM196" i="7"/>
  <c r="AN196" i="7" s="1"/>
  <c r="Y196" i="7" s="1"/>
  <c r="X217" i="7"/>
  <c r="AM296" i="7"/>
  <c r="AN296" i="7" s="1"/>
  <c r="Y296" i="7" s="1"/>
  <c r="AM6" i="7"/>
  <c r="AN6" i="7" s="1"/>
  <c r="Y6" i="7" s="1"/>
  <c r="X301" i="7"/>
  <c r="X25" i="7"/>
  <c r="AM47" i="7"/>
  <c r="AN47" i="7" s="1"/>
  <c r="Y47" i="7" s="1"/>
  <c r="AM24" i="7"/>
  <c r="AN24" i="7" s="1"/>
  <c r="Y24" i="7" s="1"/>
  <c r="AM298" i="7"/>
  <c r="AN298" i="7" s="1"/>
  <c r="Y298" i="7" s="1"/>
  <c r="X265" i="7"/>
  <c r="AM395" i="7"/>
  <c r="AN395" i="7" s="1"/>
  <c r="Y395" i="7" s="1"/>
  <c r="X77" i="7"/>
  <c r="X41" i="7"/>
  <c r="X356" i="7"/>
  <c r="X254" i="7"/>
  <c r="X238" i="7"/>
  <c r="X206" i="7"/>
  <c r="X190" i="7"/>
  <c r="X67" i="7"/>
  <c r="AM396" i="7"/>
  <c r="AN396" i="7" s="1"/>
  <c r="Y396" i="7" s="1"/>
  <c r="AM373" i="7"/>
  <c r="AN373" i="7" s="1"/>
  <c r="Y373" i="7" s="1"/>
  <c r="AM320" i="7"/>
  <c r="AN320" i="7" s="1"/>
  <c r="Y320" i="7" s="1"/>
  <c r="AM184" i="7"/>
  <c r="AN184" i="7" s="1"/>
  <c r="Y184" i="7" s="1"/>
  <c r="AM149" i="7"/>
  <c r="AN149" i="7" s="1"/>
  <c r="Y149" i="7" s="1"/>
  <c r="AM35" i="7"/>
  <c r="AN35" i="7" s="1"/>
  <c r="Y35" i="7" s="1"/>
  <c r="AM17" i="7"/>
  <c r="AN17" i="7" s="1"/>
  <c r="Y17" i="7" s="1"/>
  <c r="AM262" i="7"/>
  <c r="AN262" i="7" s="1"/>
  <c r="Y262" i="7" s="1"/>
  <c r="AM168" i="7"/>
  <c r="AN168" i="7" s="1"/>
  <c r="Y168" i="7" s="1"/>
  <c r="AM155" i="7"/>
  <c r="AN155" i="7" s="1"/>
  <c r="Y155" i="7" s="1"/>
  <c r="X53" i="7"/>
  <c r="AM21" i="7"/>
  <c r="AN21" i="7" s="1"/>
  <c r="Y21" i="7" s="1"/>
  <c r="V24" i="9"/>
  <c r="AK8" i="9"/>
  <c r="AL8" i="9" s="1"/>
  <c r="W8" i="9" s="1"/>
  <c r="W24" i="9"/>
  <c r="V14" i="9"/>
  <c r="AM174" i="7"/>
  <c r="AN174" i="7" s="1"/>
  <c r="Y174" i="7" s="1"/>
  <c r="AM126" i="7"/>
  <c r="AN126" i="7" s="1"/>
  <c r="Y126" i="7" s="1"/>
  <c r="AM99" i="7"/>
  <c r="AN99" i="7" s="1"/>
  <c r="Y99" i="7" s="1"/>
  <c r="AM88" i="7"/>
  <c r="AN88" i="7" s="1"/>
  <c r="Y88" i="7" s="1"/>
  <c r="AM43" i="7"/>
  <c r="AN43" i="7" s="1"/>
  <c r="Y43" i="7" s="1"/>
  <c r="AM16" i="7"/>
  <c r="AN16" i="7" s="1"/>
  <c r="Y16" i="7" s="1"/>
  <c r="V48" i="9"/>
  <c r="AK20" i="9"/>
  <c r="AL20" i="9" s="1"/>
  <c r="W20" i="9" s="1"/>
  <c r="AK18" i="9"/>
  <c r="AL18" i="9" s="1"/>
  <c r="W18" i="9" s="1"/>
  <c r="V3" i="9"/>
  <c r="AM181" i="7"/>
  <c r="AN181" i="7" s="1"/>
  <c r="Y181" i="7" s="1"/>
  <c r="AM123" i="7"/>
  <c r="AN123" i="7" s="1"/>
  <c r="Y123" i="7" s="1"/>
  <c r="AM114" i="7"/>
  <c r="AN114" i="7" s="1"/>
  <c r="Y114" i="7" s="1"/>
  <c r="AM38" i="7"/>
  <c r="AN38" i="7" s="1"/>
  <c r="Y38" i="7" s="1"/>
  <c r="AK45" i="9"/>
  <c r="AL45" i="9" s="1"/>
  <c r="W45" i="9" s="1"/>
  <c r="V5" i="9"/>
  <c r="V40" i="9"/>
  <c r="AK22" i="9"/>
  <c r="AL22" i="9" s="1"/>
  <c r="W22" i="9" s="1"/>
  <c r="AM357" i="7"/>
  <c r="AN357" i="7" s="1"/>
  <c r="Y357" i="7" s="1"/>
  <c r="AM289" i="7"/>
  <c r="AN289" i="7" s="1"/>
  <c r="Y289" i="7" s="1"/>
  <c r="AM218" i="7"/>
  <c r="AN218" i="7" s="1"/>
  <c r="Y218" i="7" s="1"/>
  <c r="AM203" i="7"/>
  <c r="AN203" i="7" s="1"/>
  <c r="Y203" i="7" s="1"/>
  <c r="AM178" i="7"/>
  <c r="AN178" i="7" s="1"/>
  <c r="Y178" i="7" s="1"/>
  <c r="AM156" i="7"/>
  <c r="AN156" i="7" s="1"/>
  <c r="Y156" i="7" s="1"/>
  <c r="AM94" i="7"/>
  <c r="AN94" i="7" s="1"/>
  <c r="Y94" i="7" s="1"/>
  <c r="AM76" i="7"/>
  <c r="AN76" i="7" s="1"/>
  <c r="Y76" i="7" s="1"/>
  <c r="AM27" i="7"/>
  <c r="AN27" i="7" s="1"/>
  <c r="Y27" i="7" s="1"/>
  <c r="V42" i="9"/>
  <c r="V38" i="9"/>
  <c r="AK25" i="9"/>
  <c r="AL25" i="9" s="1"/>
  <c r="W25" i="9" s="1"/>
  <c r="V17" i="9"/>
  <c r="V10" i="9"/>
  <c r="AM163" i="7"/>
  <c r="AN163" i="7" s="1"/>
  <c r="Y163" i="7" s="1"/>
  <c r="AM115" i="7"/>
  <c r="AN115" i="7" s="1"/>
  <c r="Y115" i="7" s="1"/>
  <c r="AM44" i="7"/>
  <c r="AN44" i="7" s="1"/>
  <c r="Y44" i="7" s="1"/>
  <c r="AM14" i="7"/>
  <c r="AN14" i="7" s="1"/>
  <c r="Y14" i="7" s="1"/>
  <c r="V36" i="9"/>
  <c r="V35" i="9"/>
  <c r="AM377" i="7"/>
  <c r="AN377" i="7" s="1"/>
  <c r="Y377" i="7" s="1"/>
  <c r="AM274" i="7"/>
  <c r="AN274" i="7" s="1"/>
  <c r="Y274" i="7" s="1"/>
  <c r="AM261" i="7"/>
  <c r="AN261" i="7" s="1"/>
  <c r="Y261" i="7" s="1"/>
  <c r="AM179" i="7"/>
  <c r="AN179" i="7" s="1"/>
  <c r="Y179" i="7" s="1"/>
  <c r="AM133" i="7"/>
  <c r="AN133" i="7" s="1"/>
  <c r="Y133" i="7" s="1"/>
  <c r="AM130" i="7"/>
  <c r="AN130" i="7" s="1"/>
  <c r="Y130" i="7" s="1"/>
  <c r="AM124" i="7"/>
  <c r="AN124" i="7" s="1"/>
  <c r="Y124" i="7" s="1"/>
  <c r="AM119" i="7"/>
  <c r="AN119" i="7" s="1"/>
  <c r="Y119" i="7" s="1"/>
  <c r="AM97" i="7"/>
  <c r="AN97" i="7" s="1"/>
  <c r="Y97" i="7" s="1"/>
  <c r="AM228" i="7"/>
  <c r="AN228" i="7" s="1"/>
  <c r="Y228" i="7" s="1"/>
  <c r="AM194" i="7"/>
  <c r="AN194" i="7" s="1"/>
  <c r="Y194" i="7" s="1"/>
  <c r="AM87" i="7"/>
  <c r="AN87" i="7" s="1"/>
  <c r="Y87" i="7" s="1"/>
  <c r="AM48" i="7"/>
  <c r="AN48" i="7" s="1"/>
  <c r="Y48" i="7" s="1"/>
  <c r="AM18" i="7"/>
  <c r="AN18" i="7" s="1"/>
  <c r="Y18" i="7" s="1"/>
  <c r="AK32" i="9"/>
  <c r="AL32" i="9" s="1"/>
  <c r="W32" i="9" s="1"/>
  <c r="AM71" i="7"/>
  <c r="AN71" i="7" s="1"/>
  <c r="Y71" i="7" s="1"/>
  <c r="AM39" i="7"/>
  <c r="AN39" i="7" s="1"/>
  <c r="Y39" i="7" s="1"/>
  <c r="AM8" i="7"/>
  <c r="AN8" i="7" s="1"/>
  <c r="Y8" i="7" s="1"/>
  <c r="AM208" i="7"/>
  <c r="AN208" i="7" s="1"/>
  <c r="Y208" i="7" s="1"/>
  <c r="AM182" i="7"/>
  <c r="AN182" i="7" s="1"/>
  <c r="Y182" i="7" s="1"/>
  <c r="AM132" i="7"/>
  <c r="AN132" i="7" s="1"/>
  <c r="Y132" i="7" s="1"/>
  <c r="AM100" i="7"/>
  <c r="AN100" i="7" s="1"/>
  <c r="Y100" i="7" s="1"/>
  <c r="V37" i="9"/>
  <c r="AK26" i="9"/>
  <c r="AL26" i="9" s="1"/>
  <c r="W26" i="9" s="1"/>
  <c r="V23" i="9"/>
  <c r="AM234" i="7"/>
  <c r="AN234" i="7" s="1"/>
  <c r="Y234" i="7" s="1"/>
  <c r="AM198" i="7"/>
  <c r="AN198" i="7" s="1"/>
  <c r="Y198" i="7" s="1"/>
  <c r="AM189" i="7"/>
  <c r="AN189" i="7" s="1"/>
  <c r="Y189" i="7" s="1"/>
  <c r="AM185" i="7"/>
  <c r="AN185" i="7" s="1"/>
  <c r="Y185" i="7" s="1"/>
  <c r="AM139" i="7"/>
  <c r="AN139" i="7" s="1"/>
  <c r="Y139" i="7" s="1"/>
  <c r="AM23" i="7"/>
  <c r="AN23" i="7" s="1"/>
  <c r="Y23" i="7" s="1"/>
  <c r="AM37" i="7"/>
  <c r="AN37" i="7" s="1"/>
  <c r="Y37" i="7" s="1"/>
  <c r="AM213" i="7"/>
  <c r="AN213" i="7" s="1"/>
  <c r="Y213" i="7" s="1"/>
  <c r="AM159" i="7"/>
  <c r="AN159" i="7" s="1"/>
  <c r="Y159" i="7" s="1"/>
  <c r="AM121" i="7"/>
  <c r="AN121" i="7" s="1"/>
  <c r="Y121" i="7" s="1"/>
  <c r="AM111" i="7"/>
  <c r="AN111" i="7" s="1"/>
  <c r="Y111" i="7" s="1"/>
  <c r="AM102" i="7"/>
  <c r="AN102" i="7" s="1"/>
  <c r="Y102" i="7" s="1"/>
  <c r="AM95" i="7"/>
  <c r="AN95" i="7" s="1"/>
  <c r="Y95" i="7" s="1"/>
  <c r="AK42" i="9"/>
  <c r="AL42" i="9" s="1"/>
  <c r="W42" i="9" s="1"/>
  <c r="AM80" i="7"/>
  <c r="AN80" i="7" s="1"/>
  <c r="Y80" i="7" s="1"/>
  <c r="V45" i="9"/>
  <c r="V12" i="9"/>
  <c r="W12" i="9"/>
  <c r="V44" i="9"/>
  <c r="W44" i="9"/>
  <c r="W23" i="9"/>
  <c r="V9" i="9"/>
  <c r="W9" i="9"/>
  <c r="V29" i="9"/>
  <c r="V28" i="9"/>
  <c r="V6" i="9"/>
  <c r="W10" i="9"/>
  <c r="W13" i="9"/>
  <c r="V13" i="9"/>
  <c r="W31" i="9"/>
  <c r="W15" i="9"/>
  <c r="W37" i="9"/>
  <c r="W40" i="9"/>
  <c r="W11" i="9"/>
  <c r="V43" i="9"/>
  <c r="W14" i="9"/>
  <c r="W17" i="9"/>
  <c r="W4" i="9"/>
  <c r="W16" i="9"/>
  <c r="AM276" i="7"/>
  <c r="AN276" i="7" s="1"/>
  <c r="Y276" i="7" s="1"/>
  <c r="AM250" i="7"/>
  <c r="AN250" i="7" s="1"/>
  <c r="Y250" i="7" s="1"/>
  <c r="AM150" i="7"/>
  <c r="AN150" i="7" s="1"/>
  <c r="Y150" i="7" s="1"/>
  <c r="AM12" i="7"/>
  <c r="AN12" i="7" s="1"/>
  <c r="Y12" i="7" s="1"/>
  <c r="AM311" i="7"/>
  <c r="AN311" i="7" s="1"/>
  <c r="Y311" i="7" s="1"/>
  <c r="AM247" i="7"/>
  <c r="AN247" i="7" s="1"/>
  <c r="Y247" i="7" s="1"/>
  <c r="AM384" i="7"/>
  <c r="AN384" i="7" s="1"/>
  <c r="Y384" i="7" s="1"/>
  <c r="AM129" i="7"/>
  <c r="AN129" i="7" s="1"/>
  <c r="Y129" i="7" s="1"/>
  <c r="AM214" i="7"/>
  <c r="AN214" i="7" s="1"/>
  <c r="Y214" i="7" s="1"/>
  <c r="AM210" i="7"/>
  <c r="AN210" i="7" s="1"/>
  <c r="Y210" i="7" s="1"/>
  <c r="AM160" i="7"/>
  <c r="AN160" i="7" s="1"/>
  <c r="Y160" i="7" s="1"/>
  <c r="AM143" i="7"/>
  <c r="AN143" i="7" s="1"/>
  <c r="Y143" i="7" s="1"/>
  <c r="AM190" i="7"/>
  <c r="AN190" i="7" s="1"/>
  <c r="Y190" i="7" s="1"/>
  <c r="AM404" i="7"/>
  <c r="AN404" i="7" s="1"/>
  <c r="Y404" i="7" s="1"/>
  <c r="AM319" i="7"/>
  <c r="AN319" i="7" s="1"/>
  <c r="Y319" i="7" s="1"/>
  <c r="AM226" i="7"/>
  <c r="AN226" i="7" s="1"/>
  <c r="Y226" i="7" s="1"/>
  <c r="AM153" i="7"/>
  <c r="AN153" i="7" s="1"/>
  <c r="Y153" i="7" s="1"/>
  <c r="X366" i="7"/>
  <c r="X187" i="7"/>
  <c r="AM398" i="7"/>
  <c r="AN398" i="7" s="1"/>
  <c r="Y398" i="7" s="1"/>
  <c r="AM303" i="7"/>
  <c r="AN303" i="7" s="1"/>
  <c r="Y303" i="7" s="1"/>
  <c r="AM254" i="7"/>
  <c r="AN254" i="7" s="1"/>
  <c r="Y254" i="7" s="1"/>
  <c r="AM219" i="7"/>
  <c r="AN219" i="7" s="1"/>
  <c r="Y219" i="7" s="1"/>
  <c r="AM104" i="7"/>
  <c r="AN104" i="7" s="1"/>
  <c r="Y104" i="7" s="1"/>
  <c r="X401" i="7"/>
  <c r="AM388" i="7"/>
  <c r="AN388" i="7" s="1"/>
  <c r="Y388" i="7" s="1"/>
  <c r="AM344" i="7"/>
  <c r="AN344" i="7" s="1"/>
  <c r="Y344" i="7" s="1"/>
  <c r="AM308" i="7"/>
  <c r="AN308" i="7" s="1"/>
  <c r="Y308" i="7" s="1"/>
  <c r="AM266" i="7"/>
  <c r="AN266" i="7" s="1"/>
  <c r="Y266" i="7" s="1"/>
  <c r="AM235" i="7"/>
  <c r="AN235" i="7" s="1"/>
  <c r="Y235" i="7" s="1"/>
  <c r="X139" i="7"/>
  <c r="X124" i="7"/>
  <c r="AM382" i="7"/>
  <c r="AN382" i="7" s="1"/>
  <c r="Y382" i="7" s="1"/>
  <c r="AM376" i="7"/>
  <c r="AN376" i="7" s="1"/>
  <c r="Y376" i="7" s="1"/>
  <c r="AM286" i="7"/>
  <c r="AN286" i="7" s="1"/>
  <c r="Y286" i="7" s="1"/>
  <c r="AM162" i="7"/>
  <c r="AN162" i="7" s="1"/>
  <c r="Y162" i="7" s="1"/>
  <c r="X415" i="7"/>
  <c r="X37" i="7"/>
  <c r="AM400" i="7"/>
  <c r="AN400" i="7" s="1"/>
  <c r="Y400" i="7" s="1"/>
  <c r="AM340" i="7"/>
  <c r="AN340" i="7" s="1"/>
  <c r="Y340" i="7" s="1"/>
  <c r="AM255" i="7"/>
  <c r="AN255" i="7" s="1"/>
  <c r="Y255" i="7" s="1"/>
  <c r="AM158" i="7"/>
  <c r="AN158" i="7" s="1"/>
  <c r="Y158" i="7" s="1"/>
  <c r="AM408" i="7"/>
  <c r="AN408" i="7" s="1"/>
  <c r="Y408" i="7" s="1"/>
  <c r="AM140" i="7"/>
  <c r="AN140" i="7" s="1"/>
  <c r="Y140" i="7" s="1"/>
  <c r="AM328" i="7"/>
  <c r="AN328" i="7" s="1"/>
  <c r="Y328" i="7" s="1"/>
  <c r="AM227" i="7"/>
  <c r="AN227" i="7" s="1"/>
  <c r="Y227" i="7" s="1"/>
  <c r="AM358" i="7"/>
  <c r="AN358" i="7" s="1"/>
  <c r="Y358" i="7" s="1"/>
  <c r="AM280" i="7"/>
  <c r="AN280" i="7" s="1"/>
  <c r="Y280" i="7" s="1"/>
  <c r="AM392" i="7"/>
  <c r="AN392" i="7" s="1"/>
  <c r="Y392" i="7" s="1"/>
  <c r="X350" i="7"/>
  <c r="AM273" i="7"/>
  <c r="AN273" i="7" s="1"/>
  <c r="Y273" i="7" s="1"/>
  <c r="AM270" i="7"/>
  <c r="AN270" i="7" s="1"/>
  <c r="Y270" i="7" s="1"/>
  <c r="X232" i="7"/>
  <c r="X399" i="7"/>
  <c r="X384" i="7"/>
  <c r="X370" i="7"/>
  <c r="AM105" i="7"/>
  <c r="AN105" i="7" s="1"/>
  <c r="Y105" i="7" s="1"/>
  <c r="AM49" i="7"/>
  <c r="AN49" i="7" s="1"/>
  <c r="Y49" i="7" s="1"/>
  <c r="AM368" i="7"/>
  <c r="AN368" i="7" s="1"/>
  <c r="Y368" i="7" s="1"/>
  <c r="AM107" i="7"/>
  <c r="AN107" i="7" s="1"/>
  <c r="Y107" i="7" s="1"/>
  <c r="AM372" i="7"/>
  <c r="AN372" i="7" s="1"/>
  <c r="Y372" i="7" s="1"/>
  <c r="AM356" i="7"/>
  <c r="AN356" i="7" s="1"/>
  <c r="Y356" i="7" s="1"/>
  <c r="AM287" i="7"/>
  <c r="AN287" i="7" s="1"/>
  <c r="Y287" i="7" s="1"/>
  <c r="AM232" i="7"/>
  <c r="AN232" i="7" s="1"/>
  <c r="Y232" i="7" s="1"/>
  <c r="AM25" i="7"/>
  <c r="AN25" i="7" s="1"/>
  <c r="Y25" i="7" s="1"/>
  <c r="AM265" i="7"/>
  <c r="AN265" i="7" s="1"/>
  <c r="Y265" i="7" s="1"/>
  <c r="AM242" i="7"/>
  <c r="AN242" i="7" s="1"/>
  <c r="Y242" i="7" s="1"/>
  <c r="AM237" i="7"/>
  <c r="AN237" i="7" s="1"/>
  <c r="Y237" i="7" s="1"/>
  <c r="AM176" i="7"/>
  <c r="AN176" i="7" s="1"/>
  <c r="Y176" i="7" s="1"/>
  <c r="AM120" i="7"/>
  <c r="AN120" i="7" s="1"/>
  <c r="Y120" i="7" s="1"/>
  <c r="AM96" i="7"/>
  <c r="AN96" i="7" s="1"/>
  <c r="Y96" i="7" s="1"/>
  <c r="AM13" i="7"/>
  <c r="AN13" i="7" s="1"/>
  <c r="Y13" i="7" s="1"/>
  <c r="AM186" i="7"/>
  <c r="AN186" i="7" s="1"/>
  <c r="Y186" i="7" s="1"/>
  <c r="AM108" i="7"/>
  <c r="AN108" i="7" s="1"/>
  <c r="Y108" i="7" s="1"/>
  <c r="AM89" i="7"/>
  <c r="AN89" i="7" s="1"/>
  <c r="Y89" i="7" s="1"/>
  <c r="AM324" i="7"/>
  <c r="AN324" i="7" s="1"/>
  <c r="Y324" i="7" s="1"/>
  <c r="AM279" i="7"/>
  <c r="AN279" i="7" s="1"/>
  <c r="Y279" i="7" s="1"/>
  <c r="AM260" i="7"/>
  <c r="AN260" i="7" s="1"/>
  <c r="Y260" i="7" s="1"/>
  <c r="AM350" i="7"/>
  <c r="AN350" i="7" s="1"/>
  <c r="Y350" i="7" s="1"/>
  <c r="AM334" i="7"/>
  <c r="AN334" i="7" s="1"/>
  <c r="Y334" i="7" s="1"/>
  <c r="AM207" i="7"/>
  <c r="AN207" i="7" s="1"/>
  <c r="Y207" i="7" s="1"/>
  <c r="AM134" i="7"/>
  <c r="AN134" i="7" s="1"/>
  <c r="Y134" i="7" s="1"/>
  <c r="AM125" i="7"/>
  <c r="AN125" i="7" s="1"/>
  <c r="Y125" i="7" s="1"/>
  <c r="AM122" i="7"/>
  <c r="AN122" i="7" s="1"/>
  <c r="Y122" i="7" s="1"/>
  <c r="AM82" i="7"/>
  <c r="AN82" i="7" s="1"/>
  <c r="Y82" i="7" s="1"/>
  <c r="X140" i="7"/>
  <c r="AM302" i="7"/>
  <c r="AN302" i="7" s="1"/>
  <c r="Y302" i="7" s="1"/>
  <c r="AM244" i="7"/>
  <c r="AN244" i="7" s="1"/>
  <c r="Y244" i="7" s="1"/>
  <c r="AM233" i="7"/>
  <c r="AN233" i="7" s="1"/>
  <c r="Y233" i="7" s="1"/>
  <c r="AM202" i="7"/>
  <c r="AN202" i="7" s="1"/>
  <c r="Y202" i="7" s="1"/>
  <c r="AM192" i="7"/>
  <c r="AN192" i="7" s="1"/>
  <c r="Y192" i="7" s="1"/>
  <c r="AM165" i="7"/>
  <c r="AN165" i="7" s="1"/>
  <c r="Y165" i="7" s="1"/>
  <c r="AM19" i="7"/>
  <c r="AN19" i="7" s="1"/>
  <c r="Y19" i="7" s="1"/>
  <c r="AM152" i="7"/>
  <c r="AN152" i="7" s="1"/>
  <c r="Y152" i="7" s="1"/>
  <c r="AM86" i="7"/>
  <c r="AN86" i="7" s="1"/>
  <c r="Y86" i="7" s="1"/>
  <c r="AM11" i="7"/>
  <c r="AN11" i="7" s="1"/>
  <c r="Y11" i="7" s="1"/>
  <c r="AM240" i="7"/>
  <c r="AN240" i="7" s="1"/>
  <c r="Y240" i="7" s="1"/>
  <c r="AM223" i="7"/>
  <c r="AN223" i="7" s="1"/>
  <c r="Y223" i="7" s="1"/>
  <c r="AM171" i="7"/>
  <c r="AN171" i="7" s="1"/>
  <c r="Y171" i="7" s="1"/>
  <c r="AM144" i="7"/>
  <c r="AN144" i="7" s="1"/>
  <c r="Y144" i="7" s="1"/>
  <c r="AM170" i="7"/>
  <c r="AN170" i="7" s="1"/>
  <c r="Y170" i="7" s="1"/>
  <c r="AM106" i="7"/>
  <c r="AN106" i="7" s="1"/>
  <c r="Y106" i="7" s="1"/>
  <c r="X5" i="7"/>
  <c r="AM154" i="7"/>
  <c r="AN154" i="7" s="1"/>
  <c r="Y154" i="7" s="1"/>
  <c r="AM128" i="7"/>
  <c r="AN128" i="7" s="1"/>
  <c r="Y128" i="7" s="1"/>
  <c r="AM45" i="7"/>
  <c r="AN45" i="7" s="1"/>
  <c r="Y45" i="7" s="1"/>
  <c r="AM231" i="7"/>
  <c r="AN231" i="7" s="1"/>
  <c r="Y231" i="7" s="1"/>
  <c r="AM173" i="7"/>
  <c r="AN173" i="7" s="1"/>
  <c r="Y173" i="7" s="1"/>
  <c r="AM112" i="7"/>
  <c r="AN112" i="7" s="1"/>
  <c r="Y112" i="7" s="1"/>
  <c r="AM90" i="7"/>
  <c r="AN90" i="7" s="1"/>
  <c r="Y90" i="7" s="1"/>
  <c r="AM4" i="7"/>
  <c r="AN4" i="7" s="1"/>
  <c r="Y4" i="7" s="1"/>
  <c r="AM148" i="7"/>
  <c r="AN148" i="7" s="1"/>
  <c r="Y148" i="7" s="1"/>
  <c r="AM142" i="7"/>
  <c r="AN142" i="7" s="1"/>
  <c r="Y142" i="7" s="1"/>
  <c r="AM81" i="7"/>
  <c r="AN81" i="7" s="1"/>
  <c r="Y81" i="7" s="1"/>
  <c r="AM9" i="7"/>
  <c r="AN9" i="7" s="1"/>
  <c r="Y9" i="7" s="1"/>
  <c r="AM138" i="7"/>
  <c r="AN138" i="7" s="1"/>
  <c r="Y138" i="7" s="1"/>
  <c r="AM33" i="7"/>
  <c r="AN33" i="7" s="1"/>
  <c r="Y33" i="7" s="1"/>
  <c r="AM67" i="7"/>
  <c r="AN67" i="7" s="1"/>
  <c r="Y67" i="7" s="1"/>
  <c r="AM10" i="7"/>
  <c r="AN10" i="7" s="1"/>
  <c r="Y10" i="7" s="1"/>
  <c r="AM74" i="7"/>
  <c r="AN74" i="7" s="1"/>
  <c r="Y74" i="7" s="1"/>
  <c r="X337" i="7"/>
  <c r="X313" i="7"/>
  <c r="X283" i="7"/>
  <c r="X251" i="7"/>
  <c r="X235" i="7"/>
  <c r="X171" i="7"/>
  <c r="X82" i="7"/>
  <c r="X8" i="7"/>
  <c r="X403" i="7"/>
  <c r="X382" i="7"/>
  <c r="X199" i="7"/>
  <c r="X119" i="7"/>
  <c r="X104" i="7"/>
  <c r="X300" i="7"/>
  <c r="X268" i="7"/>
  <c r="X40" i="7"/>
  <c r="X354" i="7"/>
  <c r="X204" i="7"/>
  <c r="X249" i="7"/>
  <c r="X203" i="7"/>
  <c r="X201" i="7"/>
  <c r="X36" i="7"/>
  <c r="X108" i="7"/>
  <c r="X340" i="7"/>
  <c r="X173" i="7"/>
  <c r="X141" i="7"/>
  <c r="X125" i="7"/>
  <c r="X93" i="7"/>
  <c r="X10" i="7"/>
  <c r="X250" i="7"/>
  <c r="X202" i="7"/>
  <c r="X105" i="7"/>
  <c r="X216" i="7"/>
  <c r="X237" i="7"/>
  <c r="X387" i="7"/>
  <c r="X404" i="7"/>
  <c r="X286" i="7"/>
  <c r="X109" i="7"/>
  <c r="X83" i="7"/>
  <c r="X80" i="7"/>
  <c r="X219" i="7"/>
  <c r="X188" i="7"/>
  <c r="X122" i="7"/>
  <c r="X21" i="7"/>
  <c r="X338" i="7"/>
  <c r="X383" i="7"/>
  <c r="X252" i="7"/>
  <c r="X233" i="7"/>
  <c r="X151" i="7"/>
  <c r="X107" i="7"/>
  <c r="X102" i="7"/>
  <c r="X92" i="7"/>
  <c r="X339" i="7"/>
  <c r="X402" i="7"/>
  <c r="X385" i="7"/>
  <c r="X367" i="7"/>
  <c r="X296" i="7"/>
  <c r="X264" i="7"/>
  <c r="X183" i="7"/>
  <c r="X155" i="7"/>
  <c r="X106" i="7"/>
  <c r="X19" i="7"/>
  <c r="X76" i="7"/>
  <c r="X35" i="7"/>
  <c r="X398" i="7"/>
  <c r="X419" i="7"/>
  <c r="X386" i="7"/>
  <c r="X267" i="7"/>
  <c r="X154" i="7"/>
  <c r="X81" i="7"/>
  <c r="X39" i="7"/>
  <c r="X410" i="7"/>
  <c r="X394" i="7"/>
  <c r="X378" i="7"/>
  <c r="X346" i="7"/>
  <c r="X244" i="7"/>
  <c r="X180" i="7"/>
  <c r="X131" i="7"/>
  <c r="X115" i="7"/>
  <c r="X73" i="7"/>
  <c r="X48" i="7"/>
  <c r="X32" i="7"/>
  <c r="X16" i="7"/>
  <c r="X418" i="7"/>
  <c r="X417" i="7"/>
  <c r="X285" i="7"/>
  <c r="X205" i="7"/>
  <c r="X24" i="7"/>
  <c r="X166" i="7"/>
  <c r="X6" i="7"/>
  <c r="X362" i="7"/>
  <c r="X247" i="7"/>
  <c r="X150" i="7"/>
  <c r="X137" i="7"/>
  <c r="X51" i="7"/>
  <c r="X349" i="7"/>
  <c r="X316" i="7"/>
  <c r="X9" i="7"/>
  <c r="X311" i="7"/>
  <c r="X253" i="7"/>
  <c r="X169" i="7"/>
  <c r="X153" i="7"/>
  <c r="X4" i="7"/>
  <c r="X134" i="7"/>
  <c r="X282" i="7"/>
  <c r="X413" i="7"/>
  <c r="X397" i="7"/>
  <c r="X156" i="7"/>
  <c r="X388" i="7"/>
  <c r="X355" i="7"/>
  <c r="X231" i="7"/>
  <c r="X120" i="7"/>
  <c r="X91" i="7"/>
  <c r="X400" i="7"/>
  <c r="X88" i="7"/>
  <c r="X327" i="7"/>
  <c r="X352" i="7"/>
  <c r="X263" i="7"/>
  <c r="Y419" i="7"/>
  <c r="X416" i="7"/>
  <c r="X269" i="7"/>
  <c r="X266" i="7"/>
  <c r="X284" i="7"/>
  <c r="X371" i="7"/>
  <c r="X365" i="7"/>
  <c r="X281" i="7"/>
  <c r="X189" i="7"/>
  <c r="X172" i="7"/>
  <c r="X221" i="7"/>
  <c r="X136" i="7"/>
  <c r="X38" i="7"/>
  <c r="X79" i="7"/>
  <c r="X381" i="7"/>
  <c r="X298" i="7"/>
  <c r="X234" i="7"/>
  <c r="X372" i="7"/>
  <c r="X318" i="7"/>
  <c r="X302" i="7"/>
  <c r="X270" i="7"/>
  <c r="X222" i="7"/>
  <c r="X157" i="7"/>
  <c r="X42" i="7"/>
  <c r="X26" i="7"/>
  <c r="X314" i="7"/>
  <c r="X248" i="7"/>
  <c r="X215" i="7"/>
  <c r="X186" i="7"/>
  <c r="X22" i="7"/>
  <c r="X334" i="7"/>
  <c r="X66" i="7"/>
  <c r="X170" i="7"/>
  <c r="X414" i="7"/>
  <c r="X336" i="7"/>
  <c r="X168" i="7"/>
  <c r="X118" i="7"/>
  <c r="X89" i="7"/>
  <c r="X412" i="7"/>
  <c r="X396" i="7"/>
  <c r="X380" i="7"/>
  <c r="X364" i="7"/>
  <c r="X348" i="7"/>
  <c r="X326" i="7"/>
  <c r="X310" i="7"/>
  <c r="X294" i="7"/>
  <c r="X278" i="7"/>
  <c r="X262" i="7"/>
  <c r="X246" i="7"/>
  <c r="X230" i="7"/>
  <c r="X214" i="7"/>
  <c r="X198" i="7"/>
  <c r="X182" i="7"/>
  <c r="X165" i="7"/>
  <c r="X149" i="7"/>
  <c r="X133" i="7"/>
  <c r="X117" i="7"/>
  <c r="X101" i="7"/>
  <c r="X333" i="7"/>
  <c r="X75" i="7"/>
  <c r="X50" i="7"/>
  <c r="X34" i="7"/>
  <c r="X18" i="7"/>
  <c r="X411" i="7"/>
  <c r="X395" i="7"/>
  <c r="X379" i="7"/>
  <c r="X363" i="7"/>
  <c r="X347" i="7"/>
  <c r="X325" i="7"/>
  <c r="X309" i="7"/>
  <c r="X293" i="7"/>
  <c r="X277" i="7"/>
  <c r="X261" i="7"/>
  <c r="X245" i="7"/>
  <c r="X229" i="7"/>
  <c r="X213" i="7"/>
  <c r="X197" i="7"/>
  <c r="X181" i="7"/>
  <c r="X164" i="7"/>
  <c r="X148" i="7"/>
  <c r="X132" i="7"/>
  <c r="X116" i="7"/>
  <c r="X100" i="7"/>
  <c r="X332" i="7"/>
  <c r="X74" i="7"/>
  <c r="X49" i="7"/>
  <c r="X33" i="7"/>
  <c r="X17" i="7"/>
  <c r="X409" i="7"/>
  <c r="X393" i="7"/>
  <c r="X377" i="7"/>
  <c r="X361" i="7"/>
  <c r="X345" i="7"/>
  <c r="X323" i="7"/>
  <c r="X307" i="7"/>
  <c r="X291" i="7"/>
  <c r="X275" i="7"/>
  <c r="X259" i="7"/>
  <c r="X243" i="7"/>
  <c r="X227" i="7"/>
  <c r="X211" i="7"/>
  <c r="X195" i="7"/>
  <c r="X179" i="7"/>
  <c r="X162" i="7"/>
  <c r="X146" i="7"/>
  <c r="X130" i="7"/>
  <c r="X114" i="7"/>
  <c r="X98" i="7"/>
  <c r="X330" i="7"/>
  <c r="X72" i="7"/>
  <c r="X47" i="7"/>
  <c r="X31" i="7"/>
  <c r="X15" i="7"/>
  <c r="X408" i="7"/>
  <c r="X392" i="7"/>
  <c r="X376" i="7"/>
  <c r="X360" i="7"/>
  <c r="X344" i="7"/>
  <c r="X322" i="7"/>
  <c r="X306" i="7"/>
  <c r="X290" i="7"/>
  <c r="X274" i="7"/>
  <c r="X258" i="7"/>
  <c r="X242" i="7"/>
  <c r="X226" i="7"/>
  <c r="X210" i="7"/>
  <c r="X194" i="7"/>
  <c r="X178" i="7"/>
  <c r="X161" i="7"/>
  <c r="X145" i="7"/>
  <c r="X129" i="7"/>
  <c r="X113" i="7"/>
  <c r="X97" i="7"/>
  <c r="X87" i="7"/>
  <c r="X71" i="7"/>
  <c r="X46" i="7"/>
  <c r="X30" i="7"/>
  <c r="X14" i="7"/>
  <c r="X324" i="7"/>
  <c r="X308" i="7"/>
  <c r="X292" i="7"/>
  <c r="X276" i="7"/>
  <c r="X260" i="7"/>
  <c r="X228" i="7"/>
  <c r="X212" i="7"/>
  <c r="X196" i="7"/>
  <c r="X163" i="7"/>
  <c r="X147" i="7"/>
  <c r="X99" i="7"/>
  <c r="X331" i="7"/>
  <c r="X407" i="7"/>
  <c r="X391" i="7"/>
  <c r="X375" i="7"/>
  <c r="X359" i="7"/>
  <c r="X343" i="7"/>
  <c r="X321" i="7"/>
  <c r="X305" i="7"/>
  <c r="X289" i="7"/>
  <c r="X273" i="7"/>
  <c r="X257" i="7"/>
  <c r="X241" i="7"/>
  <c r="X225" i="7"/>
  <c r="X209" i="7"/>
  <c r="X193" i="7"/>
  <c r="X177" i="7"/>
  <c r="X160" i="7"/>
  <c r="X144" i="7"/>
  <c r="X128" i="7"/>
  <c r="X112" i="7"/>
  <c r="X96" i="7"/>
  <c r="X86" i="7"/>
  <c r="X70" i="7"/>
  <c r="X45" i="7"/>
  <c r="X29" i="7"/>
  <c r="X13" i="7"/>
  <c r="X406" i="7"/>
  <c r="X390" i="7"/>
  <c r="X374" i="7"/>
  <c r="X358" i="7"/>
  <c r="X342" i="7"/>
  <c r="X320" i="7"/>
  <c r="X304" i="7"/>
  <c r="X288" i="7"/>
  <c r="X272" i="7"/>
  <c r="X256" i="7"/>
  <c r="X240" i="7"/>
  <c r="X224" i="7"/>
  <c r="X208" i="7"/>
  <c r="X192" i="7"/>
  <c r="X175" i="7"/>
  <c r="X159" i="7"/>
  <c r="X143" i="7"/>
  <c r="X127" i="7"/>
  <c r="X111" i="7"/>
  <c r="X95" i="7"/>
  <c r="X85" i="7"/>
  <c r="X69" i="7"/>
  <c r="X44" i="7"/>
  <c r="X28" i="7"/>
  <c r="X12" i="7"/>
  <c r="X405" i="7"/>
  <c r="X389" i="7"/>
  <c r="X373" i="7"/>
  <c r="X357" i="7"/>
  <c r="X341" i="7"/>
  <c r="X319" i="7"/>
  <c r="X303" i="7"/>
  <c r="X287" i="7"/>
  <c r="X271" i="7"/>
  <c r="X255" i="7"/>
  <c r="X239" i="7"/>
  <c r="X223" i="7"/>
  <c r="X207" i="7"/>
  <c r="X191" i="7"/>
  <c r="X174" i="7"/>
  <c r="X158" i="7"/>
  <c r="X142" i="7"/>
  <c r="X126" i="7"/>
  <c r="X110" i="7"/>
  <c r="X94" i="7"/>
  <c r="X84" i="7"/>
  <c r="X68" i="7"/>
  <c r="X43" i="7"/>
  <c r="X27" i="7"/>
  <c r="X11" i="7"/>
  <c r="Y371" i="7"/>
  <c r="Y397" i="7"/>
  <c r="Y118" i="7"/>
  <c r="BH2" i="7" l="1"/>
  <c r="A488" i="1" l="1"/>
  <c r="A426" i="7" l="1"/>
  <c r="A407" i="10"/>
  <c r="E1" i="3"/>
  <c r="AG2" i="9" l="1"/>
  <c r="A64" i="9"/>
  <c r="AL2" i="7"/>
  <c r="AK2" i="7"/>
  <c r="AJ2" i="7"/>
  <c r="AG2" i="1"/>
  <c r="AF2" i="1"/>
  <c r="AI2" i="7"/>
  <c r="AE2" i="1"/>
  <c r="U123" i="12"/>
  <c r="V123" i="12" s="1"/>
  <c r="W123" i="12"/>
  <c r="Z123" i="12"/>
  <c r="AA123" i="12"/>
  <c r="AB123" i="12"/>
  <c r="AC123" i="12"/>
  <c r="AD123" i="12" s="1"/>
  <c r="AE123" i="12"/>
  <c r="AF123" i="12" s="1"/>
  <c r="AG123" i="12"/>
  <c r="AH123" i="12" s="1"/>
  <c r="AI123" i="12"/>
  <c r="AJ123" i="12" s="1"/>
  <c r="AK123" i="12"/>
  <c r="AL123" i="12"/>
  <c r="AM123" i="12"/>
  <c r="AN123" i="12"/>
  <c r="AO123" i="12"/>
  <c r="AP123" i="12"/>
  <c r="AQ123" i="12"/>
  <c r="AR123" i="12"/>
  <c r="AS123" i="12"/>
  <c r="U124" i="12"/>
  <c r="V124" i="12" s="1"/>
  <c r="W124" i="12"/>
  <c r="Z124" i="12"/>
  <c r="AA124" i="12"/>
  <c r="AB124" i="12" s="1"/>
  <c r="AC124" i="12"/>
  <c r="AD124" i="12" s="1"/>
  <c r="AE124" i="12"/>
  <c r="AF124" i="12" s="1"/>
  <c r="AG124" i="12"/>
  <c r="AH124" i="12" s="1"/>
  <c r="AI124" i="12"/>
  <c r="AJ124" i="12" s="1"/>
  <c r="AK124" i="12"/>
  <c r="AL124" i="12"/>
  <c r="AM124" i="12"/>
  <c r="AN124" i="12"/>
  <c r="AO124" i="12"/>
  <c r="AP124" i="12"/>
  <c r="AQ124" i="12"/>
  <c r="AR124" i="12"/>
  <c r="AS124" i="12"/>
  <c r="U125" i="12"/>
  <c r="V125" i="12" s="1"/>
  <c r="W125" i="12"/>
  <c r="Z125" i="12"/>
  <c r="AA125" i="12"/>
  <c r="AB125" i="12" s="1"/>
  <c r="AC125" i="12"/>
  <c r="AD125" i="12" s="1"/>
  <c r="AE125" i="12"/>
  <c r="AF125" i="12" s="1"/>
  <c r="AG125" i="12"/>
  <c r="AH125" i="12" s="1"/>
  <c r="AI125" i="12"/>
  <c r="AJ125" i="12" s="1"/>
  <c r="AK125" i="12"/>
  <c r="AL125" i="12"/>
  <c r="AM125" i="12"/>
  <c r="AN125" i="12"/>
  <c r="AO125" i="12"/>
  <c r="AP125" i="12"/>
  <c r="AQ125" i="12"/>
  <c r="AR125" i="12"/>
  <c r="AS125" i="12"/>
  <c r="U126" i="12"/>
  <c r="V126" i="12" s="1"/>
  <c r="W126" i="12"/>
  <c r="Z126" i="12"/>
  <c r="AA126" i="12"/>
  <c r="AB126" i="12" s="1"/>
  <c r="AC126" i="12"/>
  <c r="AD126" i="12" s="1"/>
  <c r="AE126" i="12"/>
  <c r="AF126" i="12" s="1"/>
  <c r="AG126" i="12"/>
  <c r="AH126" i="12" s="1"/>
  <c r="AI126" i="12"/>
  <c r="AJ126" i="12" s="1"/>
  <c r="AK126" i="12"/>
  <c r="AL126" i="12"/>
  <c r="AM126" i="12"/>
  <c r="AN126" i="12"/>
  <c r="AO126" i="12"/>
  <c r="AP126" i="12"/>
  <c r="AQ126" i="12"/>
  <c r="AR126" i="12"/>
  <c r="AS126" i="12"/>
  <c r="U127" i="12"/>
  <c r="V127" i="12" s="1"/>
  <c r="W127" i="12"/>
  <c r="Z127" i="12"/>
  <c r="AA127" i="12"/>
  <c r="AB127" i="12" s="1"/>
  <c r="AC127" i="12"/>
  <c r="AD127" i="12" s="1"/>
  <c r="AE127" i="12"/>
  <c r="AF127" i="12" s="1"/>
  <c r="AG127" i="12"/>
  <c r="AH127" i="12" s="1"/>
  <c r="AI127" i="12"/>
  <c r="AJ127" i="12" s="1"/>
  <c r="AK127" i="12"/>
  <c r="AL127" i="12"/>
  <c r="AM127" i="12"/>
  <c r="AN127" i="12"/>
  <c r="AO127" i="12"/>
  <c r="AP127" i="12"/>
  <c r="AQ127" i="12"/>
  <c r="AR127" i="12"/>
  <c r="AS127" i="12"/>
  <c r="U128" i="12"/>
  <c r="V128" i="12" s="1"/>
  <c r="W128" i="12"/>
  <c r="Z128" i="12"/>
  <c r="AA128" i="12"/>
  <c r="AB128" i="12" s="1"/>
  <c r="AC128" i="12"/>
  <c r="AD128" i="12" s="1"/>
  <c r="AE128" i="12"/>
  <c r="AF128" i="12" s="1"/>
  <c r="AG128" i="12"/>
  <c r="AH128" i="12" s="1"/>
  <c r="AI128" i="12"/>
  <c r="AJ128" i="12" s="1"/>
  <c r="AK128" i="12"/>
  <c r="AL128" i="12"/>
  <c r="AM128" i="12"/>
  <c r="AN128" i="12"/>
  <c r="AO128" i="12"/>
  <c r="AP128" i="12"/>
  <c r="AQ128" i="12"/>
  <c r="AR128" i="12"/>
  <c r="AS128" i="12"/>
  <c r="U129" i="12"/>
  <c r="V129" i="12" s="1"/>
  <c r="W129" i="12"/>
  <c r="Z129" i="12"/>
  <c r="AA129" i="12"/>
  <c r="AB129" i="12" s="1"/>
  <c r="AC129" i="12"/>
  <c r="AD129" i="12" s="1"/>
  <c r="AE129" i="12"/>
  <c r="AF129" i="12" s="1"/>
  <c r="AG129" i="12"/>
  <c r="AH129" i="12" s="1"/>
  <c r="AI129" i="12"/>
  <c r="AJ129" i="12" s="1"/>
  <c r="AK129" i="12"/>
  <c r="AL129" i="12"/>
  <c r="AM129" i="12"/>
  <c r="AN129" i="12"/>
  <c r="AO129" i="12"/>
  <c r="AP129" i="12"/>
  <c r="AQ129" i="12"/>
  <c r="AR129" i="12"/>
  <c r="AS129" i="12"/>
  <c r="U130" i="12"/>
  <c r="V130" i="12" s="1"/>
  <c r="W130" i="12"/>
  <c r="Z130" i="12"/>
  <c r="AA130" i="12"/>
  <c r="AB130" i="12" s="1"/>
  <c r="AC130" i="12"/>
  <c r="AD130" i="12" s="1"/>
  <c r="AE130" i="12"/>
  <c r="AF130" i="12" s="1"/>
  <c r="AG130" i="12"/>
  <c r="AH130" i="12" s="1"/>
  <c r="AI130" i="12"/>
  <c r="AJ130" i="12" s="1"/>
  <c r="AK130" i="12"/>
  <c r="AL130" i="12"/>
  <c r="AM130" i="12"/>
  <c r="AN130" i="12"/>
  <c r="AO130" i="12"/>
  <c r="AP130" i="12"/>
  <c r="AQ130" i="12"/>
  <c r="AR130" i="12"/>
  <c r="AS130" i="12"/>
  <c r="U131" i="12"/>
  <c r="V131" i="12" s="1"/>
  <c r="W131" i="12"/>
  <c r="Z131" i="12"/>
  <c r="AA131" i="12"/>
  <c r="AB131" i="12" s="1"/>
  <c r="AC131" i="12"/>
  <c r="AD131" i="12" s="1"/>
  <c r="AE131" i="12"/>
  <c r="AF131" i="12" s="1"/>
  <c r="AG131" i="12"/>
  <c r="AH131" i="12" s="1"/>
  <c r="AI131" i="12"/>
  <c r="AJ131" i="12" s="1"/>
  <c r="AK131" i="12"/>
  <c r="AL131" i="12"/>
  <c r="AM131" i="12"/>
  <c r="AN131" i="12"/>
  <c r="AO131" i="12"/>
  <c r="AP131" i="12"/>
  <c r="AQ131" i="12"/>
  <c r="AR131" i="12"/>
  <c r="AS131" i="12"/>
  <c r="U132" i="12"/>
  <c r="V132" i="12" s="1"/>
  <c r="W132" i="12"/>
  <c r="Z132" i="12"/>
  <c r="AA132" i="12"/>
  <c r="AB132" i="12" s="1"/>
  <c r="AC132" i="12"/>
  <c r="AD132" i="12" s="1"/>
  <c r="AE132" i="12"/>
  <c r="AF132" i="12" s="1"/>
  <c r="AG132" i="12"/>
  <c r="AH132" i="12" s="1"/>
  <c r="AI132" i="12"/>
  <c r="AJ132" i="12" s="1"/>
  <c r="AK132" i="12"/>
  <c r="AL132" i="12"/>
  <c r="AM132" i="12"/>
  <c r="AN132" i="12"/>
  <c r="AO132" i="12"/>
  <c r="AP132" i="12"/>
  <c r="AQ132" i="12"/>
  <c r="AR132" i="12"/>
  <c r="AS132" i="12"/>
  <c r="U133" i="12"/>
  <c r="V133" i="12" s="1"/>
  <c r="S133" i="12" s="1"/>
  <c r="W133" i="12"/>
  <c r="Z133" i="12"/>
  <c r="AA133" i="12"/>
  <c r="AB133" i="12" s="1"/>
  <c r="AC133" i="12"/>
  <c r="AD133" i="12" s="1"/>
  <c r="AE133" i="12"/>
  <c r="AF133" i="12" s="1"/>
  <c r="AG133" i="12"/>
  <c r="AH133" i="12" s="1"/>
  <c r="AI133" i="12"/>
  <c r="AJ133" i="12" s="1"/>
  <c r="AK133" i="12"/>
  <c r="AL133" i="12"/>
  <c r="AM133" i="12"/>
  <c r="AN133" i="12"/>
  <c r="AO133" i="12"/>
  <c r="AP133" i="12"/>
  <c r="AQ133" i="12"/>
  <c r="AR133" i="12"/>
  <c r="AS133" i="12"/>
  <c r="U134" i="12"/>
  <c r="V134" i="12" s="1"/>
  <c r="S134" i="12" s="1"/>
  <c r="W134" i="12"/>
  <c r="Z134" i="12"/>
  <c r="AA134" i="12"/>
  <c r="AB134" i="12" s="1"/>
  <c r="AC134" i="12"/>
  <c r="AD134" i="12" s="1"/>
  <c r="AE134" i="12"/>
  <c r="AF134" i="12" s="1"/>
  <c r="AG134" i="12"/>
  <c r="AH134" i="12" s="1"/>
  <c r="AI134" i="12"/>
  <c r="AJ134" i="12" s="1"/>
  <c r="AK134" i="12"/>
  <c r="AL134" i="12"/>
  <c r="AM134" i="12"/>
  <c r="AN134" i="12"/>
  <c r="AO134" i="12"/>
  <c r="AP134" i="12"/>
  <c r="AQ134" i="12"/>
  <c r="AR134" i="12"/>
  <c r="AS134" i="12"/>
  <c r="U135" i="12"/>
  <c r="V135" i="12" s="1"/>
  <c r="W135" i="12"/>
  <c r="Z135" i="12"/>
  <c r="AA135" i="12"/>
  <c r="AB135" i="12"/>
  <c r="AC135" i="12"/>
  <c r="AD135" i="12" s="1"/>
  <c r="AE135" i="12"/>
  <c r="AF135" i="12" s="1"/>
  <c r="AG135" i="12"/>
  <c r="AH135" i="12" s="1"/>
  <c r="AI135" i="12"/>
  <c r="AJ135" i="12" s="1"/>
  <c r="AK135" i="12"/>
  <c r="AL135" i="12"/>
  <c r="AM135" i="12"/>
  <c r="AN135" i="12"/>
  <c r="AO135" i="12"/>
  <c r="AP135" i="12"/>
  <c r="AQ135" i="12"/>
  <c r="AR135" i="12"/>
  <c r="AS135" i="12"/>
  <c r="U136" i="12"/>
  <c r="V136" i="12" s="1"/>
  <c r="S136" i="12" s="1"/>
  <c r="W136" i="12"/>
  <c r="Z136" i="12"/>
  <c r="AA136" i="12"/>
  <c r="AB136" i="12" s="1"/>
  <c r="AC136" i="12"/>
  <c r="AD136" i="12" s="1"/>
  <c r="AE136" i="12"/>
  <c r="AF136" i="12" s="1"/>
  <c r="AG136" i="12"/>
  <c r="AH136" i="12" s="1"/>
  <c r="AI136" i="12"/>
  <c r="AJ136" i="12" s="1"/>
  <c r="AK136" i="12"/>
  <c r="AL136" i="12"/>
  <c r="AM136" i="12"/>
  <c r="AN136" i="12"/>
  <c r="AO136" i="12"/>
  <c r="AP136" i="12"/>
  <c r="AQ136" i="12"/>
  <c r="AR136" i="12"/>
  <c r="AS136" i="12"/>
  <c r="U137" i="12"/>
  <c r="V137" i="12" s="1"/>
  <c r="W137" i="12"/>
  <c r="Z137" i="12"/>
  <c r="AA137" i="12"/>
  <c r="AB137" i="12" s="1"/>
  <c r="AC137" i="12"/>
  <c r="AD137" i="12" s="1"/>
  <c r="AE137" i="12"/>
  <c r="AF137" i="12" s="1"/>
  <c r="AG137" i="12"/>
  <c r="AH137" i="12" s="1"/>
  <c r="AI137" i="12"/>
  <c r="AJ137" i="12" s="1"/>
  <c r="AK137" i="12"/>
  <c r="AL137" i="12"/>
  <c r="AM137" i="12"/>
  <c r="AN137" i="12"/>
  <c r="AO137" i="12"/>
  <c r="AP137" i="12"/>
  <c r="AQ137" i="12"/>
  <c r="AR137" i="12"/>
  <c r="AS137" i="12"/>
  <c r="U138" i="12"/>
  <c r="V138" i="12" s="1"/>
  <c r="W138" i="12"/>
  <c r="Z138" i="12"/>
  <c r="AA138" i="12"/>
  <c r="AB138" i="12" s="1"/>
  <c r="AC138" i="12"/>
  <c r="AD138" i="12" s="1"/>
  <c r="AE138" i="12"/>
  <c r="AF138" i="12" s="1"/>
  <c r="AG138" i="12"/>
  <c r="AH138" i="12" s="1"/>
  <c r="AI138" i="12"/>
  <c r="AJ138" i="12" s="1"/>
  <c r="AK138" i="12"/>
  <c r="AL138" i="12"/>
  <c r="AM138" i="12"/>
  <c r="AN138" i="12"/>
  <c r="AO138" i="12"/>
  <c r="AP138" i="12"/>
  <c r="AQ138" i="12"/>
  <c r="AR138" i="12"/>
  <c r="AS138" i="12"/>
  <c r="U139" i="12"/>
  <c r="V139" i="12" s="1"/>
  <c r="W139" i="12"/>
  <c r="Z139" i="12"/>
  <c r="AA139" i="12"/>
  <c r="AB139" i="12" s="1"/>
  <c r="AC139" i="12"/>
  <c r="AD139" i="12" s="1"/>
  <c r="AE139" i="12"/>
  <c r="AF139" i="12" s="1"/>
  <c r="AG139" i="12"/>
  <c r="AH139" i="12" s="1"/>
  <c r="AI139" i="12"/>
  <c r="AJ139" i="12" s="1"/>
  <c r="AK139" i="12"/>
  <c r="AL139" i="12"/>
  <c r="AM139" i="12"/>
  <c r="AN139" i="12"/>
  <c r="AO139" i="12"/>
  <c r="AP139" i="12"/>
  <c r="AQ139" i="12"/>
  <c r="AR139" i="12"/>
  <c r="AS139" i="12"/>
  <c r="U140" i="12"/>
  <c r="V140" i="12" s="1"/>
  <c r="W140" i="12"/>
  <c r="Z140" i="12"/>
  <c r="AA140" i="12"/>
  <c r="AB140" i="12" s="1"/>
  <c r="AC140" i="12"/>
  <c r="AD140" i="12" s="1"/>
  <c r="AE140" i="12"/>
  <c r="AF140" i="12" s="1"/>
  <c r="AG140" i="12"/>
  <c r="AH140" i="12" s="1"/>
  <c r="AI140" i="12"/>
  <c r="AJ140" i="12" s="1"/>
  <c r="AK140" i="12"/>
  <c r="AL140" i="12"/>
  <c r="AM140" i="12"/>
  <c r="AN140" i="12"/>
  <c r="AO140" i="12"/>
  <c r="AP140" i="12"/>
  <c r="AQ140" i="12"/>
  <c r="AR140" i="12"/>
  <c r="AS140" i="12"/>
  <c r="U141" i="12"/>
  <c r="V141" i="12" s="1"/>
  <c r="W141" i="12"/>
  <c r="Z141" i="12"/>
  <c r="AA141" i="12"/>
  <c r="AB141" i="12" s="1"/>
  <c r="AC141" i="12"/>
  <c r="AD141" i="12" s="1"/>
  <c r="AE141" i="12"/>
  <c r="AF141" i="12" s="1"/>
  <c r="AG141" i="12"/>
  <c r="AH141" i="12" s="1"/>
  <c r="AI141" i="12"/>
  <c r="AJ141" i="12" s="1"/>
  <c r="AK141" i="12"/>
  <c r="AL141" i="12"/>
  <c r="AM141" i="12"/>
  <c r="AN141" i="12"/>
  <c r="AO141" i="12"/>
  <c r="AP141" i="12"/>
  <c r="AQ141" i="12"/>
  <c r="AR141" i="12"/>
  <c r="AS141" i="12"/>
  <c r="U142" i="12"/>
  <c r="V142" i="12" s="1"/>
  <c r="W142" i="12"/>
  <c r="Z142" i="12"/>
  <c r="AA142" i="12"/>
  <c r="AB142" i="12" s="1"/>
  <c r="AC142" i="12"/>
  <c r="AD142" i="12" s="1"/>
  <c r="AE142" i="12"/>
  <c r="AF142" i="12" s="1"/>
  <c r="AG142" i="12"/>
  <c r="AH142" i="12" s="1"/>
  <c r="AI142" i="12"/>
  <c r="AJ142" i="12" s="1"/>
  <c r="AK142" i="12"/>
  <c r="AL142" i="12"/>
  <c r="AM142" i="12"/>
  <c r="AN142" i="12"/>
  <c r="AO142" i="12"/>
  <c r="AP142" i="12"/>
  <c r="AQ142" i="12"/>
  <c r="AR142" i="12"/>
  <c r="AS142" i="12"/>
  <c r="U143" i="12"/>
  <c r="V143" i="12" s="1"/>
  <c r="S143" i="12" s="1"/>
  <c r="W143" i="12"/>
  <c r="Z143" i="12"/>
  <c r="AA143" i="12"/>
  <c r="AB143" i="12" s="1"/>
  <c r="AC143" i="12"/>
  <c r="AD143" i="12" s="1"/>
  <c r="AE143" i="12"/>
  <c r="AF143" i="12" s="1"/>
  <c r="AG143" i="12"/>
  <c r="AH143" i="12" s="1"/>
  <c r="AI143" i="12"/>
  <c r="AJ143" i="12" s="1"/>
  <c r="AK143" i="12"/>
  <c r="AL143" i="12"/>
  <c r="AM143" i="12"/>
  <c r="AN143" i="12"/>
  <c r="AO143" i="12"/>
  <c r="AP143" i="12"/>
  <c r="AQ143" i="12"/>
  <c r="AR143" i="12"/>
  <c r="AS143" i="12"/>
  <c r="U144" i="12"/>
  <c r="V144" i="12" s="1"/>
  <c r="W144" i="12"/>
  <c r="Z144" i="12"/>
  <c r="AA144" i="12"/>
  <c r="AB144" i="12" s="1"/>
  <c r="AC144" i="12"/>
  <c r="AD144" i="12" s="1"/>
  <c r="AE144" i="12"/>
  <c r="AF144" i="12" s="1"/>
  <c r="AG144" i="12"/>
  <c r="AH144" i="12" s="1"/>
  <c r="AI144" i="12"/>
  <c r="AJ144" i="12" s="1"/>
  <c r="AK144" i="12"/>
  <c r="AL144" i="12"/>
  <c r="AM144" i="12"/>
  <c r="AN144" i="12"/>
  <c r="AO144" i="12"/>
  <c r="AP144" i="12"/>
  <c r="AQ144" i="12"/>
  <c r="AR144" i="12"/>
  <c r="AS144" i="12"/>
  <c r="U145" i="12"/>
  <c r="V145" i="12" s="1"/>
  <c r="S145" i="12" s="1"/>
  <c r="W145" i="12"/>
  <c r="Z145" i="12"/>
  <c r="AA145" i="12"/>
  <c r="AB145" i="12"/>
  <c r="AC145" i="12"/>
  <c r="AD145" i="12" s="1"/>
  <c r="AE145" i="12"/>
  <c r="AF145" i="12" s="1"/>
  <c r="AG145" i="12"/>
  <c r="AH145" i="12" s="1"/>
  <c r="AI145" i="12"/>
  <c r="AJ145" i="12" s="1"/>
  <c r="AK145" i="12"/>
  <c r="AL145" i="12"/>
  <c r="AM145" i="12"/>
  <c r="AN145" i="12"/>
  <c r="AO145" i="12"/>
  <c r="AP145" i="12"/>
  <c r="AQ145" i="12"/>
  <c r="AR145" i="12"/>
  <c r="AS145" i="12"/>
  <c r="U146" i="12"/>
  <c r="V146" i="12" s="1"/>
  <c r="S146" i="12" s="1"/>
  <c r="W146" i="12"/>
  <c r="Z146" i="12"/>
  <c r="AA146" i="12"/>
  <c r="AB146" i="12" s="1"/>
  <c r="AC146" i="12"/>
  <c r="AD146" i="12" s="1"/>
  <c r="AE146" i="12"/>
  <c r="AF146" i="12" s="1"/>
  <c r="AG146" i="12"/>
  <c r="AH146" i="12" s="1"/>
  <c r="AI146" i="12"/>
  <c r="AJ146" i="12" s="1"/>
  <c r="AK146" i="12"/>
  <c r="AL146" i="12"/>
  <c r="AM146" i="12"/>
  <c r="AN146" i="12"/>
  <c r="AO146" i="12"/>
  <c r="AP146" i="12"/>
  <c r="AQ146" i="12"/>
  <c r="AR146" i="12"/>
  <c r="AS146" i="12"/>
  <c r="U147" i="12"/>
  <c r="V147" i="12" s="1"/>
  <c r="W147" i="12"/>
  <c r="Z147" i="12"/>
  <c r="AA147" i="12"/>
  <c r="AB147" i="12" s="1"/>
  <c r="AC147" i="12"/>
  <c r="AD147" i="12" s="1"/>
  <c r="AE147" i="12"/>
  <c r="AF147" i="12" s="1"/>
  <c r="AG147" i="12"/>
  <c r="AH147" i="12" s="1"/>
  <c r="AI147" i="12"/>
  <c r="AJ147" i="12" s="1"/>
  <c r="AK147" i="12"/>
  <c r="AL147" i="12"/>
  <c r="AM147" i="12"/>
  <c r="AN147" i="12"/>
  <c r="AO147" i="12"/>
  <c r="AP147" i="12"/>
  <c r="AQ147" i="12"/>
  <c r="AR147" i="12"/>
  <c r="AS147" i="12"/>
  <c r="U148" i="12"/>
  <c r="V148" i="12" s="1"/>
  <c r="S148" i="12" s="1"/>
  <c r="W148" i="12"/>
  <c r="Z148" i="12"/>
  <c r="AA148" i="12"/>
  <c r="AB148" i="12" s="1"/>
  <c r="AC148" i="12"/>
  <c r="AD148" i="12" s="1"/>
  <c r="AE148" i="12"/>
  <c r="AF148" i="12" s="1"/>
  <c r="AG148" i="12"/>
  <c r="AH148" i="12" s="1"/>
  <c r="AI148" i="12"/>
  <c r="AJ148" i="12" s="1"/>
  <c r="AK148" i="12"/>
  <c r="AL148" i="12"/>
  <c r="AM148" i="12"/>
  <c r="AN148" i="12"/>
  <c r="AO148" i="12"/>
  <c r="AP148" i="12"/>
  <c r="AQ148" i="12"/>
  <c r="AR148" i="12"/>
  <c r="AS148" i="12"/>
  <c r="B221" i="12"/>
  <c r="E2" i="4"/>
  <c r="E3" i="4"/>
  <c r="E4" i="4"/>
  <c r="E5" i="4"/>
  <c r="E6" i="4"/>
  <c r="E7" i="4"/>
  <c r="E8" i="4"/>
  <c r="E10" i="4"/>
  <c r="E11" i="4"/>
  <c r="E12" i="4"/>
  <c r="E1" i="4"/>
  <c r="S128" i="12" l="1"/>
  <c r="S142" i="12"/>
  <c r="S127" i="12"/>
  <c r="S141" i="12"/>
  <c r="S126" i="12"/>
  <c r="S140" i="12"/>
  <c r="S125" i="12"/>
  <c r="S139" i="12"/>
  <c r="S124" i="12"/>
  <c r="S138" i="12"/>
  <c r="S137" i="12"/>
  <c r="S123" i="12"/>
  <c r="S135" i="12"/>
  <c r="S132" i="12"/>
  <c r="S131" i="12"/>
  <c r="S144" i="12"/>
  <c r="S130" i="12"/>
  <c r="S147" i="12"/>
  <c r="S129" i="12"/>
  <c r="T138" i="12"/>
  <c r="T148" i="12"/>
  <c r="T130" i="12"/>
  <c r="T129" i="12"/>
  <c r="T135" i="12"/>
  <c r="T141" i="12"/>
  <c r="T128" i="12"/>
  <c r="T147" i="12"/>
  <c r="T134" i="12"/>
  <c r="T140" i="12"/>
  <c r="T146" i="12"/>
  <c r="T127" i="12"/>
  <c r="T133" i="12"/>
  <c r="T139" i="12"/>
  <c r="T126" i="12"/>
  <c r="T145" i="12"/>
  <c r="T132" i="12"/>
  <c r="T144" i="12"/>
  <c r="T125" i="12"/>
  <c r="T131" i="12"/>
  <c r="T137" i="12"/>
  <c r="T124" i="12"/>
  <c r="T143" i="12"/>
  <c r="T136" i="12"/>
  <c r="T142" i="12"/>
  <c r="T123" i="12"/>
  <c r="AT2" i="1"/>
  <c r="AJ2" i="1"/>
  <c r="AP3" i="12" l="1"/>
  <c r="AQ3" i="12"/>
  <c r="AP4" i="12"/>
  <c r="AQ4" i="12"/>
  <c r="AP5" i="12"/>
  <c r="AQ5" i="12"/>
  <c r="AP6" i="12"/>
  <c r="AQ6" i="12"/>
  <c r="AP7" i="12"/>
  <c r="AQ7" i="12"/>
  <c r="AP8" i="12"/>
  <c r="AQ8" i="12"/>
  <c r="AP9" i="12"/>
  <c r="AQ9" i="12"/>
  <c r="AP10" i="12"/>
  <c r="AQ10" i="12"/>
  <c r="AP11" i="12"/>
  <c r="AQ11" i="12"/>
  <c r="AP12" i="12"/>
  <c r="AQ12" i="12"/>
  <c r="AP13" i="12"/>
  <c r="AQ13" i="12"/>
  <c r="AP14" i="12"/>
  <c r="AQ14" i="12"/>
  <c r="AP15" i="12"/>
  <c r="AQ15" i="12"/>
  <c r="AP16" i="12"/>
  <c r="AQ16" i="12"/>
  <c r="AP17" i="12"/>
  <c r="AQ17" i="12"/>
  <c r="AP18" i="12"/>
  <c r="AQ18" i="12"/>
  <c r="AP19" i="12"/>
  <c r="AQ19" i="12"/>
  <c r="AP20" i="12"/>
  <c r="AQ20" i="12"/>
  <c r="AP21" i="12"/>
  <c r="AQ21" i="12"/>
  <c r="AP22" i="12"/>
  <c r="AQ22" i="12"/>
  <c r="AP23" i="12"/>
  <c r="AQ23" i="12"/>
  <c r="AP24" i="12"/>
  <c r="AQ24" i="12"/>
  <c r="AP25" i="12"/>
  <c r="AQ25" i="12"/>
  <c r="AP26" i="12"/>
  <c r="AQ26" i="12"/>
  <c r="AP27" i="12"/>
  <c r="AQ27" i="12"/>
  <c r="AP28" i="12"/>
  <c r="AQ28" i="12"/>
  <c r="AP29" i="12"/>
  <c r="AQ29" i="12"/>
  <c r="AP30" i="12"/>
  <c r="AQ30" i="12"/>
  <c r="AP31" i="12"/>
  <c r="AQ31" i="12"/>
  <c r="AP32" i="12"/>
  <c r="AQ32" i="12"/>
  <c r="AP33" i="12"/>
  <c r="AQ33" i="12"/>
  <c r="AP34" i="12"/>
  <c r="AQ34" i="12"/>
  <c r="AP35" i="12"/>
  <c r="AQ35" i="12"/>
  <c r="AP36" i="12"/>
  <c r="AQ36" i="12"/>
  <c r="AP37" i="12"/>
  <c r="AQ37" i="12"/>
  <c r="AP38" i="12"/>
  <c r="AQ38" i="12"/>
  <c r="AP39" i="12"/>
  <c r="AQ39" i="12"/>
  <c r="AP40" i="12"/>
  <c r="AQ40" i="12"/>
  <c r="AP41" i="12"/>
  <c r="AQ41" i="12"/>
  <c r="AP42" i="12"/>
  <c r="AQ42" i="12"/>
  <c r="AP43" i="12"/>
  <c r="AQ43" i="12"/>
  <c r="AP44" i="12"/>
  <c r="AQ44" i="12"/>
  <c r="AP45" i="12"/>
  <c r="AQ45" i="12"/>
  <c r="AP46" i="12"/>
  <c r="AQ46" i="12"/>
  <c r="AP47" i="12"/>
  <c r="AQ47" i="12"/>
  <c r="AP48" i="12"/>
  <c r="AQ48" i="12"/>
  <c r="AP49" i="12"/>
  <c r="AQ49" i="12"/>
  <c r="AP50" i="12"/>
  <c r="AQ50" i="12"/>
  <c r="AP51" i="12"/>
  <c r="AQ51" i="12"/>
  <c r="AP52" i="12"/>
  <c r="AQ52" i="12"/>
  <c r="AP53" i="12"/>
  <c r="AQ53" i="12"/>
  <c r="AP54" i="12"/>
  <c r="AQ54" i="12"/>
  <c r="AP55" i="12"/>
  <c r="AQ55" i="12"/>
  <c r="AP56" i="12"/>
  <c r="AQ56" i="12"/>
  <c r="AP57" i="12"/>
  <c r="AQ57" i="12"/>
  <c r="AP58" i="12"/>
  <c r="AQ58" i="12"/>
  <c r="AP59" i="12"/>
  <c r="AQ59" i="12"/>
  <c r="AP60" i="12"/>
  <c r="AQ60" i="12"/>
  <c r="AP61" i="12"/>
  <c r="AQ61" i="12"/>
  <c r="AP62" i="12"/>
  <c r="AQ62" i="12"/>
  <c r="AP63" i="12"/>
  <c r="AQ63" i="12"/>
  <c r="AP64" i="12"/>
  <c r="AQ64" i="12"/>
  <c r="AP65" i="12"/>
  <c r="AQ65" i="12"/>
  <c r="AP66" i="12"/>
  <c r="AQ66" i="12"/>
  <c r="AP67" i="12"/>
  <c r="AQ67" i="12"/>
  <c r="AP68" i="12"/>
  <c r="AQ68" i="12"/>
  <c r="AP69" i="12"/>
  <c r="AQ69" i="12"/>
  <c r="AP70" i="12"/>
  <c r="AQ70" i="12"/>
  <c r="AP71" i="12"/>
  <c r="AQ71" i="12"/>
  <c r="AP72" i="12"/>
  <c r="AQ72" i="12"/>
  <c r="AP73" i="12"/>
  <c r="AQ73" i="12"/>
  <c r="AP74" i="12"/>
  <c r="AQ74" i="12"/>
  <c r="AP75" i="12"/>
  <c r="AQ75" i="12"/>
  <c r="AP76" i="12"/>
  <c r="AQ76" i="12"/>
  <c r="AP77" i="12"/>
  <c r="AQ77" i="12"/>
  <c r="AP78" i="12"/>
  <c r="AQ78" i="12"/>
  <c r="AP79" i="12"/>
  <c r="AQ79" i="12"/>
  <c r="AP80" i="12"/>
  <c r="AQ80" i="12"/>
  <c r="AP81" i="12"/>
  <c r="AQ81" i="12"/>
  <c r="AP82" i="12"/>
  <c r="AQ82" i="12"/>
  <c r="AP83" i="12"/>
  <c r="AQ83" i="12"/>
  <c r="AP84" i="12"/>
  <c r="AQ84" i="12"/>
  <c r="AP85" i="12"/>
  <c r="AQ85" i="12"/>
  <c r="AP86" i="12"/>
  <c r="AQ86" i="12"/>
  <c r="AP87" i="12"/>
  <c r="AQ87" i="12"/>
  <c r="AP88" i="12"/>
  <c r="AQ88" i="12"/>
  <c r="AP89" i="12"/>
  <c r="AQ89" i="12"/>
  <c r="AP90" i="12"/>
  <c r="AQ90" i="12"/>
  <c r="AP91" i="12"/>
  <c r="AQ91" i="12"/>
  <c r="AP92" i="12"/>
  <c r="AQ92" i="12"/>
  <c r="AP93" i="12"/>
  <c r="AQ93" i="12"/>
  <c r="AP94" i="12"/>
  <c r="AQ94" i="12"/>
  <c r="AP95" i="12"/>
  <c r="AQ95" i="12"/>
  <c r="AP96" i="12"/>
  <c r="AQ96" i="12"/>
  <c r="AP97" i="12"/>
  <c r="AQ97" i="12"/>
  <c r="AP98" i="12"/>
  <c r="AQ98" i="12"/>
  <c r="AP99" i="12"/>
  <c r="AQ99" i="12"/>
  <c r="AP100" i="12"/>
  <c r="AQ100" i="12"/>
  <c r="AP101" i="12"/>
  <c r="AQ101" i="12"/>
  <c r="AP102" i="12"/>
  <c r="AQ102" i="12"/>
  <c r="AP103" i="12"/>
  <c r="AQ103" i="12"/>
  <c r="AP104" i="12"/>
  <c r="AQ104" i="12"/>
  <c r="AP105" i="12"/>
  <c r="AQ105" i="12"/>
  <c r="AP106" i="12"/>
  <c r="AQ106" i="12"/>
  <c r="AP107" i="12"/>
  <c r="AQ107" i="12"/>
  <c r="AP108" i="12"/>
  <c r="AQ108" i="12"/>
  <c r="AP109" i="12"/>
  <c r="AQ109" i="12"/>
  <c r="AP110" i="12"/>
  <c r="AQ110" i="12"/>
  <c r="AP111" i="12"/>
  <c r="AQ111" i="12"/>
  <c r="AP112" i="12"/>
  <c r="AQ112" i="12"/>
  <c r="AP113" i="12"/>
  <c r="AQ113" i="12"/>
  <c r="AP114" i="12"/>
  <c r="AQ114" i="12"/>
  <c r="AP115" i="12"/>
  <c r="AQ115" i="12"/>
  <c r="AP116" i="12"/>
  <c r="AQ116" i="12"/>
  <c r="AP117" i="12"/>
  <c r="AQ117" i="12"/>
  <c r="AP118" i="12"/>
  <c r="AQ118" i="12"/>
  <c r="AP119" i="12"/>
  <c r="AQ119" i="12"/>
  <c r="AP120" i="12"/>
  <c r="AQ120" i="12"/>
  <c r="AP121" i="12"/>
  <c r="AQ121" i="12"/>
  <c r="AP122" i="12"/>
  <c r="AQ122" i="12"/>
  <c r="AQ2" i="12"/>
  <c r="AP2" i="12"/>
  <c r="AS2" i="10"/>
  <c r="AR2" i="10"/>
  <c r="AO2" i="10"/>
  <c r="BB2" i="9"/>
  <c r="BA2" i="9"/>
  <c r="AX2" i="9"/>
  <c r="AD2" i="9"/>
  <c r="BC2" i="7"/>
  <c r="BF2" i="7" l="1"/>
  <c r="BE2" i="7"/>
  <c r="BB2" i="7"/>
  <c r="AX2" i="1"/>
  <c r="AW2" i="1"/>
  <c r="AL3" i="12" l="1"/>
  <c r="AL4" i="12"/>
  <c r="AL5" i="12"/>
  <c r="AL6" i="12"/>
  <c r="AL7" i="12"/>
  <c r="AL8" i="12"/>
  <c r="AL9" i="12"/>
  <c r="AL10" i="12"/>
  <c r="AL11" i="12"/>
  <c r="AL12" i="12"/>
  <c r="AL13" i="12"/>
  <c r="AL14" i="12"/>
  <c r="AL15" i="12"/>
  <c r="AL16" i="12"/>
  <c r="AL17" i="12"/>
  <c r="AL18" i="12"/>
  <c r="AL19" i="12"/>
  <c r="AL20" i="12"/>
  <c r="AL21" i="12"/>
  <c r="AL22" i="12"/>
  <c r="AL23" i="12"/>
  <c r="AL24" i="12"/>
  <c r="AL25" i="12"/>
  <c r="AL26" i="12"/>
  <c r="AL27" i="12"/>
  <c r="AL28" i="12"/>
  <c r="AL29" i="12"/>
  <c r="AL30" i="12"/>
  <c r="AL31" i="12"/>
  <c r="AL32" i="12"/>
  <c r="AL33" i="12"/>
  <c r="AL34" i="12"/>
  <c r="AL35" i="12"/>
  <c r="AL36" i="12"/>
  <c r="AL37" i="12"/>
  <c r="AL38" i="12"/>
  <c r="AL39" i="12"/>
  <c r="AL40" i="12"/>
  <c r="AL41" i="12"/>
  <c r="AL42" i="12"/>
  <c r="AL43" i="12"/>
  <c r="AL44" i="12"/>
  <c r="AL45" i="12"/>
  <c r="AL46" i="12"/>
  <c r="AL47" i="12"/>
  <c r="AL48" i="12"/>
  <c r="AL49" i="12"/>
  <c r="AL50" i="12"/>
  <c r="AL51" i="12"/>
  <c r="AL52" i="12"/>
  <c r="AL53" i="12"/>
  <c r="AL54" i="12"/>
  <c r="AL55" i="12"/>
  <c r="AL56" i="12"/>
  <c r="AL57" i="12"/>
  <c r="AL58" i="12"/>
  <c r="AL59" i="12"/>
  <c r="AL60" i="12"/>
  <c r="AL61" i="12"/>
  <c r="AL62" i="12"/>
  <c r="AL63" i="12"/>
  <c r="AL64" i="12"/>
  <c r="AL65" i="12"/>
  <c r="AL66" i="12"/>
  <c r="AL67" i="12"/>
  <c r="AL68" i="12"/>
  <c r="AL69" i="12"/>
  <c r="AL70" i="12"/>
  <c r="AL71" i="12"/>
  <c r="AL72" i="12"/>
  <c r="AL73" i="12"/>
  <c r="AL74" i="12"/>
  <c r="AL75" i="12"/>
  <c r="AL76" i="12"/>
  <c r="AL77" i="12"/>
  <c r="AL78" i="12"/>
  <c r="AL79" i="12"/>
  <c r="AL80" i="12"/>
  <c r="AL81" i="12"/>
  <c r="AL82" i="12"/>
  <c r="AL83" i="12"/>
  <c r="AL84" i="12"/>
  <c r="AL85" i="12"/>
  <c r="AL86" i="12"/>
  <c r="AL87" i="12"/>
  <c r="AL88" i="12"/>
  <c r="AL89" i="12"/>
  <c r="AL90" i="12"/>
  <c r="AL91" i="12"/>
  <c r="AL92" i="12"/>
  <c r="AL93" i="12"/>
  <c r="AL94" i="12"/>
  <c r="AL95" i="12"/>
  <c r="AL96" i="12"/>
  <c r="AL97" i="12"/>
  <c r="AL98" i="12"/>
  <c r="AL99" i="12"/>
  <c r="AL100" i="12"/>
  <c r="AL101" i="12"/>
  <c r="AL102" i="12"/>
  <c r="AL103" i="12"/>
  <c r="AL104" i="12"/>
  <c r="AL105" i="12"/>
  <c r="AL106" i="12"/>
  <c r="AL107" i="12"/>
  <c r="AL108" i="12"/>
  <c r="AL109" i="12"/>
  <c r="AL110" i="12"/>
  <c r="AL111" i="12"/>
  <c r="AL112" i="12"/>
  <c r="AL113" i="12"/>
  <c r="AL114" i="12"/>
  <c r="AL115" i="12"/>
  <c r="AL116" i="12"/>
  <c r="AL117" i="12"/>
  <c r="AL118" i="12"/>
  <c r="AL119" i="12"/>
  <c r="AL120" i="12"/>
  <c r="AL121" i="12"/>
  <c r="AL122" i="12"/>
  <c r="AL2" i="12"/>
  <c r="U3" i="12"/>
  <c r="V3" i="12"/>
  <c r="S3" i="12" s="1"/>
  <c r="W3" i="12"/>
  <c r="Z3" i="12"/>
  <c r="AA3" i="12"/>
  <c r="AB3" i="12" s="1"/>
  <c r="AC3" i="12"/>
  <c r="AD3" i="12" s="1"/>
  <c r="AE3" i="12"/>
  <c r="AF3" i="12" s="1"/>
  <c r="AG3" i="12"/>
  <c r="AH3" i="12" s="1"/>
  <c r="AI3" i="12"/>
  <c r="AJ3" i="12" s="1"/>
  <c r="AK3" i="12"/>
  <c r="AM3" i="12"/>
  <c r="AN3" i="12"/>
  <c r="AO3" i="12"/>
  <c r="AR3" i="12"/>
  <c r="AS3" i="12"/>
  <c r="U4" i="12"/>
  <c r="V4" i="12" s="1"/>
  <c r="S4" i="12" s="1"/>
  <c r="W4" i="12"/>
  <c r="Z4" i="12"/>
  <c r="AA4" i="12"/>
  <c r="AB4" i="12" s="1"/>
  <c r="AC4" i="12"/>
  <c r="AD4" i="12" s="1"/>
  <c r="AE4" i="12"/>
  <c r="AF4" i="12" s="1"/>
  <c r="AG4" i="12"/>
  <c r="AH4" i="12" s="1"/>
  <c r="AI4" i="12"/>
  <c r="AJ4" i="12" s="1"/>
  <c r="AK4" i="12"/>
  <c r="AM4" i="12"/>
  <c r="AN4" i="12"/>
  <c r="AO4" i="12"/>
  <c r="AR4" i="12"/>
  <c r="AS4" i="12"/>
  <c r="U5" i="12"/>
  <c r="V5" i="12" s="1"/>
  <c r="S5" i="12" s="1"/>
  <c r="W5" i="12"/>
  <c r="Z5" i="12"/>
  <c r="AA5" i="12"/>
  <c r="AB5" i="12" s="1"/>
  <c r="AC5" i="12"/>
  <c r="AD5" i="12" s="1"/>
  <c r="AE5" i="12"/>
  <c r="AF5" i="12" s="1"/>
  <c r="AG5" i="12"/>
  <c r="AH5" i="12" s="1"/>
  <c r="AI5" i="12"/>
  <c r="AJ5" i="12" s="1"/>
  <c r="AK5" i="12"/>
  <c r="AM5" i="12"/>
  <c r="AN5" i="12"/>
  <c r="AO5" i="12"/>
  <c r="AR5" i="12"/>
  <c r="AS5" i="12"/>
  <c r="U6" i="12"/>
  <c r="V6" i="12" s="1"/>
  <c r="W6" i="12"/>
  <c r="Z6" i="12"/>
  <c r="AA6" i="12"/>
  <c r="AB6" i="12" s="1"/>
  <c r="AC6" i="12"/>
  <c r="AD6" i="12" s="1"/>
  <c r="AE6" i="12"/>
  <c r="AF6" i="12" s="1"/>
  <c r="AG6" i="12"/>
  <c r="AH6" i="12" s="1"/>
  <c r="AI6" i="12"/>
  <c r="AJ6" i="12" s="1"/>
  <c r="AK6" i="12"/>
  <c r="AM6" i="12"/>
  <c r="AN6" i="12"/>
  <c r="AO6" i="12"/>
  <c r="AR6" i="12"/>
  <c r="AS6" i="12"/>
  <c r="U7" i="12"/>
  <c r="V7" i="12" s="1"/>
  <c r="W7" i="12"/>
  <c r="Z7" i="12"/>
  <c r="AA7" i="12"/>
  <c r="AB7" i="12" s="1"/>
  <c r="AC7" i="12"/>
  <c r="AD7" i="12" s="1"/>
  <c r="AE7" i="12"/>
  <c r="AF7" i="12" s="1"/>
  <c r="AG7" i="12"/>
  <c r="AH7" i="12" s="1"/>
  <c r="AI7" i="12"/>
  <c r="AJ7" i="12" s="1"/>
  <c r="AK7" i="12"/>
  <c r="AM7" i="12"/>
  <c r="AN7" i="12"/>
  <c r="AO7" i="12"/>
  <c r="AR7" i="12"/>
  <c r="AS7" i="12"/>
  <c r="U8" i="12"/>
  <c r="V8" i="12" s="1"/>
  <c r="W8" i="12"/>
  <c r="Z8" i="12"/>
  <c r="AA8" i="12"/>
  <c r="AB8" i="12"/>
  <c r="AC8" i="12"/>
  <c r="AD8" i="12" s="1"/>
  <c r="AE8" i="12"/>
  <c r="AF8" i="12" s="1"/>
  <c r="AG8" i="12"/>
  <c r="AH8" i="12" s="1"/>
  <c r="AI8" i="12"/>
  <c r="AJ8" i="12" s="1"/>
  <c r="AK8" i="12"/>
  <c r="AM8" i="12"/>
  <c r="AN8" i="12"/>
  <c r="AO8" i="12"/>
  <c r="AR8" i="12"/>
  <c r="AS8" i="12"/>
  <c r="U9" i="12"/>
  <c r="V9" i="12" s="1"/>
  <c r="S9" i="12" s="1"/>
  <c r="W9" i="12"/>
  <c r="Z9" i="12"/>
  <c r="AA9" i="12"/>
  <c r="AB9" i="12" s="1"/>
  <c r="AC9" i="12"/>
  <c r="AD9" i="12" s="1"/>
  <c r="AE9" i="12"/>
  <c r="AF9" i="12" s="1"/>
  <c r="AG9" i="12"/>
  <c r="AH9" i="12" s="1"/>
  <c r="AI9" i="12"/>
  <c r="AJ9" i="12" s="1"/>
  <c r="AK9" i="12"/>
  <c r="AM9" i="12"/>
  <c r="AN9" i="12"/>
  <c r="AO9" i="12"/>
  <c r="AR9" i="12"/>
  <c r="AS9" i="12"/>
  <c r="U10" i="12"/>
  <c r="V10" i="12" s="1"/>
  <c r="S10" i="12" s="1"/>
  <c r="W10" i="12"/>
  <c r="Z10" i="12"/>
  <c r="AA10" i="12"/>
  <c r="AB10" i="12" s="1"/>
  <c r="AC10" i="12"/>
  <c r="AD10" i="12" s="1"/>
  <c r="AE10" i="12"/>
  <c r="AF10" i="12" s="1"/>
  <c r="AG10" i="12"/>
  <c r="AH10" i="12" s="1"/>
  <c r="AI10" i="12"/>
  <c r="AJ10" i="12" s="1"/>
  <c r="AK10" i="12"/>
  <c r="AM10" i="12"/>
  <c r="AN10" i="12"/>
  <c r="AO10" i="12"/>
  <c r="AR10" i="12"/>
  <c r="AS10" i="12"/>
  <c r="U11" i="12"/>
  <c r="V11" i="12" s="1"/>
  <c r="S11" i="12" s="1"/>
  <c r="W11" i="12"/>
  <c r="Z11" i="12"/>
  <c r="AA11" i="12"/>
  <c r="AB11" i="12" s="1"/>
  <c r="AC11" i="12"/>
  <c r="AD11" i="12" s="1"/>
  <c r="AE11" i="12"/>
  <c r="AF11" i="12" s="1"/>
  <c r="AG11" i="12"/>
  <c r="AH11" i="12" s="1"/>
  <c r="AI11" i="12"/>
  <c r="AJ11" i="12" s="1"/>
  <c r="AK11" i="12"/>
  <c r="AM11" i="12"/>
  <c r="AN11" i="12"/>
  <c r="AO11" i="12"/>
  <c r="AR11" i="12"/>
  <c r="AS11" i="12"/>
  <c r="U12" i="12"/>
  <c r="V12" i="12" s="1"/>
  <c r="S12" i="12" s="1"/>
  <c r="W12" i="12"/>
  <c r="Z12" i="12"/>
  <c r="AA12" i="12"/>
  <c r="AB12" i="12" s="1"/>
  <c r="AC12" i="12"/>
  <c r="AD12" i="12" s="1"/>
  <c r="AE12" i="12"/>
  <c r="AF12" i="12" s="1"/>
  <c r="AG12" i="12"/>
  <c r="AH12" i="12" s="1"/>
  <c r="AI12" i="12"/>
  <c r="AJ12" i="12" s="1"/>
  <c r="AK12" i="12"/>
  <c r="AM12" i="12"/>
  <c r="AN12" i="12"/>
  <c r="AO12" i="12"/>
  <c r="AR12" i="12"/>
  <c r="AS12" i="12"/>
  <c r="U13" i="12"/>
  <c r="V13" i="12" s="1"/>
  <c r="S13" i="12" s="1"/>
  <c r="W13" i="12"/>
  <c r="Z13" i="12"/>
  <c r="AA13" i="12"/>
  <c r="AB13" i="12" s="1"/>
  <c r="AC13" i="12"/>
  <c r="AD13" i="12" s="1"/>
  <c r="AE13" i="12"/>
  <c r="AF13" i="12" s="1"/>
  <c r="AG13" i="12"/>
  <c r="AH13" i="12" s="1"/>
  <c r="AI13" i="12"/>
  <c r="AJ13" i="12" s="1"/>
  <c r="AK13" i="12"/>
  <c r="AM13" i="12"/>
  <c r="AN13" i="12"/>
  <c r="AO13" i="12"/>
  <c r="AR13" i="12"/>
  <c r="AS13" i="12"/>
  <c r="U14" i="12"/>
  <c r="V14" i="12" s="1"/>
  <c r="S14" i="12" s="1"/>
  <c r="W14" i="12"/>
  <c r="Z14" i="12"/>
  <c r="AA14" i="12"/>
  <c r="AB14" i="12" s="1"/>
  <c r="AC14" i="12"/>
  <c r="AD14" i="12" s="1"/>
  <c r="AE14" i="12"/>
  <c r="AF14" i="12" s="1"/>
  <c r="AG14" i="12"/>
  <c r="AH14" i="12" s="1"/>
  <c r="AI14" i="12"/>
  <c r="AJ14" i="12" s="1"/>
  <c r="AK14" i="12"/>
  <c r="AM14" i="12"/>
  <c r="AN14" i="12"/>
  <c r="AO14" i="12"/>
  <c r="AR14" i="12"/>
  <c r="AS14" i="12"/>
  <c r="U15" i="12"/>
  <c r="V15" i="12" s="1"/>
  <c r="W15" i="12"/>
  <c r="Z15" i="12"/>
  <c r="AA15" i="12"/>
  <c r="AB15" i="12" s="1"/>
  <c r="AC15" i="12"/>
  <c r="AD15" i="12" s="1"/>
  <c r="AE15" i="12"/>
  <c r="AF15" i="12" s="1"/>
  <c r="AG15" i="12"/>
  <c r="AH15" i="12" s="1"/>
  <c r="AI15" i="12"/>
  <c r="AJ15" i="12" s="1"/>
  <c r="AK15" i="12"/>
  <c r="AM15" i="12"/>
  <c r="AN15" i="12"/>
  <c r="AO15" i="12"/>
  <c r="AR15" i="12"/>
  <c r="AS15" i="12"/>
  <c r="U16" i="12"/>
  <c r="V16" i="12" s="1"/>
  <c r="W16" i="12"/>
  <c r="Z16" i="12"/>
  <c r="AA16" i="12"/>
  <c r="AB16" i="12" s="1"/>
  <c r="AC16" i="12"/>
  <c r="AD16" i="12" s="1"/>
  <c r="AE16" i="12"/>
  <c r="AF16" i="12" s="1"/>
  <c r="AG16" i="12"/>
  <c r="AH16" i="12" s="1"/>
  <c r="AI16" i="12"/>
  <c r="AJ16" i="12" s="1"/>
  <c r="AK16" i="12"/>
  <c r="AM16" i="12"/>
  <c r="AN16" i="12"/>
  <c r="AO16" i="12"/>
  <c r="AR16" i="12"/>
  <c r="AS16" i="12"/>
  <c r="U17" i="12"/>
  <c r="V17" i="12" s="1"/>
  <c r="S17" i="12" s="1"/>
  <c r="W17" i="12"/>
  <c r="Z17" i="12"/>
  <c r="AA17" i="12"/>
  <c r="AB17" i="12" s="1"/>
  <c r="AC17" i="12"/>
  <c r="AD17" i="12" s="1"/>
  <c r="AE17" i="12"/>
  <c r="AF17" i="12" s="1"/>
  <c r="AG17" i="12"/>
  <c r="AH17" i="12" s="1"/>
  <c r="AI17" i="12"/>
  <c r="AJ17" i="12" s="1"/>
  <c r="AK17" i="12"/>
  <c r="AM17" i="12"/>
  <c r="AN17" i="12"/>
  <c r="AO17" i="12"/>
  <c r="AR17" i="12"/>
  <c r="AS17" i="12"/>
  <c r="U18" i="12"/>
  <c r="V18" i="12" s="1"/>
  <c r="S18" i="12" s="1"/>
  <c r="W18" i="12"/>
  <c r="Z18" i="12"/>
  <c r="AA18" i="12"/>
  <c r="AB18" i="12" s="1"/>
  <c r="AC18" i="12"/>
  <c r="AD18" i="12" s="1"/>
  <c r="AE18" i="12"/>
  <c r="AF18" i="12" s="1"/>
  <c r="AG18" i="12"/>
  <c r="AH18" i="12" s="1"/>
  <c r="AI18" i="12"/>
  <c r="AJ18" i="12" s="1"/>
  <c r="AK18" i="12"/>
  <c r="AM18" i="12"/>
  <c r="AN18" i="12"/>
  <c r="AO18" i="12"/>
  <c r="AR18" i="12"/>
  <c r="AS18" i="12"/>
  <c r="U19" i="12"/>
  <c r="V19" i="12" s="1"/>
  <c r="S19" i="12" s="1"/>
  <c r="W19" i="12"/>
  <c r="Z19" i="12"/>
  <c r="AA19" i="12"/>
  <c r="AB19" i="12" s="1"/>
  <c r="AC19" i="12"/>
  <c r="AD19" i="12" s="1"/>
  <c r="AE19" i="12"/>
  <c r="AF19" i="12" s="1"/>
  <c r="AG19" i="12"/>
  <c r="AH19" i="12" s="1"/>
  <c r="AI19" i="12"/>
  <c r="AJ19" i="12" s="1"/>
  <c r="AK19" i="12"/>
  <c r="AM19" i="12"/>
  <c r="AN19" i="12"/>
  <c r="AO19" i="12"/>
  <c r="AR19" i="12"/>
  <c r="AS19" i="12"/>
  <c r="U20" i="12"/>
  <c r="V20" i="12" s="1"/>
  <c r="S20" i="12" s="1"/>
  <c r="W20" i="12"/>
  <c r="Z20" i="12"/>
  <c r="AA20" i="12"/>
  <c r="AB20" i="12"/>
  <c r="AC20" i="12"/>
  <c r="AD20" i="12" s="1"/>
  <c r="AE20" i="12"/>
  <c r="AF20" i="12" s="1"/>
  <c r="AG20" i="12"/>
  <c r="AH20" i="12" s="1"/>
  <c r="AI20" i="12"/>
  <c r="AJ20" i="12" s="1"/>
  <c r="AK20" i="12"/>
  <c r="AM20" i="12"/>
  <c r="AN20" i="12"/>
  <c r="AO20" i="12"/>
  <c r="AR20" i="12"/>
  <c r="AS20" i="12"/>
  <c r="U21" i="12"/>
  <c r="V21" i="12" s="1"/>
  <c r="S21" i="12" s="1"/>
  <c r="W21" i="12"/>
  <c r="Z21" i="12"/>
  <c r="AA21" i="12"/>
  <c r="AB21" i="12" s="1"/>
  <c r="AC21" i="12"/>
  <c r="AD21" i="12" s="1"/>
  <c r="AE21" i="12"/>
  <c r="AF21" i="12" s="1"/>
  <c r="AG21" i="12"/>
  <c r="AH21" i="12" s="1"/>
  <c r="AI21" i="12"/>
  <c r="AJ21" i="12" s="1"/>
  <c r="AK21" i="12"/>
  <c r="AM21" i="12"/>
  <c r="AN21" i="12"/>
  <c r="AO21" i="12"/>
  <c r="AR21" i="12"/>
  <c r="AS21" i="12"/>
  <c r="U22" i="12"/>
  <c r="V22" i="12" s="1"/>
  <c r="S22" i="12" s="1"/>
  <c r="W22" i="12"/>
  <c r="Z22" i="12"/>
  <c r="AA22" i="12"/>
  <c r="AB22" i="12" s="1"/>
  <c r="AC22" i="12"/>
  <c r="AD22" i="12" s="1"/>
  <c r="AE22" i="12"/>
  <c r="AF22" i="12" s="1"/>
  <c r="AG22" i="12"/>
  <c r="AH22" i="12" s="1"/>
  <c r="AI22" i="12"/>
  <c r="AJ22" i="12" s="1"/>
  <c r="AK22" i="12"/>
  <c r="AM22" i="12"/>
  <c r="AN22" i="12"/>
  <c r="AO22" i="12"/>
  <c r="AR22" i="12"/>
  <c r="AS22" i="12"/>
  <c r="U23" i="12"/>
  <c r="V23" i="12" s="1"/>
  <c r="W23" i="12"/>
  <c r="Z23" i="12"/>
  <c r="AA23" i="12"/>
  <c r="AB23" i="12" s="1"/>
  <c r="AC23" i="12"/>
  <c r="AD23" i="12" s="1"/>
  <c r="AE23" i="12"/>
  <c r="AF23" i="12" s="1"/>
  <c r="AG23" i="12"/>
  <c r="AH23" i="12" s="1"/>
  <c r="AI23" i="12"/>
  <c r="AJ23" i="12" s="1"/>
  <c r="AK23" i="12"/>
  <c r="AM23" i="12"/>
  <c r="AN23" i="12"/>
  <c r="AO23" i="12"/>
  <c r="AR23" i="12"/>
  <c r="AS23" i="12"/>
  <c r="U24" i="12"/>
  <c r="V24" i="12" s="1"/>
  <c r="W24" i="12"/>
  <c r="Z24" i="12"/>
  <c r="AA24" i="12"/>
  <c r="AB24" i="12" s="1"/>
  <c r="AC24" i="12"/>
  <c r="AD24" i="12" s="1"/>
  <c r="AE24" i="12"/>
  <c r="AF24" i="12" s="1"/>
  <c r="AG24" i="12"/>
  <c r="AH24" i="12" s="1"/>
  <c r="AI24" i="12"/>
  <c r="AJ24" i="12" s="1"/>
  <c r="AK24" i="12"/>
  <c r="AM24" i="12"/>
  <c r="AN24" i="12"/>
  <c r="AO24" i="12"/>
  <c r="AR24" i="12"/>
  <c r="AS24" i="12"/>
  <c r="U25" i="12"/>
  <c r="V25" i="12" s="1"/>
  <c r="W25" i="12"/>
  <c r="Z25" i="12"/>
  <c r="AA25" i="12"/>
  <c r="AB25" i="12" s="1"/>
  <c r="AC25" i="12"/>
  <c r="AD25" i="12" s="1"/>
  <c r="AE25" i="12"/>
  <c r="AF25" i="12" s="1"/>
  <c r="AG25" i="12"/>
  <c r="AH25" i="12" s="1"/>
  <c r="AI25" i="12"/>
  <c r="AJ25" i="12" s="1"/>
  <c r="AK25" i="12"/>
  <c r="AM25" i="12"/>
  <c r="AN25" i="12"/>
  <c r="AO25" i="12"/>
  <c r="AR25" i="12"/>
  <c r="AS25" i="12"/>
  <c r="U26" i="12"/>
  <c r="V26" i="12" s="1"/>
  <c r="S26" i="12" s="1"/>
  <c r="W26" i="12"/>
  <c r="Z26" i="12"/>
  <c r="AA26" i="12"/>
  <c r="AB26" i="12" s="1"/>
  <c r="AC26" i="12"/>
  <c r="AD26" i="12" s="1"/>
  <c r="AE26" i="12"/>
  <c r="AF26" i="12" s="1"/>
  <c r="AG26" i="12"/>
  <c r="AH26" i="12" s="1"/>
  <c r="AI26" i="12"/>
  <c r="AJ26" i="12" s="1"/>
  <c r="AK26" i="12"/>
  <c r="AM26" i="12"/>
  <c r="AN26" i="12"/>
  <c r="AO26" i="12"/>
  <c r="AR26" i="12"/>
  <c r="AS26" i="12"/>
  <c r="U27" i="12"/>
  <c r="V27" i="12" s="1"/>
  <c r="S27" i="12" s="1"/>
  <c r="W27" i="12"/>
  <c r="Z27" i="12"/>
  <c r="AA27" i="12"/>
  <c r="AB27" i="12" s="1"/>
  <c r="AC27" i="12"/>
  <c r="AD27" i="12" s="1"/>
  <c r="AE27" i="12"/>
  <c r="AF27" i="12" s="1"/>
  <c r="AG27" i="12"/>
  <c r="AH27" i="12" s="1"/>
  <c r="AI27" i="12"/>
  <c r="AJ27" i="12" s="1"/>
  <c r="AK27" i="12"/>
  <c r="AM27" i="12"/>
  <c r="AN27" i="12"/>
  <c r="AO27" i="12"/>
  <c r="AR27" i="12"/>
  <c r="AS27" i="12"/>
  <c r="U28" i="12"/>
  <c r="V28" i="12" s="1"/>
  <c r="S28" i="12" s="1"/>
  <c r="W28" i="12"/>
  <c r="Z28" i="12"/>
  <c r="AA28" i="12"/>
  <c r="AB28" i="12" s="1"/>
  <c r="AC28" i="12"/>
  <c r="AD28" i="12" s="1"/>
  <c r="AE28" i="12"/>
  <c r="AF28" i="12" s="1"/>
  <c r="AG28" i="12"/>
  <c r="AH28" i="12" s="1"/>
  <c r="AI28" i="12"/>
  <c r="AJ28" i="12" s="1"/>
  <c r="AK28" i="12"/>
  <c r="AM28" i="12"/>
  <c r="AN28" i="12"/>
  <c r="AO28" i="12"/>
  <c r="AR28" i="12"/>
  <c r="AS28" i="12"/>
  <c r="U29" i="12"/>
  <c r="V29" i="12" s="1"/>
  <c r="S29" i="12" s="1"/>
  <c r="W29" i="12"/>
  <c r="Z29" i="12"/>
  <c r="AA29" i="12"/>
  <c r="AB29" i="12" s="1"/>
  <c r="AC29" i="12"/>
  <c r="AD29" i="12" s="1"/>
  <c r="AE29" i="12"/>
  <c r="AF29" i="12" s="1"/>
  <c r="AG29" i="12"/>
  <c r="AH29" i="12" s="1"/>
  <c r="AI29" i="12"/>
  <c r="AJ29" i="12" s="1"/>
  <c r="AK29" i="12"/>
  <c r="AM29" i="12"/>
  <c r="AN29" i="12"/>
  <c r="AO29" i="12"/>
  <c r="AR29" i="12"/>
  <c r="AS29" i="12"/>
  <c r="U30" i="12"/>
  <c r="V30" i="12" s="1"/>
  <c r="S30" i="12" s="1"/>
  <c r="W30" i="12"/>
  <c r="Z30" i="12"/>
  <c r="AA30" i="12"/>
  <c r="AB30" i="12"/>
  <c r="AC30" i="12"/>
  <c r="AD30" i="12" s="1"/>
  <c r="AE30" i="12"/>
  <c r="AF30" i="12" s="1"/>
  <c r="AG30" i="12"/>
  <c r="AH30" i="12" s="1"/>
  <c r="AI30" i="12"/>
  <c r="AJ30" i="12" s="1"/>
  <c r="AK30" i="12"/>
  <c r="AM30" i="12"/>
  <c r="AN30" i="12"/>
  <c r="AO30" i="12"/>
  <c r="AR30" i="12"/>
  <c r="AS30" i="12"/>
  <c r="U31" i="12"/>
  <c r="V31" i="12" s="1"/>
  <c r="S31" i="12" s="1"/>
  <c r="W31" i="12"/>
  <c r="Z31" i="12"/>
  <c r="AA31" i="12"/>
  <c r="AB31" i="12" s="1"/>
  <c r="AC31" i="12"/>
  <c r="AD31" i="12" s="1"/>
  <c r="AE31" i="12"/>
  <c r="AF31" i="12" s="1"/>
  <c r="AG31" i="12"/>
  <c r="AH31" i="12" s="1"/>
  <c r="AI31" i="12"/>
  <c r="AJ31" i="12" s="1"/>
  <c r="AK31" i="12"/>
  <c r="AM31" i="12"/>
  <c r="AN31" i="12"/>
  <c r="AO31" i="12"/>
  <c r="AR31" i="12"/>
  <c r="AS31" i="12"/>
  <c r="U32" i="12"/>
  <c r="V32" i="12" s="1"/>
  <c r="W32" i="12"/>
  <c r="Z32" i="12"/>
  <c r="AA32" i="12"/>
  <c r="AB32" i="12" s="1"/>
  <c r="AC32" i="12"/>
  <c r="AD32" i="12" s="1"/>
  <c r="AE32" i="12"/>
  <c r="AF32" i="12" s="1"/>
  <c r="AG32" i="12"/>
  <c r="AH32" i="12" s="1"/>
  <c r="AI32" i="12"/>
  <c r="AJ32" i="12" s="1"/>
  <c r="AK32" i="12"/>
  <c r="AM32" i="12"/>
  <c r="AN32" i="12"/>
  <c r="AO32" i="12"/>
  <c r="AR32" i="12"/>
  <c r="AS32" i="12"/>
  <c r="U33" i="12"/>
  <c r="V33" i="12" s="1"/>
  <c r="W33" i="12"/>
  <c r="Z33" i="12"/>
  <c r="AA33" i="12"/>
  <c r="AB33" i="12" s="1"/>
  <c r="AC33" i="12"/>
  <c r="AD33" i="12" s="1"/>
  <c r="AE33" i="12"/>
  <c r="AF33" i="12" s="1"/>
  <c r="AG33" i="12"/>
  <c r="AH33" i="12" s="1"/>
  <c r="AI33" i="12"/>
  <c r="AJ33" i="12" s="1"/>
  <c r="AK33" i="12"/>
  <c r="AM33" i="12"/>
  <c r="AN33" i="12"/>
  <c r="AO33" i="12"/>
  <c r="AR33" i="12"/>
  <c r="AS33" i="12"/>
  <c r="U34" i="12"/>
  <c r="V34" i="12" s="1"/>
  <c r="S34" i="12" s="1"/>
  <c r="W34" i="12"/>
  <c r="Z34" i="12"/>
  <c r="AA34" i="12"/>
  <c r="AB34" i="12" s="1"/>
  <c r="AC34" i="12"/>
  <c r="AD34" i="12" s="1"/>
  <c r="AE34" i="12"/>
  <c r="AF34" i="12" s="1"/>
  <c r="AG34" i="12"/>
  <c r="AH34" i="12" s="1"/>
  <c r="AI34" i="12"/>
  <c r="AJ34" i="12" s="1"/>
  <c r="AK34" i="12"/>
  <c r="AM34" i="12"/>
  <c r="AN34" i="12"/>
  <c r="AO34" i="12"/>
  <c r="AR34" i="12"/>
  <c r="AS34" i="12"/>
  <c r="U35" i="12"/>
  <c r="V35" i="12" s="1"/>
  <c r="S35" i="12" s="1"/>
  <c r="W35" i="12"/>
  <c r="Z35" i="12"/>
  <c r="AA35" i="12"/>
  <c r="AB35" i="12"/>
  <c r="AC35" i="12"/>
  <c r="AD35" i="12" s="1"/>
  <c r="AE35" i="12"/>
  <c r="AF35" i="12" s="1"/>
  <c r="AG35" i="12"/>
  <c r="AH35" i="12" s="1"/>
  <c r="AI35" i="12"/>
  <c r="AJ35" i="12" s="1"/>
  <c r="AK35" i="12"/>
  <c r="AM35" i="12"/>
  <c r="AN35" i="12"/>
  <c r="AO35" i="12"/>
  <c r="AR35" i="12"/>
  <c r="AS35" i="12"/>
  <c r="U36" i="12"/>
  <c r="V36" i="12" s="1"/>
  <c r="S36" i="12" s="1"/>
  <c r="W36" i="12"/>
  <c r="Z36" i="12"/>
  <c r="AA36" i="12"/>
  <c r="AB36" i="12" s="1"/>
  <c r="AC36" i="12"/>
  <c r="AD36" i="12" s="1"/>
  <c r="AE36" i="12"/>
  <c r="AF36" i="12" s="1"/>
  <c r="AG36" i="12"/>
  <c r="AH36" i="12" s="1"/>
  <c r="AI36" i="12"/>
  <c r="AJ36" i="12" s="1"/>
  <c r="AK36" i="12"/>
  <c r="AM36" i="12"/>
  <c r="AN36" i="12"/>
  <c r="AO36" i="12"/>
  <c r="AR36" i="12"/>
  <c r="AS36" i="12"/>
  <c r="U37" i="12"/>
  <c r="V37" i="12" s="1"/>
  <c r="S37" i="12" s="1"/>
  <c r="W37" i="12"/>
  <c r="Z37" i="12"/>
  <c r="AA37" i="12"/>
  <c r="AB37" i="12" s="1"/>
  <c r="AC37" i="12"/>
  <c r="AD37" i="12" s="1"/>
  <c r="AE37" i="12"/>
  <c r="AF37" i="12" s="1"/>
  <c r="AG37" i="12"/>
  <c r="AH37" i="12" s="1"/>
  <c r="AI37" i="12"/>
  <c r="AJ37" i="12" s="1"/>
  <c r="AK37" i="12"/>
  <c r="AM37" i="12"/>
  <c r="AN37" i="12"/>
  <c r="AO37" i="12"/>
  <c r="AR37" i="12"/>
  <c r="AS37" i="12"/>
  <c r="U38" i="12"/>
  <c r="V38" i="12" s="1"/>
  <c r="S38" i="12" s="1"/>
  <c r="W38" i="12"/>
  <c r="Z38" i="12"/>
  <c r="AA38" i="12"/>
  <c r="AB38" i="12" s="1"/>
  <c r="AC38" i="12"/>
  <c r="AD38" i="12" s="1"/>
  <c r="AE38" i="12"/>
  <c r="AF38" i="12" s="1"/>
  <c r="AG38" i="12"/>
  <c r="AH38" i="12" s="1"/>
  <c r="AI38" i="12"/>
  <c r="AJ38" i="12" s="1"/>
  <c r="AK38" i="12"/>
  <c r="AM38" i="12"/>
  <c r="AN38" i="12"/>
  <c r="AO38" i="12"/>
  <c r="AR38" i="12"/>
  <c r="AS38" i="12"/>
  <c r="U39" i="12"/>
  <c r="V39" i="12" s="1"/>
  <c r="S39" i="12" s="1"/>
  <c r="W39" i="12"/>
  <c r="Z39" i="12"/>
  <c r="AA39" i="12"/>
  <c r="AB39" i="12" s="1"/>
  <c r="AC39" i="12"/>
  <c r="AD39" i="12" s="1"/>
  <c r="AE39" i="12"/>
  <c r="AF39" i="12" s="1"/>
  <c r="AG39" i="12"/>
  <c r="AH39" i="12" s="1"/>
  <c r="AI39" i="12"/>
  <c r="AJ39" i="12" s="1"/>
  <c r="AK39" i="12"/>
  <c r="AM39" i="12"/>
  <c r="AN39" i="12"/>
  <c r="AO39" i="12"/>
  <c r="AR39" i="12"/>
  <c r="AS39" i="12"/>
  <c r="U40" i="12"/>
  <c r="V40" i="12" s="1"/>
  <c r="W40" i="12"/>
  <c r="Z40" i="12"/>
  <c r="AA40" i="12"/>
  <c r="AB40" i="12" s="1"/>
  <c r="AC40" i="12"/>
  <c r="AD40" i="12" s="1"/>
  <c r="AE40" i="12"/>
  <c r="AF40" i="12" s="1"/>
  <c r="AG40" i="12"/>
  <c r="AH40" i="12" s="1"/>
  <c r="AI40" i="12"/>
  <c r="AJ40" i="12" s="1"/>
  <c r="AK40" i="12"/>
  <c r="AM40" i="12"/>
  <c r="AN40" i="12"/>
  <c r="AO40" i="12"/>
  <c r="AR40" i="12"/>
  <c r="AS40" i="12"/>
  <c r="U41" i="12"/>
  <c r="V41" i="12" s="1"/>
  <c r="S41" i="12" s="1"/>
  <c r="W41" i="12"/>
  <c r="Z41" i="12"/>
  <c r="AA41" i="12"/>
  <c r="AB41" i="12" s="1"/>
  <c r="AC41" i="12"/>
  <c r="AD41" i="12" s="1"/>
  <c r="AE41" i="12"/>
  <c r="AF41" i="12" s="1"/>
  <c r="AG41" i="12"/>
  <c r="AH41" i="12" s="1"/>
  <c r="AI41" i="12"/>
  <c r="AJ41" i="12" s="1"/>
  <c r="AK41" i="12"/>
  <c r="AM41" i="12"/>
  <c r="AN41" i="12"/>
  <c r="AO41" i="12"/>
  <c r="AR41" i="12"/>
  <c r="AS41" i="12"/>
  <c r="U42" i="12"/>
  <c r="V42" i="12" s="1"/>
  <c r="W42" i="12"/>
  <c r="Z42" i="12"/>
  <c r="AA42" i="12"/>
  <c r="AB42" i="12" s="1"/>
  <c r="AC42" i="12"/>
  <c r="AD42" i="12" s="1"/>
  <c r="AE42" i="12"/>
  <c r="AF42" i="12" s="1"/>
  <c r="AG42" i="12"/>
  <c r="AH42" i="12" s="1"/>
  <c r="AI42" i="12"/>
  <c r="AJ42" i="12" s="1"/>
  <c r="AK42" i="12"/>
  <c r="AM42" i="12"/>
  <c r="AN42" i="12"/>
  <c r="AO42" i="12"/>
  <c r="AR42" i="12"/>
  <c r="AS42" i="12"/>
  <c r="U43" i="12"/>
  <c r="V43" i="12" s="1"/>
  <c r="S43" i="12" s="1"/>
  <c r="W43" i="12"/>
  <c r="Z43" i="12"/>
  <c r="AA43" i="12"/>
  <c r="AB43" i="12" s="1"/>
  <c r="AC43" i="12"/>
  <c r="AD43" i="12" s="1"/>
  <c r="AE43" i="12"/>
  <c r="AF43" i="12" s="1"/>
  <c r="AG43" i="12"/>
  <c r="AH43" i="12" s="1"/>
  <c r="AI43" i="12"/>
  <c r="AJ43" i="12" s="1"/>
  <c r="AK43" i="12"/>
  <c r="AM43" i="12"/>
  <c r="AN43" i="12"/>
  <c r="AO43" i="12"/>
  <c r="AR43" i="12"/>
  <c r="AS43" i="12"/>
  <c r="U44" i="12"/>
  <c r="V44" i="12" s="1"/>
  <c r="S44" i="12" s="1"/>
  <c r="W44" i="12"/>
  <c r="Z44" i="12"/>
  <c r="AA44" i="12"/>
  <c r="AB44" i="12"/>
  <c r="AC44" i="12"/>
  <c r="AD44" i="12" s="1"/>
  <c r="AE44" i="12"/>
  <c r="AF44" i="12" s="1"/>
  <c r="AG44" i="12"/>
  <c r="AH44" i="12" s="1"/>
  <c r="AI44" i="12"/>
  <c r="AJ44" i="12" s="1"/>
  <c r="AK44" i="12"/>
  <c r="AM44" i="12"/>
  <c r="AN44" i="12"/>
  <c r="AO44" i="12"/>
  <c r="AR44" i="12"/>
  <c r="AS44" i="12"/>
  <c r="U45" i="12"/>
  <c r="V45" i="12" s="1"/>
  <c r="S45" i="12" s="1"/>
  <c r="W45" i="12"/>
  <c r="Z45" i="12"/>
  <c r="AA45" i="12"/>
  <c r="AB45" i="12" s="1"/>
  <c r="AC45" i="12"/>
  <c r="AD45" i="12" s="1"/>
  <c r="AE45" i="12"/>
  <c r="AF45" i="12" s="1"/>
  <c r="AG45" i="12"/>
  <c r="AH45" i="12" s="1"/>
  <c r="AI45" i="12"/>
  <c r="AJ45" i="12" s="1"/>
  <c r="AK45" i="12"/>
  <c r="AM45" i="12"/>
  <c r="AN45" i="12"/>
  <c r="AO45" i="12"/>
  <c r="AR45" i="12"/>
  <c r="AS45" i="12"/>
  <c r="U46" i="12"/>
  <c r="V46" i="12" s="1"/>
  <c r="S46" i="12" s="1"/>
  <c r="W46" i="12"/>
  <c r="Z46" i="12"/>
  <c r="AA46" i="12"/>
  <c r="AB46" i="12" s="1"/>
  <c r="AC46" i="12"/>
  <c r="AD46" i="12" s="1"/>
  <c r="AE46" i="12"/>
  <c r="AF46" i="12" s="1"/>
  <c r="AG46" i="12"/>
  <c r="AH46" i="12" s="1"/>
  <c r="AI46" i="12"/>
  <c r="AJ46" i="12" s="1"/>
  <c r="AK46" i="12"/>
  <c r="AM46" i="12"/>
  <c r="AN46" i="12"/>
  <c r="AO46" i="12"/>
  <c r="AR46" i="12"/>
  <c r="AS46" i="12"/>
  <c r="U47" i="12"/>
  <c r="V47" i="12" s="1"/>
  <c r="S47" i="12" s="1"/>
  <c r="W47" i="12"/>
  <c r="Z47" i="12"/>
  <c r="AA47" i="12"/>
  <c r="AB47" i="12" s="1"/>
  <c r="AC47" i="12"/>
  <c r="AD47" i="12" s="1"/>
  <c r="AE47" i="12"/>
  <c r="AF47" i="12" s="1"/>
  <c r="AG47" i="12"/>
  <c r="AH47" i="12" s="1"/>
  <c r="AI47" i="12"/>
  <c r="AJ47" i="12" s="1"/>
  <c r="AK47" i="12"/>
  <c r="AM47" i="12"/>
  <c r="AN47" i="12"/>
  <c r="AO47" i="12"/>
  <c r="AR47" i="12"/>
  <c r="AS47" i="12"/>
  <c r="U48" i="12"/>
  <c r="V48" i="12" s="1"/>
  <c r="S48" i="12" s="1"/>
  <c r="W48" i="12"/>
  <c r="Z48" i="12"/>
  <c r="AA48" i="12"/>
  <c r="AB48" i="12" s="1"/>
  <c r="AC48" i="12"/>
  <c r="AD48" i="12" s="1"/>
  <c r="AE48" i="12"/>
  <c r="AF48" i="12" s="1"/>
  <c r="AG48" i="12"/>
  <c r="AH48" i="12" s="1"/>
  <c r="AI48" i="12"/>
  <c r="AJ48" i="12" s="1"/>
  <c r="AK48" i="12"/>
  <c r="AM48" i="12"/>
  <c r="AN48" i="12"/>
  <c r="AO48" i="12"/>
  <c r="AR48" i="12"/>
  <c r="AS48" i="12"/>
  <c r="U49" i="12"/>
  <c r="V49" i="12" s="1"/>
  <c r="W49" i="12"/>
  <c r="Z49" i="12"/>
  <c r="AA49" i="12"/>
  <c r="AB49" i="12" s="1"/>
  <c r="AC49" i="12"/>
  <c r="AD49" i="12" s="1"/>
  <c r="AE49" i="12"/>
  <c r="AF49" i="12" s="1"/>
  <c r="AG49" i="12"/>
  <c r="AH49" i="12" s="1"/>
  <c r="AI49" i="12"/>
  <c r="AJ49" i="12" s="1"/>
  <c r="AK49" i="12"/>
  <c r="AM49" i="12"/>
  <c r="AN49" i="12"/>
  <c r="AO49" i="12"/>
  <c r="AR49" i="12"/>
  <c r="AS49" i="12"/>
  <c r="U50" i="12"/>
  <c r="V50" i="12" s="1"/>
  <c r="S50" i="12" s="1"/>
  <c r="W50" i="12"/>
  <c r="Z50" i="12"/>
  <c r="AA50" i="12"/>
  <c r="AB50" i="12"/>
  <c r="AC50" i="12"/>
  <c r="AD50" i="12" s="1"/>
  <c r="AE50" i="12"/>
  <c r="AF50" i="12" s="1"/>
  <c r="AG50" i="12"/>
  <c r="AH50" i="12" s="1"/>
  <c r="AI50" i="12"/>
  <c r="AJ50" i="12" s="1"/>
  <c r="AK50" i="12"/>
  <c r="AM50" i="12"/>
  <c r="AN50" i="12"/>
  <c r="AO50" i="12"/>
  <c r="AR50" i="12"/>
  <c r="AS50" i="12"/>
  <c r="U51" i="12"/>
  <c r="V51" i="12" s="1"/>
  <c r="W51" i="12"/>
  <c r="Z51" i="12"/>
  <c r="AA51" i="12"/>
  <c r="AB51" i="12" s="1"/>
  <c r="AC51" i="12"/>
  <c r="AD51" i="12" s="1"/>
  <c r="AE51" i="12"/>
  <c r="AF51" i="12" s="1"/>
  <c r="AG51" i="12"/>
  <c r="AH51" i="12" s="1"/>
  <c r="AI51" i="12"/>
  <c r="AJ51" i="12" s="1"/>
  <c r="AK51" i="12"/>
  <c r="AM51" i="12"/>
  <c r="AN51" i="12"/>
  <c r="AO51" i="12"/>
  <c r="AR51" i="12"/>
  <c r="AS51" i="12"/>
  <c r="U52" i="12"/>
  <c r="V52" i="12" s="1"/>
  <c r="S52" i="12" s="1"/>
  <c r="W52" i="12"/>
  <c r="Z52" i="12"/>
  <c r="AA52" i="12"/>
  <c r="AB52" i="12" s="1"/>
  <c r="AC52" i="12"/>
  <c r="AD52" i="12" s="1"/>
  <c r="AE52" i="12"/>
  <c r="AF52" i="12" s="1"/>
  <c r="AG52" i="12"/>
  <c r="AH52" i="12" s="1"/>
  <c r="AI52" i="12"/>
  <c r="AJ52" i="12" s="1"/>
  <c r="AK52" i="12"/>
  <c r="AM52" i="12"/>
  <c r="AN52" i="12"/>
  <c r="AO52" i="12"/>
  <c r="AR52" i="12"/>
  <c r="AS52" i="12"/>
  <c r="U53" i="12"/>
  <c r="V53" i="12" s="1"/>
  <c r="S53" i="12" s="1"/>
  <c r="W53" i="12"/>
  <c r="Z53" i="12"/>
  <c r="AA53" i="12"/>
  <c r="AB53" i="12"/>
  <c r="AC53" i="12"/>
  <c r="AD53" i="12" s="1"/>
  <c r="AE53" i="12"/>
  <c r="AF53" i="12" s="1"/>
  <c r="AG53" i="12"/>
  <c r="AH53" i="12" s="1"/>
  <c r="AI53" i="12"/>
  <c r="AJ53" i="12" s="1"/>
  <c r="AK53" i="12"/>
  <c r="AM53" i="12"/>
  <c r="AN53" i="12"/>
  <c r="AO53" i="12"/>
  <c r="AR53" i="12"/>
  <c r="AS53" i="12"/>
  <c r="U54" i="12"/>
  <c r="V54" i="12" s="1"/>
  <c r="S54" i="12" s="1"/>
  <c r="W54" i="12"/>
  <c r="Z54" i="12"/>
  <c r="AA54" i="12"/>
  <c r="AB54" i="12" s="1"/>
  <c r="AC54" i="12"/>
  <c r="AD54" i="12" s="1"/>
  <c r="AE54" i="12"/>
  <c r="AF54" i="12" s="1"/>
  <c r="AG54" i="12"/>
  <c r="AH54" i="12" s="1"/>
  <c r="AI54" i="12"/>
  <c r="AJ54" i="12" s="1"/>
  <c r="AK54" i="12"/>
  <c r="AM54" i="12"/>
  <c r="AN54" i="12"/>
  <c r="AO54" i="12"/>
  <c r="AR54" i="12"/>
  <c r="AS54" i="12"/>
  <c r="U55" i="12"/>
  <c r="V55" i="12" s="1"/>
  <c r="S55" i="12" s="1"/>
  <c r="W55" i="12"/>
  <c r="Z55" i="12"/>
  <c r="AA55" i="12"/>
  <c r="AB55" i="12" s="1"/>
  <c r="AC55" i="12"/>
  <c r="AD55" i="12" s="1"/>
  <c r="AE55" i="12"/>
  <c r="AF55" i="12" s="1"/>
  <c r="AG55" i="12"/>
  <c r="AH55" i="12" s="1"/>
  <c r="AI55" i="12"/>
  <c r="AJ55" i="12" s="1"/>
  <c r="AK55" i="12"/>
  <c r="AM55" i="12"/>
  <c r="AN55" i="12"/>
  <c r="AO55" i="12"/>
  <c r="AR55" i="12"/>
  <c r="AS55" i="12"/>
  <c r="U56" i="12"/>
  <c r="V56" i="12" s="1"/>
  <c r="S56" i="12" s="1"/>
  <c r="W56" i="12"/>
  <c r="Z56" i="12"/>
  <c r="AA56" i="12"/>
  <c r="AB56" i="12" s="1"/>
  <c r="AC56" i="12"/>
  <c r="AD56" i="12" s="1"/>
  <c r="AE56" i="12"/>
  <c r="AF56" i="12" s="1"/>
  <c r="AG56" i="12"/>
  <c r="AH56" i="12" s="1"/>
  <c r="AI56" i="12"/>
  <c r="AJ56" i="12" s="1"/>
  <c r="AK56" i="12"/>
  <c r="AM56" i="12"/>
  <c r="AN56" i="12"/>
  <c r="AO56" i="12"/>
  <c r="AR56" i="12"/>
  <c r="AS56" i="12"/>
  <c r="U57" i="12"/>
  <c r="V57" i="12"/>
  <c r="S57" i="12" s="1"/>
  <c r="W57" i="12"/>
  <c r="Z57" i="12"/>
  <c r="AA57" i="12"/>
  <c r="AB57" i="12" s="1"/>
  <c r="AC57" i="12"/>
  <c r="AD57" i="12" s="1"/>
  <c r="AE57" i="12"/>
  <c r="AF57" i="12" s="1"/>
  <c r="AG57" i="12"/>
  <c r="AH57" i="12" s="1"/>
  <c r="AI57" i="12"/>
  <c r="AJ57" i="12" s="1"/>
  <c r="AK57" i="12"/>
  <c r="AM57" i="12"/>
  <c r="AN57" i="12"/>
  <c r="AO57" i="12"/>
  <c r="AR57" i="12"/>
  <c r="AS57" i="12"/>
  <c r="U58" i="12"/>
  <c r="V58" i="12" s="1"/>
  <c r="S58" i="12" s="1"/>
  <c r="W58" i="12"/>
  <c r="Z58" i="12"/>
  <c r="AA58" i="12"/>
  <c r="AB58" i="12" s="1"/>
  <c r="AC58" i="12"/>
  <c r="AD58" i="12" s="1"/>
  <c r="AE58" i="12"/>
  <c r="AF58" i="12" s="1"/>
  <c r="AG58" i="12"/>
  <c r="AH58" i="12" s="1"/>
  <c r="AI58" i="12"/>
  <c r="AJ58" i="12" s="1"/>
  <c r="AK58" i="12"/>
  <c r="AM58" i="12"/>
  <c r="AN58" i="12"/>
  <c r="AO58" i="12"/>
  <c r="AR58" i="12"/>
  <c r="AS58" i="12"/>
  <c r="U59" i="12"/>
  <c r="V59" i="12" s="1"/>
  <c r="W59" i="12"/>
  <c r="Z59" i="12"/>
  <c r="AA59" i="12"/>
  <c r="AB59" i="12" s="1"/>
  <c r="AC59" i="12"/>
  <c r="AD59" i="12" s="1"/>
  <c r="AE59" i="12"/>
  <c r="AF59" i="12" s="1"/>
  <c r="AG59" i="12"/>
  <c r="AH59" i="12" s="1"/>
  <c r="AI59" i="12"/>
  <c r="AJ59" i="12" s="1"/>
  <c r="AK59" i="12"/>
  <c r="AM59" i="12"/>
  <c r="AN59" i="12"/>
  <c r="AO59" i="12"/>
  <c r="AR59" i="12"/>
  <c r="AS59" i="12"/>
  <c r="U60" i="12"/>
  <c r="V60" i="12" s="1"/>
  <c r="W60" i="12"/>
  <c r="Z60" i="12"/>
  <c r="AA60" i="12"/>
  <c r="AB60" i="12" s="1"/>
  <c r="AC60" i="12"/>
  <c r="AD60" i="12" s="1"/>
  <c r="AE60" i="12"/>
  <c r="AF60" i="12" s="1"/>
  <c r="AG60" i="12"/>
  <c r="AH60" i="12" s="1"/>
  <c r="AI60" i="12"/>
  <c r="AJ60" i="12" s="1"/>
  <c r="AK60" i="12"/>
  <c r="AM60" i="12"/>
  <c r="AN60" i="12"/>
  <c r="AO60" i="12"/>
  <c r="AR60" i="12"/>
  <c r="AS60" i="12"/>
  <c r="U61" i="12"/>
  <c r="V61" i="12" s="1"/>
  <c r="S61" i="12" s="1"/>
  <c r="W61" i="12"/>
  <c r="Z61" i="12"/>
  <c r="AA61" i="12"/>
  <c r="AB61" i="12" s="1"/>
  <c r="AC61" i="12"/>
  <c r="AD61" i="12" s="1"/>
  <c r="AE61" i="12"/>
  <c r="AF61" i="12" s="1"/>
  <c r="AG61" i="12"/>
  <c r="AH61" i="12" s="1"/>
  <c r="AI61" i="12"/>
  <c r="AJ61" i="12" s="1"/>
  <c r="AK61" i="12"/>
  <c r="AM61" i="12"/>
  <c r="AN61" i="12"/>
  <c r="AO61" i="12"/>
  <c r="AR61" i="12"/>
  <c r="AS61" i="12"/>
  <c r="U62" i="12"/>
  <c r="V62" i="12" s="1"/>
  <c r="S62" i="12" s="1"/>
  <c r="W62" i="12"/>
  <c r="Z62" i="12"/>
  <c r="AA62" i="12"/>
  <c r="AB62" i="12" s="1"/>
  <c r="AC62" i="12"/>
  <c r="AD62" i="12" s="1"/>
  <c r="AE62" i="12"/>
  <c r="AF62" i="12" s="1"/>
  <c r="AG62" i="12"/>
  <c r="AH62" i="12" s="1"/>
  <c r="AI62" i="12"/>
  <c r="AJ62" i="12" s="1"/>
  <c r="AK62" i="12"/>
  <c r="AM62" i="12"/>
  <c r="AN62" i="12"/>
  <c r="AO62" i="12"/>
  <c r="AR62" i="12"/>
  <c r="AS62" i="12"/>
  <c r="U63" i="12"/>
  <c r="V63" i="12" s="1"/>
  <c r="S63" i="12" s="1"/>
  <c r="W63" i="12"/>
  <c r="Z63" i="12"/>
  <c r="AA63" i="12"/>
  <c r="AB63" i="12" s="1"/>
  <c r="AC63" i="12"/>
  <c r="AD63" i="12" s="1"/>
  <c r="AE63" i="12"/>
  <c r="AF63" i="12" s="1"/>
  <c r="AG63" i="12"/>
  <c r="AH63" i="12" s="1"/>
  <c r="AI63" i="12"/>
  <c r="AJ63" i="12" s="1"/>
  <c r="AK63" i="12"/>
  <c r="AM63" i="12"/>
  <c r="AN63" i="12"/>
  <c r="AO63" i="12"/>
  <c r="AR63" i="12"/>
  <c r="AS63" i="12"/>
  <c r="U64" i="12"/>
  <c r="V64" i="12" s="1"/>
  <c r="S64" i="12" s="1"/>
  <c r="W64" i="12"/>
  <c r="Z64" i="12"/>
  <c r="AA64" i="12"/>
  <c r="AB64" i="12" s="1"/>
  <c r="AC64" i="12"/>
  <c r="AD64" i="12" s="1"/>
  <c r="AE64" i="12"/>
  <c r="AF64" i="12" s="1"/>
  <c r="AG64" i="12"/>
  <c r="AH64" i="12" s="1"/>
  <c r="AI64" i="12"/>
  <c r="AJ64" i="12" s="1"/>
  <c r="AK64" i="12"/>
  <c r="AM64" i="12"/>
  <c r="AN64" i="12"/>
  <c r="AO64" i="12"/>
  <c r="AR64" i="12"/>
  <c r="AS64" i="12"/>
  <c r="U65" i="12"/>
  <c r="V65" i="12" s="1"/>
  <c r="S65" i="12" s="1"/>
  <c r="W65" i="12"/>
  <c r="Z65" i="12"/>
  <c r="AA65" i="12"/>
  <c r="AB65" i="12" s="1"/>
  <c r="AC65" i="12"/>
  <c r="AD65" i="12" s="1"/>
  <c r="AE65" i="12"/>
  <c r="AF65" i="12" s="1"/>
  <c r="AG65" i="12"/>
  <c r="AH65" i="12" s="1"/>
  <c r="AI65" i="12"/>
  <c r="AJ65" i="12" s="1"/>
  <c r="AK65" i="12"/>
  <c r="AM65" i="12"/>
  <c r="AN65" i="12"/>
  <c r="AO65" i="12"/>
  <c r="AR65" i="12"/>
  <c r="AS65" i="12"/>
  <c r="U66" i="12"/>
  <c r="V66" i="12" s="1"/>
  <c r="S66" i="12" s="1"/>
  <c r="W66" i="12"/>
  <c r="Z66" i="12"/>
  <c r="AA66" i="12"/>
  <c r="AB66" i="12" s="1"/>
  <c r="AC66" i="12"/>
  <c r="AD66" i="12" s="1"/>
  <c r="AE66" i="12"/>
  <c r="AF66" i="12" s="1"/>
  <c r="AG66" i="12"/>
  <c r="AH66" i="12" s="1"/>
  <c r="AI66" i="12"/>
  <c r="AJ66" i="12" s="1"/>
  <c r="AK66" i="12"/>
  <c r="AM66" i="12"/>
  <c r="AN66" i="12"/>
  <c r="AO66" i="12"/>
  <c r="AR66" i="12"/>
  <c r="AS66" i="12"/>
  <c r="U67" i="12"/>
  <c r="V67" i="12" s="1"/>
  <c r="W67" i="12"/>
  <c r="Z67" i="12"/>
  <c r="AA67" i="12"/>
  <c r="AB67" i="12" s="1"/>
  <c r="AC67" i="12"/>
  <c r="AD67" i="12" s="1"/>
  <c r="AE67" i="12"/>
  <c r="AF67" i="12" s="1"/>
  <c r="AG67" i="12"/>
  <c r="AH67" i="12" s="1"/>
  <c r="AI67" i="12"/>
  <c r="AJ67" i="12" s="1"/>
  <c r="AK67" i="12"/>
  <c r="AM67" i="12"/>
  <c r="AN67" i="12"/>
  <c r="AO67" i="12"/>
  <c r="AR67" i="12"/>
  <c r="AS67" i="12"/>
  <c r="U68" i="12"/>
  <c r="V68" i="12" s="1"/>
  <c r="W68" i="12"/>
  <c r="Z68" i="12"/>
  <c r="AA68" i="12"/>
  <c r="AB68" i="12" s="1"/>
  <c r="AC68" i="12"/>
  <c r="AD68" i="12" s="1"/>
  <c r="AE68" i="12"/>
  <c r="AF68" i="12" s="1"/>
  <c r="AG68" i="12"/>
  <c r="AH68" i="12" s="1"/>
  <c r="AI68" i="12"/>
  <c r="AJ68" i="12" s="1"/>
  <c r="AK68" i="12"/>
  <c r="AM68" i="12"/>
  <c r="AN68" i="12"/>
  <c r="AO68" i="12"/>
  <c r="AR68" i="12"/>
  <c r="AS68" i="12"/>
  <c r="U69" i="12"/>
  <c r="V69" i="12" s="1"/>
  <c r="S69" i="12" s="1"/>
  <c r="W69" i="12"/>
  <c r="Z69" i="12"/>
  <c r="AA69" i="12"/>
  <c r="AB69" i="12" s="1"/>
  <c r="AC69" i="12"/>
  <c r="AD69" i="12" s="1"/>
  <c r="AE69" i="12"/>
  <c r="AF69" i="12" s="1"/>
  <c r="AG69" i="12"/>
  <c r="AH69" i="12" s="1"/>
  <c r="AI69" i="12"/>
  <c r="AJ69" i="12" s="1"/>
  <c r="AK69" i="12"/>
  <c r="AM69" i="12"/>
  <c r="AN69" i="12"/>
  <c r="AO69" i="12"/>
  <c r="AR69" i="12"/>
  <c r="AS69" i="12"/>
  <c r="U70" i="12"/>
  <c r="V70" i="12" s="1"/>
  <c r="S70" i="12" s="1"/>
  <c r="W70" i="12"/>
  <c r="Z70" i="12"/>
  <c r="AA70" i="12"/>
  <c r="AB70" i="12" s="1"/>
  <c r="AC70" i="12"/>
  <c r="AD70" i="12" s="1"/>
  <c r="AE70" i="12"/>
  <c r="AF70" i="12" s="1"/>
  <c r="AG70" i="12"/>
  <c r="AH70" i="12" s="1"/>
  <c r="AI70" i="12"/>
  <c r="AJ70" i="12" s="1"/>
  <c r="AK70" i="12"/>
  <c r="AM70" i="12"/>
  <c r="AN70" i="12"/>
  <c r="AO70" i="12"/>
  <c r="AR70" i="12"/>
  <c r="AS70" i="12"/>
  <c r="U71" i="12"/>
  <c r="V71" i="12" s="1"/>
  <c r="S71" i="12" s="1"/>
  <c r="W71" i="12"/>
  <c r="Z71" i="12"/>
  <c r="AA71" i="12"/>
  <c r="AB71" i="12" s="1"/>
  <c r="AC71" i="12"/>
  <c r="AD71" i="12" s="1"/>
  <c r="AE71" i="12"/>
  <c r="AF71" i="12" s="1"/>
  <c r="AG71" i="12"/>
  <c r="AH71" i="12" s="1"/>
  <c r="AI71" i="12"/>
  <c r="AJ71" i="12" s="1"/>
  <c r="AK71" i="12"/>
  <c r="AM71" i="12"/>
  <c r="AN71" i="12"/>
  <c r="AO71" i="12"/>
  <c r="AR71" i="12"/>
  <c r="AS71" i="12"/>
  <c r="U72" i="12"/>
  <c r="V72" i="12" s="1"/>
  <c r="S72" i="12" s="1"/>
  <c r="W72" i="12"/>
  <c r="Z72" i="12"/>
  <c r="AA72" i="12"/>
  <c r="AB72" i="12"/>
  <c r="AC72" i="12"/>
  <c r="AD72" i="12" s="1"/>
  <c r="AE72" i="12"/>
  <c r="AF72" i="12" s="1"/>
  <c r="AG72" i="12"/>
  <c r="AH72" i="12" s="1"/>
  <c r="AI72" i="12"/>
  <c r="AJ72" i="12" s="1"/>
  <c r="AK72" i="12"/>
  <c r="AM72" i="12"/>
  <c r="AN72" i="12"/>
  <c r="AO72" i="12"/>
  <c r="AR72" i="12"/>
  <c r="AS72" i="12"/>
  <c r="U73" i="12"/>
  <c r="V73" i="12" s="1"/>
  <c r="S73" i="12" s="1"/>
  <c r="W73" i="12"/>
  <c r="Z73" i="12"/>
  <c r="AA73" i="12"/>
  <c r="AB73" i="12" s="1"/>
  <c r="AC73" i="12"/>
  <c r="AD73" i="12" s="1"/>
  <c r="AE73" i="12"/>
  <c r="AF73" i="12" s="1"/>
  <c r="AG73" i="12"/>
  <c r="AH73" i="12" s="1"/>
  <c r="AI73" i="12"/>
  <c r="AJ73" i="12" s="1"/>
  <c r="AK73" i="12"/>
  <c r="AM73" i="12"/>
  <c r="AN73" i="12"/>
  <c r="AO73" i="12"/>
  <c r="AR73" i="12"/>
  <c r="AS73" i="12"/>
  <c r="U74" i="12"/>
  <c r="V74" i="12" s="1"/>
  <c r="S74" i="12" s="1"/>
  <c r="W74" i="12"/>
  <c r="Z74" i="12"/>
  <c r="AA74" i="12"/>
  <c r="AB74" i="12" s="1"/>
  <c r="AC74" i="12"/>
  <c r="AD74" i="12" s="1"/>
  <c r="AE74" i="12"/>
  <c r="AF74" i="12" s="1"/>
  <c r="AG74" i="12"/>
  <c r="AH74" i="12" s="1"/>
  <c r="AI74" i="12"/>
  <c r="AJ74" i="12" s="1"/>
  <c r="AK74" i="12"/>
  <c r="AM74" i="12"/>
  <c r="AN74" i="12"/>
  <c r="AO74" i="12"/>
  <c r="AR74" i="12"/>
  <c r="AS74" i="12"/>
  <c r="U75" i="12"/>
  <c r="V75" i="12" s="1"/>
  <c r="W75" i="12"/>
  <c r="Z75" i="12"/>
  <c r="AA75" i="12"/>
  <c r="AB75" i="12" s="1"/>
  <c r="AC75" i="12"/>
  <c r="AD75" i="12" s="1"/>
  <c r="AE75" i="12"/>
  <c r="AF75" i="12" s="1"/>
  <c r="AG75" i="12"/>
  <c r="AH75" i="12" s="1"/>
  <c r="AI75" i="12"/>
  <c r="AJ75" i="12" s="1"/>
  <c r="AK75" i="12"/>
  <c r="AM75" i="12"/>
  <c r="AN75" i="12"/>
  <c r="AO75" i="12"/>
  <c r="AR75" i="12"/>
  <c r="AS75" i="12"/>
  <c r="U76" i="12"/>
  <c r="V76" i="12" s="1"/>
  <c r="W76" i="12"/>
  <c r="Z76" i="12"/>
  <c r="AA76" i="12"/>
  <c r="AB76" i="12" s="1"/>
  <c r="AC76" i="12"/>
  <c r="AD76" i="12" s="1"/>
  <c r="AE76" i="12"/>
  <c r="AF76" i="12" s="1"/>
  <c r="AG76" i="12"/>
  <c r="AH76" i="12" s="1"/>
  <c r="AI76" i="12"/>
  <c r="AJ76" i="12" s="1"/>
  <c r="AK76" i="12"/>
  <c r="AM76" i="12"/>
  <c r="AN76" i="12"/>
  <c r="AO76" i="12"/>
  <c r="AR76" i="12"/>
  <c r="AS76" i="12"/>
  <c r="U77" i="12"/>
  <c r="V77" i="12" s="1"/>
  <c r="W77" i="12"/>
  <c r="Z77" i="12"/>
  <c r="AA77" i="12"/>
  <c r="AB77" i="12" s="1"/>
  <c r="AC77" i="12"/>
  <c r="AD77" i="12" s="1"/>
  <c r="AE77" i="12"/>
  <c r="AF77" i="12" s="1"/>
  <c r="AG77" i="12"/>
  <c r="AH77" i="12" s="1"/>
  <c r="AI77" i="12"/>
  <c r="AJ77" i="12" s="1"/>
  <c r="AK77" i="12"/>
  <c r="AM77" i="12"/>
  <c r="AN77" i="12"/>
  <c r="AO77" i="12"/>
  <c r="AR77" i="12"/>
  <c r="AS77" i="12"/>
  <c r="U78" i="12"/>
  <c r="V78" i="12" s="1"/>
  <c r="S78" i="12" s="1"/>
  <c r="W78" i="12"/>
  <c r="Z78" i="12"/>
  <c r="AA78" i="12"/>
  <c r="AB78" i="12" s="1"/>
  <c r="AC78" i="12"/>
  <c r="AD78" i="12" s="1"/>
  <c r="AE78" i="12"/>
  <c r="AF78" i="12" s="1"/>
  <c r="AG78" i="12"/>
  <c r="AH78" i="12" s="1"/>
  <c r="AI78" i="12"/>
  <c r="AJ78" i="12" s="1"/>
  <c r="AK78" i="12"/>
  <c r="AM78" i="12"/>
  <c r="AN78" i="12"/>
  <c r="AO78" i="12"/>
  <c r="AR78" i="12"/>
  <c r="AS78" i="12"/>
  <c r="U79" i="12"/>
  <c r="V79" i="12" s="1"/>
  <c r="S79" i="12" s="1"/>
  <c r="W79" i="12"/>
  <c r="Z79" i="12"/>
  <c r="AA79" i="12"/>
  <c r="AB79" i="12" s="1"/>
  <c r="AC79" i="12"/>
  <c r="AD79" i="12" s="1"/>
  <c r="AE79" i="12"/>
  <c r="AF79" i="12" s="1"/>
  <c r="AG79" i="12"/>
  <c r="AH79" i="12" s="1"/>
  <c r="AI79" i="12"/>
  <c r="AJ79" i="12" s="1"/>
  <c r="AK79" i="12"/>
  <c r="AM79" i="12"/>
  <c r="AN79" i="12"/>
  <c r="AO79" i="12"/>
  <c r="AR79" i="12"/>
  <c r="AS79" i="12"/>
  <c r="U80" i="12"/>
  <c r="V80" i="12" s="1"/>
  <c r="S80" i="12" s="1"/>
  <c r="W80" i="12"/>
  <c r="Z80" i="12"/>
  <c r="AA80" i="12"/>
  <c r="AB80" i="12" s="1"/>
  <c r="AC80" i="12"/>
  <c r="AD80" i="12" s="1"/>
  <c r="AE80" i="12"/>
  <c r="AF80" i="12" s="1"/>
  <c r="AG80" i="12"/>
  <c r="AH80" i="12" s="1"/>
  <c r="AI80" i="12"/>
  <c r="AJ80" i="12" s="1"/>
  <c r="AK80" i="12"/>
  <c r="AM80" i="12"/>
  <c r="AN80" i="12"/>
  <c r="AO80" i="12"/>
  <c r="AR80" i="12"/>
  <c r="AS80" i="12"/>
  <c r="U81" i="12"/>
  <c r="V81" i="12" s="1"/>
  <c r="S81" i="12" s="1"/>
  <c r="W81" i="12"/>
  <c r="Z81" i="12"/>
  <c r="AA81" i="12"/>
  <c r="AB81" i="12" s="1"/>
  <c r="AC81" i="12"/>
  <c r="AD81" i="12" s="1"/>
  <c r="AE81" i="12"/>
  <c r="AF81" i="12" s="1"/>
  <c r="AG81" i="12"/>
  <c r="AH81" i="12" s="1"/>
  <c r="AI81" i="12"/>
  <c r="AJ81" i="12" s="1"/>
  <c r="AK81" i="12"/>
  <c r="AM81" i="12"/>
  <c r="AN81" i="12"/>
  <c r="AO81" i="12"/>
  <c r="AR81" i="12"/>
  <c r="AS81" i="12"/>
  <c r="U82" i="12"/>
  <c r="V82" i="12" s="1"/>
  <c r="S82" i="12" s="1"/>
  <c r="W82" i="12"/>
  <c r="Z82" i="12"/>
  <c r="AA82" i="12"/>
  <c r="AB82" i="12" s="1"/>
  <c r="AC82" i="12"/>
  <c r="AD82" i="12" s="1"/>
  <c r="AE82" i="12"/>
  <c r="AF82" i="12" s="1"/>
  <c r="AG82" i="12"/>
  <c r="AH82" i="12" s="1"/>
  <c r="AI82" i="12"/>
  <c r="AJ82" i="12" s="1"/>
  <c r="AK82" i="12"/>
  <c r="AM82" i="12"/>
  <c r="AN82" i="12"/>
  <c r="AO82" i="12"/>
  <c r="AR82" i="12"/>
  <c r="AS82" i="12"/>
  <c r="U83" i="12"/>
  <c r="V83" i="12" s="1"/>
  <c r="W83" i="12"/>
  <c r="Z83" i="12"/>
  <c r="AA83" i="12"/>
  <c r="AB83" i="12" s="1"/>
  <c r="AC83" i="12"/>
  <c r="AD83" i="12" s="1"/>
  <c r="AE83" i="12"/>
  <c r="AF83" i="12" s="1"/>
  <c r="AG83" i="12"/>
  <c r="AH83" i="12" s="1"/>
  <c r="AI83" i="12"/>
  <c r="AJ83" i="12" s="1"/>
  <c r="AK83" i="12"/>
  <c r="AM83" i="12"/>
  <c r="AN83" i="12"/>
  <c r="AO83" i="12"/>
  <c r="AR83" i="12"/>
  <c r="AS83" i="12"/>
  <c r="U84" i="12"/>
  <c r="V84" i="12" s="1"/>
  <c r="W84" i="12"/>
  <c r="Z84" i="12"/>
  <c r="AA84" i="12"/>
  <c r="AB84" i="12" s="1"/>
  <c r="AC84" i="12"/>
  <c r="AD84" i="12" s="1"/>
  <c r="AE84" i="12"/>
  <c r="AF84" i="12" s="1"/>
  <c r="AG84" i="12"/>
  <c r="AH84" i="12" s="1"/>
  <c r="AI84" i="12"/>
  <c r="AJ84" i="12" s="1"/>
  <c r="AK84" i="12"/>
  <c r="AM84" i="12"/>
  <c r="AN84" i="12"/>
  <c r="AO84" i="12"/>
  <c r="AR84" i="12"/>
  <c r="AS84" i="12"/>
  <c r="U85" i="12"/>
  <c r="V85" i="12" s="1"/>
  <c r="W85" i="12"/>
  <c r="Z85" i="12"/>
  <c r="AA85" i="12"/>
  <c r="AB85" i="12" s="1"/>
  <c r="AC85" i="12"/>
  <c r="AD85" i="12" s="1"/>
  <c r="AE85" i="12"/>
  <c r="AF85" i="12" s="1"/>
  <c r="AG85" i="12"/>
  <c r="AH85" i="12" s="1"/>
  <c r="AI85" i="12"/>
  <c r="AJ85" i="12" s="1"/>
  <c r="AK85" i="12"/>
  <c r="AM85" i="12"/>
  <c r="AN85" i="12"/>
  <c r="AO85" i="12"/>
  <c r="AR85" i="12"/>
  <c r="AS85" i="12"/>
  <c r="U86" i="12"/>
  <c r="V86" i="12" s="1"/>
  <c r="S86" i="12" s="1"/>
  <c r="W86" i="12"/>
  <c r="Z86" i="12"/>
  <c r="AA86" i="12"/>
  <c r="AB86" i="12" s="1"/>
  <c r="AC86" i="12"/>
  <c r="AD86" i="12" s="1"/>
  <c r="AE86" i="12"/>
  <c r="AF86" i="12" s="1"/>
  <c r="AG86" i="12"/>
  <c r="AH86" i="12" s="1"/>
  <c r="AI86" i="12"/>
  <c r="AJ86" i="12" s="1"/>
  <c r="AK86" i="12"/>
  <c r="AM86" i="12"/>
  <c r="AN86" i="12"/>
  <c r="AO86" i="12"/>
  <c r="AR86" i="12"/>
  <c r="AS86" i="12"/>
  <c r="U87" i="12"/>
  <c r="V87" i="12" s="1"/>
  <c r="S87" i="12" s="1"/>
  <c r="W87" i="12"/>
  <c r="Z87" i="12"/>
  <c r="AA87" i="12"/>
  <c r="AB87" i="12" s="1"/>
  <c r="AC87" i="12"/>
  <c r="AD87" i="12" s="1"/>
  <c r="AE87" i="12"/>
  <c r="AF87" i="12" s="1"/>
  <c r="AG87" i="12"/>
  <c r="AH87" i="12" s="1"/>
  <c r="AI87" i="12"/>
  <c r="AJ87" i="12" s="1"/>
  <c r="AK87" i="12"/>
  <c r="AM87" i="12"/>
  <c r="AN87" i="12"/>
  <c r="AO87" i="12"/>
  <c r="AR87" i="12"/>
  <c r="AS87" i="12"/>
  <c r="U88" i="12"/>
  <c r="V88" i="12" s="1"/>
  <c r="S88" i="12" s="1"/>
  <c r="W88" i="12"/>
  <c r="Z88" i="12"/>
  <c r="AA88" i="12"/>
  <c r="AB88" i="12" s="1"/>
  <c r="AC88" i="12"/>
  <c r="AD88" i="12" s="1"/>
  <c r="AE88" i="12"/>
  <c r="AF88" i="12" s="1"/>
  <c r="AG88" i="12"/>
  <c r="AH88" i="12" s="1"/>
  <c r="AI88" i="12"/>
  <c r="AJ88" i="12" s="1"/>
  <c r="AK88" i="12"/>
  <c r="AM88" i="12"/>
  <c r="AN88" i="12"/>
  <c r="AO88" i="12"/>
  <c r="AR88" i="12"/>
  <c r="AS88" i="12"/>
  <c r="U89" i="12"/>
  <c r="V89" i="12" s="1"/>
  <c r="S89" i="12" s="1"/>
  <c r="W89" i="12"/>
  <c r="Z89" i="12"/>
  <c r="AA89" i="12"/>
  <c r="AB89" i="12" s="1"/>
  <c r="AC89" i="12"/>
  <c r="AD89" i="12" s="1"/>
  <c r="AE89" i="12"/>
  <c r="AF89" i="12" s="1"/>
  <c r="AG89" i="12"/>
  <c r="AH89" i="12" s="1"/>
  <c r="AI89" i="12"/>
  <c r="AJ89" i="12" s="1"/>
  <c r="AK89" i="12"/>
  <c r="AM89" i="12"/>
  <c r="AN89" i="12"/>
  <c r="AO89" i="12"/>
  <c r="AR89" i="12"/>
  <c r="AS89" i="12"/>
  <c r="U90" i="12"/>
  <c r="V90" i="12" s="1"/>
  <c r="S90" i="12" s="1"/>
  <c r="W90" i="12"/>
  <c r="Z90" i="12"/>
  <c r="AA90" i="12"/>
  <c r="AB90" i="12" s="1"/>
  <c r="AC90" i="12"/>
  <c r="AD90" i="12" s="1"/>
  <c r="AE90" i="12"/>
  <c r="AF90" i="12" s="1"/>
  <c r="AG90" i="12"/>
  <c r="AH90" i="12" s="1"/>
  <c r="AI90" i="12"/>
  <c r="AJ90" i="12" s="1"/>
  <c r="AK90" i="12"/>
  <c r="AM90" i="12"/>
  <c r="AN90" i="12"/>
  <c r="AO90" i="12"/>
  <c r="AR90" i="12"/>
  <c r="AS90" i="12"/>
  <c r="U91" i="12"/>
  <c r="V91" i="12" s="1"/>
  <c r="W91" i="12"/>
  <c r="Z91" i="12"/>
  <c r="AA91" i="12"/>
  <c r="AB91" i="12" s="1"/>
  <c r="AC91" i="12"/>
  <c r="AD91" i="12" s="1"/>
  <c r="AE91" i="12"/>
  <c r="AF91" i="12" s="1"/>
  <c r="AG91" i="12"/>
  <c r="AH91" i="12" s="1"/>
  <c r="AI91" i="12"/>
  <c r="AJ91" i="12" s="1"/>
  <c r="AK91" i="12"/>
  <c r="AM91" i="12"/>
  <c r="AN91" i="12"/>
  <c r="AO91" i="12"/>
  <c r="AR91" i="12"/>
  <c r="AS91" i="12"/>
  <c r="U92" i="12"/>
  <c r="V92" i="12" s="1"/>
  <c r="W92" i="12"/>
  <c r="Z92" i="12"/>
  <c r="AA92" i="12"/>
  <c r="AB92" i="12" s="1"/>
  <c r="AC92" i="12"/>
  <c r="AD92" i="12" s="1"/>
  <c r="AE92" i="12"/>
  <c r="AF92" i="12" s="1"/>
  <c r="AG92" i="12"/>
  <c r="AH92" i="12" s="1"/>
  <c r="AI92" i="12"/>
  <c r="AJ92" i="12" s="1"/>
  <c r="AK92" i="12"/>
  <c r="AM92" i="12"/>
  <c r="AN92" i="12"/>
  <c r="AO92" i="12"/>
  <c r="AR92" i="12"/>
  <c r="AS92" i="12"/>
  <c r="U93" i="12"/>
  <c r="V93" i="12" s="1"/>
  <c r="W93" i="12"/>
  <c r="Z93" i="12"/>
  <c r="AA93" i="12"/>
  <c r="AB93" i="12" s="1"/>
  <c r="AC93" i="12"/>
  <c r="AD93" i="12" s="1"/>
  <c r="AE93" i="12"/>
  <c r="AF93" i="12" s="1"/>
  <c r="AG93" i="12"/>
  <c r="AH93" i="12" s="1"/>
  <c r="AI93" i="12"/>
  <c r="AJ93" i="12" s="1"/>
  <c r="AK93" i="12"/>
  <c r="AM93" i="12"/>
  <c r="AN93" i="12"/>
  <c r="AO93" i="12"/>
  <c r="AR93" i="12"/>
  <c r="AS93" i="12"/>
  <c r="U94" i="12"/>
  <c r="V94" i="12" s="1"/>
  <c r="S94" i="12" s="1"/>
  <c r="W94" i="12"/>
  <c r="Z94" i="12"/>
  <c r="AA94" i="12"/>
  <c r="AB94" i="12" s="1"/>
  <c r="AC94" i="12"/>
  <c r="AD94" i="12" s="1"/>
  <c r="AE94" i="12"/>
  <c r="AF94" i="12" s="1"/>
  <c r="AG94" i="12"/>
  <c r="AH94" i="12" s="1"/>
  <c r="AI94" i="12"/>
  <c r="AJ94" i="12" s="1"/>
  <c r="AK94" i="12"/>
  <c r="AM94" i="12"/>
  <c r="AN94" i="12"/>
  <c r="AO94" i="12"/>
  <c r="AR94" i="12"/>
  <c r="AS94" i="12"/>
  <c r="U95" i="12"/>
  <c r="V95" i="12" s="1"/>
  <c r="S95" i="12" s="1"/>
  <c r="W95" i="12"/>
  <c r="Z95" i="12"/>
  <c r="AA95" i="12"/>
  <c r="AB95" i="12" s="1"/>
  <c r="AC95" i="12"/>
  <c r="AD95" i="12" s="1"/>
  <c r="AE95" i="12"/>
  <c r="AF95" i="12" s="1"/>
  <c r="AG95" i="12"/>
  <c r="AH95" i="12" s="1"/>
  <c r="AI95" i="12"/>
  <c r="AJ95" i="12" s="1"/>
  <c r="AK95" i="12"/>
  <c r="AM95" i="12"/>
  <c r="AN95" i="12"/>
  <c r="AO95" i="12"/>
  <c r="AR95" i="12"/>
  <c r="AS95" i="12"/>
  <c r="U96" i="12"/>
  <c r="V96" i="12" s="1"/>
  <c r="S96" i="12" s="1"/>
  <c r="W96" i="12"/>
  <c r="Z96" i="12"/>
  <c r="AA96" i="12"/>
  <c r="AB96" i="12" s="1"/>
  <c r="AC96" i="12"/>
  <c r="AD96" i="12" s="1"/>
  <c r="AE96" i="12"/>
  <c r="AF96" i="12" s="1"/>
  <c r="AG96" i="12"/>
  <c r="AH96" i="12" s="1"/>
  <c r="AI96" i="12"/>
  <c r="AJ96" i="12" s="1"/>
  <c r="AK96" i="12"/>
  <c r="AM96" i="12"/>
  <c r="AN96" i="12"/>
  <c r="AO96" i="12"/>
  <c r="AR96" i="12"/>
  <c r="AS96" i="12"/>
  <c r="U97" i="12"/>
  <c r="V97" i="12" s="1"/>
  <c r="S97" i="12" s="1"/>
  <c r="W97" i="12"/>
  <c r="Z97" i="12"/>
  <c r="AA97" i="12"/>
  <c r="AB97" i="12"/>
  <c r="AC97" i="12"/>
  <c r="AD97" i="12" s="1"/>
  <c r="AE97" i="12"/>
  <c r="AF97" i="12" s="1"/>
  <c r="AG97" i="12"/>
  <c r="AH97" i="12" s="1"/>
  <c r="AI97" i="12"/>
  <c r="AJ97" i="12" s="1"/>
  <c r="AK97" i="12"/>
  <c r="AM97" i="12"/>
  <c r="AN97" i="12"/>
  <c r="AO97" i="12"/>
  <c r="AR97" i="12"/>
  <c r="AS97" i="12"/>
  <c r="U98" i="12"/>
  <c r="V98" i="12" s="1"/>
  <c r="S98" i="12" s="1"/>
  <c r="W98" i="12"/>
  <c r="Z98" i="12"/>
  <c r="AA98" i="12"/>
  <c r="AB98" i="12" s="1"/>
  <c r="AC98" i="12"/>
  <c r="AD98" i="12" s="1"/>
  <c r="AE98" i="12"/>
  <c r="AF98" i="12" s="1"/>
  <c r="AG98" i="12"/>
  <c r="AH98" i="12" s="1"/>
  <c r="AI98" i="12"/>
  <c r="AJ98" i="12" s="1"/>
  <c r="AK98" i="12"/>
  <c r="AM98" i="12"/>
  <c r="AN98" i="12"/>
  <c r="AO98" i="12"/>
  <c r="AR98" i="12"/>
  <c r="AS98" i="12"/>
  <c r="U99" i="12"/>
  <c r="V99" i="12" s="1"/>
  <c r="S99" i="12" s="1"/>
  <c r="W99" i="12"/>
  <c r="Z99" i="12"/>
  <c r="AA99" i="12"/>
  <c r="AB99" i="12" s="1"/>
  <c r="AC99" i="12"/>
  <c r="AD99" i="12" s="1"/>
  <c r="AE99" i="12"/>
  <c r="AF99" i="12" s="1"/>
  <c r="AG99" i="12"/>
  <c r="AH99" i="12" s="1"/>
  <c r="AI99" i="12"/>
  <c r="AJ99" i="12" s="1"/>
  <c r="AK99" i="12"/>
  <c r="AM99" i="12"/>
  <c r="AN99" i="12"/>
  <c r="AO99" i="12"/>
  <c r="AR99" i="12"/>
  <c r="AS99" i="12"/>
  <c r="U100" i="12"/>
  <c r="V100" i="12"/>
  <c r="W100" i="12"/>
  <c r="Z100" i="12"/>
  <c r="AA100" i="12"/>
  <c r="AB100" i="12" s="1"/>
  <c r="AC100" i="12"/>
  <c r="AD100" i="12" s="1"/>
  <c r="AE100" i="12"/>
  <c r="AF100" i="12" s="1"/>
  <c r="AG100" i="12"/>
  <c r="AH100" i="12" s="1"/>
  <c r="AI100" i="12"/>
  <c r="AJ100" i="12" s="1"/>
  <c r="AK100" i="12"/>
  <c r="AM100" i="12"/>
  <c r="AN100" i="12"/>
  <c r="AO100" i="12"/>
  <c r="AR100" i="12"/>
  <c r="AS100" i="12"/>
  <c r="U101" i="12"/>
  <c r="V101" i="12" s="1"/>
  <c r="W101" i="12"/>
  <c r="Z101" i="12"/>
  <c r="AA101" i="12"/>
  <c r="AB101" i="12" s="1"/>
  <c r="AC101" i="12"/>
  <c r="AD101" i="12" s="1"/>
  <c r="AE101" i="12"/>
  <c r="AF101" i="12" s="1"/>
  <c r="AG101" i="12"/>
  <c r="AH101" i="12" s="1"/>
  <c r="AI101" i="12"/>
  <c r="AJ101" i="12" s="1"/>
  <c r="AK101" i="12"/>
  <c r="AM101" i="12"/>
  <c r="AN101" i="12"/>
  <c r="AO101" i="12"/>
  <c r="AR101" i="12"/>
  <c r="AS101" i="12"/>
  <c r="U102" i="12"/>
  <c r="V102" i="12" s="1"/>
  <c r="W102" i="12"/>
  <c r="Z102" i="12"/>
  <c r="AA102" i="12"/>
  <c r="AB102" i="12" s="1"/>
  <c r="AC102" i="12"/>
  <c r="AD102" i="12" s="1"/>
  <c r="AE102" i="12"/>
  <c r="AF102" i="12" s="1"/>
  <c r="AG102" i="12"/>
  <c r="AH102" i="12" s="1"/>
  <c r="AI102" i="12"/>
  <c r="AJ102" i="12" s="1"/>
  <c r="AK102" i="12"/>
  <c r="AM102" i="12"/>
  <c r="AN102" i="12"/>
  <c r="AO102" i="12"/>
  <c r="AR102" i="12"/>
  <c r="AS102" i="12"/>
  <c r="U103" i="12"/>
  <c r="V103" i="12" s="1"/>
  <c r="S103" i="12" s="1"/>
  <c r="W103" i="12"/>
  <c r="Z103" i="12"/>
  <c r="AA103" i="12"/>
  <c r="AB103" i="12" s="1"/>
  <c r="AC103" i="12"/>
  <c r="AD103" i="12" s="1"/>
  <c r="AE103" i="12"/>
  <c r="AF103" i="12" s="1"/>
  <c r="AG103" i="12"/>
  <c r="AH103" i="12" s="1"/>
  <c r="AI103" i="12"/>
  <c r="AJ103" i="12" s="1"/>
  <c r="AK103" i="12"/>
  <c r="AM103" i="12"/>
  <c r="AN103" i="12"/>
  <c r="AO103" i="12"/>
  <c r="AR103" i="12"/>
  <c r="AS103" i="12"/>
  <c r="U104" i="12"/>
  <c r="V104" i="12" s="1"/>
  <c r="S104" i="12" s="1"/>
  <c r="W104" i="12"/>
  <c r="Z104" i="12"/>
  <c r="AA104" i="12"/>
  <c r="AB104" i="12" s="1"/>
  <c r="AC104" i="12"/>
  <c r="AD104" i="12" s="1"/>
  <c r="AE104" i="12"/>
  <c r="AF104" i="12" s="1"/>
  <c r="AG104" i="12"/>
  <c r="AH104" i="12" s="1"/>
  <c r="AI104" i="12"/>
  <c r="AJ104" i="12" s="1"/>
  <c r="AK104" i="12"/>
  <c r="AM104" i="12"/>
  <c r="AN104" i="12"/>
  <c r="AO104" i="12"/>
  <c r="AR104" i="12"/>
  <c r="AS104" i="12"/>
  <c r="U105" i="12"/>
  <c r="V105" i="12" s="1"/>
  <c r="S105" i="12" s="1"/>
  <c r="W105" i="12"/>
  <c r="Z105" i="12"/>
  <c r="AA105" i="12"/>
  <c r="AB105" i="12" s="1"/>
  <c r="AC105" i="12"/>
  <c r="AD105" i="12" s="1"/>
  <c r="AE105" i="12"/>
  <c r="AF105" i="12" s="1"/>
  <c r="AG105" i="12"/>
  <c r="AH105" i="12" s="1"/>
  <c r="AI105" i="12"/>
  <c r="AJ105" i="12" s="1"/>
  <c r="AK105" i="12"/>
  <c r="AM105" i="12"/>
  <c r="AN105" i="12"/>
  <c r="AO105" i="12"/>
  <c r="AR105" i="12"/>
  <c r="AS105" i="12"/>
  <c r="U106" i="12"/>
  <c r="V106" i="12" s="1"/>
  <c r="S106" i="12" s="1"/>
  <c r="W106" i="12"/>
  <c r="Z106" i="12"/>
  <c r="AA106" i="12"/>
  <c r="AB106" i="12" s="1"/>
  <c r="AC106" i="12"/>
  <c r="AD106" i="12" s="1"/>
  <c r="AE106" i="12"/>
  <c r="AF106" i="12" s="1"/>
  <c r="AG106" i="12"/>
  <c r="AH106" i="12" s="1"/>
  <c r="AI106" i="12"/>
  <c r="AJ106" i="12" s="1"/>
  <c r="AK106" i="12"/>
  <c r="AM106" i="12"/>
  <c r="AN106" i="12"/>
  <c r="AO106" i="12"/>
  <c r="AR106" i="12"/>
  <c r="AS106" i="12"/>
  <c r="U107" i="12"/>
  <c r="V107" i="12" s="1"/>
  <c r="S107" i="12" s="1"/>
  <c r="W107" i="12"/>
  <c r="Z107" i="12"/>
  <c r="AA107" i="12"/>
  <c r="AB107" i="12" s="1"/>
  <c r="AC107" i="12"/>
  <c r="AD107" i="12" s="1"/>
  <c r="AE107" i="12"/>
  <c r="AF107" i="12" s="1"/>
  <c r="AG107" i="12"/>
  <c r="AH107" i="12" s="1"/>
  <c r="AI107" i="12"/>
  <c r="AJ107" i="12" s="1"/>
  <c r="AK107" i="12"/>
  <c r="AM107" i="12"/>
  <c r="AN107" i="12"/>
  <c r="AO107" i="12"/>
  <c r="AR107" i="12"/>
  <c r="AS107" i="12"/>
  <c r="U108" i="12"/>
  <c r="V108" i="12" s="1"/>
  <c r="W108" i="12"/>
  <c r="Z108" i="12"/>
  <c r="AA108" i="12"/>
  <c r="AB108" i="12" s="1"/>
  <c r="AC108" i="12"/>
  <c r="AD108" i="12" s="1"/>
  <c r="AE108" i="12"/>
  <c r="AF108" i="12" s="1"/>
  <c r="AG108" i="12"/>
  <c r="AH108" i="12" s="1"/>
  <c r="AI108" i="12"/>
  <c r="AJ108" i="12" s="1"/>
  <c r="AK108" i="12"/>
  <c r="AM108" i="12"/>
  <c r="AN108" i="12"/>
  <c r="AO108" i="12"/>
  <c r="AR108" i="12"/>
  <c r="AS108" i="12"/>
  <c r="U109" i="12"/>
  <c r="V109" i="12" s="1"/>
  <c r="W109" i="12"/>
  <c r="Z109" i="12"/>
  <c r="AA109" i="12"/>
  <c r="AB109" i="12" s="1"/>
  <c r="AC109" i="12"/>
  <c r="AD109" i="12" s="1"/>
  <c r="AE109" i="12"/>
  <c r="AF109" i="12" s="1"/>
  <c r="AG109" i="12"/>
  <c r="AH109" i="12" s="1"/>
  <c r="AI109" i="12"/>
  <c r="AJ109" i="12" s="1"/>
  <c r="AK109" i="12"/>
  <c r="AM109" i="12"/>
  <c r="AN109" i="12"/>
  <c r="AO109" i="12"/>
  <c r="AR109" i="12"/>
  <c r="AS109" i="12"/>
  <c r="U110" i="12"/>
  <c r="V110" i="12" s="1"/>
  <c r="W110" i="12"/>
  <c r="Z110" i="12"/>
  <c r="AA110" i="12"/>
  <c r="AB110" i="12" s="1"/>
  <c r="AC110" i="12"/>
  <c r="AD110" i="12" s="1"/>
  <c r="AE110" i="12"/>
  <c r="AF110" i="12" s="1"/>
  <c r="AG110" i="12"/>
  <c r="AH110" i="12" s="1"/>
  <c r="AI110" i="12"/>
  <c r="AJ110" i="12" s="1"/>
  <c r="AK110" i="12"/>
  <c r="AM110" i="12"/>
  <c r="AN110" i="12"/>
  <c r="AO110" i="12"/>
  <c r="AR110" i="12"/>
  <c r="AS110" i="12"/>
  <c r="U111" i="12"/>
  <c r="V111" i="12" s="1"/>
  <c r="S111" i="12" s="1"/>
  <c r="W111" i="12"/>
  <c r="Z111" i="12"/>
  <c r="AA111" i="12"/>
  <c r="AB111" i="12" s="1"/>
  <c r="AC111" i="12"/>
  <c r="AD111" i="12" s="1"/>
  <c r="AE111" i="12"/>
  <c r="AF111" i="12" s="1"/>
  <c r="AG111" i="12"/>
  <c r="AH111" i="12" s="1"/>
  <c r="AI111" i="12"/>
  <c r="AJ111" i="12" s="1"/>
  <c r="AK111" i="12"/>
  <c r="AM111" i="12"/>
  <c r="AN111" i="12"/>
  <c r="AO111" i="12"/>
  <c r="AR111" i="12"/>
  <c r="AS111" i="12"/>
  <c r="U112" i="12"/>
  <c r="V112" i="12" s="1"/>
  <c r="S112" i="12" s="1"/>
  <c r="W112" i="12"/>
  <c r="Z112" i="12"/>
  <c r="AA112" i="12"/>
  <c r="AB112" i="12" s="1"/>
  <c r="AC112" i="12"/>
  <c r="AD112" i="12" s="1"/>
  <c r="AE112" i="12"/>
  <c r="AF112" i="12" s="1"/>
  <c r="AG112" i="12"/>
  <c r="AH112" i="12" s="1"/>
  <c r="AI112" i="12"/>
  <c r="AJ112" i="12" s="1"/>
  <c r="AK112" i="12"/>
  <c r="AM112" i="12"/>
  <c r="AN112" i="12"/>
  <c r="AO112" i="12"/>
  <c r="AR112" i="12"/>
  <c r="AS112" i="12"/>
  <c r="U113" i="12"/>
  <c r="V113" i="12" s="1"/>
  <c r="S113" i="12" s="1"/>
  <c r="W113" i="12"/>
  <c r="Z113" i="12"/>
  <c r="AA113" i="12"/>
  <c r="AB113" i="12" s="1"/>
  <c r="AC113" i="12"/>
  <c r="AD113" i="12" s="1"/>
  <c r="AE113" i="12"/>
  <c r="AF113" i="12" s="1"/>
  <c r="AG113" i="12"/>
  <c r="AH113" i="12" s="1"/>
  <c r="AI113" i="12"/>
  <c r="AJ113" i="12" s="1"/>
  <c r="AK113" i="12"/>
  <c r="AM113" i="12"/>
  <c r="AN113" i="12"/>
  <c r="AO113" i="12"/>
  <c r="AR113" i="12"/>
  <c r="AS113" i="12"/>
  <c r="U114" i="12"/>
  <c r="V114" i="12" s="1"/>
  <c r="S114" i="12" s="1"/>
  <c r="W114" i="12"/>
  <c r="Z114" i="12"/>
  <c r="AA114" i="12"/>
  <c r="AB114" i="12" s="1"/>
  <c r="AC114" i="12"/>
  <c r="AD114" i="12" s="1"/>
  <c r="AE114" i="12"/>
  <c r="AF114" i="12" s="1"/>
  <c r="AG114" i="12"/>
  <c r="AH114" i="12" s="1"/>
  <c r="AI114" i="12"/>
  <c r="AJ114" i="12" s="1"/>
  <c r="AK114" i="12"/>
  <c r="AM114" i="12"/>
  <c r="AN114" i="12"/>
  <c r="AO114" i="12"/>
  <c r="AR114" i="12"/>
  <c r="AS114" i="12"/>
  <c r="U115" i="12"/>
  <c r="V115" i="12" s="1"/>
  <c r="S115" i="12" s="1"/>
  <c r="W115" i="12"/>
  <c r="Z115" i="12"/>
  <c r="AA115" i="12"/>
  <c r="AB115" i="12" s="1"/>
  <c r="AC115" i="12"/>
  <c r="AD115" i="12" s="1"/>
  <c r="AE115" i="12"/>
  <c r="AF115" i="12" s="1"/>
  <c r="AG115" i="12"/>
  <c r="AH115" i="12" s="1"/>
  <c r="AI115" i="12"/>
  <c r="AJ115" i="12" s="1"/>
  <c r="AK115" i="12"/>
  <c r="AM115" i="12"/>
  <c r="AN115" i="12"/>
  <c r="AO115" i="12"/>
  <c r="AR115" i="12"/>
  <c r="AS115" i="12"/>
  <c r="U116" i="12"/>
  <c r="V116" i="12" s="1"/>
  <c r="W116" i="12"/>
  <c r="Z116" i="12"/>
  <c r="AA116" i="12"/>
  <c r="AB116" i="12" s="1"/>
  <c r="AC116" i="12"/>
  <c r="AD116" i="12" s="1"/>
  <c r="AE116" i="12"/>
  <c r="AF116" i="12" s="1"/>
  <c r="AG116" i="12"/>
  <c r="AH116" i="12" s="1"/>
  <c r="AI116" i="12"/>
  <c r="AJ116" i="12" s="1"/>
  <c r="AK116" i="12"/>
  <c r="AM116" i="12"/>
  <c r="AN116" i="12"/>
  <c r="AO116" i="12"/>
  <c r="AR116" i="12"/>
  <c r="AS116" i="12"/>
  <c r="U117" i="12"/>
  <c r="V117" i="12" s="1"/>
  <c r="W117" i="12"/>
  <c r="Z117" i="12"/>
  <c r="AA117" i="12"/>
  <c r="AB117" i="12" s="1"/>
  <c r="AC117" i="12"/>
  <c r="AD117" i="12" s="1"/>
  <c r="AE117" i="12"/>
  <c r="AF117" i="12" s="1"/>
  <c r="AG117" i="12"/>
  <c r="AH117" i="12" s="1"/>
  <c r="AI117" i="12"/>
  <c r="AJ117" i="12" s="1"/>
  <c r="AK117" i="12"/>
  <c r="AM117" i="12"/>
  <c r="AN117" i="12"/>
  <c r="AO117" i="12"/>
  <c r="AR117" i="12"/>
  <c r="AS117" i="12"/>
  <c r="U118" i="12"/>
  <c r="V118" i="12"/>
  <c r="W118" i="12"/>
  <c r="Z118" i="12"/>
  <c r="AA118" i="12"/>
  <c r="AB118" i="12" s="1"/>
  <c r="AC118" i="12"/>
  <c r="AD118" i="12" s="1"/>
  <c r="AE118" i="12"/>
  <c r="AF118" i="12" s="1"/>
  <c r="AG118" i="12"/>
  <c r="AH118" i="12" s="1"/>
  <c r="AI118" i="12"/>
  <c r="AJ118" i="12" s="1"/>
  <c r="AK118" i="12"/>
  <c r="AM118" i="12"/>
  <c r="AN118" i="12"/>
  <c r="AO118" i="12"/>
  <c r="AR118" i="12"/>
  <c r="AS118" i="12"/>
  <c r="U119" i="12"/>
  <c r="V119" i="12" s="1"/>
  <c r="S119" i="12" s="1"/>
  <c r="W119" i="12"/>
  <c r="Z119" i="12"/>
  <c r="AA119" i="12"/>
  <c r="AB119" i="12" s="1"/>
  <c r="AC119" i="12"/>
  <c r="AD119" i="12" s="1"/>
  <c r="AE119" i="12"/>
  <c r="AF119" i="12" s="1"/>
  <c r="AG119" i="12"/>
  <c r="AH119" i="12" s="1"/>
  <c r="AI119" i="12"/>
  <c r="AJ119" i="12" s="1"/>
  <c r="AK119" i="12"/>
  <c r="AM119" i="12"/>
  <c r="AN119" i="12"/>
  <c r="AO119" i="12"/>
  <c r="AR119" i="12"/>
  <c r="AS119" i="12"/>
  <c r="U120" i="12"/>
  <c r="V120" i="12" s="1"/>
  <c r="S120" i="12" s="1"/>
  <c r="W120" i="12"/>
  <c r="Z120" i="12"/>
  <c r="AA120" i="12"/>
  <c r="AB120" i="12" s="1"/>
  <c r="AC120" i="12"/>
  <c r="AD120" i="12" s="1"/>
  <c r="AE120" i="12"/>
  <c r="AF120" i="12" s="1"/>
  <c r="AG120" i="12"/>
  <c r="AH120" i="12" s="1"/>
  <c r="AI120" i="12"/>
  <c r="AJ120" i="12" s="1"/>
  <c r="AK120" i="12"/>
  <c r="AM120" i="12"/>
  <c r="AN120" i="12"/>
  <c r="AO120" i="12"/>
  <c r="AR120" i="12"/>
  <c r="AS120" i="12"/>
  <c r="U121" i="12"/>
  <c r="V121" i="12" s="1"/>
  <c r="S121" i="12" s="1"/>
  <c r="W121" i="12"/>
  <c r="Z121" i="12"/>
  <c r="AA121" i="12"/>
  <c r="AB121" i="12" s="1"/>
  <c r="AC121" i="12"/>
  <c r="AD121" i="12" s="1"/>
  <c r="AE121" i="12"/>
  <c r="AF121" i="12" s="1"/>
  <c r="AG121" i="12"/>
  <c r="AH121" i="12" s="1"/>
  <c r="AI121" i="12"/>
  <c r="AJ121" i="12" s="1"/>
  <c r="AK121" i="12"/>
  <c r="AM121" i="12"/>
  <c r="AN121" i="12"/>
  <c r="AO121" i="12"/>
  <c r="AR121" i="12"/>
  <c r="AS121" i="12"/>
  <c r="U122" i="12"/>
  <c r="V122" i="12" s="1"/>
  <c r="S122" i="12" s="1"/>
  <c r="W122" i="12"/>
  <c r="Z122" i="12"/>
  <c r="AA122" i="12"/>
  <c r="AB122" i="12" s="1"/>
  <c r="AC122" i="12"/>
  <c r="AD122" i="12" s="1"/>
  <c r="AE122" i="12"/>
  <c r="AF122" i="12" s="1"/>
  <c r="AG122" i="12"/>
  <c r="AH122" i="12" s="1"/>
  <c r="AI122" i="12"/>
  <c r="AJ122" i="12" s="1"/>
  <c r="AK122" i="12"/>
  <c r="AM122" i="12"/>
  <c r="AN122" i="12"/>
  <c r="AO122" i="12"/>
  <c r="AR122" i="12"/>
  <c r="AS122" i="12"/>
  <c r="S49" i="12" l="1"/>
  <c r="S40" i="12"/>
  <c r="S23" i="12"/>
  <c r="S6" i="12"/>
  <c r="S116" i="12"/>
  <c r="S108" i="12"/>
  <c r="S100" i="12"/>
  <c r="S91" i="12"/>
  <c r="S83" i="12"/>
  <c r="S75" i="12"/>
  <c r="S67" i="12"/>
  <c r="S59" i="12"/>
  <c r="S32" i="12"/>
  <c r="S15" i="12"/>
  <c r="S117" i="12"/>
  <c r="S109" i="12"/>
  <c r="S101" i="12"/>
  <c r="S92" i="12"/>
  <c r="S84" i="12"/>
  <c r="S76" i="12"/>
  <c r="S24" i="12"/>
  <c r="S7" i="12"/>
  <c r="S68" i="12"/>
  <c r="S60" i="12"/>
  <c r="S51" i="12"/>
  <c r="S42" i="12"/>
  <c r="S33" i="12"/>
  <c r="S16" i="12"/>
  <c r="S118" i="12"/>
  <c r="S110" i="12"/>
  <c r="S102" i="12"/>
  <c r="S93" i="12"/>
  <c r="S85" i="12"/>
  <c r="S77" i="12"/>
  <c r="S25" i="12"/>
  <c r="S8" i="12"/>
  <c r="T53" i="12"/>
  <c r="T72" i="12"/>
  <c r="T77" i="12"/>
  <c r="T89" i="12"/>
  <c r="T59" i="12"/>
  <c r="T93" i="12"/>
  <c r="T7" i="12"/>
  <c r="T74" i="12"/>
  <c r="T63" i="12"/>
  <c r="T75" i="12"/>
  <c r="T101" i="12"/>
  <c r="T76" i="12"/>
  <c r="T105" i="12"/>
  <c r="T79" i="12"/>
  <c r="T69" i="12"/>
  <c r="T43" i="12"/>
  <c r="T109" i="12"/>
  <c r="T47" i="12"/>
  <c r="T84" i="12"/>
  <c r="T97" i="12"/>
  <c r="T87" i="12"/>
  <c r="T31" i="12"/>
  <c r="T82" i="12"/>
  <c r="T110" i="12"/>
  <c r="T106" i="12"/>
  <c r="T102" i="12"/>
  <c r="T98" i="12"/>
  <c r="T94" i="12"/>
  <c r="T90" i="12"/>
  <c r="T118" i="12"/>
  <c r="T114" i="12"/>
  <c r="T107" i="12"/>
  <c r="T103" i="12"/>
  <c r="T99" i="12"/>
  <c r="T95" i="12"/>
  <c r="T91" i="12"/>
  <c r="T119" i="12"/>
  <c r="T115" i="12"/>
  <c r="T111" i="12"/>
  <c r="T86" i="12"/>
  <c r="T85" i="12"/>
  <c r="T81" i="12"/>
  <c r="T122" i="12"/>
  <c r="T80" i="12"/>
  <c r="T73" i="12"/>
  <c r="T108" i="12"/>
  <c r="T104" i="12"/>
  <c r="T100" i="12"/>
  <c r="T96" i="12"/>
  <c r="T92" i="12"/>
  <c r="T88" i="12"/>
  <c r="T116" i="12"/>
  <c r="T112" i="12"/>
  <c r="T27" i="12"/>
  <c r="T121" i="12"/>
  <c r="T117" i="12"/>
  <c r="T113" i="12"/>
  <c r="T120" i="12"/>
  <c r="T83" i="12"/>
  <c r="T78" i="12"/>
  <c r="T68" i="12"/>
  <c r="T55" i="12"/>
  <c r="T52" i="12"/>
  <c r="T39" i="12"/>
  <c r="T36" i="12"/>
  <c r="T16" i="12"/>
  <c r="T61" i="12"/>
  <c r="T58" i="12"/>
  <c r="T45" i="12"/>
  <c r="T42" i="12"/>
  <c r="T32" i="12"/>
  <c r="T28" i="12"/>
  <c r="T24" i="12"/>
  <c r="T20" i="12"/>
  <c r="T11" i="12"/>
  <c r="T67" i="12"/>
  <c r="T64" i="12"/>
  <c r="T51" i="12"/>
  <c r="T48" i="12"/>
  <c r="T35" i="12"/>
  <c r="T15" i="12"/>
  <c r="T6" i="12"/>
  <c r="T23" i="12"/>
  <c r="T19" i="12"/>
  <c r="T70" i="12"/>
  <c r="T57" i="12"/>
  <c r="T54" i="12"/>
  <c r="T41" i="12"/>
  <c r="T38" i="12"/>
  <c r="T10" i="12"/>
  <c r="T5" i="12"/>
  <c r="T60" i="12"/>
  <c r="T44" i="12"/>
  <c r="T14" i="12"/>
  <c r="T71" i="12"/>
  <c r="T9" i="12"/>
  <c r="T66" i="12"/>
  <c r="T50" i="12"/>
  <c r="T37" i="12"/>
  <c r="T34" i="12"/>
  <c r="T30" i="12"/>
  <c r="T26" i="12"/>
  <c r="T22" i="12"/>
  <c r="T18" i="12"/>
  <c r="T13" i="12"/>
  <c r="T4" i="12"/>
  <c r="T56" i="12"/>
  <c r="T40" i="12"/>
  <c r="T33" i="12"/>
  <c r="T29" i="12"/>
  <c r="T25" i="12"/>
  <c r="T21" i="12"/>
  <c r="T17" i="12"/>
  <c r="T8" i="12"/>
  <c r="T65" i="12"/>
  <c r="T62" i="12"/>
  <c r="T49" i="12"/>
  <c r="T46" i="12"/>
  <c r="T3" i="12"/>
  <c r="T12" i="12"/>
  <c r="W2" i="12"/>
  <c r="X2" i="10"/>
  <c r="Z2" i="9"/>
  <c r="AB2" i="7"/>
  <c r="AQ2" i="1"/>
  <c r="X2" i="1"/>
  <c r="AN2" i="12" l="1"/>
  <c r="AM2" i="12"/>
  <c r="AP2" i="10"/>
  <c r="AY2" i="9"/>
  <c r="AQ2" i="7"/>
  <c r="AN2" i="9"/>
  <c r="AM2" i="9"/>
  <c r="AU2" i="9" l="1"/>
  <c r="AV2" i="9" s="1"/>
  <c r="AP2" i="7"/>
  <c r="AE2" i="10"/>
  <c r="AD2" i="10"/>
  <c r="AO2" i="7" l="1"/>
  <c r="AG2" i="7"/>
  <c r="AI2" i="9" l="1"/>
  <c r="AH2" i="9"/>
  <c r="AE2" i="9"/>
  <c r="AY2" i="7"/>
  <c r="AZ2" i="7" s="1"/>
  <c r="AC2" i="1"/>
  <c r="AI2" i="12"/>
  <c r="AA2" i="12"/>
  <c r="AL2" i="10"/>
  <c r="AM2" i="10" s="1"/>
  <c r="AB2" i="10"/>
  <c r="AU2" i="10" l="1"/>
  <c r="BI2" i="7"/>
  <c r="U2" i="12" l="1"/>
  <c r="V2" i="12" s="1"/>
  <c r="Z2" i="12"/>
  <c r="AB2" i="12"/>
  <c r="AC2" i="12"/>
  <c r="AD2" i="12" s="1"/>
  <c r="AE2" i="12"/>
  <c r="AF2" i="12" s="1"/>
  <c r="AG2" i="12"/>
  <c r="AH2" i="12" s="1"/>
  <c r="AJ2" i="12"/>
  <c r="AK2" i="12"/>
  <c r="AO2" i="12"/>
  <c r="AR2" i="12"/>
  <c r="AS2" i="12"/>
  <c r="S2" i="12" l="1"/>
  <c r="T2" i="12"/>
  <c r="BE2" i="9"/>
  <c r="BD2" i="9"/>
  <c r="BC2" i="9"/>
  <c r="AU2" i="1" l="1"/>
  <c r="AT2" i="10" l="1"/>
  <c r="AQ2" i="10"/>
  <c r="AZ2" i="9"/>
  <c r="BG2" i="7"/>
  <c r="BD2" i="7"/>
  <c r="AY2" i="1"/>
  <c r="AV2" i="1"/>
  <c r="AV2" i="10" l="1"/>
  <c r="AN2" i="10"/>
  <c r="AJ2" i="10"/>
  <c r="AK2" i="10" s="1"/>
  <c r="AH2" i="10"/>
  <c r="AI2" i="10" s="1"/>
  <c r="AF2" i="10"/>
  <c r="AG2" i="10" s="1"/>
  <c r="AC2" i="10"/>
  <c r="AA2" i="10"/>
  <c r="V2" i="10"/>
  <c r="W2" i="10" s="1"/>
  <c r="BF2" i="9"/>
  <c r="AW2" i="9"/>
  <c r="AS2" i="9"/>
  <c r="AT2" i="9" s="1"/>
  <c r="AQ2" i="9"/>
  <c r="AR2" i="9" s="1"/>
  <c r="AO2" i="9"/>
  <c r="AP2" i="9" s="1"/>
  <c r="AJ2" i="9"/>
  <c r="AF2" i="9"/>
  <c r="X2" i="9"/>
  <c r="Y2" i="9" s="1"/>
  <c r="V2" i="9" s="1"/>
  <c r="T2" i="10" l="1"/>
  <c r="U2" i="10"/>
  <c r="AK2" i="9"/>
  <c r="AL2" i="9" s="1"/>
  <c r="W2" i="9" s="1"/>
  <c r="AF2" i="7"/>
  <c r="AB2" i="1"/>
  <c r="BJ2" i="7" l="1"/>
  <c r="BA2" i="7"/>
  <c r="AW2" i="7"/>
  <c r="AX2" i="7" s="1"/>
  <c r="AU2" i="7"/>
  <c r="AV2" i="7" s="1"/>
  <c r="AS2" i="7"/>
  <c r="AT2" i="7" s="1"/>
  <c r="AH2" i="7"/>
  <c r="Z2" i="7"/>
  <c r="AA2" i="7" s="1"/>
  <c r="X2" i="7" s="1"/>
  <c r="AM2" i="7" l="1"/>
  <c r="AN2" i="7" s="1"/>
  <c r="Y2" i="7" s="1"/>
  <c r="AD2" i="1"/>
  <c r="AH2" i="1" l="1"/>
  <c r="AI2" i="1" s="1"/>
  <c r="AZ2" i="1" l="1"/>
  <c r="AS2" i="1"/>
  <c r="AR2" i="1"/>
  <c r="AO2" i="1"/>
  <c r="AP2" i="1" s="1"/>
  <c r="AM2" i="1"/>
  <c r="AN2" i="1" s="1"/>
  <c r="AK2" i="1"/>
  <c r="AL2" i="1" s="1"/>
  <c r="V2" i="1"/>
  <c r="W2" i="1" s="1"/>
  <c r="T2" i="1" s="1"/>
  <c r="U2" i="1" l="1"/>
</calcChain>
</file>

<file path=xl/sharedStrings.xml><?xml version="1.0" encoding="utf-8"?>
<sst xmlns="http://schemas.openxmlformats.org/spreadsheetml/2006/main" count="8399" uniqueCount="3703">
  <si>
    <t>TITLE</t>
  </si>
  <si>
    <t>TYPE</t>
  </si>
  <si>
    <t>VXP</t>
  </si>
  <si>
    <t>Title</t>
  </si>
  <si>
    <t>LP</t>
  </si>
  <si>
    <t>REP</t>
  </si>
  <si>
    <t>FACTION</t>
  </si>
  <si>
    <t>SUMMARY</t>
  </si>
  <si>
    <t>DESC</t>
  </si>
  <si>
    <t>TIER</t>
  </si>
  <si>
    <t>Output parts</t>
  </si>
  <si>
    <t>Complete</t>
  </si>
  <si>
    <t>QuestNumber</t>
  </si>
  <si>
    <t>Index</t>
  </si>
  <si>
    <t>TYPE_INT</t>
  </si>
  <si>
    <t>Type</t>
  </si>
  <si>
    <t>VXP_NUM</t>
  </si>
  <si>
    <t>LP_NUM</t>
  </si>
  <si>
    <t>REP_NUM</t>
  </si>
  <si>
    <t>FACTION_INT</t>
  </si>
  <si>
    <t>End</t>
  </si>
  <si>
    <t>Type #</t>
  </si>
  <si>
    <t>Class</t>
  </si>
  <si>
    <t>Epic</t>
  </si>
  <si>
    <t>Event</t>
  </si>
  <si>
    <t>Explorer</t>
  </si>
  <si>
    <t>Lore</t>
  </si>
  <si>
    <t>Meta</t>
  </si>
  <si>
    <t>Quest</t>
  </si>
  <si>
    <t>Race</t>
  </si>
  <si>
    <t>Reputation</t>
  </si>
  <si>
    <t>Slayer</t>
  </si>
  <si>
    <t>Social</t>
  </si>
  <si>
    <t>Unknown</t>
  </si>
  <si>
    <t>Faction</t>
  </si>
  <si>
    <t>Faction #</t>
  </si>
  <si>
    <t>Algraig, Men of Enedwaith</t>
  </si>
  <si>
    <t>Armoury District</t>
  </si>
  <si>
    <t>Bank District</t>
  </si>
  <si>
    <t>Builders' Fellowship</t>
  </si>
  <si>
    <t>Burgsmen's Fellowship</t>
  </si>
  <si>
    <t>Chicken Chasing League of Eriador</t>
  </si>
  <si>
    <t>Conquest of Gorgoroth</t>
  </si>
  <si>
    <t>Council of the North</t>
  </si>
  <si>
    <t>Defenders of Minas Tirith</t>
  </si>
  <si>
    <t>Docks District</t>
  </si>
  <si>
    <t>Dol Amroth</t>
  </si>
  <si>
    <t>Dol Amroth City Watch</t>
  </si>
  <si>
    <t>Durin's Folk</t>
  </si>
  <si>
    <t>Dwarves of Erebor</t>
  </si>
  <si>
    <t>Elves of Felegoth</t>
  </si>
  <si>
    <t>Elves of Rivendell</t>
  </si>
  <si>
    <t>Fushaum Bal North</t>
  </si>
  <si>
    <t>Fushaum Bal South</t>
  </si>
  <si>
    <t>Galadhrim</t>
  </si>
  <si>
    <t>Great Hall District</t>
  </si>
  <si>
    <t>Grey Mountains Expedition</t>
  </si>
  <si>
    <t>Heroes of Limlight Gorge</t>
  </si>
  <si>
    <t>Hobbits of the Company</t>
  </si>
  <si>
    <t>Host of the West</t>
  </si>
  <si>
    <t>Iron Garrison Guards</t>
  </si>
  <si>
    <t>Iron Garrison Miners</t>
  </si>
  <si>
    <t>Library District</t>
  </si>
  <si>
    <t>Lossoth of Forochel</t>
  </si>
  <si>
    <t>Malledhrim</t>
  </si>
  <si>
    <t>Mason District</t>
  </si>
  <si>
    <t>Master-armourer</t>
  </si>
  <si>
    <t>Master-provisioner</t>
  </si>
  <si>
    <t>Master-weaponist</t>
  </si>
  <si>
    <t>Men of Bree</t>
  </si>
  <si>
    <t>Men of Dale</t>
  </si>
  <si>
    <t>Men of Dor-en-Ernil</t>
  </si>
  <si>
    <t>Men of Dunland</t>
  </si>
  <si>
    <t>Men of Lebennin</t>
  </si>
  <si>
    <t>Men of Ringló Vale</t>
  </si>
  <si>
    <t>Men of the Entwash Vale</t>
  </si>
  <si>
    <t>Men of the Norcrofts</t>
  </si>
  <si>
    <t>Men of the Sutcrofts</t>
  </si>
  <si>
    <t>Men of the Wold</t>
  </si>
  <si>
    <t>None</t>
  </si>
  <si>
    <t>Pelargir</t>
  </si>
  <si>
    <t>People of Wildermore</t>
  </si>
  <si>
    <t>Protectors of Wilderland</t>
  </si>
  <si>
    <t>Rangers of Esteldín</t>
  </si>
  <si>
    <t>Rangers of Ithilien</t>
  </si>
  <si>
    <t>Reclamation of Minas Ithil</t>
  </si>
  <si>
    <t>Red Sky Clan</t>
  </si>
  <si>
    <t>Riders of Rohan</t>
  </si>
  <si>
    <t>Smiths' Fellowship</t>
  </si>
  <si>
    <t>Survivors of Wildermore</t>
  </si>
  <si>
    <t>Swan-knights District</t>
  </si>
  <si>
    <t>The Ale Association</t>
  </si>
  <si>
    <t>The Court of Lothlórien</t>
  </si>
  <si>
    <t>The Eglain</t>
  </si>
  <si>
    <t>The Eldgang</t>
  </si>
  <si>
    <t>The Ents of Fangorn Forest</t>
  </si>
  <si>
    <t>The Eorlingas</t>
  </si>
  <si>
    <t>The Great Alliance</t>
  </si>
  <si>
    <t>The Grey Company</t>
  </si>
  <si>
    <t>The Helmingas</t>
  </si>
  <si>
    <t>The Inn League</t>
  </si>
  <si>
    <t>The Kingdom of Gondor</t>
  </si>
  <si>
    <t>The Mathom Society</t>
  </si>
  <si>
    <t>The Riders of Stangard</t>
  </si>
  <si>
    <t>The Wardens of Annúminas</t>
  </si>
  <si>
    <t>The White Company</t>
  </si>
  <si>
    <t>Théodred's Riders</t>
  </si>
  <si>
    <t>Thorin's Hall</t>
  </si>
  <si>
    <t>Townsfolk of the Eastfold</t>
  </si>
  <si>
    <t>Townsfolk of the Kingstead</t>
  </si>
  <si>
    <t>Warehouse District</t>
  </si>
  <si>
    <t>Wilderfolk</t>
  </si>
  <si>
    <t>Class Deeds - Tier 1</t>
  </si>
  <si>
    <t>Get Your Bearings</t>
  </si>
  <si>
    <t>Quick Slash</t>
  </si>
  <si>
    <t>Full Force</t>
  </si>
  <si>
    <t>SUBTYPE</t>
  </si>
  <si>
    <t>Beorning</t>
  </si>
  <si>
    <t>Class Deeds - Tier 2</t>
  </si>
  <si>
    <t>Class Deeds - Tier 3</t>
  </si>
  <si>
    <t>Class Deeds - Tier 4</t>
  </si>
  <si>
    <t>Class Deeds - Tier 5</t>
  </si>
  <si>
    <t>Class Deeds - Tier 6</t>
  </si>
  <si>
    <t>Class Deeds - Tier 7</t>
  </si>
  <si>
    <t>Class Deeds - Tier 8</t>
  </si>
  <si>
    <t>A Building Rage</t>
  </si>
  <si>
    <t>Hearten!</t>
  </si>
  <si>
    <t>Hearth and Home</t>
  </si>
  <si>
    <t>Rattling Roar</t>
  </si>
  <si>
    <t>Master the Basics</t>
  </si>
  <si>
    <t>Beorn's Gift</t>
  </si>
  <si>
    <t>Unexpectedly Agile</t>
  </si>
  <si>
    <t>Weight on Their Shoulders</t>
  </si>
  <si>
    <t>A Thousand Stingers</t>
  </si>
  <si>
    <t>Overbearing Presence</t>
  </si>
  <si>
    <t>Overwhelming Strength</t>
  </si>
  <si>
    <t>To Battle!</t>
  </si>
  <si>
    <t>Stand Firm</t>
  </si>
  <si>
    <t>Impervious</t>
  </si>
  <si>
    <t>Natural Beorn Leadership</t>
  </si>
  <si>
    <t>Bear in Mind and Heart</t>
  </si>
  <si>
    <t>Beorn's Might</t>
  </si>
  <si>
    <t>A Hobbit's Holiday</t>
  </si>
  <si>
    <t>A Study of the Skin-changer</t>
  </si>
  <si>
    <t>Genealogy of the Beornings</t>
  </si>
  <si>
    <t>Burglar</t>
  </si>
  <si>
    <t>Enter Bear Form 100 times</t>
  </si>
  <si>
    <t>Use Slash 300 times</t>
  </si>
  <si>
    <t>Slam your foes 300 times</t>
  </si>
  <si>
    <t>Use Thrash - Tier 3 - 100 times</t>
  </si>
  <si>
    <t>Use Hearten 300 times</t>
  </si>
  <si>
    <t>Bake 100 Honey-cakes</t>
  </si>
  <si>
    <t>Use Ferocious Roar 150 times</t>
  </si>
  <si>
    <t>Use Slash 500 times</t>
  </si>
  <si>
    <t>Enter Bear Form 500 times</t>
  </si>
  <si>
    <t>Parry or Evade enemy attacks 300 times</t>
  </si>
  <si>
    <t>Use Slam 500 times</t>
  </si>
  <si>
    <t>Use Bee Swarm 300 times</t>
  </si>
  <si>
    <t>Use Feral Presence 50 times</t>
  </si>
  <si>
    <t>Use Relentless Maul 150 times</t>
  </si>
  <si>
    <t>Use Rush 250 times</t>
  </si>
  <si>
    <t>Use Bracing Roar 50 times</t>
  </si>
  <si>
    <t>Use Bee Swarm 500 times</t>
  </si>
  <si>
    <t>Parry or Evade enemy attacks 500 times</t>
  </si>
  <si>
    <t>Use Hearten 500 times</t>
  </si>
  <si>
    <t>Use Thickened Hide, Call To Wild or Nature's Bond 150 times</t>
  </si>
  <si>
    <t>Complete the quest Hatred of Bear and Man</t>
  </si>
  <si>
    <t>Buy A Hobbit's Holiday from a Beorning Trainer and find the missing pages (8)</t>
  </si>
  <si>
    <t>Buy A Study of the Skin-changer from a Beorning Trainer and find the missing pages (8)</t>
  </si>
  <si>
    <t>Buy Genealogy of the Beornings from a Beorning Trainer and find the missing pages (8)</t>
  </si>
  <si>
    <t>Complete the quest The Path Homeward</t>
  </si>
  <si>
    <t>Hidden Dagger</t>
  </si>
  <si>
    <t>Cunning Wound</t>
  </si>
  <si>
    <t>Swift and Subtle</t>
  </si>
  <si>
    <t>Use your special Stealth attacks 300 times</t>
  </si>
  <si>
    <t>Strike with Cunning Attack 500 times</t>
  </si>
  <si>
    <t>Strike using Subtle Stab 1,250 times</t>
  </si>
  <si>
    <t>Leaf-walker</t>
  </si>
  <si>
    <t>Side-step</t>
  </si>
  <si>
    <t>Perplexing Riddle</t>
  </si>
  <si>
    <t>Use your Sneak skill 250 times</t>
  </si>
  <si>
    <t>Evade enemy attacks 1,250 times</t>
  </si>
  <si>
    <t>Pose Riddles to your enemies 200 times</t>
  </si>
  <si>
    <t>Cruel Odds</t>
  </si>
  <si>
    <t>Bleeding is Better</t>
  </si>
  <si>
    <t>Achieve a critical hit with any skill unlocked by a Critical Hit 200 times</t>
  </si>
  <si>
    <t>Use skills which apply Bleeds 750 times</t>
  </si>
  <si>
    <t>Strike from Shadows</t>
  </si>
  <si>
    <t>Mass Confusion</t>
  </si>
  <si>
    <t>Trickster</t>
  </si>
  <si>
    <t>Use Tricks 1000 times</t>
  </si>
  <si>
    <t>Footpad</t>
  </si>
  <si>
    <t>Opportunist</t>
  </si>
  <si>
    <t>Quick Wrist</t>
  </si>
  <si>
    <t>No Time For Games</t>
  </si>
  <si>
    <t>Burglarize</t>
  </si>
  <si>
    <t>Parry enemy attacks 1250 times</t>
  </si>
  <si>
    <t>Use Provoke or Trick removal skills 400 times</t>
  </si>
  <si>
    <t>Burgle your foes 250 times</t>
  </si>
  <si>
    <t>Better and Better</t>
  </si>
  <si>
    <t>Resistance is Futile</t>
  </si>
  <si>
    <t>Finish What You Started</t>
  </si>
  <si>
    <t>Use Critical Hit Chain opening skills 150 times</t>
  </si>
  <si>
    <t>Use Critical Hit Chain finishing skills 150 times</t>
  </si>
  <si>
    <t>An Unpleasant Surprise</t>
  </si>
  <si>
    <t>Insult to Injury</t>
  </si>
  <si>
    <t>On the Move</t>
  </si>
  <si>
    <t>Use the Surprise Strike skill 200 times</t>
  </si>
  <si>
    <t>Crit with a Critical Hit chain skill 200 times</t>
  </si>
  <si>
    <t>Use the Touch and Go skill 35 times</t>
  </si>
  <si>
    <t>Knee-breaker's Manual</t>
  </si>
  <si>
    <t>The Book of Knives</t>
  </si>
  <si>
    <t>The Expert's Guide to Dirty Fighting</t>
  </si>
  <si>
    <t>The Path of the Mischief-maker</t>
  </si>
  <si>
    <t>A Guide to the Quiet Knife</t>
  </si>
  <si>
    <t>Buy Knee-breaker's Manual from a Burglar Trainer and find the missing pages (8)</t>
  </si>
  <si>
    <t>Buy The Book of Knives from a Burglar Trainer and find the missing pages (8)</t>
  </si>
  <si>
    <t>Buy The Expert's Guide to Dirty Fighting from a Burglar Trainer and find the missing pages (8)</t>
  </si>
  <si>
    <t>Complete [58] A Startling Twist</t>
  </si>
  <si>
    <t>Buy and read A Guide to the Quiet Knife</t>
  </si>
  <si>
    <t>Harmonious Melody</t>
  </si>
  <si>
    <t>Herald's Hammer</t>
  </si>
  <si>
    <t>Smooth Voice</t>
  </si>
  <si>
    <t>Use Ballads or Codas 1,500 times</t>
  </si>
  <si>
    <t>Hit with Herald's Strike, Hero's Strike, or Dissonant Strike 700 times</t>
  </si>
  <si>
    <t>Use Piercing Cry 600 times</t>
  </si>
  <si>
    <t>Minstrel</t>
  </si>
  <si>
    <t>Powerful Voice</t>
  </si>
  <si>
    <t>Enduring Morale</t>
  </si>
  <si>
    <t>Life-singer</t>
  </si>
  <si>
    <t>Use your Cries 300 times</t>
  </si>
  <si>
    <t>Use Healing Skills 2,000 times</t>
  </si>
  <si>
    <t>Use your Healing and Motivation skills 1,000 times</t>
  </si>
  <si>
    <t>Unrelenting</t>
  </si>
  <si>
    <t>Light in the Dark</t>
  </si>
  <si>
    <t>Land Critical Hits with Piercing Cry 100 times</t>
  </si>
  <si>
    <t>Use Minor Ballad 1,000 times</t>
  </si>
  <si>
    <t>Improved Herald's Strike</t>
  </si>
  <si>
    <t>Improved Raise the Spirit</t>
  </si>
  <si>
    <t>Dynamic Performance</t>
  </si>
  <si>
    <t>Hit with Herald's Strike, Hero's Strike, or Dissonant Strike 250 times</t>
  </si>
  <si>
    <t>Silver Tongue</t>
  </si>
  <si>
    <t>Graceful Demeanour</t>
  </si>
  <si>
    <t>Use Cry of the Chorus (Melody) 125 times</t>
  </si>
  <si>
    <t>Use Enlivening Grace or Improved Enlivening Grace 100 times</t>
  </si>
  <si>
    <t>Subtle Movements</t>
  </si>
  <si>
    <t>Heralded Saviour</t>
  </si>
  <si>
    <t>Power of Song</t>
  </si>
  <si>
    <t>Use Anthem of Prowess 300 times</t>
  </si>
  <si>
    <t>Use any Healing skill 1000 times</t>
  </si>
  <si>
    <t>Improved Echoes of Battle</t>
  </si>
  <si>
    <t>Battle-hymn</t>
  </si>
  <si>
    <t>Strength of Voice</t>
  </si>
  <si>
    <t>Use The Melody of Battle or hit with Echoes of Battle, or Timeless Echoes of Battle 250 times</t>
  </si>
  <si>
    <t>Use Cry of the Valar 250 times</t>
  </si>
  <si>
    <t>Use Anthem of War 500 times</t>
  </si>
  <si>
    <t>Dauntless</t>
  </si>
  <si>
    <t>Lyrics of Bravery</t>
  </si>
  <si>
    <t>Spectacular Finish</t>
  </si>
  <si>
    <t>Use Story of Courage 150 times</t>
  </si>
  <si>
    <t>Use Anthem of Composure 1,000 times</t>
  </si>
  <si>
    <t>Critically Hit with any Coda skill 250 times</t>
  </si>
  <si>
    <t>Melodies of the Valar</t>
  </si>
  <si>
    <t>The Rising Chord</t>
  </si>
  <si>
    <t>Valour's Marches</t>
  </si>
  <si>
    <t>The Path of the Resolve-watcher</t>
  </si>
  <si>
    <t>The Verses of the North</t>
  </si>
  <si>
    <t>Buy Melodies of the Valar from a Minstrel Trainer and find the missing pages (8)</t>
  </si>
  <si>
    <t>Buy The Rising Chord from a Minstrel Trainer and find the missing pages (8)</t>
  </si>
  <si>
    <t>Buy Valour's Marches from a Minstrel Trainer and find the missing pages (8)</t>
  </si>
  <si>
    <t>Complete [58] Echoes of Battle</t>
  </si>
  <si>
    <t>Buy and read The Verses of the North</t>
  </si>
  <si>
    <t>Complete [50] Articles of Resilience and [50] Implements of Ferocity</t>
  </si>
  <si>
    <t>Land critical blows with skills that benefit from Stealth 400 times</t>
  </si>
  <si>
    <t>Use Addle against an enemy 600 times</t>
  </si>
  <si>
    <t>Use any version of Raise the Spirit 500 times</t>
  </si>
  <si>
    <t>Change Stances 300 times</t>
  </si>
  <si>
    <t>Use your Diversion skill successfully 500 times</t>
  </si>
  <si>
    <t>Use Reveal Weakness 350 times</t>
  </si>
  <si>
    <t>Mentor of Song</t>
  </si>
  <si>
    <t>Exemplar of Song</t>
  </si>
  <si>
    <t>Teach the art of music to your fellows (3)</t>
  </si>
  <si>
    <t>Further teach the art of music and song (9)</t>
  </si>
  <si>
    <t>Renewed Voice</t>
  </si>
  <si>
    <t>Devastation</t>
  </si>
  <si>
    <t>With Absolute Certainty</t>
  </si>
  <si>
    <t>Captain</t>
  </si>
  <si>
    <t>Champion</t>
  </si>
  <si>
    <t>Guardian</t>
  </si>
  <si>
    <t>Hunter</t>
  </si>
  <si>
    <t>Lore-master</t>
  </si>
  <si>
    <t>Rune-keeper</t>
  </si>
  <si>
    <t>Warden</t>
  </si>
  <si>
    <t>Wary Blocks</t>
  </si>
  <si>
    <t>Know Your Enemy</t>
  </si>
  <si>
    <t>Skill and Power</t>
  </si>
  <si>
    <t>Winter-storm</t>
  </si>
  <si>
    <t>Thunderous Words</t>
  </si>
  <si>
    <t>Master of Allusion</t>
  </si>
  <si>
    <t>Master of the Staff</t>
  </si>
  <si>
    <t>Light of Hope</t>
  </si>
  <si>
    <t>Power and Wisdom</t>
  </si>
  <si>
    <t>Quick as the Wind</t>
  </si>
  <si>
    <t>Sturdy Traps</t>
  </si>
  <si>
    <t>Blindsided</t>
  </si>
  <si>
    <t>Stinging Blow</t>
  </si>
  <si>
    <t>Shield Expertise</t>
  </si>
  <si>
    <t>Reactive Block</t>
  </si>
  <si>
    <t>Swift to Anger</t>
  </si>
  <si>
    <t>All in All</t>
  </si>
  <si>
    <t>Deadly Strikes</t>
  </si>
  <si>
    <t>Winds of the Storm</t>
  </si>
  <si>
    <t>Rip to Shreds</t>
  </si>
  <si>
    <t>Wild Thing</t>
  </si>
  <si>
    <t>Controlled Breathing</t>
  </si>
  <si>
    <t>Guardian's Ward</t>
  </si>
  <si>
    <t>Retaliatory Strike</t>
  </si>
  <si>
    <t>A Sense of Urgency</t>
  </si>
  <si>
    <t>A Call to Arms</t>
  </si>
  <si>
    <t>Fear No Darkness</t>
  </si>
  <si>
    <t>Summon any Herald ally 60 times</t>
  </si>
  <si>
    <t>Strong Draw</t>
  </si>
  <si>
    <t>Combat Traps</t>
  </si>
  <si>
    <t>Heightened Senses</t>
  </si>
  <si>
    <t>Master of Beasts</t>
  </si>
  <si>
    <t>Deep Lore</t>
  </si>
  <si>
    <t>Dúnadan-learning</t>
  </si>
  <si>
    <t>Summon a companion 200 times.</t>
  </si>
  <si>
    <t>Use Lore Skills 500 times.</t>
  </si>
  <si>
    <t>Use Signs of Power or Battle 1000 times.</t>
  </si>
  <si>
    <t>Tale of Rage</t>
  </si>
  <si>
    <t>Rune Master</t>
  </si>
  <si>
    <t>Versatility</t>
  </si>
  <si>
    <t>Efficient Thrust</t>
  </si>
  <si>
    <t>Shield-trickery</t>
  </si>
  <si>
    <t>Deadly Insult</t>
  </si>
  <si>
    <t>Valour</t>
  </si>
  <si>
    <t>Strong Voice</t>
  </si>
  <si>
    <t>Call of the Wild</t>
  </si>
  <si>
    <t>A Challenge Accepted</t>
  </si>
  <si>
    <t>Swept Away</t>
  </si>
  <si>
    <t>To the Rescue</t>
  </si>
  <si>
    <t>Focused and Ready</t>
  </si>
  <si>
    <t>Swift and Sharp</t>
  </si>
  <si>
    <t>Healer</t>
  </si>
  <si>
    <t>A Shocking Strike</t>
  </si>
  <si>
    <t>Conflagration of Runes</t>
  </si>
  <si>
    <t>Confounding Principles</t>
  </si>
  <si>
    <t>Find Weakness</t>
  </si>
  <si>
    <t>Improved Routing Cry</t>
  </si>
  <si>
    <t>Expert Attacks</t>
  </si>
  <si>
    <t>Brother in Arms</t>
  </si>
  <si>
    <t>Flashing Blade</t>
  </si>
  <si>
    <t>Deep Strikes</t>
  </si>
  <si>
    <t>At the Ready</t>
  </si>
  <si>
    <t>Heat of Battle</t>
  </si>
  <si>
    <t>Phantom Pain</t>
  </si>
  <si>
    <t>Grim Challenge</t>
  </si>
  <si>
    <t>True Shot</t>
  </si>
  <si>
    <t>Deadly Precision</t>
  </si>
  <si>
    <t>Cut Them Down</t>
  </si>
  <si>
    <t>Harmony with Nature</t>
  </si>
  <si>
    <t>Subtlety of Wisdom</t>
  </si>
  <si>
    <t>Improved Inner Flame</t>
  </si>
  <si>
    <t>Written in Stone</t>
  </si>
  <si>
    <t>The Prophetic Word</t>
  </si>
  <si>
    <t>A Critical Writ</t>
  </si>
  <si>
    <t>Never Say Die</t>
  </si>
  <si>
    <t>A Keen Response</t>
  </si>
  <si>
    <t>Land critical hits with your bow skills 500 times.</t>
  </si>
  <si>
    <t>Now for Wrath</t>
  </si>
  <si>
    <t>Raging Storm</t>
  </si>
  <si>
    <t>No Surrender</t>
  </si>
  <si>
    <t>Quickness</t>
  </si>
  <si>
    <t>First Line of Defence</t>
  </si>
  <si>
    <t>Poison? What Poison?</t>
  </si>
  <si>
    <t>Stealthy Shot</t>
  </si>
  <si>
    <t>Knowledge of the Past</t>
  </si>
  <si>
    <t>Tactically Adept</t>
  </si>
  <si>
    <t>Harsh Words</t>
  </si>
  <si>
    <t>Epic Essay</t>
  </si>
  <si>
    <t>Efficient Shield-work</t>
  </si>
  <si>
    <t>Perseverance</t>
  </si>
  <si>
    <t>Captain's Victory</t>
  </si>
  <si>
    <t>In Darkest Days</t>
  </si>
  <si>
    <t>Inspire Valour</t>
  </si>
  <si>
    <t>Time of Need</t>
  </si>
  <si>
    <t>Clobbered</t>
  </si>
  <si>
    <t>Athletic</t>
  </si>
  <si>
    <t>Brave Heart</t>
  </si>
  <si>
    <t>The Best Defence</t>
  </si>
  <si>
    <t>The Quality of Mercy</t>
  </si>
  <si>
    <t>Skill Shot</t>
  </si>
  <si>
    <t>Total Attention</t>
  </si>
  <si>
    <t>Hit with Merciful Shot [critical] 150 times.</t>
  </si>
  <si>
    <t>Proof against all Ills</t>
  </si>
  <si>
    <t>Awareness of Body</t>
  </si>
  <si>
    <t>The Study of Wind-lore</t>
  </si>
  <si>
    <t>Stare at the Flame</t>
  </si>
  <si>
    <t>Self Starter</t>
  </si>
  <si>
    <t>New Beginnings</t>
  </si>
  <si>
    <t>Terrible Visage</t>
  </si>
  <si>
    <t>Expert Hurler</t>
  </si>
  <si>
    <t>On the Brink of Victory</t>
  </si>
  <si>
    <t>Strike with javelin skills 500 times</t>
  </si>
  <si>
    <t>Tactical Prowess</t>
  </si>
  <si>
    <t>Deeds before Words</t>
  </si>
  <si>
    <t>Never in Doubt</t>
  </si>
  <si>
    <t>Battle Acumen</t>
  </si>
  <si>
    <t>Heroic Resolve</t>
  </si>
  <si>
    <t>Tight Grip</t>
  </si>
  <si>
    <t>Blocking Force</t>
  </si>
  <si>
    <t>Never Bashful</t>
  </si>
  <si>
    <t>Quick of Foot</t>
  </si>
  <si>
    <t>Tools of the Trade</t>
  </si>
  <si>
    <t>Dazed and Confused</t>
  </si>
  <si>
    <t>Sneaky Sneaky</t>
  </si>
  <si>
    <t>The Study of Fire-lore</t>
  </si>
  <si>
    <t>The Study of Frost-lore</t>
  </si>
  <si>
    <t>Improved Storm-lore</t>
  </si>
  <si>
    <t>Closing Remarks</t>
  </si>
  <si>
    <t>Alternate Ending</t>
  </si>
  <si>
    <t>Sign of the Times</t>
  </si>
  <si>
    <t>Mighty Throw</t>
  </si>
  <si>
    <t>Master of the Spear</t>
  </si>
  <si>
    <t>Force of Personality</t>
  </si>
  <si>
    <t>Adherent of Elendil</t>
  </si>
  <si>
    <t>Grave Digger</t>
  </si>
  <si>
    <t>Precise Ally</t>
  </si>
  <si>
    <t>Mighty Blast</t>
  </si>
  <si>
    <t>Always in Control</t>
  </si>
  <si>
    <t>Bountiful Mercy</t>
  </si>
  <si>
    <t>Final Straw</t>
  </si>
  <si>
    <t>Stoic</t>
  </si>
  <si>
    <t>Hit Where It Hurts</t>
  </si>
  <si>
    <t>Rapid Fire</t>
  </si>
  <si>
    <t>Scorching Rain</t>
  </si>
  <si>
    <t>Improved Sign of Power: Command</t>
  </si>
  <si>
    <t>Improved Sign of Battle</t>
  </si>
  <si>
    <t>The Secret of Tar</t>
  </si>
  <si>
    <t>Armour of Exaltation</t>
  </si>
  <si>
    <t>Master of Tragedy</t>
  </si>
  <si>
    <t>Wordsmith</t>
  </si>
  <si>
    <t>Use Combustion, Concession and Rebuttal or Bombastic Inspiration 200 times.</t>
  </si>
  <si>
    <t>Master of the Shield</t>
  </si>
  <si>
    <t>Master of the Fist</t>
  </si>
  <si>
    <t>Dark Before Dawn</t>
  </si>
  <si>
    <t>The Book of Oaths</t>
  </si>
  <si>
    <t>The Candle's Flame</t>
  </si>
  <si>
    <t>The Treatise of Valour</t>
  </si>
  <si>
    <t>The Path of the Healing Hands</t>
  </si>
  <si>
    <t>The Master of the Charge</t>
  </si>
  <si>
    <t>The Artisan Blade</t>
  </si>
  <si>
    <t>The Joy of Battle</t>
  </si>
  <si>
    <t>The Tome of Swords</t>
  </si>
  <si>
    <t>The Path of the Martial Champion</t>
  </si>
  <si>
    <t>The Boiling Rage</t>
  </si>
  <si>
    <t>Complete [58] Glory</t>
  </si>
  <si>
    <t>Buy and read The Boiling Rage</t>
  </si>
  <si>
    <t>A Shield-maiden's Song</t>
  </si>
  <si>
    <t>The Final Word</t>
  </si>
  <si>
    <t>The Path of Freedom's Defender</t>
  </si>
  <si>
    <t>A Keen Blade</t>
  </si>
  <si>
    <t>Complete [58] Salt the Wound</t>
  </si>
  <si>
    <t>Buy and read A Keen Blade</t>
  </si>
  <si>
    <t>A Shot in the Dark</t>
  </si>
  <si>
    <t>The Furthest Charge</t>
  </si>
  <si>
    <t>The Way of the Hunter</t>
  </si>
  <si>
    <t>The Path of the Foe-trapper</t>
  </si>
  <si>
    <t>The Jolly Hunter</t>
  </si>
  <si>
    <t>Complete [58] Strength of the Earth</t>
  </si>
  <si>
    <t>Buy and read The Jolly Hunter</t>
  </si>
  <si>
    <t>Of Leaf and Twig</t>
  </si>
  <si>
    <t>The Book of Beasts</t>
  </si>
  <si>
    <t>Lore of the Blade</t>
  </si>
  <si>
    <t>The Path of the Ancient Master</t>
  </si>
  <si>
    <t>The Book of Nature</t>
  </si>
  <si>
    <t>Complete [58] Knowledge of the Lore-master</t>
  </si>
  <si>
    <t>Buy and read The Book of Nature</t>
  </si>
  <si>
    <t>Thunder and Flame</t>
  </si>
  <si>
    <t>Whispers in the Dark</t>
  </si>
  <si>
    <t>Golu o Maeth</t>
  </si>
  <si>
    <t>On the Patterns of Wind and Rain</t>
  </si>
  <si>
    <t>Buy and read On the Patterns of Wind and Rain</t>
  </si>
  <si>
    <t>The Watch Against the Night</t>
  </si>
  <si>
    <t>Chieftains of the Dúnedain</t>
  </si>
  <si>
    <t>Bullroarer's Boy</t>
  </si>
  <si>
    <t>The Path of the Masterful Fist</t>
  </si>
  <si>
    <t>The Path Less Trod</t>
  </si>
  <si>
    <t>Complete [58] Offensive Strike</t>
  </si>
  <si>
    <t>Buy and read The Path Less Trod</t>
  </si>
  <si>
    <t>Use any 'Fury of Storms' skill 500 times.</t>
  </si>
  <si>
    <t>Use any 'Words of Grace' skill 200 times.</t>
  </si>
  <si>
    <t>Use any 'Wrath of Flame' skill 500 times.</t>
  </si>
  <si>
    <t>Critically hit with 'Fury of Storm' skills 500 times.</t>
  </si>
  <si>
    <t>Promotion Points 1</t>
  </si>
  <si>
    <t>Promotion Points 2</t>
  </si>
  <si>
    <t>Acquire 100 Promotion Points</t>
  </si>
  <si>
    <t>Acquire 200 Promotion Points</t>
  </si>
  <si>
    <t>Vocation: Armourer -- Tier 1</t>
  </si>
  <si>
    <t>Vocation: Armsman -- Tier 1</t>
  </si>
  <si>
    <t>Vocation: Explorer -- Tier 1</t>
  </si>
  <si>
    <t>Vocation: Historian -- Tier 1</t>
  </si>
  <si>
    <t>Vocation: Tinker -- Tier 1</t>
  </si>
  <si>
    <t>Vocation: Woodsman -- Tier 1</t>
  </si>
  <si>
    <t>Vocation: Yeoman -- Tier 1</t>
  </si>
  <si>
    <t>Armourer</t>
  </si>
  <si>
    <t>Armsman</t>
  </si>
  <si>
    <t>Historian</t>
  </si>
  <si>
    <t>Tinker</t>
  </si>
  <si>
    <t>Woodsman</t>
  </si>
  <si>
    <t>Yeoman</t>
  </si>
  <si>
    <t>Student of Metalwork</t>
  </si>
  <si>
    <t>Apprentice of Blades</t>
  </si>
  <si>
    <t>Easily Lost</t>
  </si>
  <si>
    <t>You must complete all the tutorial quests associated with the Armourer Vocation in order to earn this Deed.</t>
  </si>
  <si>
    <t>You must complete all the tutorial quests associated with the Armsman Vocation in order to earn this Deed.</t>
  </si>
  <si>
    <t>Vocation</t>
  </si>
  <si>
    <t>You must complete all the tutorial quests associated with the Historian Vocation in order to earn this Deed.</t>
  </si>
  <si>
    <t>Student of the Past</t>
  </si>
  <si>
    <t>Handyman</t>
  </si>
  <si>
    <t>You must complete all the tutorial quests associated with the Tinker Vocation in order to earn this Deed.</t>
  </si>
  <si>
    <t>You must complete all the tutorial quests associated with the Woodsman Vocation in order to earn this Deed.</t>
  </si>
  <si>
    <t>Student of the Woods</t>
  </si>
  <si>
    <t>You must complete all the tutorial quests associated with the Yeoman Vocation in order to earn this Deed.</t>
  </si>
  <si>
    <t>Drudger</t>
  </si>
  <si>
    <t>Max Length:</t>
  </si>
  <si>
    <t>SUBTYPE_CLASS</t>
  </si>
  <si>
    <t>SUBTYPE_VOCATION</t>
  </si>
  <si>
    <t>SUBTYPE_USED</t>
  </si>
  <si>
    <t>Enmity of the Goblins</t>
  </si>
  <si>
    <t>Enmity of the Goblins II</t>
  </si>
  <si>
    <t>Enmity of the Goblins III</t>
  </si>
  <si>
    <t>Enmity of the Spiders</t>
  </si>
  <si>
    <t>Enmity of the Spiders II</t>
  </si>
  <si>
    <t>Enmity of the Spiders III</t>
  </si>
  <si>
    <t>Enmity of the Orcs</t>
  </si>
  <si>
    <t>Enmity of the Orcs II</t>
  </si>
  <si>
    <t>Defeat 50 goblins in any area</t>
  </si>
  <si>
    <t>Defeat 100 goblins in any area</t>
  </si>
  <si>
    <t>Defeat 150 goblins in any area</t>
  </si>
  <si>
    <t>Defeat 50 Spiders in any area</t>
  </si>
  <si>
    <t>Defeat 150 Spiders in any area</t>
  </si>
  <si>
    <t>Defeat 250 Spiders in any area</t>
  </si>
  <si>
    <t>Defeat 100 orcs in any area</t>
  </si>
  <si>
    <t>Defeat 150 orcs in any area</t>
  </si>
  <si>
    <t>Your might can easily match several goblins at once.</t>
  </si>
  <si>
    <t>Fear spreads throughout the ranks of goblins. Far and wide, they whisper in hushed tones of the wrath of the line of Beorn.</t>
  </si>
  <si>
    <t>These creatures have taken root in the once pure woods of Middle-earth. You have made some progress in clearing them out.</t>
  </si>
  <si>
    <t>In your travels, you have found that spiders plague more than just your humble home. They are a threat that needs to be answered across Middle-earth.</t>
  </si>
  <si>
    <t>Orcs are clever, skilled, and brutal in combat. They do not however, anticipate their enemy changing into a massive bear and mauling them.</t>
  </si>
  <si>
    <t>Enmity of the Dourhands</t>
  </si>
  <si>
    <t>Enmity of the Dourhands II</t>
  </si>
  <si>
    <t>Enmity of the Dourhands III</t>
  </si>
  <si>
    <t>Enmity of the Trolls</t>
  </si>
  <si>
    <t>Enmity of the Trolls II</t>
  </si>
  <si>
    <t>Dwarf</t>
  </si>
  <si>
    <t>Defeat 50 Dourhand in any area</t>
  </si>
  <si>
    <t>Defeat 100 Dourhand in any area</t>
  </si>
  <si>
    <t>Defeat 150 Dourhand in any area</t>
  </si>
  <si>
    <t>Defeat 50 Goblins in any area</t>
  </si>
  <si>
    <t>Defeat 100 Goblins in any area</t>
  </si>
  <si>
    <t>Defeat 250 Goblins in any area</t>
  </si>
  <si>
    <t>Defeat 100 Trolls in any area</t>
  </si>
  <si>
    <t>Defeat 150 Trolls in any area</t>
  </si>
  <si>
    <t>The Dourhand dwarves appear to have turned their backs on the Free Peoples of Middle-earth and rebelled against the rightful rule of Durin's Folk.</t>
  </si>
  <si>
    <t>Ever since the earliest records, history has been rife with stories of betrayal and tragedy. The rebellion of the Dourhands is just the latest chapter in this long and sorrowful litany. It is time to bring that chapter to an end....</t>
  </si>
  <si>
    <t>Goblins and dwarves have despised each other since they first set eyes upon one another. They are natural enemies both above ground and below, with the goblins' countless numbers crashing year after year against the tireless defences of the dwarves, wearing away at them like tides against rock.</t>
  </si>
  <si>
    <t>The dwarves have always held the advantage over the goblins in terms of skill in battle as well as quality of weapons, armour, and fortifications. The goblins, however, have always held the advantage in numbers -- a rather vast advantage.</t>
  </si>
  <si>
    <t>Goblins are an odd study in group-thought. As individuals, they are sniveling cowards who recoil from anyone who appears remotely stronger than themselves -- in large masses, they are known to hurl themselves with unthinking savagery onto pike and axe. The common wisdom is that in large groups the goblins in front simply have no choice, as they are pushed forward by the teeming masses behind them, and so they fight like cornered animals. From what you have seen, there may be some truth to this.</t>
  </si>
  <si>
    <t>Trolls are a particularly deadly threat to the dwarves. Capable of smashing the strongest fortifications and thriving in the dark underground domains where the sun poses no danger, they have often been used to spearhead major assaults against the dwarf-kingdoms.</t>
  </si>
  <si>
    <t>Quite the opposite of goblins, most trolls have little cunning or intelligence of any kind. They are, however, almost mindlessly brave, crushing anything in their path with abandon. Only if they are badly injured are they likely to rebel -- though the sight of a Cave-troll running amok through its goblin handlers is enough to bring a chuckle to even the most hardened of veterans.</t>
  </si>
  <si>
    <t>Elf</t>
  </si>
  <si>
    <t>Enmity of the Orcs III</t>
  </si>
  <si>
    <t>Enmity of the Drakes</t>
  </si>
  <si>
    <t>Enmity of the Drakes II</t>
  </si>
  <si>
    <t>Defeat 150 Goblins in any area</t>
  </si>
  <si>
    <t>Defeat 50 Orcs in any area</t>
  </si>
  <si>
    <t>Defeat 100 Orcs in any area</t>
  </si>
  <si>
    <t>Defeat 250 Orcs in any area</t>
  </si>
  <si>
    <t>Defeat 100 Drakes in any area</t>
  </si>
  <si>
    <t>Defeat 150 Drakes in any area</t>
  </si>
  <si>
    <t>Goblins are a mockery of life, twisted by the Enemy to serve unquestioningly as an endless supply of foot-soldiers in his wars. Luckily, the breeding of unquestioned loyalty has left them unimaginative and unskilled, making them no match for trained Elven warriors. Still, their numbers are vast, and if only one Elf falls for every hundred of their kind, it is a great loss.</t>
  </si>
  <si>
    <t>It is uncertain what goblins think of Elves, as they are rarely willing to speak on the matter, save from the opposite end of a sharp implement. Are they at all aware of their distant ancestry, when they once lived among the Free Peoples? Do they hate the Elves because they are told to by their Dark Lord -- or is it because they remember something from long ago and strive to destroy you out of jealous hatred for your place in the light?</t>
  </si>
  <si>
    <t>Bred by the Enemy for war over land, the Orcs are larger and tougher than their goblin cousins, but their origins remain the same. Militant and brutish, they retain some native talent for the clever working of wood and metal, though they only apply this to the construction of weapons and other machines of war.</t>
  </si>
  <si>
    <t>While Orcs dislike the sun nearly as much as their lesser brethren, the goblins, they have more tolerance for it and can be forced to endure it for a time when necessity -- or the lash of their masters -- demands. Despite this, it has long been an artifice of the Enemy to conjure forth vast clouds of smoke or darkness both to protect their troops from the rays of the sun and to conceal their movements from spies and scouts.</t>
  </si>
  <si>
    <t>Dragons were bred long ages ago to break the power of the Elves in the North -- and in this they succeeded with their vast power and cunning, acting as a deadly spearhead of the Enemy's armies that none could stand against. Like Elves, Dragons have never been numerous, and their savage demeanor means that few of their offspring ever reach adulthood. Their numbers have also dwindled in Middle-earth -- but recently many of the lesser drakes have been unleashed from Angmar, which is worrisome indeed, for if these lesser beasts have reappeared, can the Dragons be far behind? Regardless of the danger, these creatures must be destroyed!</t>
  </si>
  <si>
    <t>Even with but a fraction of their elder kin's power, a drake is a deadly enemy indeed. Even among the Firstborn, it is a mark of honour to stand against such a creature victorious. No one knows from whence the drakes arose -- what creature did the Enemy find to twist into such a fearful shape and power as Dragon-kind? Their origins are hidden, even to the Elves.</t>
  </si>
  <si>
    <t>High Elf</t>
  </si>
  <si>
    <t>Defeat 50 orcs in any area</t>
  </si>
  <si>
    <t>Defeat 250 orcs in any area</t>
  </si>
  <si>
    <t>Defeat 50 Dourhand dwarves in any area</t>
  </si>
  <si>
    <t>Defeat 150 Dourhand dwarves in any area</t>
  </si>
  <si>
    <t>Unlike the goblins, the Orcs have been raised with a martial outlook and form the backbone of the Enemy's armies. They are neither cowards nor weaklings -- though they cannot hope to match the martial prowess of the Elves -- but their numbers and war industry are vast when motivated by their shadowy lords.</t>
  </si>
  <si>
    <t>Some can fall to the Shadow, but these dwarves have allied themselves with the Enemy by choice.</t>
  </si>
  <si>
    <t>Hobbit</t>
  </si>
  <si>
    <t>Enmity of the Wolves</t>
  </si>
  <si>
    <t>Enmity of the Wolves II</t>
  </si>
  <si>
    <t>Enmity of the Wolves III</t>
  </si>
  <si>
    <t>Defeat 50 Wolves in any area</t>
  </si>
  <si>
    <t>Defeat 100 Wolves in any area</t>
  </si>
  <si>
    <t>Defeat 150 Wolves in any area</t>
  </si>
  <si>
    <t>Defeat 100 Spiders in any area</t>
  </si>
  <si>
    <t>Wolves have long been a scourge of the peaceful people of the Shire. In hard winters, they may come down from the North to prey upon livestock and to threaten the hobbits themselves in vicious packs. More recently, it seems that greater numbers have moved south, and there are rumours that they are being driven this way by goblins or even more sinister forces.</t>
  </si>
  <si>
    <t>While wolves are often hostile, most folks just consider them to be dangerous predators rather than a true danger. Nowadays, though, one has to wonder...they are wandering down from the north in large packs, and they seem more than just hungry -- there are rumours that many of these packs were bred by the goblins in the north-lands to be particularly vicious and dangerous towards Men and hobbits and to ruin the herds of livestock upon which many of the towns of Eriador depend for their food.</t>
  </si>
  <si>
    <t>Of all the powers of the Enemy, the goblins are the only ones to have openly assaulted the Shire. They were defeated by Bullroarer Took many years ago -- but now the descendants of Golfimbul have again been seen near the bounds of your fair land, as well as many other places in the North. Hobbits have been called to take up arms again, and the Bounders have redoubled their training, lest they be caught unawares by these savage creatures.</t>
  </si>
  <si>
    <t>It looks like the Shire will need a new 'Bullroarer' soon, because there is no doubt that goblins are in force upon the land once again. The Bounds of the Shire are no longer safe, and the thought of your peaceful folk facing a tide of these foul creatures unawares makes your skin crawl. There will have to be a reckoning soon enough if that is to be prevented.</t>
  </si>
  <si>
    <t>Man</t>
  </si>
  <si>
    <t>Enmity of the Dead</t>
  </si>
  <si>
    <t>Enmity of the Dead II</t>
  </si>
  <si>
    <t>Enmity of the Dead III</t>
  </si>
  <si>
    <t>Enmity of the Wargs</t>
  </si>
  <si>
    <t>Enmity of the Wargs II</t>
  </si>
  <si>
    <t>Enmity of the Wargs III</t>
  </si>
  <si>
    <t>Enmity of the Hillmen</t>
  </si>
  <si>
    <t>Enmity of the Hillmen II</t>
  </si>
  <si>
    <t>Defeat 50 Dead in any area</t>
  </si>
  <si>
    <t>Defeat 100 Dead in any area</t>
  </si>
  <si>
    <t>Defeat 150 Dead in any area</t>
  </si>
  <si>
    <t>Defeat 50 Wargs in any area</t>
  </si>
  <si>
    <t>Defeat 150 Wargs in any area</t>
  </si>
  <si>
    <t>Defeat 250 Wargs in any area</t>
  </si>
  <si>
    <t>Defeat 150 Hillmen in any area</t>
  </si>
  <si>
    <t>Defeat 250 Hillmen in any area</t>
  </si>
  <si>
    <t>Since the beginning of time, fell spirits, not the least of which were the Balrogs of Morgoth, roamed the shadow-realm in service to the Enemy. Through foul sorceries, these spirits may stir the decaying bones of fallen Men, becoming terrible wights. To the race of Men, whose spirits pass beyond the world when they die, these monsters are true abominations.</t>
  </si>
  <si>
    <t>Wargs are often deemed a scourge of Men because their preferred prey are the herds and livestock upon which many villages across Middle-earth so depend. In this regard they are much more a scourge than the lesser breeds of wolves, for Wargs are known to wantonly slaughter livestock even after they have sated themselves, leaving entire herds to rot.</t>
  </si>
  <si>
    <t>It is unclear what the true relationship is between goblins and Wargs. Some say that they are allied against common enemies, while others believe that the goblins actively breed and raise the creatures for war. It seems likely that both stories are partly true -- long ago, perhaps, the goblins bred the Wargs, which in time escaped to form their own packs under the most powerful and intelligent leaders among their kind...and now these packs continue to work with the goblins out of convenience.</t>
  </si>
  <si>
    <t>For many years there have been tribes of Men who have shunned the rule of Kings and the life of great cities and towns. While some of these might be called allies by the Men of Gondor or Rohan, far too often they fall under the sway of the Enemy, who plays upon their distrust of the great Kingdoms, or threatens them with hidden force, or sways them with false riches and power. Thus it has been that the Kingdoms of Middle-earth have often found themselves at war with the folk of the Hills when the Enemy rises -- and this age seems no exception.</t>
  </si>
  <si>
    <t>It seems that old superstitions and fear of the Enemy's dark power are what drive these Hillmen to flock to the banners of the Enemy -- ancient seeds sown long ago in the hearts of Men by the Dark Lord, that he might have willing servants to hand when he prepares to arise again. It has long been both the strength and downfall of Men that their hearts are their own, and that they may set their feet upon whatever path they choose....</t>
  </si>
  <si>
    <t>Alluring</t>
  </si>
  <si>
    <t>Receive 100 /flirt emotes. This can only be incremented 5 times per day.</t>
  </si>
  <si>
    <t>the Alluring</t>
  </si>
  <si>
    <t>There are those individuals with mysterious qualities that others find quite alluring.</t>
  </si>
  <si>
    <t>Befuddling</t>
  </si>
  <si>
    <t>the Befuddling</t>
  </si>
  <si>
    <t>Some people just seem to talk in riddles all the time. Whether they mean to do so or not varies...</t>
  </si>
  <si>
    <t>Receive 100 /confused emotes. This can only be incremented 5 times per day.</t>
  </si>
  <si>
    <t>Beloved</t>
  </si>
  <si>
    <t>Receive 100 /kiss emotes. This can only be incremented 5 times per day.</t>
  </si>
  <si>
    <t>the Beloved</t>
  </si>
  <si>
    <t>Defender of Caras Galadhon</t>
  </si>
  <si>
    <t>You have been granted a discount at all Lothlórien vendors.</t>
  </si>
  <si>
    <t>Use Inscription of Benefits</t>
  </si>
  <si>
    <t>Many are those who seek true love -- few are those who find it.</t>
  </si>
  <si>
    <t>Dull</t>
  </si>
  <si>
    <t>There are those with the mysterious ability to bring any conversation to a grinding halt.</t>
  </si>
  <si>
    <t>Receive 100 /bored emotes. This can only be incremented 5 times per day.</t>
  </si>
  <si>
    <t>the Dull</t>
  </si>
  <si>
    <t>Fire-breather</t>
  </si>
  <si>
    <t>Receive 100 /cheer emotes. This can only be incremented 5 times per day.</t>
  </si>
  <si>
    <t>Some folk just enjoy the adulation of an audience.</t>
  </si>
  <si>
    <t>Harassed</t>
  </si>
  <si>
    <t>Helpful</t>
  </si>
  <si>
    <t>Hero</t>
  </si>
  <si>
    <t>Infuriating</t>
  </si>
  <si>
    <t>Insulted</t>
  </si>
  <si>
    <t>Juggler</t>
  </si>
  <si>
    <t>Naughty</t>
  </si>
  <si>
    <t>Ridiculed</t>
  </si>
  <si>
    <t>Sword Salute</t>
  </si>
  <si>
    <t>Victorious</t>
  </si>
  <si>
    <t>The world is filled with those who are less well off than ourselves.</t>
  </si>
  <si>
    <t>Some people just like to help out.</t>
  </si>
  <si>
    <t>Some people are merely annoying, while others really know how to get under your skin.</t>
  </si>
  <si>
    <t>The ability to amuse your friends is a skill worth cultivating.</t>
  </si>
  <si>
    <t>Some folks just cannot seem to behave themselves.</t>
  </si>
  <si>
    <t>If you cannot say anything nice, do not say anything at all. Alas, some people never learned that lesson.</t>
  </si>
  <si>
    <t>There are those whose military bearing connotes respect.</t>
  </si>
  <si>
    <t>There are those who are born to win and those who are not.</t>
  </si>
  <si>
    <t>Receive 100 /beg emotes. This can only be incremented 5 times per day.</t>
  </si>
  <si>
    <t>Receive 100 /thank emotes. This can only be incremented 5 times per day.</t>
  </si>
  <si>
    <t>Receive 100 /bow emotes. This can only be incremented 5 times per day.</t>
  </si>
  <si>
    <t>Receive 100 /angry emotes. This can only be incremented 5 times per day.</t>
  </si>
  <si>
    <t>Receive 200 /rude emotes. This can only be incremented 5 times per day.</t>
  </si>
  <si>
    <t>Intimidating</t>
  </si>
  <si>
    <t>Receive 40 /cower emotes. This can only be incremented 2 times per day.</t>
  </si>
  <si>
    <t>Receive 200 /laugh emotes. This can only be incremented 5 times per day.</t>
  </si>
  <si>
    <t>Receive 100 /scold emotes. This can only be incremented 5 times per day.</t>
  </si>
  <si>
    <t>Receive 100 /mock emotes. This can only be incremented 5 times per day.</t>
  </si>
  <si>
    <t>Receive 100 /salute emotes. This can only be incremented 5 times per day.</t>
  </si>
  <si>
    <t>Receive 40 /surrender emotes. This can only be incremented 2 times per day.</t>
  </si>
  <si>
    <t>While great size and strength can be intimidating, attitude can also take you a long way.</t>
  </si>
  <si>
    <t>the Harassed</t>
  </si>
  <si>
    <t>the Helpful</t>
  </si>
  <si>
    <t>the Infuriating</t>
  </si>
  <si>
    <t>the Insulted</t>
  </si>
  <si>
    <t>the Intimidating</t>
  </si>
  <si>
    <t>the Naughty</t>
  </si>
  <si>
    <t>the Ridiculed</t>
  </si>
  <si>
    <t>the Victorious</t>
  </si>
  <si>
    <t>Breakfast Expert</t>
  </si>
  <si>
    <t>Eat tasty breakfasts items 9 times</t>
  </si>
  <si>
    <t>Breakfast is the most important meal of the day -- and you believe in starting the day right.</t>
  </si>
  <si>
    <t>Breakfast Connoisseur</t>
  </si>
  <si>
    <t>Carnivore</t>
  </si>
  <si>
    <t>Eat tasty meat-based meals 3 times</t>
  </si>
  <si>
    <t>Green, leafy vegetables hold no interest for you. Only fresh meat provides proper sustenance.</t>
  </si>
  <si>
    <t>Lembas, Waybread of the Galadhrim</t>
  </si>
  <si>
    <t>Cake-eater</t>
  </si>
  <si>
    <t>Lembas is renowned for its sweet flavour and renewing virtue.</t>
  </si>
  <si>
    <t>Pie Maven</t>
  </si>
  <si>
    <t>Eat pies 7 times</t>
  </si>
  <si>
    <t>There are those who consider themselves knowledgable in the ways of magic or warfare. You, on the other hand, know a great deal about pies.</t>
  </si>
  <si>
    <t>Vegetable Master</t>
  </si>
  <si>
    <t>Eat the vegetarian meals 6 times.</t>
  </si>
  <si>
    <t>The flesh of beasts is not to your liking. You show a marked preference for greener fare.</t>
  </si>
  <si>
    <t>Vegetarian</t>
  </si>
  <si>
    <t>Eat the pear-based delicious meals 5 times</t>
  </si>
  <si>
    <t>The Wary</t>
  </si>
  <si>
    <t>The Undefeated</t>
  </si>
  <si>
    <t>The Indomitable</t>
  </si>
  <si>
    <t>The Unscathed</t>
  </si>
  <si>
    <t>The Undying</t>
  </si>
  <si>
    <t>Achieve 5th level without falling in battle!</t>
  </si>
  <si>
    <t>Achieve 10th level without falling in battle!</t>
  </si>
  <si>
    <t>Achieve 14th level without falling in battle!</t>
  </si>
  <si>
    <t>Achieve 17th level without falling in battle!</t>
  </si>
  <si>
    <t>Achieve 20th level without falling in battle!</t>
  </si>
  <si>
    <t>the Wary</t>
  </si>
  <si>
    <t>the Undefeated</t>
  </si>
  <si>
    <t>the Indomitable</t>
  </si>
  <si>
    <t>the Unscathed</t>
  </si>
  <si>
    <t>the Undying</t>
  </si>
  <si>
    <t>Boar-slayer</t>
  </si>
  <si>
    <t>Pork-chopper</t>
  </si>
  <si>
    <t>For too long, Boar-kind has plagued the land. In your efforts, you have shown a desire to drive them from Middle-earth.</t>
  </si>
  <si>
    <t>Defeat boars in Eriador</t>
  </si>
  <si>
    <t>A Lucky Day at the Races</t>
  </si>
  <si>
    <t>Farmers Faire</t>
  </si>
  <si>
    <t>Lucky Duck</t>
  </si>
  <si>
    <t>Too Much of Everything</t>
  </si>
  <si>
    <t>Picky Picker</t>
  </si>
  <si>
    <t>Win at each of the races taking place during the Summer Festival.</t>
  </si>
  <si>
    <t>Much Eating, Much Running</t>
  </si>
  <si>
    <t>Much Drinking, Much Running</t>
  </si>
  <si>
    <t>Complete 2 deeds</t>
  </si>
  <si>
    <t>Yule Festival</t>
  </si>
  <si>
    <t>A Monstrous Feast</t>
  </si>
  <si>
    <t>Feast-beast</t>
  </si>
  <si>
    <t>You must complete the full eating contest several times.</t>
  </si>
  <si>
    <t>Complete The Biggest Stomach of Them All 8 times.</t>
  </si>
  <si>
    <t>Extra</t>
  </si>
  <si>
    <t>You have earned the Extra title.</t>
  </si>
  <si>
    <t>Laughing-stock</t>
  </si>
  <si>
    <t>You have earned the Laughing-stock title.</t>
  </si>
  <si>
    <t>Successfully use an inappropriate emote twice during a single Frostbluff Theatre play performance</t>
  </si>
  <si>
    <t>Protagonist</t>
  </si>
  <si>
    <t>You have earned the Protagonist title.</t>
  </si>
  <si>
    <t>Star of the Show</t>
  </si>
  <si>
    <t>You have earned the Star of the Show title.</t>
  </si>
  <si>
    <t>Thespian</t>
  </si>
  <si>
    <t>Villain</t>
  </si>
  <si>
    <t>Successfully use an appropriate emote twice in a row as Bilbo Baggins during a single Frostbluff Theatre play performance</t>
  </si>
  <si>
    <t>Successfully use an appropriate emote twice in a row during a single Frostbluff Theatre play performance</t>
  </si>
  <si>
    <t>Successfully play Protagonist, Villain, and Extra during the Frostbluff Theatre play.</t>
  </si>
  <si>
    <t>The Bard</t>
  </si>
  <si>
    <t>Complete performance and audience deeds at the Frostbluff Theatre play.</t>
  </si>
  <si>
    <t>You have earned the Villain title.</t>
  </si>
  <si>
    <t>Successfully use an appropriate emote twice in a row as Gandalf during a single Frostbluff Theatre play performance</t>
  </si>
  <si>
    <t>Frostbluff Flower-petals -- Tier 3</t>
  </si>
  <si>
    <t>Frostbluff Rotten Fruit -- Tier 3</t>
  </si>
  <si>
    <t>Frostbluff Flower-petals -- Tier 1</t>
  </si>
  <si>
    <t>Frostbluff Flower-petals -- Tier 2</t>
  </si>
  <si>
    <t>Letting actors know how you feel is part of being a good audience member.</t>
  </si>
  <si>
    <t>Petal Pusher</t>
  </si>
  <si>
    <t>Frostbluff Rotten Fruit -- Tier 1</t>
  </si>
  <si>
    <t>Frostbluff Rotten Fruit -- Tier 2</t>
  </si>
  <si>
    <t>Fruit Hucker</t>
  </si>
  <si>
    <t>Honoured Yule-friend</t>
  </si>
  <si>
    <t>You must complete a number of quests for the people of Winter-home during the Yule Festival.</t>
  </si>
  <si>
    <t>Raining Snowballs</t>
  </si>
  <si>
    <t>Snow-beast</t>
  </si>
  <si>
    <t>Win the snowball-fight many times.</t>
  </si>
  <si>
    <t>Win the snowball-fight (Easy) 8 times and the snowball-fight (Hard) 3 times</t>
  </si>
  <si>
    <t>Such Generosity!</t>
  </si>
  <si>
    <t>the Openhanded</t>
  </si>
  <si>
    <t>You are a wonderful person! So selfless! So generous! So good!</t>
  </si>
  <si>
    <t>Complete the quest A Charitable Spirit 10 times.</t>
  </si>
  <si>
    <t>The More the Merrier</t>
  </si>
  <si>
    <t>The More the Merrier (Tier 2)</t>
  </si>
  <si>
    <t>The More the Merrier (Tier 3)</t>
  </si>
  <si>
    <t>Complete quests in Winter-home to unlock unique rewards.</t>
  </si>
  <si>
    <t>Spring Festival</t>
  </si>
  <si>
    <t>Festival Fortunes: A Storyteller's Snippets</t>
  </si>
  <si>
    <t>the Peculiar</t>
  </si>
  <si>
    <t>The festival cookies all contained strange pieces of paper with meaningful phrases written on them.</t>
  </si>
  <si>
    <t>Festival Fortunes: An Adventurer's Song</t>
  </si>
  <si>
    <t>the Poetical</t>
  </si>
  <si>
    <t>Festival Fortunes: Excellent Advice</t>
  </si>
  <si>
    <t>the Enlightened</t>
  </si>
  <si>
    <t>Collect Fortune Cookies 11 - 20</t>
  </si>
  <si>
    <t>Collect Fortune Cookies 41 - 50</t>
  </si>
  <si>
    <t>Collect Fortune Cookies 31 - 40</t>
  </si>
  <si>
    <t>Festival Fortunes: Fateful Foretellings</t>
  </si>
  <si>
    <t>Collect Fortune Cookies 21 - 30</t>
  </si>
  <si>
    <t>Festival Fortunes: Oddly Familiar</t>
  </si>
  <si>
    <t>Collect Fortune Cookies 1 - 10</t>
  </si>
  <si>
    <t>Writing on the Wall</t>
  </si>
  <si>
    <t>Same Old Song</t>
  </si>
  <si>
    <t>Spring is Dandy</t>
  </si>
  <si>
    <t>Spring Dandy</t>
  </si>
  <si>
    <t>Spring is a dandy time of year!</t>
  </si>
  <si>
    <t>Complete many Spring Festival quests</t>
  </si>
  <si>
    <t>Ale Association Initiation</t>
  </si>
  <si>
    <t>Ale Association Delivery</t>
  </si>
  <si>
    <t>Inn League Delivery</t>
  </si>
  <si>
    <t>Complete all the deliveries ordered by Inn League Members in need.</t>
  </si>
  <si>
    <t>Complete the challenges of the Ale Association Initiation.</t>
  </si>
  <si>
    <t>Complete all the underhanded deliveries for the Ale Association.</t>
  </si>
  <si>
    <t>No-gooder</t>
  </si>
  <si>
    <t>Ale Association Member</t>
  </si>
  <si>
    <t>Do-gooder</t>
  </si>
  <si>
    <t>Category</t>
  </si>
  <si>
    <t>Emotes</t>
  </si>
  <si>
    <t>Food</t>
  </si>
  <si>
    <t>Avoiding Defeat</t>
  </si>
  <si>
    <t>Miscellaneous</t>
  </si>
  <si>
    <t>Ale &amp; Inn</t>
  </si>
  <si>
    <t>Undefined</t>
  </si>
  <si>
    <t>SUBTYPE_RACE</t>
  </si>
  <si>
    <t>A Cool Reception</t>
  </si>
  <si>
    <t>At the Farmers Faire</t>
  </si>
  <si>
    <t>Baggins' Birthday</t>
  </si>
  <si>
    <t>Cave-claw Wrangler</t>
  </si>
  <si>
    <t>Consume Consumables -- Specimen Jars: Gross Bugs</t>
  </si>
  <si>
    <t>Consume Consumables: Black Silk Gloves</t>
  </si>
  <si>
    <t>Consume Consumables: Buckets of Fear</t>
  </si>
  <si>
    <t>Consume Consumables: Candles and Mirrors</t>
  </si>
  <si>
    <t>Consume Consumables: D.R.A.G.O.N.</t>
  </si>
  <si>
    <t>Consume Consumables: Doom-shroom</t>
  </si>
  <si>
    <t>Consume Consumables: Essence of Toad</t>
  </si>
  <si>
    <t>Consume Consumables: Foul Blast</t>
  </si>
  <si>
    <t>Consume Consumables: Grim Crystals</t>
  </si>
  <si>
    <t>Consume Consumables: Monster Fare</t>
  </si>
  <si>
    <t>Consume Consumables: Perfect Snowballs</t>
  </si>
  <si>
    <t>Consume Consumables: Piles of Fluffy Snow</t>
  </si>
  <si>
    <t>Consume Consumables: Potent Bird-seed</t>
  </si>
  <si>
    <t>Consume Consumables: Saffron's Lipstick</t>
  </si>
  <si>
    <t>Consume Consumables: Spider-legs</t>
  </si>
  <si>
    <t>Consume Consumables: Vile Vittles</t>
  </si>
  <si>
    <t>Egg Scramble Victories (Tier 1)</t>
  </si>
  <si>
    <t>Egg Scramble Victories (Tier 2)</t>
  </si>
  <si>
    <t>Egg Scramble: Collect Coloured Eggs</t>
  </si>
  <si>
    <t>Egg Scramble: Collect Spotted Eggs</t>
  </si>
  <si>
    <t>Egg Scramble: Collect Striped Eggs</t>
  </si>
  <si>
    <t>Egg Scramble: Collect the Golden Egg</t>
  </si>
  <si>
    <t>Fine Faire Fishing</t>
  </si>
  <si>
    <t>Fireworks: Launch Blue Fireworks</t>
  </si>
  <si>
    <t>Fireworks: Launch Green Fireworks</t>
  </si>
  <si>
    <t>Fireworks: Launch Orange Fireworks</t>
  </si>
  <si>
    <t>Fireworks: Launch Purple Fireworks</t>
  </si>
  <si>
    <t>Fireworks: Launch Red Fireworks</t>
  </si>
  <si>
    <t>Fireworks: Launch Yellow Fireworks</t>
  </si>
  <si>
    <t>Fireworks: Master Firework-launcher</t>
  </si>
  <si>
    <t>Full of Farmers Faire</t>
  </si>
  <si>
    <t>Helping Hand</t>
  </si>
  <si>
    <t>Maggot's Mushrooms Victories (Tier 1)</t>
  </si>
  <si>
    <t>Maggot's Mushrooms Victories (Tier 2)</t>
  </si>
  <si>
    <t>Spring Sprung!</t>
  </si>
  <si>
    <t>The Haunted Burrow</t>
  </si>
  <si>
    <t>The Mightiest Arm</t>
  </si>
  <si>
    <t>The Shrewd Gardener</t>
  </si>
  <si>
    <t>The Taming of the Shrews</t>
  </si>
  <si>
    <t>Why Your Head Hurts</t>
  </si>
  <si>
    <t>The Adventures of Floid and Dewitt</t>
  </si>
  <si>
    <t>The Adventures of Floid and Dewitt: Part Deux</t>
  </si>
  <si>
    <t>Cartographile -- Eriador</t>
  </si>
  <si>
    <t>Cartographile -- Moria</t>
  </si>
  <si>
    <t>Ale Association Acquaintance</t>
  </si>
  <si>
    <t>Ale Association Ally</t>
  </si>
  <si>
    <t>Ale Association Friend</t>
  </si>
  <si>
    <t>Celebrating Sunshine</t>
  </si>
  <si>
    <t>Inn League Challenge</t>
  </si>
  <si>
    <t>Inn League Member</t>
  </si>
  <si>
    <t>Inn League Notable</t>
  </si>
  <si>
    <t>Kindred of Malevolence</t>
  </si>
  <si>
    <t>Senior Inn League Member</t>
  </si>
  <si>
    <t>The Unwise</t>
  </si>
  <si>
    <t>Consume Consumables: Black-foot Carrying Chicken</t>
  </si>
  <si>
    <t>Consume Consumables: Dorking Carrying Chicken</t>
  </si>
  <si>
    <t>Consume Consumables: Orange Wyandotte Carrying Chicken</t>
  </si>
  <si>
    <t>Consume Consumables: Red Carrying Chicken</t>
  </si>
  <si>
    <t>Consume Consumables: Scrapper Carrying Chicken</t>
  </si>
  <si>
    <t>Consume Consumables: White Carrying Chicken</t>
  </si>
  <si>
    <t>Complete many Farmers Faire quests</t>
  </si>
  <si>
    <t>There is so much to do at the Farmers Faire!</t>
  </si>
  <si>
    <t>Virgil Greenfield has challenged you to build all of his snowmen.</t>
  </si>
  <si>
    <t>Complete 5 different snowmen.</t>
  </si>
  <si>
    <t>Treasure Hunt</t>
  </si>
  <si>
    <t>Harvest Festival</t>
  </si>
  <si>
    <t>Specimen jars: gross bugs can be purchased during the Fall Festival. You should use specimen jars: gross bugs many times to accomplish this deed.</t>
  </si>
  <si>
    <t>Consume Consumables: Applications of 'Coveritol'</t>
  </si>
  <si>
    <t>Applications of 'Coveritol' can be purchased during the Fall Festival. You should use Applications of 'Coveritol' many times to accomplish this deed.</t>
  </si>
  <si>
    <t>Treasure Hunters</t>
  </si>
  <si>
    <t>Treasure Mounts</t>
  </si>
  <si>
    <t>You have acquired quite a collection of cave-claws.</t>
  </si>
  <si>
    <t>You have completed your collection of treasure mounts.</t>
  </si>
  <si>
    <t>The Wistmead Wheat Maze</t>
  </si>
  <si>
    <t>Inn League Sage of Fine Spirits</t>
  </si>
  <si>
    <t>To truly become a respected member of the Inn League, you must sample all the local beers, ales and wines found throughout Eriador. Seek out all of these beverages to earn the respect of the League.</t>
  </si>
  <si>
    <t>Inn League Senior Member</t>
  </si>
  <si>
    <t>To become more respected by the Inn League, you must help other members of the League.</t>
  </si>
  <si>
    <t>It wasn't easy, but you have passed the grueling Inn League Initiation.</t>
  </si>
  <si>
    <t>Complete all Inn League delivery quests</t>
  </si>
  <si>
    <t>Complete 5 of the Inn League quests</t>
  </si>
  <si>
    <t>Complete the Inn League Initiation</t>
  </si>
  <si>
    <t>Treats or Trickery: First Harvest</t>
  </si>
  <si>
    <t>Treats or Trickery: Just a Taste</t>
  </si>
  <si>
    <t>Treats or Trickery: Second Helpings</t>
  </si>
  <si>
    <t>Treats or Trickery: Seven-fold Foray</t>
  </si>
  <si>
    <t>Treats or Trickery: Clearing the Table</t>
  </si>
  <si>
    <t>Treats or Trickery: Bottom of the Barrel</t>
  </si>
  <si>
    <t>Anniversary Celebration</t>
  </si>
  <si>
    <t>A Journey Through Middle-earth</t>
  </si>
  <si>
    <t>There is much to do during the Anniversary Scavenger Hunt.</t>
  </si>
  <si>
    <t>Complete the Anniversary Scavenger Hunt - Year One through Ten</t>
  </si>
  <si>
    <t>Versed in Yesteryear</t>
  </si>
  <si>
    <t>Ten Years of Travels</t>
  </si>
  <si>
    <t>Wanderer of Middle-earth</t>
  </si>
  <si>
    <t>Complete the Year One through Ten Travels card.</t>
  </si>
  <si>
    <t>Complete The Year One through Ten Trifles card.</t>
  </si>
  <si>
    <t>Bustling Adventurer</t>
  </si>
  <si>
    <t>Ten Years of Trifles</t>
  </si>
  <si>
    <t>The Path of the Fellowship</t>
  </si>
  <si>
    <t>Devoted to Company</t>
  </si>
  <si>
    <t>Complete The Year One through Ten Tales card.</t>
  </si>
  <si>
    <t>Year Eleven in Middle-earth</t>
  </si>
  <si>
    <t>Partaker of Elevenses</t>
  </si>
  <si>
    <t>Complete 4 Year 11 Quests</t>
  </si>
  <si>
    <t>Complete Trifles, Tales, and Travels Cards for Year One through Eleven</t>
  </si>
  <si>
    <t>You have demonstrated quite the talent for battering your opponents about.</t>
  </si>
  <si>
    <t>Swing at your opponents 200 times</t>
  </si>
  <si>
    <t>Clubber</t>
  </si>
  <si>
    <t>Defeat 160 shrews in the Festival Garden at Duillond</t>
  </si>
  <si>
    <t>the Shrewd</t>
  </si>
  <si>
    <t>Defeat 400 shrews in the Festival Garden at Duillond</t>
  </si>
  <si>
    <t>Tamer of the Shrews</t>
  </si>
  <si>
    <t>You have been roundly knocked about by your opponents.</t>
  </si>
  <si>
    <t>Battered, Bruised, and Contused</t>
  </si>
  <si>
    <t>Ten Years in Middle-earth</t>
  </si>
  <si>
    <t>Anniversary Event</t>
  </si>
  <si>
    <t>Midsummer Festival</t>
  </si>
  <si>
    <t>Bilbos' Birthday</t>
  </si>
  <si>
    <t>Durin's Day</t>
  </si>
  <si>
    <t>Complete 12 quests.</t>
  </si>
  <si>
    <t>Chronicler</t>
  </si>
  <si>
    <t>Gatherer of Cool Company</t>
  </si>
  <si>
    <t>Summon 6 different tamed cave-claws</t>
  </si>
  <si>
    <t>Hug 6 different tamed cave-claws</t>
  </si>
  <si>
    <t>Wandering Vault-keeper</t>
  </si>
  <si>
    <t>Mount 3 treasure mounts</t>
  </si>
  <si>
    <t>Use specimen jars: gross bugs 300 times</t>
  </si>
  <si>
    <t>Use applications of 'Coveritol' 300 times</t>
  </si>
  <si>
    <t>Black silk gloves can be purchased during the Fall Festival. You should use black silk gloves many times to accomplish this deed.</t>
  </si>
  <si>
    <t>Use black silk gloves 300 times</t>
  </si>
  <si>
    <t>Buckets of fear can be purchased during the Fall Festival. You should use buckets of fear many times to accomplish this deed.</t>
  </si>
  <si>
    <t>Use buckets of fear 300 times.</t>
  </si>
  <si>
    <t>Candles and mirrors can be purchased during the Fall Festival. You should use candles and mirrors many times to accomplish this deed.</t>
  </si>
  <si>
    <t>Use candles and mirrors 300 times.</t>
  </si>
  <si>
    <t>D.R.A.G.O.N. can be purchased during the Spring Festival.</t>
  </si>
  <si>
    <t>Use D.R.A.G.O.N. 300 times.</t>
  </si>
  <si>
    <t>Use Doom-shrooms 300 times.</t>
  </si>
  <si>
    <t>Farmers Faire and Spring Festival</t>
  </si>
  <si>
    <t>Use Essence of Toad 300 times.</t>
  </si>
  <si>
    <t>Consume Consumables: Fire-breathing</t>
  </si>
  <si>
    <t>Use Fire-breathing Potion 300 times.</t>
  </si>
  <si>
    <t>Use Foul Blast 300 times.</t>
  </si>
  <si>
    <t>Consume Consumables: Frosty Beverage</t>
  </si>
  <si>
    <t>Frosty beverage can be purchased during the Winter Festival. You should use the frosty beverage many times to accomplish this deed.</t>
  </si>
  <si>
    <t>Use frosty beverage 300 times.</t>
  </si>
  <si>
    <t>Grim crystals can be purchased during the Winter Festival. You should use grim crystals many times to accomplish this deed.</t>
  </si>
  <si>
    <t>Use grim crystals 300 times.</t>
  </si>
  <si>
    <t>Perfect snowballs can be purchased during the Winter Festival. You should use perfect snowballs many times to accomplish this deed.</t>
  </si>
  <si>
    <t>Use perfect snowballs 300 times.</t>
  </si>
  <si>
    <t>Use Monster Fare 300 times.</t>
  </si>
  <si>
    <t>Piles of fluffy snow can be purchased during the Winter Festival. You should use piles of fluffy snow many times to accomplish this deed.</t>
  </si>
  <si>
    <t>Use piles of fluffy snow 300 times.</t>
  </si>
  <si>
    <t>Potent bird-seed can be purchased during the Fall Festival. You should use potent bird-seed many times to accomplish this deed.</t>
  </si>
  <si>
    <t>Use potent bird-seed 300 times.</t>
  </si>
  <si>
    <t>Use Saffron's Lipstick 300 times.</t>
  </si>
  <si>
    <t>Snow-jars can be purchased during the Winter Festival. You should use snow-jars many times to accomplish this deed.</t>
  </si>
  <si>
    <t>Use snow-jars 300 times.</t>
  </si>
  <si>
    <t>Use spider-legs 300 times.</t>
  </si>
  <si>
    <t>Spider-legs can be purchased during the Fall Festival. You should use spider-legs many times to accomplish this deed.</t>
  </si>
  <si>
    <t>Use Vile Vittles 300 times.</t>
  </si>
  <si>
    <t>Use Black-foot Carrying Chickens 50 times.</t>
  </si>
  <si>
    <t>Hobnanigans and Treasure Hunt</t>
  </si>
  <si>
    <t>Use Dorking Carrying Chickens 50 times.</t>
  </si>
  <si>
    <t>Dorking Carrying Chickens can be bartered for Hobnanigans Tokens or Buried Treasure Tokens during the events. You should use a Dorking Carrying Chicken many times to accomplish this deed.</t>
  </si>
  <si>
    <t>Use Orange Wyandotte Carrying Chickens 50 times.</t>
  </si>
  <si>
    <t>Red Carrying Chickens can be bartered for Hobnanigans Tokens or Buried Treasure Tokens during the events. You should use a Red Carrying Chicken many times to accomplish this deed.</t>
  </si>
  <si>
    <t>Scrapper Carrying Chickens can be bartered for Hobnanigans Tokens or Buried Treasure Tokens during the events. You should use a Scrapper Carrying Chicken many times to accomplish this deed.</t>
  </si>
  <si>
    <t>Use Scrapper Carrying Chickens 50 times.</t>
  </si>
  <si>
    <t>Use Red Carrying Chickens 50 times.</t>
  </si>
  <si>
    <t>White Carrying Chickens can be bartered for Hobnanigans Tokens or Buried Treasure Tokens during the events. You should use a White Carrying Chicken many times to accomplish this deed.</t>
  </si>
  <si>
    <t>Use White Carrying Chickens 50 times.</t>
  </si>
  <si>
    <t>Farmer Sandson has opened his yearly Egg Scramble event. Can you prove your worth as a veteran scrambler?</t>
  </si>
  <si>
    <t>Earn 5 Victories in the Egg Scramble.</t>
  </si>
  <si>
    <t>Novice Scrambler</t>
  </si>
  <si>
    <t>Earn 20 Victories in the Egg Scramble</t>
  </si>
  <si>
    <t>the Eggsellent</t>
  </si>
  <si>
    <t>Farmer Sandson has opened his yearly Egg Scramble event...can you collect all the plain-coloured eggs?</t>
  </si>
  <si>
    <t>Farmer Sandson has opened his yearly Egg Scramble event...can you collect all the spotted eggs?</t>
  </si>
  <si>
    <t>Acquire and use 5 different coloured eggs.</t>
  </si>
  <si>
    <t>Acquire and use 5 different spotted eggs.</t>
  </si>
  <si>
    <t>Farmer Sandson has opened his yearly Egg Scramble event...can you collect all the striped eggs?</t>
  </si>
  <si>
    <t>Acquire and use 5 different striped eggs.</t>
  </si>
  <si>
    <t>Acquire and use a Golden Egg</t>
  </si>
  <si>
    <t>Enjoy fishing at the Farmers Faire!</t>
  </si>
  <si>
    <t>Complete 3 fishing quests.</t>
  </si>
  <si>
    <t>Fireworks may be purchased from special vendors during the festival.</t>
  </si>
  <si>
    <t>Launch 50 blue one-shot fireworks.</t>
  </si>
  <si>
    <t>Launch 50 green one-shot fireworks.</t>
  </si>
  <si>
    <t>Launch 50 orange one-shot fireworks.</t>
  </si>
  <si>
    <t>Launch 50 purple one-shot fireworks.</t>
  </si>
  <si>
    <t>Launch 50 red one-shot fireworks.</t>
  </si>
  <si>
    <t>Launch 50 yellow one-shot fireworks.</t>
  </si>
  <si>
    <t>Fireworks may be purchased from special vendors during the festival. Anyone may learn to use them, but becoming a master takes dedication.</t>
  </si>
  <si>
    <t>Complete 6 fireworks deeds</t>
  </si>
  <si>
    <t>Master Blaster</t>
  </si>
  <si>
    <t>There is so much to do at the Farmers Faire...it is hard to imagine finishing it all.</t>
  </si>
  <si>
    <t>Complete 5 deeds</t>
  </si>
  <si>
    <t>Farmer-friend</t>
  </si>
  <si>
    <t>Many are the needs during the Farmers Faire.</t>
  </si>
  <si>
    <t>Complete 8 quests</t>
  </si>
  <si>
    <t>A group of mischevious young hobbits organizes a yearly secret raid of Farmer Maggot's fields, seeking to snatch wild mushrooms that grow among the grain -- and each year Farmer Maggot sets his dogs loose in the field to chase them off -- can you prove your worth as a mushroom-hunter?</t>
  </si>
  <si>
    <t>Mushroom-muncher</t>
  </si>
  <si>
    <t>Earn 20 Victories in the Maggot's Mushrooms.</t>
  </si>
  <si>
    <t>Earn 5 Victories in the Maggot's Mushrooms.</t>
  </si>
  <si>
    <t>A group of mischevious young hobbits organizes a yearly secret raid of Farmer Maggot's fields, seeking to snatch wild mushrooms that grow among the grain...and each year Farmer Maggot sets his dogs loose in the field to chase them off. Can you prove your worth as a veteran mushroom-hunter?</t>
  </si>
  <si>
    <t>Participate in the joyous festival to welcome the wonders of spring!</t>
  </si>
  <si>
    <t>The Haunted Burrow offers a wide array of activities.</t>
  </si>
  <si>
    <t>Complete 7 quests</t>
  </si>
  <si>
    <t>Burrower</t>
  </si>
  <si>
    <t>Amazeling</t>
  </si>
  <si>
    <t>Complete 5 Challenging and 5 Cheat quests</t>
  </si>
  <si>
    <t>You promised Begonia Grubb you would put on a costume and join in Treats or Trickery. And so you have.</t>
  </si>
  <si>
    <t>Complete Treats or Trickery</t>
  </si>
  <si>
    <t>the Sampler</t>
  </si>
  <si>
    <t>You promised Begonia Grubb you would put on a costume and join in Treats or Trickery. But is once really enough?</t>
  </si>
  <si>
    <t>Complete a week's worth of Treats or Trickery</t>
  </si>
  <si>
    <t>the Gluttonous</t>
  </si>
  <si>
    <t>Some consider Treats or Trickery an outing; some, a preoccupation; others, a way of life.</t>
  </si>
  <si>
    <t>Complete Treats or Trickery for the majority of the Harvest Festival 20 times.</t>
  </si>
  <si>
    <t>No-teeth</t>
  </si>
  <si>
    <t>Sweet-of-tooth</t>
  </si>
  <si>
    <t>You have tasted every type of treat that could be gathered from a doormat during Harvest Festival once, to be sure, but have you made yourself truly sick on them?</t>
  </si>
  <si>
    <t>Consume 20 treats.</t>
  </si>
  <si>
    <t>Try 8 different treats.</t>
  </si>
  <si>
    <t>You have sampled wide and eaten deep of the Harvest Festival treats, but can you truly say you know each of them as well as the back of your own teeth?</t>
  </si>
  <si>
    <t>Consume 20 of each of the 8 treats.</t>
  </si>
  <si>
    <t>All Tricked Out</t>
  </si>
  <si>
    <t>Complete 3 Deeds.</t>
  </si>
  <si>
    <t>You are a great explorer of Middle-earth. Surely you'll have no trouble locating other great adventurers on their expeditions!</t>
  </si>
  <si>
    <t>Find Floid and Dewitt in 7 locations.</t>
  </si>
  <si>
    <t>the Wanderer</t>
  </si>
  <si>
    <t>the Vagabond</t>
  </si>
  <si>
    <t>Find Floid and Dewitt in 7 other locations.</t>
  </si>
  <si>
    <t>A well-travelled adventurer has nearly all the maps of the lands where they travel. You must obtain all the maps that outline the areas of Eriador.</t>
  </si>
  <si>
    <t>Obtain 21 maps of Eriador</t>
  </si>
  <si>
    <t>Eriador Cartographile</t>
  </si>
  <si>
    <t>A fine collection of maps is a feather in the cap of any true adventurer. The maps of Moria, once collected, will allow you to be known to all as such an adventurer.</t>
  </si>
  <si>
    <t>Obtain 11 maps of Moria</t>
  </si>
  <si>
    <t>Moria Cartographile</t>
  </si>
  <si>
    <t>Ale Association</t>
  </si>
  <si>
    <t>Inn League</t>
  </si>
  <si>
    <t>Complete the The Ale Association Challenge Quests</t>
  </si>
  <si>
    <t>Complete all the delivery quests</t>
  </si>
  <si>
    <t>the Sinister</t>
  </si>
  <si>
    <t>Reach Acquaintance standing with the Ale Association.</t>
  </si>
  <si>
    <t>Abuser of Amusement</t>
  </si>
  <si>
    <t>You have reached Friend standing with the Ale Association.</t>
  </si>
  <si>
    <t>Reach Friend standing with the Ale Association.</t>
  </si>
  <si>
    <t>You have reached Ally standing with the Ale Association.</t>
  </si>
  <si>
    <t>Reach Ally standing with the Ale Association.</t>
  </si>
  <si>
    <t>the Great Saboteur</t>
  </si>
  <si>
    <t>You have reached kindred standing with the Ale Association.</t>
  </si>
  <si>
    <t>Creep</t>
  </si>
  <si>
    <t>Your fervent participation in the Summer Festival does you credit!</t>
  </si>
  <si>
    <t>Sunshine</t>
  </si>
  <si>
    <t>You ate the cheese!</t>
  </si>
  <si>
    <t>Eat Barrow-brie</t>
  </si>
  <si>
    <t>A Feast of Fellowship</t>
  </si>
  <si>
    <t>Flickering Flame</t>
  </si>
  <si>
    <t>For Love of Midsummer (Intro)</t>
  </si>
  <si>
    <t>For Love of Midsummer (Advanced)</t>
  </si>
  <si>
    <t>For Love of Midsummer (Final)</t>
  </si>
  <si>
    <t>Make it a Party: Niphredil Fireworks</t>
  </si>
  <si>
    <t>Make it a Party: Wedding Fireworks</t>
  </si>
  <si>
    <t>Complete all A Long-awaited Banquet quests.</t>
  </si>
  <si>
    <t>Banqueteer</t>
  </si>
  <si>
    <t>Complete 4 lantern quests.</t>
  </si>
  <si>
    <t>Complete Midsummer quests in Minas Tirith and across Middle-earth to unlock unique, seasonal rewards.</t>
  </si>
  <si>
    <t>Complete Midsummer quests in Minas Tirith and across Middle-earth to unlock even more unique, seasonal rewards.</t>
  </si>
  <si>
    <t>Complete 60 Midsummer quests in Minas Tirith and across Middle-earth.</t>
  </si>
  <si>
    <t>Complete 20 Midsummer quests in Minas Tirith and across Middle-earth.</t>
  </si>
  <si>
    <t>Complete 120 Midsummer quests in Minas Tirith and across Middle-earth.</t>
  </si>
  <si>
    <t>Midsummer Merry-maker</t>
  </si>
  <si>
    <t>Use 25 White Niphredil Fireworks.</t>
  </si>
  <si>
    <t>Wedding fireworks can be bartered for Midsummer tokens. You should use wedding fireworks many times to accomplish this deed.</t>
  </si>
  <si>
    <t>Use 25 Wedding Ring Fireworks.</t>
  </si>
  <si>
    <t>Observer of Durin's Day</t>
  </si>
  <si>
    <t>Repeat Observer of Durin's Day</t>
  </si>
  <si>
    <t>Dedicated Observer of Durin's Day</t>
  </si>
  <si>
    <t>Witness to the Sun and Moon</t>
  </si>
  <si>
    <t>Who Has Heard the Thrush's Knock</t>
  </si>
  <si>
    <t>Complete the quest Durin's Day Upon Erebor a third time.</t>
  </si>
  <si>
    <t>Complete the quest Durin's Day Upon Erebor a second time.</t>
  </si>
  <si>
    <t>Complete the quest Durin's Day Upon Erebor.</t>
  </si>
  <si>
    <t>Fuming Fumaroles</t>
  </si>
  <si>
    <t>Boss from the Vaults</t>
  </si>
  <si>
    <t>the Fuming</t>
  </si>
  <si>
    <t>Master the Fumaroles of the Coliseum in the Rift of Nûrz Ghâshu.</t>
  </si>
  <si>
    <t>Defeat at least 35 fumaroles in the instance before defeating Thrâng.</t>
  </si>
  <si>
    <t>Deeds of Eriador</t>
  </si>
  <si>
    <t>Complete the Deeds of Eriador.</t>
  </si>
  <si>
    <t>Rider of the Free Peoples</t>
  </si>
  <si>
    <t>Collection</t>
  </si>
  <si>
    <t>You have completed your collection of Free Peoples steeds.</t>
  </si>
  <si>
    <t>Mount the Eriador and Elf Ambassador's steeds.</t>
  </si>
  <si>
    <t>Save Index</t>
  </si>
  <si>
    <t>Allies of the King</t>
  </si>
  <si>
    <t>Lhaid Ogo Exploration</t>
  </si>
  <si>
    <t>Epic Battles Await</t>
  </si>
  <si>
    <t>Epilogue: Of Elves and Dwarves</t>
  </si>
  <si>
    <t>The Mines of Moria</t>
  </si>
  <si>
    <t>The Mines of Moria -- Part II</t>
  </si>
  <si>
    <t>The Shadows of Angmar</t>
  </si>
  <si>
    <t>The Shadows of Angmar - Part II</t>
  </si>
  <si>
    <t>The Vanished Rider</t>
  </si>
  <si>
    <t>Tidings from Galadriel</t>
  </si>
  <si>
    <t>Volume III, Book 11: Foreword</t>
  </si>
  <si>
    <t>Volume III: 'Allies of the King' Foreword</t>
  </si>
  <si>
    <t>The Strength of Sauron</t>
  </si>
  <si>
    <t>The Peace of Middle-earth</t>
  </si>
  <si>
    <t>The Black Book of Mordor - Where the Shadows Lie</t>
  </si>
  <si>
    <t>A Most Curious Hobbit</t>
  </si>
  <si>
    <t>Epic - Volume I - The Shadows of Angmar</t>
  </si>
  <si>
    <t>Epic - Volume II - Mines of Moria</t>
  </si>
  <si>
    <t>Epic - Volume III - Allies of the King</t>
  </si>
  <si>
    <t>Epic - Volume IV - The Strength of Sauron</t>
  </si>
  <si>
    <t>Epic - Volume V: The Peace of Middle-earth</t>
  </si>
  <si>
    <t>Epic - The Black Book of Mordor</t>
  </si>
  <si>
    <t>a Light from the Shadow</t>
  </si>
  <si>
    <t>Bearer of Hope</t>
  </si>
  <si>
    <t>The tale of Moria and Lothlórien is nearing a close. What does the future hold for the Iron Garrison and the Golden Host?</t>
  </si>
  <si>
    <t>Complete 12 Mirkwood Epilogue Quests</t>
  </si>
  <si>
    <t>Hastener of Fate</t>
  </si>
  <si>
    <t>Unravel the epic story of the Mines of Moria.</t>
  </si>
  <si>
    <t>Stalwart against the Shadow</t>
  </si>
  <si>
    <t>Complete Epic Vol. II, Book 7 through Vol. II, Book 9.</t>
  </si>
  <si>
    <t>Complete Epic Vol. I, Book I through Vol. I, Book VIII.</t>
  </si>
  <si>
    <t>Complete Epic Vol. I, Book IX through Vol. I, Book XV.</t>
  </si>
  <si>
    <t>Avenger of Khazad-dûm</t>
  </si>
  <si>
    <t>Complete Epic Vol. II, Book 1 through Vol. II, Book 6.</t>
  </si>
  <si>
    <t>Delve deep into the ruined halls of Moria and face the threats that lie within.</t>
  </si>
  <si>
    <t>Complete Epic Vol. III, Prologue through Vol. III, Book 14.</t>
  </si>
  <si>
    <t>Friend to the Heir of Isildur</t>
  </si>
  <si>
    <t>Explorer of Lhaid Ogo</t>
  </si>
  <si>
    <t>You have entered Lhaid Ogo, a series of tunnels beneath the Lich Bluffs. The passages are clogged with mud and feel quite unstable.</t>
  </si>
  <si>
    <t>Find 6 points of interest in Lhaid Ogo.</t>
  </si>
  <si>
    <t>Anduin Wanderer</t>
  </si>
  <si>
    <t>Complete 6 Nazgûl-related quests in the Brown Lands</t>
  </si>
  <si>
    <t>The Lady Galadriel has summoned you to Lothlórien to give you your next objective: a journey south into Rohan.</t>
  </si>
  <si>
    <t>Reach level 75</t>
  </si>
  <si>
    <t>You are certain the Grey Company is mastering whatever dangers await them on their separate road.</t>
  </si>
  <si>
    <t>Complete first 3 Interludes from Gleowine's Map.</t>
  </si>
  <si>
    <t>Complete Interludes 4-7 from Gleowine's Map</t>
  </si>
  <si>
    <t>West Rohan is at war, and a new story begins!</t>
  </si>
  <si>
    <t>This deed is auto-bestowed and auto-completed when you reach level 85.</t>
  </si>
  <si>
    <t>You have received a message from Pethelen, an Elf of Imladris, asking for you to see him at once about some urgent matter.</t>
  </si>
  <si>
    <t>You will automatically complete this deed when you hit level 65 and own the Mirkwood expansion.</t>
  </si>
  <si>
    <t>Summoned by Lord Elrond</t>
  </si>
  <si>
    <t>Unravel the Epic Story for Volume IV: The Strength of Sauron.</t>
  </si>
  <si>
    <t>Complete Epic Vol. IV, Book 1 through Vol. IV, Book 9.</t>
  </si>
  <si>
    <t>After the War</t>
  </si>
  <si>
    <t>The Lay of Rust and Rime</t>
  </si>
  <si>
    <t>Late in the Third Age, an old conflict stirred between the Weeping Warrior and the Herald of Winter.</t>
  </si>
  <si>
    <t>Complete 16 quests.</t>
  </si>
  <si>
    <t>The Legacy of Durin and the Trials of the Dwarves</t>
  </si>
  <si>
    <t>Experience the story of 'The Legacy of Durin and the Trials of the Dwarves.'</t>
  </si>
  <si>
    <t>The Queen Regent's Edict</t>
  </si>
  <si>
    <t>Erna, Queen Regent of Dale, has grown concerned by the continued tensions in the North.</t>
  </si>
  <si>
    <t>Complete 8 quests (completed on completing the main story arcs of Eryn Lasgalen and the Dale-lands).</t>
  </si>
  <si>
    <t>A curious hobbit named Bingo Boffin has sent a number of letters far and wide, requesting help with some matter.</t>
  </si>
  <si>
    <t>This deed is auto-bestowed and auto-completed.</t>
  </si>
  <si>
    <t>The armies of Saruman are on the march.</t>
  </si>
  <si>
    <t>Reach level 10 to unlock epic battles</t>
  </si>
  <si>
    <t>Known to Thorin's Hall</t>
  </si>
  <si>
    <t>Ered Luin</t>
  </si>
  <si>
    <t>Gain 10000 reputation</t>
  </si>
  <si>
    <t>Friend to Thorin's Hall</t>
  </si>
  <si>
    <t>Gain 20000 reputation, Travel Discount earned</t>
  </si>
  <si>
    <t>Ally of Thorin's Hall</t>
  </si>
  <si>
    <t>Ally to the Hall</t>
  </si>
  <si>
    <t>Gain 25000 reputation, Merchant Discount earned</t>
  </si>
  <si>
    <t>Kindred to Thorin's Hall</t>
  </si>
  <si>
    <t>Thorin's Hall Monitor</t>
  </si>
  <si>
    <t>Gain 30000 reputation</t>
  </si>
  <si>
    <t>REGION</t>
  </si>
  <si>
    <t>You have become known to the dwarves who make Thorin's Hall their home.</t>
  </si>
  <si>
    <t>All know that you are a friend to all who dwell within Thorin's Hall.</t>
  </si>
  <si>
    <t>You are considered a reliable and staunch ally to the dwarves of Thorin's Hall.</t>
  </si>
  <si>
    <t>Among the dwarves of Thorin's Hall there is no greater honour to earn. You are considered to be as one with the stone.</t>
  </si>
  <si>
    <t>Known to the Mathom Society</t>
  </si>
  <si>
    <t>Known to the Mathom House</t>
  </si>
  <si>
    <t>The Shire</t>
  </si>
  <si>
    <t>Friend to the Mathom Society</t>
  </si>
  <si>
    <t>Ally of the Mathom Society</t>
  </si>
  <si>
    <t>Kindred with the Mathom Society</t>
  </si>
  <si>
    <t>Purveyor of Odd Things</t>
  </si>
  <si>
    <t>The Mathom Society appreciates your contributions and considers you a friend to their collection efforts.</t>
  </si>
  <si>
    <t>The Up-and-Comer</t>
  </si>
  <si>
    <t>Complete 100 tasks at any Task Bulletin Board</t>
  </si>
  <si>
    <t>The Go-getter</t>
  </si>
  <si>
    <t>Go-getter</t>
  </si>
  <si>
    <t>Complete 200 tasks at any Task Bulletin Board</t>
  </si>
  <si>
    <t>The Busy Bee</t>
  </si>
  <si>
    <t>Complete 300 tasks at any Task Bulletin Board</t>
  </si>
  <si>
    <t>The Eager Beaver</t>
  </si>
  <si>
    <t>Complete 400 tasks at any Task Bulletin Board</t>
  </si>
  <si>
    <t>The Hot Shot</t>
  </si>
  <si>
    <t>Hot Shot</t>
  </si>
  <si>
    <t>Complete 500 tasks at any Task Bulletin Board</t>
  </si>
  <si>
    <t>World Renowned</t>
  </si>
  <si>
    <t>Become kindred with the peoples of Eriador</t>
  </si>
  <si>
    <t>Ambassador to the Elves</t>
  </si>
  <si>
    <t>Become kindred with the Elves of Middle Earth</t>
  </si>
  <si>
    <t>Known to the Men of Bree</t>
  </si>
  <si>
    <t>Bree-land</t>
  </si>
  <si>
    <t>Friend to the Men of Bree</t>
  </si>
  <si>
    <t>Ally to the Men of Bree</t>
  </si>
  <si>
    <t>Kindred to the Men of Bree</t>
  </si>
  <si>
    <t>Bree-land Rover</t>
  </si>
  <si>
    <t>Known to the Rangers of Esteldín</t>
  </si>
  <si>
    <t>Known to the Rangers</t>
  </si>
  <si>
    <t>North Downs</t>
  </si>
  <si>
    <t>Friend to the Rangers of Esteldín</t>
  </si>
  <si>
    <t>Ally to the Rangers of Esteldín</t>
  </si>
  <si>
    <t>Kindred with the Rangers of Esteldín</t>
  </si>
  <si>
    <t>Honorary Ranger</t>
  </si>
  <si>
    <t>Known to the Eglain</t>
  </si>
  <si>
    <t>Lone Lands</t>
  </si>
  <si>
    <t>Friend of the Eglain</t>
  </si>
  <si>
    <t>Ally of the Eglain</t>
  </si>
  <si>
    <t>Known to the Elves of Rivendell</t>
  </si>
  <si>
    <t>Trollshaws</t>
  </si>
  <si>
    <t>Friend to the Elves of Rivendell</t>
  </si>
  <si>
    <t>Ally to the Elves of Rivendell</t>
  </si>
  <si>
    <t>Ally of Rivendell</t>
  </si>
  <si>
    <t>Kindred with the Elves of Rivendell</t>
  </si>
  <si>
    <t>Elf-friend</t>
  </si>
  <si>
    <t>Known to the Wardens of Annúminas</t>
  </si>
  <si>
    <t>Known to the Wardens</t>
  </si>
  <si>
    <t>Evendim</t>
  </si>
  <si>
    <t>Friend to the Wardens of Annúminas</t>
  </si>
  <si>
    <t>Friend to the Wardens</t>
  </si>
  <si>
    <t>Ally to the Wardens of Annúminas</t>
  </si>
  <si>
    <t>Ally to the Wardens</t>
  </si>
  <si>
    <t>Kindred with the Wardens of Annúminas</t>
  </si>
  <si>
    <t>Angmar</t>
  </si>
  <si>
    <t>Friend to the Council</t>
  </si>
  <si>
    <t>Ardent of Freedom</t>
  </si>
  <si>
    <t>Known to the Lossoth</t>
  </si>
  <si>
    <t>Forochel</t>
  </si>
  <si>
    <t>Friend to the Lossoth</t>
  </si>
  <si>
    <t>Ally to the Lossoth</t>
  </si>
  <si>
    <t>Kindred with the Lossoth</t>
  </si>
  <si>
    <t>Lossoth</t>
  </si>
  <si>
    <t>Known to the Algraig</t>
  </si>
  <si>
    <t>Enedwaith</t>
  </si>
  <si>
    <t>Friend to the Algraig</t>
  </si>
  <si>
    <t>Ally to the Algraig</t>
  </si>
  <si>
    <t>Kindred with the Algraig</t>
  </si>
  <si>
    <t>Honorary Algraig</t>
  </si>
  <si>
    <t>Known to the Grey Company</t>
  </si>
  <si>
    <t>Friend to the Grey Company</t>
  </si>
  <si>
    <t>Ally to the Grey Company</t>
  </si>
  <si>
    <t>Ally of the Grey Company</t>
  </si>
  <si>
    <t>Kindred with the Grey Company</t>
  </si>
  <si>
    <t>Grey Company</t>
  </si>
  <si>
    <t>Known to the Men of Dunland</t>
  </si>
  <si>
    <t>Dunland</t>
  </si>
  <si>
    <t>Friend to the Men of Dunland</t>
  </si>
  <si>
    <t>Ally to the Men of Dunland</t>
  </si>
  <si>
    <t>Kindred to the Men of Dunland</t>
  </si>
  <si>
    <t>Known to Théodred's Riders</t>
  </si>
  <si>
    <t>Friend to Théodred's Riders</t>
  </si>
  <si>
    <t>Ally to the Riders of Théodred</t>
  </si>
  <si>
    <t>Kindred to Théodred's Riders</t>
  </si>
  <si>
    <t>Known to the Iron Garrison Guards</t>
  </si>
  <si>
    <t>Mines of Moria</t>
  </si>
  <si>
    <t>Friend to the Iron Garrison Guards</t>
  </si>
  <si>
    <t>Ally to the Iron Garrison Guards</t>
  </si>
  <si>
    <t>Kindred with the Iron Garrison Guards</t>
  </si>
  <si>
    <t>Iron Garrison Guard</t>
  </si>
  <si>
    <t>Known to the Iron Garrison Miners</t>
  </si>
  <si>
    <t>Friend to the Iron Garrison Miners</t>
  </si>
  <si>
    <t>Ally to the Iron Garrison Miners</t>
  </si>
  <si>
    <t>Kindred with the Iron Garrison Miners</t>
  </si>
  <si>
    <t>Iron Garrison Miner</t>
  </si>
  <si>
    <t>Known to the Galadhrim</t>
  </si>
  <si>
    <t>Lothlorien</t>
  </si>
  <si>
    <t>Friend to the Galadhrim</t>
  </si>
  <si>
    <t>Ally to the Galadhrim</t>
  </si>
  <si>
    <t>Kindred with the Galadhrim</t>
  </si>
  <si>
    <t>Honoured of the White Lady</t>
  </si>
  <si>
    <t>Known to the Malledhrim</t>
  </si>
  <si>
    <t>Mirkwood</t>
  </si>
  <si>
    <t>Friend to the Malledhrim</t>
  </si>
  <si>
    <t>Ally to the Malledhrim</t>
  </si>
  <si>
    <t>Kindred with the Malledhrim</t>
  </si>
  <si>
    <t>Liege of the Lord</t>
  </si>
  <si>
    <t>Known to the Riders of Stangard</t>
  </si>
  <si>
    <t>Great River</t>
  </si>
  <si>
    <t>Friend to the Riders of Stangard</t>
  </si>
  <si>
    <t>Ally to the Riders of Stangard</t>
  </si>
  <si>
    <t>Kindred with the Riders of Stangard</t>
  </si>
  <si>
    <t>Known to the Heroes of Limlight Gorge</t>
  </si>
  <si>
    <t>Friend to the Heroes of Limlight Gorge</t>
  </si>
  <si>
    <t>Ally to the Heroes of Limlight Gorge</t>
  </si>
  <si>
    <t>Kindred with the Heroes of Limlight Gorge</t>
  </si>
  <si>
    <t>Known to the Wold</t>
  </si>
  <si>
    <t>Eastemnet</t>
  </si>
  <si>
    <t>Friend to the Wold</t>
  </si>
  <si>
    <t>Ally to the Wold</t>
  </si>
  <si>
    <t>Ally of the Wold</t>
  </si>
  <si>
    <t>Kindred to the Wold</t>
  </si>
  <si>
    <t>Kin of the Wold</t>
  </si>
  <si>
    <t>Known to the Norcrofts</t>
  </si>
  <si>
    <t>Friend to the Norcrofts</t>
  </si>
  <si>
    <t>Ally to the Norcrofts</t>
  </si>
  <si>
    <t>Ally of the Norcrofts</t>
  </si>
  <si>
    <t>Kindred to the Norcrofts</t>
  </si>
  <si>
    <t>Kin of the Norcrofts</t>
  </si>
  <si>
    <t>Known to the Sutcrofts</t>
  </si>
  <si>
    <t>Friend to the Sutcrofts</t>
  </si>
  <si>
    <t>Ally to the Sutcrofts</t>
  </si>
  <si>
    <t>Ally of the Sutcrofts</t>
  </si>
  <si>
    <t>Kindred to the Sutcrofts</t>
  </si>
  <si>
    <t>Kin of the Sutcrofts</t>
  </si>
  <si>
    <t>Known to the Entwash Vale</t>
  </si>
  <si>
    <t>Friend to the Entwash Vale</t>
  </si>
  <si>
    <t>Ally to the Entwash Vale</t>
  </si>
  <si>
    <t>Ally of the Entwash Vale</t>
  </si>
  <si>
    <t>Kin of the Entwash Vale</t>
  </si>
  <si>
    <t>Known to the People of Wildermore</t>
  </si>
  <si>
    <t>Wildermore</t>
  </si>
  <si>
    <t>Friend to the People of Wildermore</t>
  </si>
  <si>
    <t>Ally to the People of Wildermore</t>
  </si>
  <si>
    <t>Kindred to the People of Wildermore</t>
  </si>
  <si>
    <t>Known to the Survivors of Wildermore</t>
  </si>
  <si>
    <t>Friend to the Survivors of Wildermore</t>
  </si>
  <si>
    <t>Ally to the Survivors of Wildermore</t>
  </si>
  <si>
    <t>Kindred to the Survivors of Wildermore</t>
  </si>
  <si>
    <t>Known to the Eorlingas</t>
  </si>
  <si>
    <t>Westemnet</t>
  </si>
  <si>
    <t>Friend to the Eorlingas</t>
  </si>
  <si>
    <t>Ally to the Eorlingas</t>
  </si>
  <si>
    <t>Ally of the Eorlingas</t>
  </si>
  <si>
    <t>Kindred to the Eorlingas</t>
  </si>
  <si>
    <t>Eorling</t>
  </si>
  <si>
    <t>Known to the Helmingas</t>
  </si>
  <si>
    <t>Friend to the Helmingas</t>
  </si>
  <si>
    <t>Ally to the Helmingas</t>
  </si>
  <si>
    <t>Kindred to the Helmingas</t>
  </si>
  <si>
    <t>Helming</t>
  </si>
  <si>
    <t>Known to the Ents</t>
  </si>
  <si>
    <t>Friend to the Ents of Fangorn</t>
  </si>
  <si>
    <t>Ent-friend</t>
  </si>
  <si>
    <t>Gain 20000 reputation</t>
  </si>
  <si>
    <t>Ally to the Ents of Fangorn</t>
  </si>
  <si>
    <t>Ally of the Ents</t>
  </si>
  <si>
    <t>Gain 25000 reputation</t>
  </si>
  <si>
    <t>Known to Ringló Vale</t>
  </si>
  <si>
    <t>Central Gondor</t>
  </si>
  <si>
    <t>Friend to Ringló Vale</t>
  </si>
  <si>
    <t>Ally to Ringló Vale</t>
  </si>
  <si>
    <t>Kindred to Ringló Vale</t>
  </si>
  <si>
    <t>Known to Dor-en-Ernil</t>
  </si>
  <si>
    <t>Friend to Dor-en-Ernil</t>
  </si>
  <si>
    <t>Ally to Dor-en-Ernil</t>
  </si>
  <si>
    <t>Kindred to Dor-en-Ernil</t>
  </si>
  <si>
    <t>Known to Lebennin</t>
  </si>
  <si>
    <t>Friend to Lebennin</t>
  </si>
  <si>
    <t>Ally to Lebennin</t>
  </si>
  <si>
    <t>Kindred to Lebennin</t>
  </si>
  <si>
    <t>When Bree is in need of aid the Men of Bree expect that you will find your way to the forefront of battle to assist them in their time of need.</t>
  </si>
  <si>
    <t>You have become known to the Eglain -- people who have shunned accepted society, choosing the meagre life that the Lone-lands will support.</t>
  </si>
  <si>
    <t>You have become a friend to the Eglain -- people who have shunned accepted society, choosing the meagre life that the Lone-lands will support.</t>
  </si>
  <si>
    <t>You have become an ally to the Eglain -- people who have shunned accepted society, choosing the meagre life that the Lone-lands will support.</t>
  </si>
  <si>
    <t>You have become an honourary member of the Eglain -- people who have shunned accepted society, choosing the meagre life that the Lone-lands will support.</t>
  </si>
  <si>
    <t>Eglan-(Class)</t>
  </si>
  <si>
    <t>Tasks</t>
  </si>
  <si>
    <t>Hobnanigans Rookie</t>
  </si>
  <si>
    <t>Hobnanigans Minor Leaguer</t>
  </si>
  <si>
    <t>Hobnanigans Major Leaguer</t>
  </si>
  <si>
    <t>Hobnanigans All-star</t>
  </si>
  <si>
    <t>Hobnanigans Hall of Famer</t>
  </si>
  <si>
    <t>Finish one game of Hobnanigans</t>
  </si>
  <si>
    <t>Earn 10,000 reputation points.</t>
  </si>
  <si>
    <t>Earn 20,000 reputation points.</t>
  </si>
  <si>
    <t>Earn 25,000 reputation points.</t>
  </si>
  <si>
    <t>Earn 30,000 reputation points.</t>
  </si>
  <si>
    <t>Known to the Townsfolk of the Eastfold Neighbourhoods</t>
  </si>
  <si>
    <t>Your name is now known throughout the neighbourhoods of the Eastfold and you have been welcomed as part of the community.</t>
  </si>
  <si>
    <t>Gain 4000 reputation</t>
  </si>
  <si>
    <t>Gain 8000 reputation</t>
  </si>
  <si>
    <t>All you have done within the neighbourhoods of the Eastfold has made the folk who live there friendly to you.</t>
  </si>
  <si>
    <t>Citizen of the Eastfold</t>
  </si>
  <si>
    <t>Friend to the Townsfolk of the Eastfold Neighbourhoods</t>
  </si>
  <si>
    <t>Ally to the Townsfolk of the Eastfold Neighbourhoods</t>
  </si>
  <si>
    <t>Your continued loyalty to the Eastfold neighbourhoods endears you to the community there.</t>
  </si>
  <si>
    <t>Kindred with the Townsfolk of the Eastfold Neighbourhoods</t>
  </si>
  <si>
    <t>Kindred with the Townsfolk of the Kingstead Neighbourhoods</t>
  </si>
  <si>
    <t>Ally to the Townsfolk of the Kingstead Neighbourhoods</t>
  </si>
  <si>
    <t>Friend to the Townsfolk of the Kingstead Neighbourhoods</t>
  </si>
  <si>
    <t>Known to the Townsfolk of the Kingstead Neighbourhoods</t>
  </si>
  <si>
    <t>Your name is now known throughout the neighbourhoods of the Kingstead and you have been welcomed as a part of the community.</t>
  </si>
  <si>
    <t>All you have done throughout the neighbourhoods of the Kingstead has made the folk who live there friendly to you.</t>
  </si>
  <si>
    <t>Your continued loyalty to the Townsfolk of the Kingstead Neighbourhoods endears you to the community there.</t>
  </si>
  <si>
    <t>The Townsfolk of the Kingstead Neighbourhoods consider you to be one of the post important members of the community. You are a kindred soul and an upstanding citizen.</t>
  </si>
  <si>
    <t>Horse-lord</t>
  </si>
  <si>
    <t>Citizen of the Kingstead</t>
  </si>
  <si>
    <t>Meta Deeds</t>
  </si>
  <si>
    <t>The Rangers of Esteldín look to you for aid against the dangers that they face in the North Downs.</t>
  </si>
  <si>
    <t>The Rangers of Esteldín know your name and have begun to trust you, somewhat.</t>
  </si>
  <si>
    <t>The Wardens of Annúminas consider you a stalwart ally and trusted confidant in all things that they do.</t>
  </si>
  <si>
    <t>The Wardens of Annúminas know your name and wonder what more you will do for them.</t>
  </si>
  <si>
    <t>The Elves of Rivendell now consider you to be a friend to them.</t>
  </si>
  <si>
    <t>The last warriors fighting the oppression in Angmar now know your name.</t>
  </si>
  <si>
    <t>You are now considered to be one of the Lossoth.</t>
  </si>
  <si>
    <t>The Elves of Lothlórien have come to trust you as an ally.</t>
  </si>
  <si>
    <t>The dwarves of the Iron Garrison Guards now consider you to be one of their own.</t>
  </si>
  <si>
    <t>You are now considered to be an ally to the dwarves who make up the Iron Garrison Guards.</t>
  </si>
  <si>
    <t>The Iron Garrison Guards of Moria now know your name.</t>
  </si>
  <si>
    <t>The Iron Garrison Miners have come to think of you as one of their own in the deep dark of Moria.</t>
  </si>
  <si>
    <t>Amongst the Iron Garrison Miners of Moria you are now considered an ally to their cause.</t>
  </si>
  <si>
    <t>The Iron Garrison Miners attempting to reclaim Moria consider you to be a friend to their efforts.</t>
  </si>
  <si>
    <t>The Iron Garrison Miners of Moria now know your name.</t>
  </si>
  <si>
    <t>You have grown close to the Algraig, and they consider you to be a welcome member of their people.</t>
  </si>
  <si>
    <t>You have done enough that the Algraig, normally mistrustful, consider that you are a friend to them.</t>
  </si>
  <si>
    <t>The Men who make the wilds their home in Enedwaith have come to know of you.</t>
  </si>
  <si>
    <t>You are considered to be a member of the Grey Company should you choose or would that they were allowed to take you. Still, the respect you have earned cannot be matched.</t>
  </si>
  <si>
    <t>The Grey Company has come to rely upon you in matters that aid their cause. They consider you a reliable and able ally.</t>
  </si>
  <si>
    <t>The Malledhrim now consider you one of their own, they will look to you to lead charges against the forces of the Enemy wherever they go.</t>
  </si>
  <si>
    <t>You may not have been born among the Men of Dunland and you may not make the small towns throughout Dunland your home, but you are welcome wherever you go.</t>
  </si>
  <si>
    <t>When Dunland is in need of aid the Men of Dunland expect that you will find your way to the forefront of battle to assist them in their time of need.</t>
  </si>
  <si>
    <t>Your name is now known throughout the entirety of Dunland and the people know that you act in their interest.</t>
  </si>
  <si>
    <t>You are now trusted among the Riders of Stangard, and with that trust comes an expectation of continued assistance.</t>
  </si>
  <si>
    <t>As the vanguard pushing evil from Mirkwood, the Riders of Stangard look for any that will stand with them. You have become known to their leaders.</t>
  </si>
  <si>
    <t>When Rohan is in need of aid the Riders of Théodred expect that you will find your way to the forefront of battle to assist them in their time of need.</t>
  </si>
  <si>
    <t>Your name is now known throughout the entirety of Théodred's Company, and the people know that you act in their interest.</t>
  </si>
  <si>
    <t>All you have done within the bounds of the Wold has made the folk who live within its bounds friendly to you.</t>
  </si>
  <si>
    <t>Your name is now known throughout the entirety of the Wold, and the people know that you act in their interest.</t>
  </si>
  <si>
    <t>All you have done within the bounds of the Norcrofts has made the folk who live within its bounds friendly to you.</t>
  </si>
  <si>
    <t>All you have done within the bounds of the Sutcrofts has made the folk who live within its bounds friendly to you.</t>
  </si>
  <si>
    <t>All you have done within the bounds of the Entwash Vale has made the folk who live within its bounds friendly to you.</t>
  </si>
  <si>
    <t>The Townsfolk of the Eastfold Neighbourhoods consider you to be one of the post important members of the community. You are a kindred soul and an upstanding citizen.</t>
  </si>
  <si>
    <t>You may not have been born among the People of Wildermore, and you may not make the small towns throughout the northern reaches your home, but you are welcome wherever you go.</t>
  </si>
  <si>
    <t>Your name is now known throughout the entirety of Wildermore, and the people know that you act in their interest.</t>
  </si>
  <si>
    <t>The Survivors of Wildermore are honoured to call you kin.</t>
  </si>
  <si>
    <t>The Survivors of Wildermore are honoured to call you ally.</t>
  </si>
  <si>
    <t>The Survivors of Wildermore are honoured to call you friend.</t>
  </si>
  <si>
    <t>The Survivors of Wildermore are honoured to call you an acquaintance.</t>
  </si>
  <si>
    <t>Kindred with the Ents of Fangorn</t>
  </si>
  <si>
    <t>Known to the Ents of Fangorn</t>
  </si>
  <si>
    <t>The Ents of Fangorn look upon you as an honorary member of the forest. You are welcome among the trees and bushes of the ancient wood.</t>
  </si>
  <si>
    <t>The Ents of Fangorn know your name and wonder what more you will do for them.</t>
  </si>
  <si>
    <t>You may not have been born an Eorling, but you are welcome wherever you go in the eastern Westemnet.</t>
  </si>
  <si>
    <t>When the Eorlingas are in need of aid, they expect that you will find your way to the forefront of battle to assist them.</t>
  </si>
  <si>
    <t>You are now considered a friend to the Eorlingas of the Westemnet.</t>
  </si>
  <si>
    <t>Your name is now known amongst the Eorlingas, and they know that you act in their interest.</t>
  </si>
  <si>
    <t>When the Helmingas are in need of aid, they expect that you will find your way to the forefront of battle to assist them.</t>
  </si>
  <si>
    <t>You are now considered a friend to the Helmingas of the Westemnet.</t>
  </si>
  <si>
    <t>Your name is now known amongst the Helmingas, and they know that you act in their interest.</t>
  </si>
  <si>
    <t>Known to Dol Amroth</t>
  </si>
  <si>
    <t>Western Gondor</t>
  </si>
  <si>
    <t>Friend to Dol Amroth</t>
  </si>
  <si>
    <t>Your name is now known throughout the entirety of West Gondor, and the people know that you act in their interest.</t>
  </si>
  <si>
    <t>All you have done within the bounds of western Gondor has made the folk who live here friendly to you.</t>
  </si>
  <si>
    <t>When West Gondor is in need of aid, its inhabitants expect that you will find your way to the forefront of battle to assist them.</t>
  </si>
  <si>
    <t>Ally to Dol Amroth</t>
  </si>
  <si>
    <t>Kindred to Dol Amroth</t>
  </si>
  <si>
    <t>You may not have been born among the people of West Gondor, and you may not make the small towns throughout the coastal reaches your home, but you are welcome wherever you go.</t>
  </si>
  <si>
    <t>Honoured in Dol Amroth</t>
  </si>
  <si>
    <t>Kindred to Pelargir</t>
  </si>
  <si>
    <t>Ally to Pelargir</t>
  </si>
  <si>
    <t>Friend to Pelargir</t>
  </si>
  <si>
    <t>Known to Pelargir</t>
  </si>
  <si>
    <t>Honoured in Pelargir</t>
  </si>
  <si>
    <t>Kindred to the Rangers of Ithilien</t>
  </si>
  <si>
    <t>Ranger of Ithilien</t>
  </si>
  <si>
    <t>Eastern Gondor</t>
  </si>
  <si>
    <t>Ally to the Rangers of Ithilien</t>
  </si>
  <si>
    <t>Friend to the Rangers of Ithilien</t>
  </si>
  <si>
    <t>Known to the Rangers of Ithilien</t>
  </si>
  <si>
    <t>Celebrated in Minas Tirith</t>
  </si>
  <si>
    <t>Gain 90000 reputation</t>
  </si>
  <si>
    <t>Honoured in Minas Tirith</t>
  </si>
  <si>
    <t>Esteemed in Minas Tirith</t>
  </si>
  <si>
    <t>Gain 60000 reputation</t>
  </si>
  <si>
    <t>Respected in Minas Tirith</t>
  </si>
  <si>
    <t>Gain 45000 reputation</t>
  </si>
  <si>
    <t>Kindred to Minas Tirith</t>
  </si>
  <si>
    <t>You may not have been born among the people of Old Anórien, and you may not make the great city of Minas Tirith your home, but you are welcome wherever you go.</t>
  </si>
  <si>
    <t>Ally to Minas Tirith</t>
  </si>
  <si>
    <t>Friend to Minas Tirith</t>
  </si>
  <si>
    <t>All you have done within the bounds of Old Anórien has made the folk who live here friendly to you.</t>
  </si>
  <si>
    <t>Known to Minas Tirith</t>
  </si>
  <si>
    <t>Celebrated by the Host of the West</t>
  </si>
  <si>
    <t>Esteemed in the Host of the West</t>
  </si>
  <si>
    <t>Respected by the Host of the West</t>
  </si>
  <si>
    <t>Kindred to the Host of the West</t>
  </si>
  <si>
    <t>Ally to the Host of the West</t>
  </si>
  <si>
    <t>Friend to the Host of the West</t>
  </si>
  <si>
    <t>Known to the Host of the West</t>
  </si>
  <si>
    <t>The Wastes</t>
  </si>
  <si>
    <t>Celebrated Warrior of the Host of the West</t>
  </si>
  <si>
    <t>You have proven yourself invaluable to the Host of the West and have done much to aid Gondor and its people. For this, Aragorn now counts you among one of his top commanders.</t>
  </si>
  <si>
    <t>Esteemed Warrior of the Host of the West</t>
  </si>
  <si>
    <t>Respected Warrior of the Host of the West</t>
  </si>
  <si>
    <t>Honoured Warrior of the Host of the West</t>
  </si>
  <si>
    <t>The Host of the West now know to call upon you in times of strife, and they consider you a skilled ally.</t>
  </si>
  <si>
    <t>The Host of the West have grown to count you among their friends.</t>
  </si>
  <si>
    <t>Ally to the Riders of Rohan</t>
  </si>
  <si>
    <t>Friend to the Riders of Rohan</t>
  </si>
  <si>
    <t>Known to the Riders of Rohan</t>
  </si>
  <si>
    <t>Fearless Rider</t>
  </si>
  <si>
    <t>Far Anórien</t>
  </si>
  <si>
    <t>You may not have been born among the people of Far Anórien, but you are welcome wherever you go.</t>
  </si>
  <si>
    <t>When Far Anórien is in need of aid, its inhabitants expect that you will find your way to the forefront of battle to assist them.</t>
  </si>
  <si>
    <t>All you have done within the bounds of Far Anórien has made the folk who live here friendly to you.</t>
  </si>
  <si>
    <t>Celebrated in the Conquest of Gorgoroth</t>
  </si>
  <si>
    <t>Respected in the Conquest of Gorgoroth</t>
  </si>
  <si>
    <t>Kindred in the Conquest of Gorgoroth</t>
  </si>
  <si>
    <t>Ally in the Conquest of Gorgoroth</t>
  </si>
  <si>
    <t>Friend in the Conquest of Gorgoroth</t>
  </si>
  <si>
    <t>Known in the Conquest of Gorgoroth</t>
  </si>
  <si>
    <t>The Plateau of Gorgoroth</t>
  </si>
  <si>
    <t>Your name is now known throughout the entirety of Gorgoroth, and those in its conquest know that you act in their interest.</t>
  </si>
  <si>
    <t>Those in the Conquest of Gorgoroth celebrate you whenever you travel.</t>
  </si>
  <si>
    <t>Celebrated Warrior in the Conquest of Gorgoroth</t>
  </si>
  <si>
    <t>Those in the Conquest of Gorgoroth respect you whenever you travel.</t>
  </si>
  <si>
    <t>Honoured in the Conquest of Gorgoroth</t>
  </si>
  <si>
    <t>Esteemed Warrior in the Conquest of Gorgoroth</t>
  </si>
  <si>
    <t>Respected Warrior in the Conquest of Gorgoroth</t>
  </si>
  <si>
    <t>Honoured Warrior in the Conquest of Gorgoroth</t>
  </si>
  <si>
    <t>Aiding the Conquest of Gorgoroth</t>
  </si>
  <si>
    <t>Known to the Red Sky Clan</t>
  </si>
  <si>
    <t>created and completed upon earning Friend status to the Red Sky Clan</t>
  </si>
  <si>
    <t>Kindred to the Dwarves of Erebor</t>
  </si>
  <si>
    <t>Ally to the Dwarves of Erebor</t>
  </si>
  <si>
    <t>Friend to the Dwarves of Erebor</t>
  </si>
  <si>
    <t>Known to the Dwarves of Erebor</t>
  </si>
  <si>
    <t>Honoured in Erebor</t>
  </si>
  <si>
    <t>Eryn Lasgalen and the Dale-lands</t>
  </si>
  <si>
    <t>The Dwarves of Erebor look upon you as member of their cause. You are always welcome among their rank and numbers.</t>
  </si>
  <si>
    <t>The Dwarves of Erebor expect that you will find your way to the forefront of battle to assist them.</t>
  </si>
  <si>
    <t>Kindred to the Elves of Felegoth</t>
  </si>
  <si>
    <t>Ally to the Elves of Felegoth</t>
  </si>
  <si>
    <t>Friend to the Elves of Felegoth</t>
  </si>
  <si>
    <t>Known to the Elves of Felegoth</t>
  </si>
  <si>
    <t>Honoured in Felegoth</t>
  </si>
  <si>
    <t>The Elves of Felegoth look upon you as member of their cause. You are always welcome among their rank and numbers.</t>
  </si>
  <si>
    <t>The Elves of Felegoth expect that you will find your way to the forefront of battle to assist them.</t>
  </si>
  <si>
    <t>All you have done within the bounds of Mirkwood has made the Elves friendly to you.</t>
  </si>
  <si>
    <t>Kindred to the Men of Dale</t>
  </si>
  <si>
    <t>The Men of Dale look upon you as member of their cause. You are always welcome among their rank and numbers.</t>
  </si>
  <si>
    <t>Honoured in Dale</t>
  </si>
  <si>
    <t>The Men of Dale expect that you will find your way to the forefront of battle to assist them.</t>
  </si>
  <si>
    <t>Ally to the Men of Dale</t>
  </si>
  <si>
    <t>Friend to the Men of Dale</t>
  </si>
  <si>
    <t>All you have done within the bounds of the Dale-lands has made you a friend to the Men of Dale.</t>
  </si>
  <si>
    <t>Known to the Men of Dale</t>
  </si>
  <si>
    <t>Your name is now known to the Men of Dale, and they know that you act in their interest.</t>
  </si>
  <si>
    <t>Kindred to the Grey Mountains Expedition</t>
  </si>
  <si>
    <t>Ally to the Grey Mountains Expedition</t>
  </si>
  <si>
    <t>Friend to the Grey Mountains Expedition</t>
  </si>
  <si>
    <t>Known to the Grey Mountains Expedition</t>
  </si>
  <si>
    <t>Ered Mithrin and Withered Heath</t>
  </si>
  <si>
    <t>Vanguard of the Grey Mountains Expedition</t>
  </si>
  <si>
    <t>Pathfinder of the Grey Mountains Expedition</t>
  </si>
  <si>
    <t>Explorer of the Grey Mountains Expedition</t>
  </si>
  <si>
    <t>Scout of the Grey Mountains Expedition</t>
  </si>
  <si>
    <t>Kindred to the Wilderfolk</t>
  </si>
  <si>
    <t>Ally to the Wilderfolk</t>
  </si>
  <si>
    <t>Friend to the Wilderfolk</t>
  </si>
  <si>
    <t>Known to the Wilderfolk</t>
  </si>
  <si>
    <t>Vales of Anduin</t>
  </si>
  <si>
    <t>Kin of the Wilderfolk</t>
  </si>
  <si>
    <t>You have proven yourself invaluable to the Wilderfolk and have done much to aid the Vales of Anduin and its people. For this, the Wilderfolk now count you among their own.</t>
  </si>
  <si>
    <t>The Wilderfolk now know to call upon you in times of strife, and they consider you a skilled ally.</t>
  </si>
  <si>
    <t>The Wilderfolk have grown to count you among their friends.</t>
  </si>
  <si>
    <t>Your name is now known throughout the Vales of Anduin.</t>
  </si>
  <si>
    <t>Mordor Besieged</t>
  </si>
  <si>
    <t>Respected in The Great Alliance</t>
  </si>
  <si>
    <t>Celebrated Warrior of the Great Alliance</t>
  </si>
  <si>
    <t>Esteemed Warrior of the Great Alliance</t>
  </si>
  <si>
    <t>Respected Warrior of the Great Alliance</t>
  </si>
  <si>
    <t>Celebrated in The White Company</t>
  </si>
  <si>
    <t>Honoured in The White Company</t>
  </si>
  <si>
    <t>Respected in The White Company</t>
  </si>
  <si>
    <t>Kindred to The White Company</t>
  </si>
  <si>
    <t>Ally to The White Company</t>
  </si>
  <si>
    <t>Friend to The White Company</t>
  </si>
  <si>
    <t>Minas Morgul</t>
  </si>
  <si>
    <t>Those in the Conquest of Imlad Morgul look upon you as member of their cause. You are always welcome among their rank and numbers.</t>
  </si>
  <si>
    <t>Celebrated Warrior of the White Company</t>
  </si>
  <si>
    <t>Esteemed Warrior of the White Company</t>
  </si>
  <si>
    <t>Respected Warrior of the White Company</t>
  </si>
  <si>
    <t>Kin of the White Company</t>
  </si>
  <si>
    <t>Ally to the White Company</t>
  </si>
  <si>
    <t>Friend to the White Company</t>
  </si>
  <si>
    <t>The Trial of Wrath</t>
  </si>
  <si>
    <t>The Reclamation Continues II</t>
  </si>
  <si>
    <t>The Trial of Sorrow</t>
  </si>
  <si>
    <t>The Reclamation Continues III</t>
  </si>
  <si>
    <t>The Trial of Madness</t>
  </si>
  <si>
    <t>The Reclamation Continues IV</t>
  </si>
  <si>
    <t>The Trial of Despair</t>
  </si>
  <si>
    <t>The Trial of Death</t>
  </si>
  <si>
    <t>Gain 18000 reputation</t>
  </si>
  <si>
    <t>Gain 16000 reputation</t>
  </si>
  <si>
    <t>Gain 14000 reputation</t>
  </si>
  <si>
    <t>Gain 12000 reputation</t>
  </si>
  <si>
    <t>Gain 6000 reputation</t>
  </si>
  <si>
    <t>Minas Ithil</t>
  </si>
  <si>
    <t>Wells of Langflood</t>
  </si>
  <si>
    <t>Known to the Protectors of Wilderland</t>
  </si>
  <si>
    <t>Friend to the Protectors of Wilderland</t>
  </si>
  <si>
    <t>Ally to the Protectors of Wilderland</t>
  </si>
  <si>
    <t>You have proven yourself invaluable to the Protectors of Wilderland and have done much to aid the Wells of Langflood and its people. For this, the Protectors of Wilderland now count you among their own.</t>
  </si>
  <si>
    <t>Kindred to the Protectors of Wilderland</t>
  </si>
  <si>
    <t>Kin of the Protectors of Wilderland</t>
  </si>
  <si>
    <t>The Protectors of Wilderland now know to call upon you in times of strife, and they consider you a skilled ally.</t>
  </si>
  <si>
    <t>The Protectors of Wilderland have grown to count you among their friends.</t>
  </si>
  <si>
    <t>Name</t>
  </si>
  <si>
    <t>NAME</t>
  </si>
  <si>
    <t>LORE</t>
  </si>
  <si>
    <t>Min Level</t>
  </si>
  <si>
    <t>Max Level</t>
  </si>
  <si>
    <t>MIN_LEVEL</t>
  </si>
  <si>
    <t>MAX_LEVEL</t>
  </si>
  <si>
    <t>Volume III Interludes, Part One</t>
  </si>
  <si>
    <t>Volume III Interludes, Part Two</t>
  </si>
  <si>
    <t>Kindred to the Entwash</t>
  </si>
  <si>
    <t>NOTE</t>
  </si>
  <si>
    <t>PAIRED</t>
  </si>
  <si>
    <t>Volume III, Book 14: Foreword</t>
  </si>
  <si>
    <t>Complete Epic Book 13: Helm's Deep</t>
  </si>
  <si>
    <t>The Battle of the Hornburg has ended, but Saruman is still a threat!</t>
  </si>
  <si>
    <t>Beachcomber</t>
  </si>
  <si>
    <t>Complete 7 quests in the Cape of Belfalas</t>
  </si>
  <si>
    <t>Eat 100 Lembas</t>
  </si>
  <si>
    <t>Successfully complete the Mightiest Blow -- Expert quest 25 times</t>
  </si>
  <si>
    <t>Throw Flower-petals at Actors 5 times</t>
  </si>
  <si>
    <t>Throw Flower-petals at Actors 10 times</t>
  </si>
  <si>
    <t>Throw Rotten Fruit at Actors 5 times</t>
  </si>
  <si>
    <t>Throw Rotten Fruit at Actors 10 times</t>
  </si>
  <si>
    <t>Complete 30 quests in Winter-home for the Yule Festival</t>
  </si>
  <si>
    <t>Complete 120 quests in Winter-home to unlock unique rewards</t>
  </si>
  <si>
    <t>Complete 60 quests in Winter-home to unlock unique rewards</t>
  </si>
  <si>
    <t>Complete 20 quests in Winter-home to unlock unique rewards</t>
  </si>
  <si>
    <t>The Anniversary Scavenger Hunt</t>
  </si>
  <si>
    <t>Sneaky hobbits from the Shire have left fun lists of things to do hanging from the Party Tree.</t>
  </si>
  <si>
    <t>Waldo Rumble needs your assistance</t>
  </si>
  <si>
    <t>The Great Wedding Will Soon Arrive</t>
  </si>
  <si>
    <t>Rumours spread of a great wedding soon to be held in Gondor!</t>
  </si>
  <si>
    <t>Complete Epic Volume IV, Book 9: 'The Ring of Power'</t>
  </si>
  <si>
    <t>The Line of Beorn, Part One</t>
  </si>
  <si>
    <t>The Line of Beorn, Part Two</t>
  </si>
  <si>
    <t>The Line of Beorn, Part Three</t>
  </si>
  <si>
    <t>The Line of Beorn, Part Four</t>
  </si>
  <si>
    <t>Not the Bees!</t>
  </si>
  <si>
    <t>Roving Threat-slayer</t>
  </si>
  <si>
    <t>Roving Threat-slayer (Final)</t>
  </si>
  <si>
    <t>Roving Threat-slayer (Advanced)</t>
  </si>
  <si>
    <t>Defeat many Roving Threats throughout Middle-earth.</t>
  </si>
  <si>
    <t>Defeat 300 Roving Threats throughout Middle-earth.</t>
  </si>
  <si>
    <t>Defeat 150 Roving Threats throughout Middle-earth.</t>
  </si>
  <si>
    <t>Defeat 50 Roving Threats throughout Middle-earth.</t>
  </si>
  <si>
    <t>Bringer of Good Cheer</t>
  </si>
  <si>
    <t>Complete 'A Mission to Bring Good Cheer' 40 times.</t>
  </si>
  <si>
    <t>- The Perfect Picnic -</t>
  </si>
  <si>
    <t>Challenge: The Whole Picnic -- Small Fellowship</t>
  </si>
  <si>
    <t>Challenge: The Whole Picnic -- Fellowship</t>
  </si>
  <si>
    <t>Challenge: The Whole Picnic -- Raid</t>
  </si>
  <si>
    <t>Defender of Desserts</t>
  </si>
  <si>
    <t>Retainer of Refreshments</t>
  </si>
  <si>
    <t>Fortitude of the Feasts</t>
  </si>
  <si>
    <t>CAP</t>
  </si>
  <si>
    <t>Have a grand picnic without losing any food!</t>
  </si>
  <si>
    <t>Complete The Perfect Picnic without losing any food items (Small Fellowship)</t>
  </si>
  <si>
    <t>Complete The Perfect Picnic without losing any food items (Fellowship)</t>
  </si>
  <si>
    <t>Complete The Perfect Picnic without losing any food items (Raid)</t>
  </si>
  <si>
    <t>March on Gundabad</t>
  </si>
  <si>
    <t>Kindred to the March on Gundabad</t>
  </si>
  <si>
    <t>Ally to the March on Gundabad</t>
  </si>
  <si>
    <t>Friend to the March on Gundabad</t>
  </si>
  <si>
    <t>Known to the March on Gundabad</t>
  </si>
  <si>
    <t>You have proven yourself invaluable to the March on Gundabad and have done much to aid those in Elderslade. For this, the March on Gundabad now count you among their own.</t>
  </si>
  <si>
    <t>The March on Gundabad now know to call upon you in times of strife, and they consider you a skilled ally.</t>
  </si>
  <si>
    <t>The March on Gundabad have grown to count you among their friends.</t>
  </si>
  <si>
    <t>Your name is now known throughout Elderslade.</t>
  </si>
  <si>
    <t>The Gabil'akkâ</t>
  </si>
  <si>
    <t>You have achieved the rank of Dumul in the Gabil'akkâ, the Unified Army of Dwarves.</t>
  </si>
  <si>
    <t>You have achieved the rank of Azghzabad in the Gabil'akkâ, the Unified Army of Dwarves.</t>
  </si>
  <si>
    <t>Azghzabad of the Gabil'akkâ</t>
  </si>
  <si>
    <t>Fabarâl of the Gabil'akkâ</t>
  </si>
  <si>
    <t>You have achieved the rank of Fabarâl in the Gabil'akkâ, the Unified Army of Dwarves.</t>
  </si>
  <si>
    <t>Uzkhas of the Gabil'akkâ</t>
  </si>
  <si>
    <t>You have achieved the rank of Uzkhas in the Gabil'akkâ, the Unified Army of Dwarves.</t>
  </si>
  <si>
    <t>Izkhas of the Gabil'akkâ</t>
  </si>
  <si>
    <t>You have achieved the rank of Izkhas in the Gabil'akkâ, the Unified Army of Dwarves.</t>
  </si>
  <si>
    <t>Dumul of the Gabil'akkâ</t>
  </si>
  <si>
    <t>Dol Amroth - Armoury</t>
  </si>
  <si>
    <t>Dol Amroth - Bank</t>
  </si>
  <si>
    <t>Dol Amroth - Docks</t>
  </si>
  <si>
    <t>Dol Amroth - Great Hall</t>
  </si>
  <si>
    <t>Dol Amroth - Library</t>
  </si>
  <si>
    <t>Dol Amroth - Mason</t>
  </si>
  <si>
    <t>Dol Amroth - Swan-knights</t>
  </si>
  <si>
    <t>Dol Amroth - Warehouse</t>
  </si>
  <si>
    <t>- Durin's Folk -</t>
  </si>
  <si>
    <t>- Hobbits of the Company -</t>
  </si>
  <si>
    <t>Durin's Folk: Allegiance Level 1</t>
  </si>
  <si>
    <t>Durin's Folk: Allegiance Level 2</t>
  </si>
  <si>
    <t>Durin's Folk: Allegiance Level 3</t>
  </si>
  <si>
    <t>Durin's Folk: Allegiance Level 4</t>
  </si>
  <si>
    <t>Durin's Folk: Allegiance Level 5</t>
  </si>
  <si>
    <t>Durin's Folk: Allegiance Level 6</t>
  </si>
  <si>
    <t>Durin's Folk: Allegiance Level 7</t>
  </si>
  <si>
    <t>Durin's Folk: Allegiance Level 8</t>
  </si>
  <si>
    <t>Durin's Folk: Allegiance Level 9</t>
  </si>
  <si>
    <t>Durin's Folk: Allegiance Level 10</t>
  </si>
  <si>
    <t>Durin's Folk: Allegiance Level 11</t>
  </si>
  <si>
    <t>Durin's Folk: Allegiance Level 12</t>
  </si>
  <si>
    <t>Durin's Folk: Allegiance Level 13</t>
  </si>
  <si>
    <t>Durin's Folk: Allegiance Level 14</t>
  </si>
  <si>
    <t>Durin's Folk: Allegiance Level 15</t>
  </si>
  <si>
    <t>Durin's Folk: Allegiance Level 16</t>
  </si>
  <si>
    <t>Durin's Folk: Allegiance Level 17</t>
  </si>
  <si>
    <t>Durin's Folk: Allegiance Level 18</t>
  </si>
  <si>
    <t>Durin's Folk: Allegiance Level 19</t>
  </si>
  <si>
    <t>Durin's Folk: Allegiance Level 20</t>
  </si>
  <si>
    <t>Durin's Folk: Allegiance Level 21</t>
  </si>
  <si>
    <t>Durin's Folk: Allegiance Level 22</t>
  </si>
  <si>
    <t>Durin's Folk: Allegiance Level 23</t>
  </si>
  <si>
    <t>Durin's Folk: Allegiance Level 24</t>
  </si>
  <si>
    <t>Durin's Folk: Allegiance Level 25</t>
  </si>
  <si>
    <t>Durin's Folk: Allegiance Level 26</t>
  </si>
  <si>
    <t>Durin's Folk: Allegiance Level 27</t>
  </si>
  <si>
    <t>Durin's Folk: Allegiance Level 28</t>
  </si>
  <si>
    <t>Durin's Folk: Allegiance Level 29</t>
  </si>
  <si>
    <t>Durin's Folk: Allegiance Level 30</t>
  </si>
  <si>
    <t>Hobbits of the Company: Allegiance Level 1</t>
  </si>
  <si>
    <t>Hobbits of the Company: Allegiance Level 2</t>
  </si>
  <si>
    <t>Hobbits of the Company: Allegiance Level 3</t>
  </si>
  <si>
    <t>Hobbits of the Company: Allegiance Level 4</t>
  </si>
  <si>
    <t>Hobbits of the Company: Allegiance Level 5</t>
  </si>
  <si>
    <t>Hobbits of the Company: Allegiance Level 6</t>
  </si>
  <si>
    <t>Hobbits of the Company: Allegiance Level 7</t>
  </si>
  <si>
    <t>Hobbits of the Company: Allegiance Level 8</t>
  </si>
  <si>
    <t>Hobbits of the Company: Allegiance Level 9</t>
  </si>
  <si>
    <t>Hobbits of the Company: Allegiance Level 10</t>
  </si>
  <si>
    <t>Hobbits of the Company: Allegiance Level 11</t>
  </si>
  <si>
    <t>Hobbits of the Company: Allegiance Level 12</t>
  </si>
  <si>
    <t>Hobbits of the Company: Allegiance Level 13</t>
  </si>
  <si>
    <t>Hobbits of the Company: Allegiance Level 14</t>
  </si>
  <si>
    <t>Hobbits of the Company: Allegiance Level 15</t>
  </si>
  <si>
    <t>Hobbits of the Company: Allegiance Level 16</t>
  </si>
  <si>
    <t>Hobbits of the Company: Allegiance Level 17</t>
  </si>
  <si>
    <t>Hobbits of the Company: Allegiance Level 18</t>
  </si>
  <si>
    <t>Hobbits of the Company: Allegiance Level 19</t>
  </si>
  <si>
    <t>Hobbits of the Company: Allegiance Level 20</t>
  </si>
  <si>
    <t>Hobbits of the Company: Allegiance Level 21</t>
  </si>
  <si>
    <t>Hobbits of the Company: Allegiance Level 22</t>
  </si>
  <si>
    <t>Hobbits of the Company: Allegiance Level 23</t>
  </si>
  <si>
    <t>Hobbits of the Company: Allegiance Level 24</t>
  </si>
  <si>
    <t>Hobbits of the Company: Allegiance Level 25</t>
  </si>
  <si>
    <t>Hobbits of the Company: Allegiance Level 26</t>
  </si>
  <si>
    <t>Hobbits of the Company: Allegiance Level 27</t>
  </si>
  <si>
    <t>Hobbits of the Company: Allegiance Level 28</t>
  </si>
  <si>
    <t>Hobbits of the Company: Allegiance Level 29</t>
  </si>
  <si>
    <t>Hobbits of the Company: Allegiance Level 30</t>
  </si>
  <si>
    <t>Autumn Adventurer</t>
  </si>
  <si>
    <t>Rustler of Fallen Leaves</t>
  </si>
  <si>
    <t>You have completed your collection of Autumnal equines.</t>
  </si>
  <si>
    <t>Best Bugs</t>
  </si>
  <si>
    <t>Beetle Bumpkin</t>
  </si>
  <si>
    <t>Call 3 different beetles to your side</t>
  </si>
  <si>
    <t>You have acquired a lovely collection of beetles.</t>
  </si>
  <si>
    <t>Fetching Foxes</t>
  </si>
  <si>
    <t>the Sly and Cunning</t>
  </si>
  <si>
    <t>Call 4 different foxes to your side</t>
  </si>
  <si>
    <t>Fowl Collection</t>
  </si>
  <si>
    <t>Houser of Hens</t>
  </si>
  <si>
    <t>You have acquired a lovely collection of fowl.</t>
  </si>
  <si>
    <t>Friendly Frogs</t>
  </si>
  <si>
    <t>Call 5 different frogs to your side</t>
  </si>
  <si>
    <t>You have acquired a lovely collection of frogs.</t>
  </si>
  <si>
    <t>Call 6 different chickens to your side</t>
  </si>
  <si>
    <t>Goat-herder</t>
  </si>
  <si>
    <t>Goatherd</t>
  </si>
  <si>
    <t>You have completed your collection of goat mounts.</t>
  </si>
  <si>
    <t>Mount 9 different goats</t>
  </si>
  <si>
    <t>Grim Friends</t>
  </si>
  <si>
    <t>Keeper of Grim Company</t>
  </si>
  <si>
    <t>You have acquired a whirling collection of grims.</t>
  </si>
  <si>
    <t>Call 3 different grims to your side</t>
  </si>
  <si>
    <t>Huorns of Fangorn</t>
  </si>
  <si>
    <t>Tender of the Shifting Woods</t>
  </si>
  <si>
    <t>You have acquired a wonderful collection of Huorns.</t>
  </si>
  <si>
    <t>Call 3 different huorns to your side</t>
  </si>
  <si>
    <t>Rider of Rohan</t>
  </si>
  <si>
    <t>Mount 2 different rohan steeds</t>
  </si>
  <si>
    <t>You have completed your collection of Rohan steeds.</t>
  </si>
  <si>
    <t>Shrewd Companions</t>
  </si>
  <si>
    <t>the Merciful Boot</t>
  </si>
  <si>
    <t>Spring in Your Step</t>
  </si>
  <si>
    <t>You have completed your collection of Spring-time equines.</t>
  </si>
  <si>
    <t>Mount 4 different spring-time equines.</t>
  </si>
  <si>
    <t>Mount 4 different autumn equines</t>
  </si>
  <si>
    <t>You have acquired a quite the collection of shrews.</t>
  </si>
  <si>
    <t>Call 4 different shews to yours side</t>
  </si>
  <si>
    <t>Sun-strider</t>
  </si>
  <si>
    <t>Mount 4 different Summer-time equines</t>
  </si>
  <si>
    <t>You have completed your collection of Summer-time equines.</t>
  </si>
  <si>
    <t>Swans of West Gondor</t>
  </si>
  <si>
    <t>Honourary Swan-knight</t>
  </si>
  <si>
    <t>You have acquired a lovely collection of swans.</t>
  </si>
  <si>
    <t>Call 2 different swans to your side</t>
  </si>
  <si>
    <t>The Steeds of Gondor</t>
  </si>
  <si>
    <t>Rider of the White City</t>
  </si>
  <si>
    <t>Mount 4 different steeds of Gondor</t>
  </si>
  <si>
    <t>The Steeds of Gorgoroth</t>
  </si>
  <si>
    <t>Rode into Mordor</t>
  </si>
  <si>
    <t>You have completed your collection of Gorgoroth steeds.</t>
  </si>
  <si>
    <t>Mount 5 different steeds of Gorgoroth</t>
  </si>
  <si>
    <t>- Treasure Hunt -</t>
  </si>
  <si>
    <t>Veteran of the Third Age</t>
  </si>
  <si>
    <t>You have completed your collection of class mounts.</t>
  </si>
  <si>
    <t>Mount 9 different class mounts</t>
  </si>
  <si>
    <t>Winter-rider</t>
  </si>
  <si>
    <t>Snow-strider</t>
  </si>
  <si>
    <t>You have completed your collection of Winter-time equines.</t>
  </si>
  <si>
    <t>Mount 5 different Yule Festival equines</t>
  </si>
  <si>
    <t>Aggravated Avalanches</t>
  </si>
  <si>
    <t>After spending countless years in the Misty Mountains, Storvâgûn has learned to withstand great avalanches.</t>
  </si>
  <si>
    <t>Defeat Storvâgûn without anyone being caught in an avalanche at Tier 2, level cap.</t>
  </si>
  <si>
    <t>- Conquest of Gorgoroth -</t>
  </si>
  <si>
    <t>- Red Sky Clan -</t>
  </si>
  <si>
    <t>- Fushaum Bal South -</t>
  </si>
  <si>
    <t>- Fushaum Bal North -</t>
  </si>
  <si>
    <t>Enemy to Fushaum Bal south</t>
  </si>
  <si>
    <t>Enemy to Fushaum Bal north</t>
  </si>
  <si>
    <t>Those of Fushaum Bal south know your name. Your presence or the near mention of your name, fills them with hatred.</t>
  </si>
  <si>
    <t>Those of Fushaum Bal north know your name. Your presence or the near mention of your name, fills them with hatred.</t>
  </si>
  <si>
    <t>You must earn Enemy standing with Fushaum Bal south</t>
  </si>
  <si>
    <t>You must earn Enemy standing with Fushaum Bal north</t>
  </si>
  <si>
    <t>Host of the West Master</t>
  </si>
  <si>
    <t>- Host of the West Master-weaponist -</t>
  </si>
  <si>
    <t>- Host of the West Master-armourer -</t>
  </si>
  <si>
    <t>- Host of the West Master-provisioner -</t>
  </si>
  <si>
    <t>You have proven yourself invaluable to the Host of the West and have done much to aid those who march.</t>
  </si>
  <si>
    <t>Achieve Known status</t>
  </si>
  <si>
    <t>Achieve Friend status</t>
  </si>
  <si>
    <t>Achieve Ally status</t>
  </si>
  <si>
    <t>Achieve Kindred status</t>
  </si>
  <si>
    <t>Stoic Defender</t>
  </si>
  <si>
    <t>Feeder of Many</t>
  </si>
  <si>
    <t>Respected by the Dwarves of Erebor</t>
  </si>
  <si>
    <t>Respected by Erebor</t>
  </si>
  <si>
    <t>The Dwarves of Erebor respect you whenever you travel.</t>
  </si>
  <si>
    <t>The Reclamation Continues I</t>
  </si>
  <si>
    <t>Known to Council of North</t>
  </si>
  <si>
    <t>Friend of the Council of the North</t>
  </si>
  <si>
    <t>Ally of the Council of the North</t>
  </si>
  <si>
    <t>Kindred of the Council of the North</t>
  </si>
  <si>
    <t>Reach level 15 as a Beorning</t>
  </si>
  <si>
    <t>Descendants of Beorn have not traditionally left the skin-changer's home-land, but your journey has brought you to Eriador in defence of the Free Peoples. Your quest continues at Adso's Camp, in the Bree-land.</t>
  </si>
  <si>
    <t>Earn friend standing with the Elves of Lothlórien</t>
  </si>
  <si>
    <t>The Elves of Lothlórien now consider you a dear friend.</t>
  </si>
  <si>
    <t>Shot through the Heart</t>
  </si>
  <si>
    <t>In A Pear Tree</t>
  </si>
  <si>
    <t>Quests in The Cape of Belfalas</t>
  </si>
  <si>
    <t>Known to The Riders of Rohan</t>
  </si>
  <si>
    <t>Friend to The Riders of Rohan</t>
  </si>
  <si>
    <t>Ally to The Riders of Rohan</t>
  </si>
  <si>
    <t>Kindred to The Riders of Rohan</t>
  </si>
  <si>
    <t>A journey through Eriador</t>
  </si>
  <si>
    <t>The first four pages of this book can be found on enemies scattered across Angmar, Eregion, and Moria. The last four pages of this book can be found on enemies scattered across Forochel, Moria, and the Misty Mountains. Lore of the Blade seems to be a rather unusual tome for a Lore-master to express interest in. Rather than delving deeply into the hidden mysteries of mountains, or discussing at length the habits of wave and wind, it reads more like a rousing tale of adventure written to entertain hobbit-children. The pages of Lore of the Blade claim to follow the adventures of a brave young Lore-master who when confronted with deadly dangers is just as apt to fight her way through with flashing swordplay as to confound her opponents with the lore of the elements or the wisdom of long forgotten sages. Oddly, as you find yourself drawn into the stirring tale you begin to see the more subtle nuances of the story unfold through the eyes of its character, who displays an uncanny insight into the nature of the foes she faces, and an understanding of when the strength of arms applied at the correct moment may indeed be the least destructive course. Unfortunately, some prior reader has handled this copy rather poorly and some of the pages are torn beyond repair. The author also proves to be a bit difficult to pin down, as he has chosen to identify himself solely by the runic letter 'G' inscribed on the binding.</t>
  </si>
  <si>
    <t>The first four pages of this book can be found on enemies scattered across Angmar, Eregion, and Moria. The last four pages of this book can be found on enemies scattered across Forochel, Moria, and the Misty Mountains. It is unclear who wrote this book as no author's name is given, but the clarity and wisdom with which it is written only adds further to the mystery of its apparently modest writer. The Book of Beasts speaks at great length of the bonds which may be formed between creatures of the wilds and those among the Free Peoples of Middle-earth who are willing to understand their own true natures. It further claims that the Wise might even learn the tongues of the wild creatures of the world and may coax them to greater feats of bravery and strength than would otherwise be possible for a beast lacking in its own will to strive and accomplish. Whomever transcribed this particular copy, alas, does not appear to have been entirely in his right mind. Most of the text is clear, but some few of the pages are written in a hopeless scrawl with no meaning in any language of Elves or Men that you can discern. Indeed, it seems as if the scribe must have been taken with fits of madness during these passages. Perhaps Elrond of Rivendell might be able to tell you more about the mysterious author and help you untangle the riddle of the meaningless passages.</t>
  </si>
  <si>
    <t>The first four pages of this book can be found on enemies scattered across Angmar, Eregion, and Moria. The last four pages of this book can be found on enemies scattered across Forochel, Moria, and the Misty Mountains. This is a strange book indeed. The covers are crafted from strips of some fibrous bark supple enough to be woven together, while the pages themselves appear to be birch bark pounded carefully flat and gently inscribed with runic letters in dense rows, page after page. What magic can have allowed such a fragile-looking tome to survive time and age, you cannot guess. Nor have you ever seen a book of such length, for its author goes into each subject and sentence with such painstaking detail that you cannot imagine how long it must have taken to record it all in this fashion. The subject appears to be anything with roots and leaves. There is such an enormous breadth of knowledge concerning root, leaf, bark, and twig that you could likely study it for years without understanding it all. To your ire, someone or something has carefully removed a few of the pages from the volume, leaving you to wonder what hidden lore they must have contained. Perhaps the master of the Last Homely House could shed some light on this mysterious tome -- you can think of few others who might.</t>
  </si>
  <si>
    <t>The first four pages of this book can be found on enemies scattered across Angmar, Eregion, and Moria. The last four pages of this book can be found on enemies scattered across Forochel, Moria, and the Misty Mountains. It is said in the most ancient of tales that the world was formed in a great chorus of song, but this story is ancient and shrouded in myth even to the oldest among the living Elves, and no one in Middle-earth today could claim to know the truth of it. Towards the end of the Second Age, during the War of the Last Alliance, there was born a fair woman who sang in such wonderous tones that even the Elves would stop and listen in silence for so long as she would sing for them. Stranger still, she had no teaching in song or music, and yet could compose such melodies as to bring tears to the powerful and the Wise. She claimed that she composed no songs, and that she was simply trying to duplicate a music that she could hear -- a music that she claimed arose from the world itself, from mountains, streams, wind, and tree alike, in infinite variety. Melodies of the Valar is the book that contains these songs as the Elves transcribed them, but most of the copies of this book have been taken away into the West, and very few remain in Middle-earth today. Alas, this one has been damaged, but an Elven minstrel of renown might well be able to shed some light on the matter.</t>
  </si>
  <si>
    <t>The first four pages of this book can be found on enemies scattered across Angmar, Eregion, and Moria. The last four pages of this book can be found on enemies scattered across Forochel, Moria, and the Misty Mountains. The Rising Chord is considered to be a remarkable collection of songs all of a theme that speaks to the heart of the Free Peoples of Middle-earth in one voice, be they Men, Elves, or dwarves. Drawing on the tradition of each of these peoples, the songs resound with a clarion call of freedom and hope that is unsullied by the slightest trace of sorrow, fear, or hate. There are some who claim that this work is shallow and without dimension, but to the adept minstrel, it is a description of form unparalleled by other works. Unfortunately, the book and its strident forms became 'unfashionable' after the fall of the North Kingdom, as a deep lethargy and cynicism crept over the kingdoms of Men, and the Elves withdrew ever further into their forest strongholds. 'Nowadays, The Rising Chord is quite difficult to find, and even when a copy is found -- such as this -- it is incomplete at best. Perhaps the famed Elvish minstrel Lindir might be able to tell you more about it.</t>
  </si>
  <si>
    <t>The first four pages of this book can be found on enemies scattered across Angmar, Eregion, and Moria. The last four pages of this book can be found on enemies scattered across Forochel, Moria, and the Misty Mountains. Valour's Marches -- the very title of the book you hold stirs something within your breast as you look upon it. Though its cover crumbles with age, the binding remains strong, as if infused with the same martial fervour that the melodies within it strive to invoke. This book is one of the rare few that survived the fall of the kingdom of Númenor, coming across the waves by some unlikely circumstance to Middle-earth, where it has lain hidden for ages. Though written in the Sindarin tongue, the songs are those of the noble kingdoms of Men. Nevertheless, they speak to the heart of any who would face battle, calling forth visions of endless, shining hosts on the march, thundering with the clash of steel in a thousand voices. In the hands of a minstrel, these songs of martial eminence provide crucial insight into the working of the warrior's heart and how it might be aroused from its slumber in times of need. If only so many of the songs were not frustratingly missing from the volume you now hold. Perhaps Lindir of Rivendell may be able to help fill the voids.</t>
  </si>
  <si>
    <t>The first four pages of this book can be found on enemies scattered across Angmar, Eregion, and Moria. The last four pages of this book can be found on enemies scattered across Forochel, Moria, and the Misty Mountains. The Book of Knives was written by a burglar of great renown -- she is even said to have retrieved the choicest gem of a hoard from beneath the grasping claw of a sleeping dragon -- but her true name remains unknown and many doubt the veracity of her most outlandish exploits. Nevertheless, she was acknowledged as one of the finest knife-fighters in Middle-earth during her time. Sadly, The Book of Knives is incomplete; little can be gleaned from its cryptic writings. The famous burglar Bilbo Baggins is known for his love of riddles and mysteries -- perhaps he might be able to shed some light on this text.</t>
  </si>
  <si>
    <t>The first four pages of this book can be found on enemies scattered across Angmar, Eregion, and Moria. The last four pages of this book can be found on enemies scattered across Forochel, Moria, and the Misty Mountains. Knee-breaker's Manual is an odd tome -- it appears to be written in a rather careful and precise script, but the passages themselves describe a particularly coarse and savage individual. Whoever he was, the exploits described in this book certainly lean to the unsavoury side of the burglar's profession. Nevertheless, there are a number of intriguing points that the author of the book presents. Frustratingly, several key pages are missing. It is said that the famous burglar Bilbo Baggins has undertaken a study of the profession since his retirement -- perhaps he could tell you something about this 'Knee-breaker' or the missing sections of his manual?</t>
  </si>
  <si>
    <t>The first four pages of this book can be found on enemies scattered across Angmar, Eregion, and Moria. The last four pages of this book can be found on enemies scattered across Forochel, Moria, and the Misty Mountains. The Expert's Guide to Dirty Fighting was written about a rather notorious hobbit-burglar mid Third Age, when the Shire was not so secure as it is today. Having found himself drafted into the Shire-muster during a particularly difficult season and pitted against Golfimbul's goblins in a number of pitched battles, he learned to fight in a most ungentlehobbitly fashion that served him well against foes considerably larger and stronger than himself. Alas, it has been many years since its writing, and all copies of this interesting text were thought lost, until now. Perhaps the famous hobbit-burglar Bilbo Baggins will have some further insights or thoughts on the book.</t>
  </si>
  <si>
    <t>Burglars cannot rely on strength and power to defeat their enemies -- but a severely bleeding wound will often do the trick.</t>
  </si>
  <si>
    <t>With extensive practice, your Subtle Stab will improve in deadliness.</t>
  </si>
  <si>
    <t>A clever burglar can confuse opponents with odd challenges and riddles.</t>
  </si>
  <si>
    <t>It is always surprising how many enemies forget to look over their shoulder during a fight.</t>
  </si>
  <si>
    <t>When Orcs are raining arrows down upon you, you had best have a spring in your step.</t>
  </si>
  <si>
    <t>So what if it is an old trick? The old tricks are the best tricks.</t>
  </si>
  <si>
    <t>You have only one shot when ambushing an opponent -- make it count!</t>
  </si>
  <si>
    <t>If you cannot be seen, you cannot be killed. So do not be seen.</t>
  </si>
  <si>
    <t>Every creature has its weak spots -- eyes, throat, spleen, something -- you just need to figure out what they are.</t>
  </si>
  <si>
    <t>Moving silently is easy -- moving silently and quickly? That is a challenge....</t>
  </si>
  <si>
    <t>A trumpet-call and cry of triumph oft begin the rage of war.</t>
  </si>
  <si>
    <t>Warriors must have courage to do battle, and in battle it is your sworn duty to ensure they have it.</t>
  </si>
  <si>
    <t>All the florid phrases and knowledge of the hearts of warriors will avail you not if you lack the strength to even draw a breath.</t>
  </si>
  <si>
    <t>A great captain must lead by example. Prove your skill in battle!</t>
  </si>
  <si>
    <t>Fortunately, being the centre of attention in a battle can help lead your allies through safely.</t>
  </si>
  <si>
    <t>All the stalwart bravery in the world will not save a warrior who no longer has the strength to lift their sword.</t>
  </si>
  <si>
    <t>Champions are known for their reckless and powerful strikes in battle, cleaving any foolish enough to stand in their way.</t>
  </si>
  <si>
    <t>Blade-storm is one of the Champion's most impressive attacks, causing considerable havoc upon the field of battle.</t>
  </si>
  <si>
    <t>Champions prefer to fight their enemies face-to-face, so that they may look their foes in the eye as they fall.</t>
  </si>
  <si>
    <t>The Blade-wall is a staple of battle for champions, allowing them to engage multiple opponents in battle and evening the odds when outnumbered.</t>
  </si>
  <si>
    <t>Deep wounds are deadly wounds. Many a warrior survives the battle, but not the night that follows.</t>
  </si>
  <si>
    <t>Champions are students of battle and become adept at controlling the ebb and flow of each conflict.</t>
  </si>
  <si>
    <t>Some champions have been known to hurl themselves into battle with such vigour that they injure themselves more grievously than the enemy does.</t>
  </si>
  <si>
    <t>Sometimes the most basic styles avail the greatest results.</t>
  </si>
  <si>
    <t>A shield is not simply some hobbit's door that has been strapped to your arm. It is as effective a weapon as any, and better than most for one who has mastered it.</t>
  </si>
  <si>
    <t>Constant vigilance is needed to protect oneself in battle. A moment's forgetfulness can be the end of you.</t>
  </si>
  <si>
    <t>To truly measure the worth of a shield, one must master it as a living thing with a motion and cunning equal to that of any sword or bow.</t>
  </si>
  <si>
    <t>There is no point in going into a fight if you always run out of breath just as things are getting good.</t>
  </si>
  <si>
    <t>Above all, a Guardian must be where they are needed and quickly, for your companions are not so sturdy as you.</t>
  </si>
  <si>
    <t>Time is of the essence in battle. It can either be your ally or your enemy. It is best to have it on your side, because you are not going to beat it in the end.</t>
  </si>
  <si>
    <t>A Guardian's task is to protect his allies from the assaults of their foes.</t>
  </si>
  <si>
    <t>Many would call Guardians fatalistic. Perhaps they should try holding a bridge alone against countless Orcs?</t>
  </si>
  <si>
    <t>Every warrior tests his limits and faces his own mortality in battle.</t>
  </si>
  <si>
    <t>Traps are not by their nature terribly dependable weapons. They are nevertheless effective.</t>
  </si>
  <si>
    <t>The strength required to pull a bowstring back with sufficient power to penetrate armour is sorely underestimated by warriors who do not understand the art of the Hunter.</t>
  </si>
  <si>
    <t>Hunters are often renowned for their ability to see what is hidden and follow signs that few others are even aware of.</t>
  </si>
  <si>
    <t>Hunters cannot rely on brute force to achieve victory in battle, so it is important to find your enemy's weaknesses.</t>
  </si>
  <si>
    <t>Few of your foes are foolish enough to take to the field of battle without armour, but every armour has its flaws.</t>
  </si>
  <si>
    <t>Many fear Hunters not for the death they bring, but for the silence with which it approaches.</t>
  </si>
  <si>
    <t>Even a lore-master will occasionally find himself face-to-face with the enemy. At times like these, a sturdy oaken staff may take on a simpler and most vital role.</t>
  </si>
  <si>
    <t>There is much to be learned from your enemies, but every Lore-master must decide for themselves how deeply to delve into the darkness. Every being has their limits, and it is never clear when you have taken a step too far until it is too late to return.</t>
  </si>
  <si>
    <t>Hope is so much more than a naive emotion or dream...it is a wellspring of great power.</t>
  </si>
  <si>
    <t>Of the magicks that can be wielded by Man or Elf, the hearts of beasts are among the most closely tied to the visible world, and so there are many who strive to master them.</t>
  </si>
  <si>
    <t>The elements of nature can be truly understood by few and to those few alone will they lend their power.</t>
  </si>
  <si>
    <t>Among the most respected forms of learning is that of healing. Every Lore-master should strive to understand this fundamental art.</t>
  </si>
  <si>
    <t>While the Elves were long known as masters of lore, the Dúnedain of old were very near their equals in many arts.</t>
  </si>
  <si>
    <t>Lore-masters are often said to be in harmony with the forces of nature. It is sometimes difficult to understand what is so harmonious about the earth-rents they just ripped open under an enemy's feet however.</t>
  </si>
  <si>
    <t>Clearly, if one is to learn to properly manipulate the forces of nature and other lore, one must first understand the true nature of power.</t>
  </si>
  <si>
    <t>Many Lore-masters choose to forsake the garish magics of thunderous fire and glamour, for they may bring the wrath of the Enemy quickly upon them.</t>
  </si>
  <si>
    <t>Disease and illness has always been a favoured weapon of the Enemy, and Lore-masters have long striven to contest this power to greater or lesser success.</t>
  </si>
  <si>
    <t>Much of what simpler folk call magic is tied to the life of the world and is intertwined with it since the time before days.</t>
  </si>
  <si>
    <t>The magic of the voice is a delicate thing, easily disturbed by failures of harmony or rhythm.</t>
  </si>
  <si>
    <t>In this time of strife, even a minstrel cannot travel the roads unarmed.</t>
  </si>
  <si>
    <t>The Piercing Cry is rough on the throat, making it difficult to utter too often without losing one's voice.</t>
  </si>
  <si>
    <t>Minstrels often find it difficult to make themselves heard over the din of battle.</t>
  </si>
  <si>
    <t>The songs of life are quite draining, and only the most experienced minstrels can use them for long.</t>
  </si>
  <si>
    <t>It is said that minstrels who can maintain the most difficult keys can cause disorienting pain to their foes.</t>
  </si>
  <si>
    <t>Many creatures of evil and darkness do not fare well before the beauty and light of music.</t>
  </si>
  <si>
    <t>For those who have lost all hope during battle, perhaps new hope can be kindled in between the notes of a song...</t>
  </si>
  <si>
    <t>Lately you have been hearing a faint strain of music, seemingly more beautiful even than that of the Elves. But where could it be coming from?</t>
  </si>
  <si>
    <t>Unfortunately, the old tales are filled with incidents of foolhardy minstrels finding themselves riddled with arrows as they bravely sing their last upon the field of battle.</t>
  </si>
  <si>
    <t>The most powerful music is also the most tiring, and it cannot be sustained for long.</t>
  </si>
  <si>
    <t>The Cry of the Valar is considered one of the most stirring pieces of music ever sung upon the battlefield.</t>
  </si>
  <si>
    <t>It is believed that by lightening the heart with song, one can more easily weather the physical ills of the world.</t>
  </si>
  <si>
    <t>The first four pages of this book can be found on enemies scattered across Angmar, Eregion, and Moria. The last four pages of this book can be found on enemies scattered across Forochel, Moria, and the Misty Mountains. This journal was written by a hunter who seems to have spent much of his time alone somewhere on the western borders of Mirkwood across the Misty Mountains, where few Men live and goblins present a frequent threat. With no allies to rely upon and always outnumbered, he discovered the value of uncertainty and fear as a weapon to keep his pursuers off balance as he strove to survive in that rugged country. Having no-one to talk to, it seems that he chose to create a record of his life and experiences. This journal is badly weathered and torn -- perhaps by the self-same goblins whom the hunter claims to have frequently out-witted -- and several key passages are missing. Another hunter of renown might be able to shed some light on this unusual book. Legolas of Mirkwood is said to be in Eriador on a mission of some import.</t>
  </si>
  <si>
    <t>The first four pages of this book can be found on enemies scattered across Angmar, Eregion, and Moria. The last four pages of this book can be found on enemies scattered across Forochel, Moria, and the Misty Mountains. You have heard of this book before -- The Way of the Hunter is believed to have been a work produced by Elven hunters who were set to the task of guarding the approaches of the hidden city of Gondolin, which fell to the forces of darkness in the First Age. While this work outlived its authors and has been copied innumerable times since, many of those copies were produced by Men from far older works and are imperfect in their translation, leaving several important points untold. This copy of The Way of the Hunter appears to have been a much more accurate work, probably transcribed by Elven scribes in Rivendell or Lórien -- but unfortunately someone seems to have intentionally defaced the book, ripping several pages from it. Legolas of the Elves might be able to shed some light on the text.</t>
  </si>
  <si>
    <t>The first four pages of this book can be found on enemies scattered across Angmar, Eregion, and Moria. The last four pages of this book can be found on enemies scattered across Forochel, Moria, and the Misty Mountains. The Furthest Charge was written by a Captain of Gondor who fought in a misguided battle shortly before the War of the Last Alliance. In this battle, the forces of the young kingdom of Gondor found themselves pitted against a company of Elven hunters out of Lórien, both sides having been tricked into battle by a device of the Enemy, who was determined to cripple the alliance that would eventually result in his overthrow. In this book, the Captain describes a valiant but doomed charge of the Men of Gondor against the Elves, within which they suffered a terrible onslaught of arrows raining down from the sky in such fashion as to cause brave men to cower and falter in their advance, trapped unmoving beneath an endless hail of biting wood and metal. The Furthest Charge is considered to be a defining work on the power of the hunter's art in the grand battles that have defined the face of Middle-earth today. Unfortunately, this copy is badly damaged by time and wear. Perhaps Legolas of Mirkwood, purported to be in Eriador, could shed some light upon the text.</t>
  </si>
  <si>
    <t>The first four pages of this book can be found on enemies scattered across Angmar, Eregion, and Moria. The last four pages of this book can be found on enemies scattered across Forochel, Moria, and the Misty Mountains. The Candle's Flame is a stirring piece written by one of the great Captains of Gondor during the War of the Last Alliance. It speaks of the very personal connexion that a worthy captain forms with his followers, and the power that bond can have when a fallen warrior lies upon the threshold of Death's door. Few copies of this book exist today, most having been lost in the long years since or secreted away in the hidden libraries of the Lords of Gondor. This copy of The Candle's Flame is missing many important pages. Rumour tells that Boromir, a Captain of Gondor, has come north. Perhaps he can help you comprehend the broken knowledge of this book.</t>
  </si>
  <si>
    <t>The first four pages of this book can be found on enemies scattered across Angmar, Eregion, and Moria. The last four pages of this book can be found on enemies scattered across Forochel, Moria, and the Misty Mountains. The Treatise of Valour was written by a council of captains who once commanded the great fortresses of the ancient kingdom of Arnor during the height of its power. It was said to have been the foundation stone of the principles of leadership and warfare for the warriors of Arnor and offered knowledge and teaching that proved key to staving off the assaults of Angmar for so long as the North Kingdom stood. All the remaining copies of the Treatise were believed lost or burned in the Sack of Fornost. Many pages of this book, The Treatise of Valour, have been torn or burned, rendering the volume nearly unreadable. Perhaps Boromir of Gondor, recently come north, will know something about it.</t>
  </si>
  <si>
    <t>The first four pages of this book can be found on enemies scattered across Angmar, Eregion, and Moria. The last four pages of this book can be found on enemies scattered across Forochel, Moria, and the Misty Mountains. The Book of Oaths discusses the central role of Honour in true leadership and the sanctity of a King's Oath -- or a Captain's. Much of the power to guide men truly derives from the simple bond of Truth itself, and for those who lead, an Oath is a bond of commitment that cannot be broken without inviting a fate most dire. Indeed, a captain who would betray his own word risks more than his life, for it is well-known that an Oath fatefully taken binds far more than the flesh. This book is said to be the utmost authority in such matters, but the copy you have found seems badly damaged and many important passages are missing. Perhaps Boromir of Gondor, who currently rides here in the north, may know something about this book.</t>
  </si>
  <si>
    <t>The first four pages of this book can be found on enemies scattered across Angmar, Eregion, and Moria. The last four pages of this book can be found on enemies scattered across Forochel, Moria, and the Misty Mountains. Written in a neatly defined Sindarin script, The Tome of Swords has long been renowned as one of the finest manuals on the art of swordsmanship and battle. Originally written in the early ages of Middle-earth, many copies exist -- but sometime shortly after the end of the Second Age, most of them either vanished or had important passages edited, meaning that most of the copies that exist today are incomplete. The copy you have found appears to be mostly intact, but time and wear have done the duty of whomever wished to limit the knowledge contained therein. There are a few pages that are either missing or too badly weathered to read. Perhaps the dwarf Gimli, son of Glóin of the Lonely Mountain, could tell you more about this ancient tome.</t>
  </si>
  <si>
    <t>The first four pages of this book can be found on enemies scattered across Angmar, Eregion, and Moria. The last four pages of this book can be found on enemies scattered across Forochel, Moria, and the Misty Mountains. The Joy of Battle is an aptly named text, written by a great dwarf-champion during the height of Durin's reign in Khazad-dûm. It is no simple treatise on the art of battle, as so many texts are. Rather, it is a philosophical tract that describes the author's outlook upon warfare and battle, and how he came eventually to seek it out as a meditative and even transcendant experience that he was unable to experience in any other setting save the midst of clashing blades and the cries of battle. It is not a text for the faint-hearted or the meek, but it seems oddly lofty and its tone does not reflect the maddened bloodlust that one might have expected given the title. Alas, the long years have been rough on your copy, and there are a number of pages torn or missing from it. Gimli the Dwarf might have some insight into the missing knowledge of The Joy of Battle, since it was written by one of his forebears in the depths of time.</t>
  </si>
  <si>
    <t>The first four pages of this book can be found on enemies scattered across Angmar, Eregion, and Moria. The last four pages of this book can be found on enemies scattered across Forochel, Moria, and the Misty Mountains. Given the title, you half expected that this book would have been written by an Elf -- and indeed the script is Sindarin -- but it seems that the author is a champion of some ancient Númenórean lineage from a time before the founding of Arnor. The text is so ancient that some of the pages threaten to crumble in your hands as you carefully peruse it. While the dialect is ancient and difficult to read, the author's approach to swordsmanship is rather unusual, placing a great deal of emphasis on grueling repetition and concentration around what appear to be the most basic motions of the form. It suggests a focus on absolute control and power, which then leads to the discovery of finesse and artistry. If only several key passages and pages were not missing, it could be an invaluable training guide -- perhaps Gimli the Dwarf could tell you more?</t>
  </si>
  <si>
    <t>The first four pages of this book can be found on enemies scattered across Angmar, Eregion, and Moria. The last four pages of this book can be found on enemies scattered across Forochel, Moria, and the Misty Mountains. This book was written as a primer in the Guardian's art some time in the middle of the Third Age, during the difficult period after the fall of Khazad-dûm. At that time, Durin's Folk were scattered and greatly reduced in number, and the Guardian's role took on a much greater importance as the threat of goblins and Orcs to dwarf-settlements beneath the roots of the world became more and more common. The dwarves often settled for building powerful strongholds designed to make the approach to their cities, impervious to assault, manning them with skilled and powerful guardians to ensure that none would pass unchallenged. While the book itself is common enough, the owner of this copy seems to have scribbled copious notes within the margins of the pages -- notes containing an experience and insight to the art that even at a glance exceeds that of the original author. Unfortunately, the copy is worn and tattered, and a number of pages are missing. Perhaps someone well-versed in the art could provide you with some insight as to the identity of the mysterious scribbler and where his remaining notes could be found?</t>
  </si>
  <si>
    <t>The first four pages of this book can be found on enemies scattered across Angmar, Eregion, and Moria. The last four pages of this book can be found on enemies scattered across Forochel, Moria, and the Misty Mountains. A Shield-maiden's Song was written many long years ago and tells the tale of a Shield-maiden of Rohan. While the Shield-maidens of Rohan were rarely called to war, they were nevertheless as well-trained and versed in the arts of battle as their male counterparts. This book tells the tale of one such Maiden caught in unexpected battle, who in striving to defend her Lord against a great onslaught, sang out in clearest tones a stirring song of war as she fought. Such was the power of her voice that even the Orcs whom she faced saw her not as a frail woman, but as a great warrior to be feared. Alas, you have no idea how the story ends and several other details beside seem to be missing from this copy of the book, which has been damaged by time and neglect. Perhaps there is someone at Rivendell who would be able to make use of it.</t>
  </si>
  <si>
    <t>The first four pages of this book can be found on enemies scattered across Angmar, Eregion, and Moria. The last four pages of this book can be found on enemies scattered across Forochel, Moria, and the Misty Mountains. This book is of Elvish origin, having been written so long ago that few of the Elves today were alive at the time of its writing. You cannot even guess at how old it actually is, as it seems to show few signs of age or decay. You cannot recognize the type of parchment it was written upon, nor what kind of ink could withstand the passage of so much time without fading. The main indication of its age and origin is the writing style which is in an extremely old form using ancient letters called Tengwar, which were created by the Noldor many ages ago. The main focus of the book is difficult to translate, but seems to centre around an ancient oath of battle that Elf-guardians might make in the midst of a desperate melee, in essence binding themselves and their enemies in a pact of battle and death that neither the oath-taker nor their sworn-enemies dared break. It is clear from the text that these oaths carried power beyond that of any simple cry to infuriate or trick one's enemies -- but the secret of the technique seems lost as several key pages have been carefully cut from the book, presumably by someone hoping to safeguard its secrets in an age long past. Perhaps someone in Rivendell will be able to help decipher the book.</t>
  </si>
  <si>
    <t>You must train pupils in the art of music and song, ensuring that the most ancient traditions of Middle-earth may continue unbroken.</t>
  </si>
  <si>
    <t>You must further your tutoring of students who will follow the tradition and art of music in Middle-earth.</t>
  </si>
  <si>
    <t>Master your understanding of battle and the space in which it takes place so that you can end battles more swiftly in the future.</t>
  </si>
  <si>
    <t>You must master your horn-blowing technique to use the horns of the South Kingdom.</t>
  </si>
  <si>
    <t>Practice your weapon-recovering strike; it could save your life...or a friend's.</t>
  </si>
  <si>
    <t>Build your sprinting stamina with focused training.</t>
  </si>
  <si>
    <t>Learn to identify the turning point in a foe's strength and strike.</t>
  </si>
  <si>
    <t>Master the call to arms and the empowerment of your shield-brother.</t>
  </si>
  <si>
    <t>Invoke the name of Elendil, the Elf-friend and king of old, and let his example guide your blade.</t>
  </si>
  <si>
    <t>Be an example to your shield-brother, and you will find your inspiration greater still.</t>
  </si>
  <si>
    <t>You must field your archer to practice his art in order to cultivate greater skill and precision.</t>
  </si>
  <si>
    <t>Increase your vigour and find greater well-springs of spirit within yourself.</t>
  </si>
  <si>
    <t>Be a herald of your opponent's defeat.</t>
  </si>
  <si>
    <t>Become a master of your own will, and you will not so easily fall under the sway of others.</t>
  </si>
  <si>
    <t>Let the calls of battle echo from the hills and mountains in a great clamour.</t>
  </si>
  <si>
    <t>Master the words that may raise the spirits of those who stand upon the edge of despair.</t>
  </si>
  <si>
    <t>Cultivate the endurance to last through any conflict.</t>
  </si>
  <si>
    <t>Knowledge of the natural world has given you subtle influence over its natural fluctuations, but there is deeper knowledge still to be gleaned through study.</t>
  </si>
  <si>
    <t>You have heard that there may be a more complete form of the sign you uncovered previously.</t>
  </si>
  <si>
    <t>Refine the quality of your sticky mixtures to make them easier to prepare.</t>
  </si>
  <si>
    <t>Continue your study of ancient signs and the power they represent.</t>
  </si>
  <si>
    <t>Channeling your Inner Flame takes great effort and concentration, but the reward can be quite enlightening.</t>
  </si>
  <si>
    <t>A well-placed strike can throw your opponent off-balance.</t>
  </si>
  <si>
    <t>Practice harrying your foes, encouraging them to expose their vulnerabilities.</t>
  </si>
  <si>
    <t>To better twist chance in your favour, you must first master the art of piling victory on top of success.</t>
  </si>
  <si>
    <t>Earn a name for yourself and improve the reliability of your most deadly attack.</t>
  </si>
  <si>
    <t>The quality of your shot must not strain your bow. The strain on your target is another matter altogether.</t>
  </si>
  <si>
    <t>Let loose the cry of war and see your enemy's resolve erode.</t>
  </si>
  <si>
    <t>While you are known for your defensive technique, you are not to be underestimated when on the offensive.</t>
  </si>
  <si>
    <t>The Best Defence is a Better Offence</t>
  </si>
  <si>
    <t>The best remedy for an explosive offence is a sound defence.</t>
  </si>
  <si>
    <t>A sound defence is often more important than an explosive offence.</t>
  </si>
  <si>
    <t>A fast and simple attack may allow your efforts to be spent elsewhere.</t>
  </si>
  <si>
    <t>In the way of the spear, one always desires to have the option of using the best attack at the right time.</t>
  </si>
  <si>
    <t>A well-placed hit may be reveal your foe's weaknesses.</t>
  </si>
  <si>
    <t>Lead with the fist, and the rest will follow.</t>
  </si>
  <si>
    <t>Master the Way of the Fist.</t>
  </si>
  <si>
    <t>Master the Way of the Spear.</t>
  </si>
  <si>
    <t>The point may always be made sharper.</t>
  </si>
  <si>
    <t>Even a routine attack may become more powerful.</t>
  </si>
  <si>
    <t>Let your enemy look upon your face and see the fear spread across theirs.</t>
  </si>
  <si>
    <t>Take respite, however brief, and you can fight on.</t>
  </si>
  <si>
    <t>Take your foe off their feet to allow yourself to recover.</t>
  </si>
  <si>
    <t>Do not allow your foe to think of any target but yourself.</t>
  </si>
  <si>
    <t>Bring up your shield and never let it falter.</t>
  </si>
  <si>
    <t>Taunt your foe into error.</t>
  </si>
  <si>
    <t>Master the Way of the Shield.</t>
  </si>
  <si>
    <t>Present your foe with your shield...to his face.</t>
  </si>
  <si>
    <t>Strike with your defence foremost in your mind.</t>
  </si>
  <si>
    <t>Your studies in the construction of tragedy can have tremendous impact upon your foes.</t>
  </si>
  <si>
    <t>Improve the effect your touch can have upon your foe.</t>
  </si>
  <si>
    <t>Practice the art of casting your vision forwards, and you shall be able to do it with greater frequency.</t>
  </si>
  <si>
    <t>Learn to let your temper loose in your writing, and it shall burn through to your foes.</t>
  </si>
  <si>
    <t>With practice, you can kindle flame from fragments faster and with less effort.</t>
  </si>
  <si>
    <t>Your ability to write between the lines confounds your foes.</t>
  </si>
  <si>
    <t>The spark may light the way to greater things.</t>
  </si>
  <si>
    <t>Your narratives combine the chill of a winter night and the turbulence of the fiercest storm.</t>
  </si>
  <si>
    <t>You have begun to follow the Path of the Mischief-maker. If you follow this path to its end, you may learn how to become a master of mischief, increasing your abilities to distract foes in combat.</t>
  </si>
  <si>
    <t>You have begun to follow the Path of the Healing Hands. If you follow this path to its end, you may learn how to better restore the morale and vigour of your companions in combat.</t>
  </si>
  <si>
    <t>You have begun to follow the Path of the Martial Champion. Mastery of the arts found along this path will allow you to suffer the most cruel attacks and remain in the fight.</t>
  </si>
  <si>
    <t>You have begun to follow the path of the Freedom's Defender. If you follow this path to its end, you will find that your already considerable ability to survive attacks in a fight much improved.</t>
  </si>
  <si>
    <t>You have begun to follow the Path of the Foe-trapper. In time you will learn that a trapped enemy makes a much easier target.</t>
  </si>
  <si>
    <t>You have begun to follow the Path of the Ancient Master. If you follow this path to its end, you will gain insight into the events surrounding you and see how they will end.</t>
  </si>
  <si>
    <t>You have begun to follow the Path of the Resolve-watcher. If you follow this path to its end, you will be better able to aid your companions in a prolonged fight, giving them the resolve necessary to meet the challenge they are facing.</t>
  </si>
  <si>
    <t>You have begun to follow the Path of the Masterful Fist. If you follow this path to its end, you will learn how to draw the ire of your enemies, keeping your companions safe.</t>
  </si>
  <si>
    <t>The first four pages of this book can be found on enemies scattered across Angmar, Eregion, and Moria. The last four pages of this book can be found on enemies scattered across Forochel, Moria, and the Misty Mountains. Golu o Maeth was composed, it is said, by a great scholar of ancient Doriath. It is one of the oldest translations of the fundamentals of Rune-craft, an examination of the Tengwar in particular and their relationship to the powers of combat. This lore was thought lost after the destruction of Beleriand, though rumours persisted that at least one copy was brought east of the Ered Luin before then. Age has not been kind to this volume, however, and many of its pages have crumbled to dust. Even so, Elrond of Rivendell would certainly regard it as a relic beyond compare.</t>
  </si>
  <si>
    <t>The first four pages of this book can be found on enemies scattered across Angmar, Eregion, and Moria. The last four pages of this book can be found on enemies scattered across Forochel, Moria, and the Misty Mountains. 'Whispers in the Dark,' one of the strangest books ever written, was actually penned by a Rune-keeper of the race of Man, not an Elf or dwarf. He hailed from Rhudaur not long before its fall in the war between Arnor and the forces of the Witch-king. Its pages discuss the powers of the class no Man has ever been able to follow, much less master. The writing is mad, scribbled in wild, uneven runes in a disorganized manner upon stained pages, many of which are loose leaves simply stuffed into the book. The writer was driven to madness by seeking the secrets of Rune-craft, but rumour has it that great and terrible discoveries were recorded in this text. The book's spine is cracked and weak, and only the first half of its pages cling, yellowed and fragile, to this withered binding. Elrond would yearn to know what the lost pages contain.</t>
  </si>
  <si>
    <t>The first four pages of this book can be found on enemies scattered across Angmar, Eregion, and Moria. The last four pages of this book can be found on enemies scattered across Forochel, Moria, and the Misty Mountains. Gondolin of old was home to the most legendary Marchwardens of the Elder Days. This tome is an account told by a scribe of those brave Elf-warriors during the long wars against Morgoth. Much of it is a heroic epic, told in linnod-verse, describing multiple forays from the great city into the realms of the Enemy. As with all tales of those times, however, it soon becomes a tragedy; one by one the Wardens were lost, many slain, and some were taken and broken in the dungeons of Morgoth. Many of the tactics passed down to the Wardens of today began with this book, which ends suddenly with the tragic fall of the great city.</t>
  </si>
  <si>
    <t>The first four pages of this book can be found on enemies scattered across Angmar, Eregion, and Moria. The last four pages of this book can be found on enemies scattered across Forochel, Moria, and the Misty Mountains. Chieftains of the Dúnedain was a series of annals kept by the Rangers of the North, recording the wisdom of every chief from Aranarth, the first, all the way to Arador. It has much to say of the early days of the Rangers, when they were at their most scattered after the fall of Arnor. It was lost, however, when Arador was slain by trolls in the wilds of the Ettenmoors. It is thought that he buried it before the battle that ended in his death, but none knew where. A new annal was kept beginning with his son, Arathorn II, but all the wisdom of the preceding chieftains vanished, presumably forever.</t>
  </si>
  <si>
    <t>You must complete all of the tutorial quests associated with the Explorer Vocation in order to earn this Deed.</t>
  </si>
  <si>
    <t>Complete these three deeds to earn a Class Trait Point.</t>
  </si>
  <si>
    <t>Hunters who can release arrows the fastest tend to be the first to eat.</t>
  </si>
  <si>
    <t>Attacking one's blind side may not be the most valiant tactic, but it is nevertheless effective.</t>
  </si>
  <si>
    <t>A Guardian would rather be nowhere else than the front line, ready for battle.</t>
  </si>
  <si>
    <t>You have vanquished many foes with your Sweeping Cut and many more will fall.</t>
  </si>
  <si>
    <t>A dazed and confused enemy is a much easier target than one who is alert and aware.</t>
  </si>
  <si>
    <t>Call upon the power of lightning to strike your foes.</t>
  </si>
  <si>
    <t>Very few keep their eyes down to look for a tripwire, and if they do, they'll never see you coming.</t>
  </si>
  <si>
    <t>In the heat of battle, pain is to be ignored. You can lick your wounds when your foe has fallen.</t>
  </si>
  <si>
    <t>A Guardian's most important role is to ensure the lives of their companions. A Guardian who forgets this creed is no Guardian at all, but a preening fool.</t>
  </si>
  <si>
    <t>Being able to gain focus in the midst of chaos is a true art that few can master.</t>
  </si>
  <si>
    <t>It is said that the Elves developed the art of the bow long ago, but the old tales do not say who among them first mastered it.</t>
  </si>
  <si>
    <t>Lore-masters are dreaded for their ability to ignite any object in their hands.</t>
  </si>
  <si>
    <t>There are many different kinds of poison in Middle-earth. Knowing how to cure them is a life long task.</t>
  </si>
  <si>
    <t>The Hunter depends on disabling their enemies at key moments in combat to emerge victorious.</t>
  </si>
  <si>
    <t>Show your enemies all the different ways you can be dangerous.</t>
  </si>
  <si>
    <t>Your attacks are quick, numerous, and without mercy.</t>
  </si>
  <si>
    <t>Sometimes taking that extra second to concentrate and focus on your target makes all the difference.</t>
  </si>
  <si>
    <t>Blending into your surroundings provides both defensive and strategic bonuses.</t>
  </si>
  <si>
    <t>Almost anyone can learn to fire an arrow, but few can shoot like you.</t>
  </si>
  <si>
    <t>Whether they burn hot or fall in a rain of arrows, they will fall.</t>
  </si>
  <si>
    <t>In the face of your confidence, let your opponent's own surety drain away.</t>
  </si>
  <si>
    <t>Your spear-thrust will weaken your foe's armour.</t>
  </si>
  <si>
    <t>Easing the fears of your allies is an important role in any fellowship.</t>
  </si>
  <si>
    <t>A strong finish makes your words and melodies all the more potent.</t>
  </si>
  <si>
    <t>Improvisation is a vital skill for any performer.</t>
  </si>
  <si>
    <t>Your Blade Wall has the power to fell many a foe in a single swing.</t>
  </si>
  <si>
    <t>Food, drink, companionship -- for the Champion, all of these are second to the joys of battle...drink is a very close second though.</t>
  </si>
  <si>
    <t>The Champion is afraid of none and welcomes any foe who accepts their challenge.</t>
  </si>
  <si>
    <t>Swift Strike and Swift Blade are dangerous attacks, but require dedication to master them.</t>
  </si>
  <si>
    <t>Sometimes you do not have time to work yourself up to a task; you must simply hurl yourself into the breach.</t>
  </si>
  <si>
    <t>Master self-control, and many techniques will be possible that were not before.</t>
  </si>
  <si>
    <t>You are more than just a champion for the people of Middle Earth, you are a true hero.</t>
  </si>
  <si>
    <t>Use Song of Aid or Inspire Fellows 400 times</t>
  </si>
  <si>
    <t>Use Riddle or Trick removal skills 200 times</t>
  </si>
  <si>
    <t>Your attacks tear through your opponents, leaving none standing.</t>
  </si>
  <si>
    <t>The Champion has a number of skills at their disposal, but perhaps none more deadly than their remorseless nature.</t>
  </si>
  <si>
    <t>A Captain is someone to look up to and admire. Their sound technique and valour inspires others to keep fighting.</t>
  </si>
  <si>
    <t>Even when the situation seems most grim, the Captain is a light that pierces through the darkness and inspires hope in the hopeless.</t>
  </si>
  <si>
    <t>Some things are better when you take your time, decimating your enemies is not one of them.</t>
  </si>
  <si>
    <t>Sometimes courage and motivation just aren't enough, you need to dig deep for that little bit extra.</t>
  </si>
  <si>
    <t>Sometimes you can't afford mistakes.</t>
  </si>
  <si>
    <t>You aim to inflict a grave wound that your enemy will never fully recover from.</t>
  </si>
  <si>
    <t>A captain is known for their leadership, but underestimate them in battle and be laid to waste.</t>
  </si>
  <si>
    <t>Victory is rarely achieved without help. The Captain inspires those around them to heed their call and be more than they ever thought they could be.</t>
  </si>
  <si>
    <t>A good Captain takes pride, not in individual glory, but rather the shared success of a unit.</t>
  </si>
  <si>
    <t>An opponent who cannot think clearly is vulnerable.</t>
  </si>
  <si>
    <t>There is much to be learned from seeing a foe's reaction to an open wound, and you consider yourself a scholar.</t>
  </si>
  <si>
    <t>You must exercise patience and self control in battle, and always make efforts to ensure your opponent does not do the same.</t>
  </si>
  <si>
    <t>With each blow you improve and become more dangerous to your foes.</t>
  </si>
  <si>
    <t>No matter how hard your opponents fight back, your resolve will always win out in the end.</t>
  </si>
  <si>
    <t>Make the most of successful coordination with your allies, be it to strike fast or ready an escape.</t>
  </si>
  <si>
    <t>Guardians don't always stand out, but if underestimated, they've been known to get violent.</t>
  </si>
  <si>
    <t>Practice your stamp to interrupt your foes, for using the skill repeatedly will help you to perform it with greater ease in the future.</t>
  </si>
  <si>
    <t>Your enemies would be wise to not judge a book by its cover and to not underestimate a Rune-keeper.</t>
  </si>
  <si>
    <t>You draw strength from within and find motivation that will carry you further than before.</t>
  </si>
  <si>
    <t>There are few things as simple and beautiful as fire, and the Rune-keeper knows how to use its majesty to their advantage.</t>
  </si>
  <si>
    <t>Learn how to unsettle your foe with your unrelenting assertions.</t>
  </si>
  <si>
    <t>Through fire, ice, and sustainability, you can fell any foe.</t>
  </si>
  <si>
    <t>Like all the great tales, your battles end in an epic conclusion.</t>
  </si>
  <si>
    <t>When one door closes, another opens.</t>
  </si>
  <si>
    <t>Having the final word does not guarantee a positive outcome, but it certainly helps.</t>
  </si>
  <si>
    <t>The first four pages of this book can be found on enemies scattered across Angmar, Eregion, and Moria. The last four pages of this book can be found on enemies scattered across Forochel, Moria, and the Misty Mountains. A Hobbit's Holiday was written by Bilbo Baggins, a hobbit from the Shire who went on an unexpected and surprising adventure. You leaf through the pages with interest to read his account of meeting your ancestor Beorn, but you are unable to find it. Many of the pages in the middle of the book have gone missing. An entire chapter seems to be missing. Is it the chapter where he met Beorn?</t>
  </si>
  <si>
    <t>The first four pages of this book can be found on enemies scattered across Angmar, Eregion, and Moria. The last four pages of this book can be found on enemies scattered across Forochel, Moria, and the Misty Mountains. This book contains a number of genealogical charts professing to document the various lines and branches of your family, but some of the pages are missing. You do not know who prepared this book, but perhaps Bilbo Baggins, currently staying in Rivendell, knows something about it. He has an interest in such things and knew your relative Beorn.</t>
  </si>
  <si>
    <t>The first four pages of this book can be found on enemies scattered across Angmar, Eregion, and Moria. The last four pages of this book can be found on enemies scattered across Forochel, Moria, and the Misty Mountains. This curious manual seems to describe the nature of your family's ability to take the shape of animals. It is a description of skin-changing over the years, written long ago by someone with very little actual understanding of the ability. You wonder if there is any truth hidden within its exaggerated and mostly-untrue account. Several pages are missing, but a small, much more recent, bit of parchment tucked into the front cover contains the inscription 'Ask Bilbo.'</t>
  </si>
  <si>
    <t>Descendants of Beorn have not traditionally left the skin-changer's home-land, but your journey has brought you to Eriador in defence of the Free Peoples. You should now go to meet your cousin Varthmath in Moria, at the Orc-watch in the Redhorn Lodes.</t>
  </si>
  <si>
    <t>Descendants of Beorn have not traditionally left the skin-changer's home-land, but your journey has brought you to Eriador in defence of the Free Peoples. You should now go to meet your brother Sterkist, at the Spire of Meeting in Rivendell.</t>
  </si>
  <si>
    <t>Descendants of Beorn have not traditionally left the skin-changer's home-land, but your journey has brought you to Eriador in defence of the Free Peoples. You should now go to meet your sister Langhár at Ost Guruth, in the Lone-lands.</t>
  </si>
  <si>
    <t>Though reclusive, Beornings are natural leaders when called to action.</t>
  </si>
  <si>
    <t>You have nearly perfected your technique of wielding bees as a weapon. You only get stung once or twice!</t>
  </si>
  <si>
    <t>Your great presence is an inspiration to your fellows.</t>
  </si>
  <si>
    <t>Beornings are known for throwing their considerable weight around in battle.</t>
  </si>
  <si>
    <t>Use a flurry of fierce strikes to break even the most hardened foe.</t>
  </si>
  <si>
    <t>One of your most dangerous attacks is a simple slash.</t>
  </si>
  <si>
    <t>Sometimes, the sheer weight of your attack matters more than its method of delivery.</t>
  </si>
  <si>
    <t>Wield the strongest of your abilities in the fight for Middle-earth.</t>
  </si>
  <si>
    <t>Foes might expect a Beorning to be slow and lumbering, but you are as quick as you are strong.</t>
  </si>
  <si>
    <t>What might seem like an uncontrolled, chaotic, thrashing attack to an outsider is actually a very deliberate, chaotic, thrashing attack.</t>
  </si>
  <si>
    <t>You are a fierce fighter who knows there is always room for improvement.</t>
  </si>
  <si>
    <t>To fight the Enemy you have enlisted unconventional aid.</t>
  </si>
  <si>
    <t>As you travel throughout Middle-earth, you learn the customs and ways of the other races. Using that knowledge effectively makes you a better leader.</t>
  </si>
  <si>
    <t>A fierce bellow braces you for coming conflict and fills your heart with wrath.</t>
  </si>
  <si>
    <t>Your dual nature is no stranger to you, but transforming in the heat of battle is a bit more complicated.</t>
  </si>
  <si>
    <t>Deflect and evade the enemy's attacks.</t>
  </si>
  <si>
    <t>You begin to realize the unique advantages of both of your forms and are learning to use them properly.</t>
  </si>
  <si>
    <t>Renew yourself in the midst of battle.</t>
  </si>
  <si>
    <t>Find harmony between your two forms and wield a power as great as Beorn's own.</t>
  </si>
  <si>
    <t>Few things are quite as terrifying as the sight of a Beorning bounding into battle.</t>
  </si>
  <si>
    <t>It is rumoured that Beorning honey-cakes are so delicious, even Elves try to replicate the recipe.</t>
  </si>
  <si>
    <t>Some people demand respect -- while others work to earn it.</t>
  </si>
  <si>
    <t>Sticks and stones may break my bones, but words will never hurt me...that is unless they are part of some spell -- those can sting.</t>
  </si>
  <si>
    <t>Achieve 20th level without falling in battle! Be warned - this is your final step along the path of the Survivor.</t>
  </si>
  <si>
    <t>The stories say that back in old Bullroarer's time, the arrival of Golfimbul's goblins were presaged by an invasion of wolves much like the one people are seeing these days. That cannot be a good sign.</t>
  </si>
  <si>
    <t>It is said that when the Witch-king came to Angmar, he exerted dominion over many fell spirits of Morgoth and sent them from Angmar and Rhudaur to inhabit the Barrow-downs outside of Bree... the last bastion of the Rangers of Cardolan. In the Third Age, only the wights remain to tell of those evil days.</t>
  </si>
  <si>
    <t>Morgoth, Sauron, the Witch-king of Angmar, the terrible Gaunt-lords... all possess the sorcerous power to infuse the remains of the dead with fell spirits in service to the Enemy. Rumour speaks of haunted vales in the realm of Angmar inhabited almost wholly by these spirits and the fell wights they produce....</t>
  </si>
  <si>
    <t>Wargs are sometimes used by goblins as mounts to extend the range of their attacks against villages and settlements, for goblins are loth to strike further than they can march in a single night and still return to the dark safety of their caves before morning comes.</t>
  </si>
  <si>
    <t>The Festival Garden of Duillond is rife with pesky pests, and some very practical help is needed to rid the garden of its problems.</t>
  </si>
  <si>
    <t>You have reached Acquaintance standing with the Ale Association.</t>
  </si>
  <si>
    <t>You have reached Kindred standing with the Ale Association.</t>
  </si>
  <si>
    <t>The festival cookies all contained strange pieces of paper with meaningingful phrases written upon them.</t>
  </si>
  <si>
    <t>The festival cookies all contained strange pieces of paper with meaningingful phrases written on them.</t>
  </si>
  <si>
    <t>To show true loyalty to the racing hobbits, you must select each of them as your favoured contestant many times and win.</t>
  </si>
  <si>
    <t>Select and win with Dashing Daffodilly, Bustle with Burdy, Gladdy's Gait, and Mudric's Momentum 3 times each.</t>
  </si>
  <si>
    <t>To show true loyalty to the racing dwarves, you must select each of them as your favoured contestant many times and win.</t>
  </si>
  <si>
    <t>Select and win with Kolmar's Credulity, Leg it, Lar, Signar's Swift Step, and Ottó the Outstanding 3 times each.</t>
  </si>
  <si>
    <t>So many races to win!</t>
  </si>
  <si>
    <t>Saffron's lipstick can be purchased during the Summer Festival. You should use Saffron's lipstick many times to accomplish this deed.</t>
  </si>
  <si>
    <t>Foul blast can be purchased during the Summer Festival. You should use foul blast many times to accomplish this deed.</t>
  </si>
  <si>
    <t>Vile vittles can be purchased during the Summer Festival. You should use vile vittles many times to accomplish this deed.</t>
  </si>
  <si>
    <t>Monster fare can be purchased during the Summer Festival. You should use monster fare many times to accomplish this deed.</t>
  </si>
  <si>
    <t>Fire-breathing potions can be purchased during the Summer Festival. You should use the fire-breathing potion many times to accomplish this deed.</t>
  </si>
  <si>
    <t>Essence of toad can be purchased during the Summer Festival. You should use essence of toad many times to accomplish this deed.</t>
  </si>
  <si>
    <t>Cave-claws have long assisted miners in discovering the greatest of treasures. This deed can only be advanced with Domesticated Cave-claws.</t>
  </si>
  <si>
    <t>Doom-shrooms can be purchased during the Spring Festival. You should use doom-shrooms many times to accomplish this deed.</t>
  </si>
  <si>
    <t>Farmer Sandson has opened his yearly Egg Scramble event...can you collect the rare golden egg?</t>
  </si>
  <si>
    <t>Listen to all twelve of the hobbits' stories about Bilbo Baggins' adventures.</t>
  </si>
  <si>
    <t>You have earned the Thespian title by participating in the Yule Festival Play.</t>
  </si>
  <si>
    <t>There is much to do while travelling through the lands of Eriador.</t>
  </si>
  <si>
    <t>Complete quests in the Cape of Belfalas.</t>
  </si>
  <si>
    <t>Collect a skulk of foxes.</t>
  </si>
  <si>
    <t>Collect a string of Gondorian steeds.</t>
  </si>
  <si>
    <t>You stood up on the side of Erebor for Durin's Day, and saw what the sun revealed when it touched the dwarf-wrought stone.</t>
  </si>
  <si>
    <t>Thrice you have stood up on the side of Erebor for Durin's Day, and saw what the sun revealed when it touched the dwarf-wrought stone.</t>
  </si>
  <si>
    <t>You stood not once but twice up on the side of Erebor for Durin's Day, and saw what the sun revealed when it touched the dwarf-wrought stone.</t>
  </si>
  <si>
    <t>The Wistmead wheat maze has many amazing challenges.</t>
  </si>
  <si>
    <t>You donned the costume and went from door to neighbourhood door. But have you tasted each kind of treat?</t>
  </si>
  <si>
    <t>Black-foot Carrying Chickens can be bartered for Hobnanigans Tokens or Buried Treasure Tokens during either event. You should use a Black-foot Carrying Chicken many times to accomplish this deed.</t>
  </si>
  <si>
    <t>Orange Wyandotte Carrying Chickens can be bartered for Hobnanigans Tokens or Buried Treasure Tokens during either event. You should use an Orange Wyandotte Carrying Chicken many times to accomplish this deed.</t>
  </si>
  <si>
    <t>Complete Midsummer quests in Minas Tirith and across Middle-earth to unlock more unique, seasonal rewards.</t>
  </si>
  <si>
    <t>Complete all four firefly lantern quests twice.</t>
  </si>
  <si>
    <t>Niphredil fireworks can be bartered for Midsummer tokens. You should use niphredil fireworks many times to accomplish this deed.</t>
  </si>
  <si>
    <t>Complete 'A Mission to Bring Good Cheer'.</t>
  </si>
  <si>
    <t>Unravel the the epic tale of the Shadows of Angmar.</t>
  </si>
  <si>
    <t>Unravel the Epic Story for Allies of the King.</t>
  </si>
  <si>
    <t>The Nazgûl that rode upon the fell-beast, which lies now dead in the Brown Lands, is missing somewhere along the Great River. Perhaps the residents of those lands have seen some sign of its passage.</t>
  </si>
  <si>
    <t>Complete Book 1: The Road to Gondor through Book 9: The Ring of Power</t>
  </si>
  <si>
    <t>Unravel the story of 'The Black Book of Mordor - Where the Shadows Lie'.</t>
  </si>
  <si>
    <t>Complete Where the Shadows Lie, Chapter 1-Chapter 13</t>
  </si>
  <si>
    <t>Unravel the Epic Story for Volume V: The Peace of Middle-earth.</t>
  </si>
  <si>
    <t>Complete 'Book 1: A Time of Celebration', and future installments.</t>
  </si>
  <si>
    <t>The Wardens of Annúminas consider you a friend and are willing to trust you with more important endeavours.</t>
  </si>
  <si>
    <t>The Wardens of Annúminas look upon you as an honorary member of their people. You are welcome among their number and their homes.</t>
  </si>
  <si>
    <t>Your name is now known throughout the entirety of Bree-land and the people know that you act in their interest.</t>
  </si>
  <si>
    <t>All you have done within the bounds of Bree-land has made the folk who live within its bounds friendly to you.</t>
  </si>
  <si>
    <t>By completing a great number of tasks, you are earning a reputation as someone with a 'can do' attitude and tolerant spirit.</t>
  </si>
  <si>
    <t>You are working towards becoming a hero to all in Middle-earth.</t>
  </si>
  <si>
    <t>There are many Elves throughout Middle-earth, and you have begun a journey to know them all.</t>
  </si>
  <si>
    <t>The hobbits, normally a people distrustful of strangers, have come to find you a welcome guest within the Mathom House.</t>
  </si>
  <si>
    <t>The Mathom Society regards you as more than just a friendly contributor -- in fact, you have become something of a reliable ally.</t>
  </si>
  <si>
    <t>You are known to those hobbits who find the outside world something of wonder, the Mathom Society.</t>
  </si>
  <si>
    <t>You may not have been born among the Men of Bree and you may not make the small towns throughout Bree-land your home, but you are welcome wherever you go.</t>
  </si>
  <si>
    <t>The Rangers of Esteldín consider you to be an honorary member of their number. You are a kindred soul standing beside them on the field of battle.</t>
  </si>
  <si>
    <t>The Rangers of Esteldín respect you and consider you a friendly voice and assistant to their causes.</t>
  </si>
  <si>
    <t>All you have done for the Elves of Rivendell has earned a sincere bond of friendship that gives you great respect among them.</t>
  </si>
  <si>
    <t>You have done much to earn their respect, and now the Elves of Rivendell consider you to be one of their allies.</t>
  </si>
  <si>
    <t>You are now known to the Elves of Rivendell.</t>
  </si>
  <si>
    <t>You have become an important part of the Council of the North, and the Free Peoples of Angmar feel a kindred bond with you.</t>
  </si>
  <si>
    <t>In Angmar, the last hope of Free Peoples looks to you to stand beside them among the members of the Council of the North.</t>
  </si>
  <si>
    <t>The Free Peoples fighting against the tyranny of Angmar number you among their friends.</t>
  </si>
  <si>
    <t>The Lossoth no longer consider you an outsider, instead they welcome you as an ally against the many enemies that they face.</t>
  </si>
  <si>
    <t>You have earned the trust of the Lossoth -- even their friendship -- and they now treat you far differently than any other outsider.</t>
  </si>
  <si>
    <t>The Lossoth are a distrustful brood, but you are now known to them, and this could be a good thing.</t>
  </si>
  <si>
    <t>Even the White Lady knows of your efforts and as such you have earned the highest honour among the Galadhrim.</t>
  </si>
  <si>
    <t>The Elves of Lothlórien now consider you friendly enough to be trusted unwatched throughout the forest.</t>
  </si>
  <si>
    <t>In the peaceful lands of the Galadhrim, the Elves who protect the sacred bowers know your name.</t>
  </si>
  <si>
    <t>The Iron Garrison Guards now consider you to be a friendly face and welcome addition to their efforts in Moria.</t>
  </si>
  <si>
    <t>Your continued efforts to aid the Algraig remove their wariness and endear you to them as an ally.</t>
  </si>
  <si>
    <t>Your continued efforts to aid the Grey Company endears you to them as a friend.</t>
  </si>
  <si>
    <t>The Grey Company has learned that you are willing to aid them, and this heartens them some.</t>
  </si>
  <si>
    <t>You are now trusted among the Malledhrim, and with that trust comes an expectation of continued assistance.</t>
  </si>
  <si>
    <t>The Malledhrim now consider you a friend to their cause and respect you more.</t>
  </si>
  <si>
    <t>As the vanguard pushing evil from Mirkwood, the Malledhrim look for any that will stand with them. You have become known to their leaders.</t>
  </si>
  <si>
    <t>All you have done within the bounds of Dunland has made the folk who live there friendly to you.</t>
  </si>
  <si>
    <t>The Riders of Stangard now consider you one of their own, they will look to you to lead charges against the forces of the Enemy wherever they go.</t>
  </si>
  <si>
    <t>The Riders of Stangard now consider you a friend to their cause and respect you more.</t>
  </si>
  <si>
    <t>You may not have been born among the Rohirrim and you may not make the small towns throughout Rohan your home, but you are welcome wherever you go among Théodred's Company.</t>
  </si>
  <si>
    <t>All you have done for Théodred's Company has made these Rohirrim friendly with you.</t>
  </si>
  <si>
    <t>When the Wold is in need of aid, its inhabitants expect that you will find your way to the forefront of battle to assist them.</t>
  </si>
  <si>
    <t>You may not have been born among the Men of the Norcrofts, and you may not make the small towns throughout Rohan your home, but you are welcome wherever you go.</t>
  </si>
  <si>
    <t>When the Norcrofts are in need of aid, the inhabitants expect that you will find your way to the forefront of battle to assist them.</t>
  </si>
  <si>
    <t>Your name is now known throughout the entirety of the Norcrofts, and the people know that you act in their interest.</t>
  </si>
  <si>
    <t>You may not have been born among the Men of the Sutcrofts, and you may not make the small towns throughout Rohan your home, but you are welcome wherever you go.</t>
  </si>
  <si>
    <t>When the Sutcrofts are in need of aid, their inhabitants expect that you will find your way to the forefront of battle to assist them.</t>
  </si>
  <si>
    <t>Your name is now known throughout the entirety of the Sutcrofts, and the people know that you act in their interest.</t>
  </si>
  <si>
    <t>You may not have been born among the Men of the Entwash Vale, and you may not make the small towns throughout Rohan your home, but you are welcome wherever you go.</t>
  </si>
  <si>
    <t>When the Entwash Vale is in need of aid, its inhabitants expect that you will find your way to the forefront of battle to assist them in their time of need.</t>
  </si>
  <si>
    <t>Your name is now known throughout the entirety of the Entwash Vale, and the people know that you act in their interest.</t>
  </si>
  <si>
    <t>When Wildermore is in need of aid, its inhabitants expect that you will find your way to the forefront of battle to assist them.</t>
  </si>
  <si>
    <t>All you have done within the bounds of Wildermore has made the folk who live here friendly to you.</t>
  </si>
  <si>
    <t>The Ents of Fangorn consider you a stalwart ally and trusted confidant in all things that they do.</t>
  </si>
  <si>
    <t>The Ents of Fangorn consider you a friend and are willing to trust you with more important endeavours.</t>
  </si>
  <si>
    <t>You may not have been born a Helming, but you are welcome wherever you go in the western Westemnet.</t>
  </si>
  <si>
    <t>The people of Ringló Vale have come to respect you as one of their own.</t>
  </si>
  <si>
    <t>When Ringló Vale is in need of aid, its inhabitants expect that you will find your way to the forefront of battle to assist them.</t>
  </si>
  <si>
    <t>All you have done within the bounds of Ringló Vale has made the folk who live here friendly to you.</t>
  </si>
  <si>
    <t>Your name is now known throughout Ringló Vale, and the people know that you act in their interest.</t>
  </si>
  <si>
    <t>The people of Dor-en-Ernil have come to respect you as one of their own.</t>
  </si>
  <si>
    <t>When Dor-en-Ernil is in need of aid, its inhabitants expect that you will find your way to the forefront of battle to assist them.</t>
  </si>
  <si>
    <t>All you have done within the bounds of Dor-en-Ernil has made the folk who live here friendly to you.</t>
  </si>
  <si>
    <t>Your name is now known throughout Dor-en-Ernil, and the people know that you act in their interest.</t>
  </si>
  <si>
    <t>The people of Lebennin have come to respect you as one of their own.</t>
  </si>
  <si>
    <t>When Lebennin is in need of aid, its inhabitants expect that you will find your way to the forefront of battle to assist them.</t>
  </si>
  <si>
    <t>All you have done within the bounds of Lebennin has made the folk who live here friendly to you.</t>
  </si>
  <si>
    <t>Your name is now known throughout Lebennin, and the people know that you act in their interest.</t>
  </si>
  <si>
    <t>You may not have been born among the people of Central Gondor, and you may not make the small towns throughout the coastal reaches your home, but you are welcome wherever you go.</t>
  </si>
  <si>
    <t>When central Gondor is in need of aid, its inhabitants expect that you will find your way to the forefront of battle to assist them.</t>
  </si>
  <si>
    <t>All you have done within the bounds of central Gondor has made the folk who live here friendly to you.</t>
  </si>
  <si>
    <t>Your name is now known throughout the entirety of Central Gondor, and the people know that you act in their interest.</t>
  </si>
  <si>
    <t>You have proven yourself invaluable to the Rangers of Ithilien and have done much to aid Gondor and its people. For this, the Rangers now count you among their own.</t>
  </si>
  <si>
    <t>The Rangers of Ithilien now know to call upon you in times of strife, and they consider you a skilled ally.</t>
  </si>
  <si>
    <t>The Rangers of Ithilien have grown to count you among their friends.</t>
  </si>
  <si>
    <t>Your name is now known among the Rangers of Ithilien.</t>
  </si>
  <si>
    <t>The people of Old Anórien and Minas Tirith celebrate you whenever you travel through their lands.</t>
  </si>
  <si>
    <t>The people of Old Anórien and Minas Tirith honour you whenever you travel through their lands.</t>
  </si>
  <si>
    <t>The people of Old Anórien and Minas Tirith respect you whenever you travel through their lands.</t>
  </si>
  <si>
    <t>When Old Anórien is in need of aid, its inhabitants expect that you will find your way to the forefront of battle to assist them.</t>
  </si>
  <si>
    <t>Your name is now known throughout the entirety of Old Anórien, and the people know that you act in their interest.</t>
  </si>
  <si>
    <t>Your name is now known among the Host of the West.</t>
  </si>
  <si>
    <t>Your name is now known throughout the entirety of Far Anórien, and the people know that you act in their interest.</t>
  </si>
  <si>
    <t>Those in the Conquest of Gorgoroth honour you whenever you travel.</t>
  </si>
  <si>
    <t>Those in the Conquest of Gorgoroth look upon you as member of their cause. You are always welcome among their rank and numbers.</t>
  </si>
  <si>
    <t>Those in the conquest of Gorgoroth expect that you will find your way to the forefront of battle to assist them.</t>
  </si>
  <si>
    <t>All you have done within the bounds of Gorgoroth has made those in its conquest friendly to you.</t>
  </si>
  <si>
    <t>Your name is now known throughout those of the Nêbh Rûdh, and these Drúedain know that you act in their interest.</t>
  </si>
  <si>
    <t>All you have done to aid Erebor has made the Dwarves friendly to you.</t>
  </si>
  <si>
    <t>Your name is now known among the Dwarves of Erebor, and they know that you act in their interest.</t>
  </si>
  <si>
    <t>Your name is now known among the Elves of Felegoth, and they know that you act in their interest.</t>
  </si>
  <si>
    <t>The Grey Mountains Expedition look upon you as member of their cause. You are always welcome among their rank and numbers.</t>
  </si>
  <si>
    <t>The Grey Mountains Expedition expect that you will find your way to the forefront of battle to assist them.</t>
  </si>
  <si>
    <t>All you have done to aid the Grey Mountains Expedition has made the dwarves friendly to you.</t>
  </si>
  <si>
    <t>Your name is now known throughout the Grey Mountains Expedition, and they know that you act in their interest.</t>
  </si>
  <si>
    <t>Those in The Great Alliance respect you wherever you travel.</t>
  </si>
  <si>
    <t>Those in the conquest of Imlad Morgul celebrate you whenever you travel.</t>
  </si>
  <si>
    <t>Those in the conquest of Imlad Morgul honour you whenever you travel.</t>
  </si>
  <si>
    <t>Those in the conquest of Imlad Morgul respect you whenever you travel.</t>
  </si>
  <si>
    <t>Those in the conquest of Imlad Morgul expect that you will find your way to the forefront of battle to assist them.</t>
  </si>
  <si>
    <t>All you have done within the bounds of Imlad Morgul has made those in its conquest friendly to you.</t>
  </si>
  <si>
    <t>Assist in the Reclamation of Minas Ithil.</t>
  </si>
  <si>
    <t>Your name is now known throughout the Wells of Langflood.</t>
  </si>
  <si>
    <t>While no respectable hobbit has ever had much to do with spiders, it seems of late that new breeds of the horrid things -- far larger than any proper spider ought to be -- have been migrating here from somewhere across the mountains to the East. For reasons unknown, these unpleasant creatures appear to have developed a great dislike for hobbits, making them quite a hazard for Little Folk living out on the edges of the Shire or beyond.</t>
  </si>
  <si>
    <t>Living near Mirkwood, you and your kin are no stranger to monstrous spiders twisted by darkness.</t>
  </si>
  <si>
    <t>Where have these horrors come from? What ever happened to nice little garden spiders eating flies and all that? These days your idea of a spider starts at about two feet across and goes up from there -- hardly the kind of thing you would expect to encounter in the cozy Shire, yet now they seem to be common in all the forests of Eriador. It is enough to make even the most staid and placid hobbit sit up and take notice that things are getting rather queer these days.</t>
  </si>
  <si>
    <t>From your youth you recall an old Elven tale of some great spider that tried to devour all the light in the world...and how though she was driven off and disappeared forever, her brood was left to swarm and multiply in dreadful, dark places. You remember how that tall-tale used to send a chill down your spine every time your dad told it -- but with all that you have seen of late, you wonder if maybe there might be some truth to it....</t>
  </si>
  <si>
    <t>Goblins have always been the enemy of Beornings ever since Beorn was driven from the Misty Mountains.</t>
  </si>
  <si>
    <t>The goblins were created by Morgoth long ago, as captive Elves were tortured and twisted into mockeries of themselves and set upon the world as eternal enemies to their former kin. All that was good in them was turned to evil, and the Elves have striven for ages since to eradicate them from Middle-earth...to no avail.</t>
  </si>
  <si>
    <t>Enmity of the Cultists III</t>
  </si>
  <si>
    <t>Stout-axe</t>
  </si>
  <si>
    <t>Defeat 300 cultists sworn to the Dark Lord</t>
  </si>
  <si>
    <t>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t>
  </si>
  <si>
    <t>Enmity of the Cultists II</t>
  </si>
  <si>
    <t>Defeat 200 cultists sworn to the Dark Lord</t>
  </si>
  <si>
    <t>Enmity of the Cultists</t>
  </si>
  <si>
    <t>Defeat 100 cultists sworn to the Dark Lord</t>
  </si>
  <si>
    <t>Guest of Thorin's Hall</t>
  </si>
  <si>
    <t>During their thralldom in Barad-dûr, the Stout-axes were held to be lesser than even the lowliest Orc. Even as the Stout-axes endured the cruelty of the Enemy's servants, the old hatreds between dwarves and Orcs were not forgotten.</t>
  </si>
  <si>
    <t>Defeat 150 Orcs</t>
  </si>
  <si>
    <t>Defeat 50 Orcs</t>
  </si>
  <si>
    <t>Some Orcs are aware of Beornings' unique ability. They have yet to figure out how to stop the mauling, though.</t>
  </si>
  <si>
    <t>Jealous of the wealth and status of the Longbeards -- particularly since Durin's Folk reclaimed the Lonely Mountain -- the Dourhands have plotted to usurp their position as the leaders of the Dwarves of the Blue Mountains for many years now.</t>
  </si>
  <si>
    <t>Few dare to engage you in a war of words, and those who do, lose.</t>
  </si>
  <si>
    <t>Host of the West - Weaponist (Final)</t>
  </si>
  <si>
    <t>Host of the West - Weaponist (Advanced)</t>
  </si>
  <si>
    <t>Host of the West - Weaponist (Intermediate)</t>
  </si>
  <si>
    <t>Host of the West - Weaponist</t>
  </si>
  <si>
    <t>Host of the West - Armourer (Final)</t>
  </si>
  <si>
    <t>Host of the West - Armourer (Advanced)</t>
  </si>
  <si>
    <t>Host of the West - Armourer (Intermediate)</t>
  </si>
  <si>
    <t>Host of the West - Armourer</t>
  </si>
  <si>
    <t>Host of the West - Provisioner (Final)</t>
  </si>
  <si>
    <t>Host of the West - Provisioner (Advanced)</t>
  </si>
  <si>
    <t>Host of the West - Provisioner (Intermediate)</t>
  </si>
  <si>
    <t>Host of the West - Provisioner</t>
  </si>
  <si>
    <t>Those in The Great Alliance celebrate you wherever you travel.</t>
  </si>
  <si>
    <t>Those in The Great Alliance honour you wherever you travel.</t>
  </si>
  <si>
    <t>Not Active Reason</t>
  </si>
  <si>
    <t>#</t>
  </si>
  <si>
    <t>Obsolete</t>
  </si>
  <si>
    <t>Limited Time Only</t>
  </si>
  <si>
    <t>Time-gated</t>
  </si>
  <si>
    <t>Requires Purchase</t>
  </si>
  <si>
    <t>Seven Stars Title</t>
  </si>
  <si>
    <t>Not Active</t>
  </si>
  <si>
    <t>Not Active #</t>
  </si>
  <si>
    <t>Not Active Text</t>
  </si>
  <si>
    <t>You have earned the Seven Stars title.</t>
  </si>
  <si>
    <t>of the Seven Stars</t>
  </si>
  <si>
    <t>Use Title Writ - Seven Stars, a gift for seven years of play.</t>
  </si>
  <si>
    <t>Not Actively Achievable</t>
  </si>
  <si>
    <t>- The Court of Lothlórien -</t>
  </si>
  <si>
    <t>The Court of Lothlórien: Allegiance Level 1</t>
  </si>
  <si>
    <t>The Court of Lothlórien: Allegiance Level 2</t>
  </si>
  <si>
    <t>The Court of Lothlórien: Allegiance Level 3</t>
  </si>
  <si>
    <t>The Court of Lothlórien: Allegiance Level 4</t>
  </si>
  <si>
    <t>The Court of Lothlórien: Allegiance Level 5</t>
  </si>
  <si>
    <t>The Court of Lothlórien: Allegiance Level 6</t>
  </si>
  <si>
    <t>The Court of Lothlórien: Allegiance Level 7</t>
  </si>
  <si>
    <t>The Court of Lothlórien: Allegiance Level 8</t>
  </si>
  <si>
    <t>The Court of Lothlórien: Allegiance Level 9</t>
  </si>
  <si>
    <t>The Court of Lothlórien: Allegiance Level 10</t>
  </si>
  <si>
    <t>The Court of Lothlórien: Allegiance Level 11</t>
  </si>
  <si>
    <t>The Court of Lothlórien: Allegiance Level 12</t>
  </si>
  <si>
    <t>The Court of Lothlórien: Allegiance Level 13</t>
  </si>
  <si>
    <t>The Court of Lothlórien: Allegiance Level 14</t>
  </si>
  <si>
    <t>The Court of Lothlórien: Allegiance Level 15</t>
  </si>
  <si>
    <t>The Court of Lothlórien: Allegiance Level 16</t>
  </si>
  <si>
    <t>The Court of Lothlórien: Allegiance Level 17</t>
  </si>
  <si>
    <t>The Court of Lothlórien: Allegiance Level 18</t>
  </si>
  <si>
    <t>The Court of Lothlórien: Allegiance Level 19</t>
  </si>
  <si>
    <t>The Court of Lothlórien: Allegiance Level 20</t>
  </si>
  <si>
    <t>The Court of Lothlórien: Allegiance Level 21</t>
  </si>
  <si>
    <t>The Court of Lothlórien: Allegiance Level 22</t>
  </si>
  <si>
    <t>The Court of Lothlórien: Allegiance Level 23</t>
  </si>
  <si>
    <t>The Court of Lothlórien: Allegiance Level 24</t>
  </si>
  <si>
    <t>The Court of Lothlórien: Allegiance Level 25</t>
  </si>
  <si>
    <t>The Court of Lothlórien: Allegiance Level 26</t>
  </si>
  <si>
    <t>The Court of Lothlórien: Allegiance Level 27</t>
  </si>
  <si>
    <t>The Court of Lothlórien: Allegiance Level 28</t>
  </si>
  <si>
    <t>The Court of Lothlórien: Allegiance Level 29</t>
  </si>
  <si>
    <t>The Court of Lothlórien: Allegiance Level 30</t>
  </si>
  <si>
    <t>- The Kingdom of Gondor -</t>
  </si>
  <si>
    <t>The Kingdom of Gondor: Allegiance Level 1</t>
  </si>
  <si>
    <t>The Kingdom of Gondor: Allegiance Level 2</t>
  </si>
  <si>
    <t>The Kingdom of Gondor: Allegiance Level 3</t>
  </si>
  <si>
    <t>The Kingdom of Gondor: Allegiance Level 4</t>
  </si>
  <si>
    <t>The Kingdom of Gondor: Allegiance Level 5</t>
  </si>
  <si>
    <t>The Kingdom of Gondor: Allegiance Level 6</t>
  </si>
  <si>
    <t>The Kingdom of Gondor: Allegiance Level 7</t>
  </si>
  <si>
    <t>The Kingdom of Gondor: Allegiance Level 8</t>
  </si>
  <si>
    <t>The Kingdom of Gondor: Allegiance Level 9</t>
  </si>
  <si>
    <t>The Kingdom of Gondor: Allegiance Level 10</t>
  </si>
  <si>
    <t>The Kingdom of Gondor: Allegiance Level 11</t>
  </si>
  <si>
    <t>The Kingdom of Gondor: Allegiance Level 12</t>
  </si>
  <si>
    <t>The Kingdom of Gondor: Allegiance Level 13</t>
  </si>
  <si>
    <t>The Kingdom of Gondor: Allegiance Level 14</t>
  </si>
  <si>
    <t>The Kingdom of Gondor: Allegiance Level 15</t>
  </si>
  <si>
    <t>The Kingdom of Gondor: Allegiance Level 16</t>
  </si>
  <si>
    <t>The Kingdom of Gondor: Allegiance Level 17</t>
  </si>
  <si>
    <t>The Kingdom of Gondor: Allegiance Level 18</t>
  </si>
  <si>
    <t>The Kingdom of Gondor: Allegiance Level 19</t>
  </si>
  <si>
    <t>The Kingdom of Gondor: Allegiance Level 20</t>
  </si>
  <si>
    <t>The Kingdom of Gondor: Allegiance Level 21</t>
  </si>
  <si>
    <t>The Kingdom of Gondor: Allegiance Level 22</t>
  </si>
  <si>
    <t>The Kingdom of Gondor: Allegiance Level 23</t>
  </si>
  <si>
    <t>The Kingdom of Gondor: Allegiance Level 24</t>
  </si>
  <si>
    <t>The Kingdom of Gondor: Allegiance Level 25</t>
  </si>
  <si>
    <t>The Kingdom of Gondor: Allegiance Level 26</t>
  </si>
  <si>
    <t>The Kingdom of Gondor: Allegiance Level 27</t>
  </si>
  <si>
    <t>The Kingdom of Gondor: Allegiance Level 28</t>
  </si>
  <si>
    <t>The Kingdom of Gondor: Allegiance Level 29</t>
  </si>
  <si>
    <t>The Kingdom of Gondor: Allegiance Level 30</t>
  </si>
  <si>
    <t>League of the Axe</t>
  </si>
  <si>
    <t>Neutral to the League of the Axe</t>
  </si>
  <si>
    <t>Known to the League of the Axe</t>
  </si>
  <si>
    <t>Ally to the League of the Axe</t>
  </si>
  <si>
    <t>Friend to the League of the Axe</t>
  </si>
  <si>
    <t>The Tournament of the Twins - The Cloak of Elrohir</t>
  </si>
  <si>
    <t>The Tournament of the Twins - Contender's Frame</t>
  </si>
  <si>
    <t>The Tournament of the Twins - Honourable Contender</t>
  </si>
  <si>
    <t>The Tournament of the Twins - Exalted Champion of Rivendell</t>
  </si>
  <si>
    <t>The Tournament of the Twins - The Cloak of Elladan</t>
  </si>
  <si>
    <t>The Tournament of the Twins - Champion of Rivendell</t>
  </si>
  <si>
    <t>The Tournament of the Twins - Hero's Frame</t>
  </si>
  <si>
    <t>The Tournament of the Twins - Favoured of Elrond</t>
  </si>
  <si>
    <t>The Tournament of the Twins - Gladiator's Frame</t>
  </si>
  <si>
    <t>The Tournament of the Twins - Herald of Rivendell</t>
  </si>
  <si>
    <t>The League of the Axe are a distrustful group, but they no longer consider you a threat to their livelihood, and this could be a good thing.</t>
  </si>
  <si>
    <t>You must earn Neutral standing with the League of the Axe</t>
  </si>
  <si>
    <t>You must earn Acquaintance standing with the League of the Axe</t>
  </si>
  <si>
    <t>You must earn Ally standing with the League of the Axe</t>
  </si>
  <si>
    <t>You have earned the trust of the League of the Axe -- even their friendship -- and they now treat you far differently than any other outsider.</t>
  </si>
  <si>
    <t>You must earn Friend standing with the League of the Axe</t>
  </si>
  <si>
    <t>You must earn Kindred standing with the Woodmen's Brotherhood</t>
  </si>
  <si>
    <t>You must earn Ally standing with the Woodmen's Brotherhood</t>
  </si>
  <si>
    <t>You must earn Friend standing with the Woodmen's Brotherhood</t>
  </si>
  <si>
    <t>You must earn Acquaintance standing with the Woodmen's Brotherhood</t>
  </si>
  <si>
    <t>Earn 7500 Honour by completing Deeds in Eriador</t>
  </si>
  <si>
    <t>Earn 5000 Honour by completing Deeds in Eriador</t>
  </si>
  <si>
    <t>Honourable Contender</t>
  </si>
  <si>
    <t>Exalted Champion of Rivendell</t>
  </si>
  <si>
    <t>Champion of Rivendell</t>
  </si>
  <si>
    <t>Favoured of Elrond</t>
  </si>
  <si>
    <t>Herald of Rivendell</t>
  </si>
  <si>
    <t>Earn 22500 Honour by completing Deeds in Eriador</t>
  </si>
  <si>
    <t>Earn 20000 Honour by completing Deeds in Eriador</t>
  </si>
  <si>
    <t>Earn 17500 Honour by completing Deeds in Eriador</t>
  </si>
  <si>
    <t>Earn 15000 Honour by completing Deeds in Eriador</t>
  </si>
  <si>
    <t>Earn 12500 Honour by completing Deeds in Eriador</t>
  </si>
  <si>
    <t>Earn 10000 Honour by completing Deeds in Eriador</t>
  </si>
  <si>
    <t>Earn 2500 Honour by completing Deeds in Eriador for Elrohir</t>
  </si>
  <si>
    <t>Earn 2500 Honour by completing Deeds in Eriador for Elladan</t>
  </si>
  <si>
    <t>Seeker of Truth</t>
  </si>
  <si>
    <t>Revealer of the Lost</t>
  </si>
  <si>
    <t>- Account Anniversary -</t>
  </si>
  <si>
    <t>- Book 14 / Eregion pre-release, 2008 -</t>
  </si>
  <si>
    <t>You have aided in the search for the lost Ring-lore of Eregion.</t>
  </si>
  <si>
    <t>Master of Forgotten Lore</t>
  </si>
  <si>
    <t>Complete 'Fragment of Eregion's Lore' or 'Shreds of Eregion's Lore' 16 times.</t>
  </si>
  <si>
    <t>Complete 'Fragment of Eregion's Lore' or 'Shreds of Eregion's Lore' 12 times.</t>
  </si>
  <si>
    <t>Complete 'Fragment of Eregion's Lore' or 'Shreds of Eregion's Lore' 8 times.</t>
  </si>
  <si>
    <t>Complete 'Fragment of Eregion's Lore' or 'Shreds of Eregion's Lore' 4 times.</t>
  </si>
  <si>
    <t>- 2015 World Consolidation Event -</t>
  </si>
  <si>
    <t>World Consolidation Begins</t>
  </si>
  <si>
    <t>Of Elendilmir</t>
  </si>
  <si>
    <t>Of Anduin</t>
  </si>
  <si>
    <t>Of Arkenstone</t>
  </si>
  <si>
    <t>Of Belegaer</t>
  </si>
  <si>
    <t>Of Brandywine</t>
  </si>
  <si>
    <t>Of Crickhollow</t>
  </si>
  <si>
    <t>Of Dwarrowdelf</t>
  </si>
  <si>
    <t>Of Eldar</t>
  </si>
  <si>
    <t>Of Estel</t>
  </si>
  <si>
    <t>Of Evernight</t>
  </si>
  <si>
    <t>Of Firefoot</t>
  </si>
  <si>
    <t>Of Gilrain</t>
  </si>
  <si>
    <t>Of Gladden</t>
  </si>
  <si>
    <t>Of Gwaihir</t>
  </si>
  <si>
    <t>Of Imladris</t>
  </si>
  <si>
    <t>Of Landroval</t>
  </si>
  <si>
    <t>Of Laurelin</t>
  </si>
  <si>
    <t>Of Maiar</t>
  </si>
  <si>
    <t>Of Meneldor</t>
  </si>
  <si>
    <t>Of Morthond</t>
  </si>
  <si>
    <t>Of Nimrodel</t>
  </si>
  <si>
    <t>Of Riddermark</t>
  </si>
  <si>
    <t>Of Silverlode</t>
  </si>
  <si>
    <t>Of Sirannon</t>
  </si>
  <si>
    <t>Of Snowbourn</t>
  </si>
  <si>
    <t>Of Vanyar</t>
  </si>
  <si>
    <t>Of Vilya</t>
  </si>
  <si>
    <t>Of Windfola</t>
  </si>
  <si>
    <t>Of Withywindle</t>
  </si>
  <si>
    <t>Of Fornost</t>
  </si>
  <si>
    <t>Of Mirkwood</t>
  </si>
  <si>
    <t>Of Aglarond</t>
  </si>
  <si>
    <t>World Consolidation Announcement</t>
  </si>
  <si>
    <t>Announcing the World Consolidation event and the closure of some worlds.</t>
  </si>
  <si>
    <t>You have received a letter announcing the upcoming World Consolidation event.</t>
  </si>
  <si>
    <t>The time is at hand. All must prepare themselves to journey to a new world.</t>
  </si>
  <si>
    <t>You have earned the Of Aglarond title.</t>
  </si>
  <si>
    <t>You have earned the Of Anduin title.</t>
  </si>
  <si>
    <t>You have earned the Of Arkenstone title.</t>
  </si>
  <si>
    <t>You have earned the Of Belegaer title.</t>
  </si>
  <si>
    <t>You have earned the Of Brandywine title.</t>
  </si>
  <si>
    <t>You have earned the Of Crickhollow title.</t>
  </si>
  <si>
    <t>You have earned the Of Dwarrowdelf title.</t>
  </si>
  <si>
    <t>You have earned the Of Eldar title.</t>
  </si>
  <si>
    <t>You have earned the Of Elendilmir title.</t>
  </si>
  <si>
    <t>You have earned the Of Estel title.</t>
  </si>
  <si>
    <t>You have earned the Of Evernight title.</t>
  </si>
  <si>
    <t>You have earned the Of Firefoot title.</t>
  </si>
  <si>
    <t>You have earned the Of Fornost title.</t>
  </si>
  <si>
    <t>You have earned the Of Gilrain title.</t>
  </si>
  <si>
    <t>You have earned the Of Gladden title.</t>
  </si>
  <si>
    <t>You have earned the Of Gwaihir title.</t>
  </si>
  <si>
    <t>You have earned the Of Imladris title.</t>
  </si>
  <si>
    <t>You have earned the Of Landroval title.</t>
  </si>
  <si>
    <t>You have earned the Of Laurelin title.</t>
  </si>
  <si>
    <t>You have earned the Of Maiar title.</t>
  </si>
  <si>
    <t>You have earned the Of Meneldor title.</t>
  </si>
  <si>
    <t>You have earned the Of Mirkwood title.</t>
  </si>
  <si>
    <t>You have earned the Of Morthond title.</t>
  </si>
  <si>
    <t>You have earned the Of Nimrodel title.</t>
  </si>
  <si>
    <t>You have earned the Of Riddermark title.</t>
  </si>
  <si>
    <t>You have earned the Of Silverlode title.</t>
  </si>
  <si>
    <t>You have earned the Of Sirannon title.</t>
  </si>
  <si>
    <t>You have earned the Of Snowbourn title.</t>
  </si>
  <si>
    <t>You have earned the Of Vanyar title.</t>
  </si>
  <si>
    <t>You have earned the Of Vilya title.</t>
  </si>
  <si>
    <t>You have earned the Of Windfola title.</t>
  </si>
  <si>
    <t>You have earned the Of Withywindle title.</t>
  </si>
  <si>
    <t>of Aglarond</t>
  </si>
  <si>
    <t>of Anduin</t>
  </si>
  <si>
    <t>of Arkenstone</t>
  </si>
  <si>
    <t>of Belegaer</t>
  </si>
  <si>
    <t>of Brandywine</t>
  </si>
  <si>
    <t>of Crickhollow</t>
  </si>
  <si>
    <t>of Dwarrowdelf</t>
  </si>
  <si>
    <t>of Eldar</t>
  </si>
  <si>
    <t>of Elendilmir</t>
  </si>
  <si>
    <t>of Estel</t>
  </si>
  <si>
    <t>of Evernight</t>
  </si>
  <si>
    <t>of Firefoot</t>
  </si>
  <si>
    <t>of Fornost</t>
  </si>
  <si>
    <t>of Gilrain</t>
  </si>
  <si>
    <t>of Gladden</t>
  </si>
  <si>
    <t>of Gwaihir</t>
  </si>
  <si>
    <t>of Imladris</t>
  </si>
  <si>
    <t>of Landroval</t>
  </si>
  <si>
    <t>of Laurelin</t>
  </si>
  <si>
    <t>of Maiar</t>
  </si>
  <si>
    <t>of Meneldor</t>
  </si>
  <si>
    <t>of Mirkwood</t>
  </si>
  <si>
    <t>of Morthond</t>
  </si>
  <si>
    <t>of Nimrodel</t>
  </si>
  <si>
    <t>of Riddermark</t>
  </si>
  <si>
    <t>of Silverlode</t>
  </si>
  <si>
    <t>of Sirannon</t>
  </si>
  <si>
    <t>of Snowbourn</t>
  </si>
  <si>
    <t>of Vanyar</t>
  </si>
  <si>
    <t>of Vilya</t>
  </si>
  <si>
    <t>of Windfola</t>
  </si>
  <si>
    <t>of Withywindle</t>
  </si>
  <si>
    <t>Exist on Aglarond prior to August, 2015</t>
  </si>
  <si>
    <t>Exist on Anduin prior to August, 2015</t>
  </si>
  <si>
    <t>Exist on Arkenstone prior to August, 2015</t>
  </si>
  <si>
    <t>Exist on Belegaer prior to August, 2015</t>
  </si>
  <si>
    <t>Exist on Brandywine prior to August, 2015</t>
  </si>
  <si>
    <t>Exist on Crickhollow prior to August, 2015</t>
  </si>
  <si>
    <t>Exist on Dwarrowdelf prior to August, 2015</t>
  </si>
  <si>
    <t>Exist on Eldar prior to August, 2015</t>
  </si>
  <si>
    <t>Exist on Elendilmir prior to August, 2015</t>
  </si>
  <si>
    <t>Exist on Estel prior to August, 2015</t>
  </si>
  <si>
    <t>Exist on Evernight prior to August, 2015</t>
  </si>
  <si>
    <t>Exist on Firefoot prior to August, 2015</t>
  </si>
  <si>
    <t>Exist on Fornost prior to August, 2015</t>
  </si>
  <si>
    <t>Exist on Gilrain prior to August, 2015</t>
  </si>
  <si>
    <t>Exist on Gladden prior to August, 2015</t>
  </si>
  <si>
    <t>Exist on Gwaihir prior to August, 2015</t>
  </si>
  <si>
    <t>Exist on Imladris prior to August, 2015</t>
  </si>
  <si>
    <t>Exist on Landroval prior to August, 2015</t>
  </si>
  <si>
    <t>Exist on Laurelin prior to August, 2015</t>
  </si>
  <si>
    <t>Exist on Maiar prior to August, 2015</t>
  </si>
  <si>
    <t>Exist on Meneldor prior to August, 2015</t>
  </si>
  <si>
    <t>Exist on Mirkwood prior to August, 2015</t>
  </si>
  <si>
    <t>Exist on Morthond prior to August, 2015</t>
  </si>
  <si>
    <t>Exist on Nimrodel prior to August, 2015</t>
  </si>
  <si>
    <t>Exist on Riddermark prior to August, 2015</t>
  </si>
  <si>
    <t>Exist on Silverlode prior to August, 2015</t>
  </si>
  <si>
    <t>Exist on Sirannon prior to August, 2015</t>
  </si>
  <si>
    <t>Exist on Snowbourn prior to August, 2015</t>
  </si>
  <si>
    <t>Exist on Vanyar prior to August, 2015</t>
  </si>
  <si>
    <t>Exist on Vilya prior to August, 2015</t>
  </si>
  <si>
    <t>Exist on Windfola prior to August, 2015</t>
  </si>
  <si>
    <t>Exist on Withywindle prior to August, 2015</t>
  </si>
  <si>
    <t>- Festivals -</t>
  </si>
  <si>
    <t>A Day of Pranks</t>
  </si>
  <si>
    <t>A day of fun and running afoul of foolish antics.</t>
  </si>
  <si>
    <t>April Observer</t>
  </si>
  <si>
    <t>An April 1 deed from many years ago.</t>
  </si>
  <si>
    <t>Harvestmath</t>
  </si>
  <si>
    <t>Foliage Watcher</t>
  </si>
  <si>
    <t>Harvestmath brings yet another bountiful farming season to a close as the leaves begin to turn gold and the days grow short and cool.</t>
  </si>
  <si>
    <t>Log in during the Harvest Festival of 2010</t>
  </si>
  <si>
    <t>Yule</t>
  </si>
  <si>
    <t>Endurer of Long Winters</t>
  </si>
  <si>
    <t>The Yule Festival is upon us! Bundle up and brave the snow, for there is much to be accomplished.</t>
  </si>
  <si>
    <t>Log in during Yule of ?.</t>
  </si>
  <si>
    <t>- Bounder's Bounty, 2013 -</t>
  </si>
  <si>
    <t>Bounder's Bounty (Tier 3)</t>
  </si>
  <si>
    <t>Bounder's Bounty (Tier 2)</t>
  </si>
  <si>
    <t>Bounder's Bounty (Tier 1)</t>
  </si>
  <si>
    <t>Hand in Bounder's Tokens to unlock unique rewards.</t>
  </si>
  <si>
    <t>Complete 50 'Aiding in the Bounty' to unlock unique rewards</t>
  </si>
  <si>
    <t>Bountiful Bounder</t>
  </si>
  <si>
    <t>Complete 5 'Aiding in the Bounty' to unlock unique rewards</t>
  </si>
  <si>
    <t>Complete 20 'Aiding in the Bounty' to unlock unique rewards</t>
  </si>
  <si>
    <t>- Mordor, 2017 -</t>
  </si>
  <si>
    <t>Mordor Collector</t>
  </si>
  <si>
    <t>Mordor Ultimate Fan</t>
  </si>
  <si>
    <t>You have earned the Mordor Ultimate Fan title.</t>
  </si>
  <si>
    <t>You have earned the Mordor Collector title.</t>
  </si>
  <si>
    <t>A reward for ordering the Ultimate Fan Bundle for the Mordor expansion</t>
  </si>
  <si>
    <t>A reward for ordering the Ultimate Fan Bundle or the Collector's Edition for the Mordor expansion.</t>
  </si>
  <si>
    <t>Walked Into Mordor</t>
  </si>
  <si>
    <t>the Ultimate</t>
  </si>
  <si>
    <t>- Miscellaneous -</t>
  </si>
  <si>
    <t>Aria of Virtues</t>
  </si>
  <si>
    <t>You have earned Virtues from the Aria of the Valar</t>
  </si>
  <si>
    <t>Receive Virtues from the Aria of the Valar.</t>
  </si>
  <si>
    <t>2013 Festival Steeds</t>
  </si>
  <si>
    <t>2014 Festival Steeds</t>
  </si>
  <si>
    <t>2015 Festival Steeds</t>
  </si>
  <si>
    <t>2016 Festival Steeds</t>
  </si>
  <si>
    <t>2017 Festival Steeds</t>
  </si>
  <si>
    <t>the Joyful Rider</t>
  </si>
  <si>
    <t>You have completed your collection of 2013 festival steeds.</t>
  </si>
  <si>
    <t>Mount 6 steeds from 2013</t>
  </si>
  <si>
    <t>the Revelling Rider</t>
  </si>
  <si>
    <t>You have completed your collection of 2014 festival steeds.</t>
  </si>
  <si>
    <t>You have completed your collection of 2015 festival steeds.</t>
  </si>
  <si>
    <t>the Rollicking Rider</t>
  </si>
  <si>
    <t>You have completed your collection of 2016 festival steeds.</t>
  </si>
  <si>
    <t>Mount 6 steeds from 2014</t>
  </si>
  <si>
    <t>Mount 6 steeds from 2015</t>
  </si>
  <si>
    <t>Mount 6 steeds from 2016</t>
  </si>
  <si>
    <t>You have completed your collection of 2017 festival steeds.</t>
  </si>
  <si>
    <t>Mount 7 steeds from 2017</t>
  </si>
  <si>
    <t>the Festive Rider</t>
  </si>
  <si>
    <t>the Delightful Rider</t>
  </si>
  <si>
    <t>Valar Trait Points - 120</t>
  </si>
  <si>
    <t>You have earned class trait points from the Valar level boost - 120</t>
  </si>
  <si>
    <t>Receive 28 trait points from the Valar level boost - 120.</t>
  </si>
  <si>
    <t>Discovering the Descendant</t>
  </si>
  <si>
    <t>Horsing Around</t>
  </si>
  <si>
    <t>An Unusual Arrival</t>
  </si>
  <si>
    <t>Without knowing where we have come from, we cannot possibly know where we are going. Éogar, master of Hengstacer Farm, will look for help around the farm and for someone to help train the new arrival once per day.</t>
  </si>
  <si>
    <t>Complete 9 quests at Hengstacer Farm</t>
  </si>
  <si>
    <t>An unusual horse you met in Combe seems to have bonded to you. Perhaps you were meant to help him in some way?</t>
  </si>
  <si>
    <t>Complete activities with the horse</t>
  </si>
  <si>
    <t>Studier of the Equine</t>
  </si>
  <si>
    <t>Destined for Rohan</t>
  </si>
  <si>
    <t>An unusual horse has arrived in the town of Combe and those tending the stables are having trouble giving it adequate attention.</t>
  </si>
  <si>
    <t>The deed auto-completes after you have purchased the Riders of Rohan legendary expansion.</t>
  </si>
  <si>
    <t>Consume Consumables: Snow-jars</t>
  </si>
  <si>
    <t>Ill Omens</t>
  </si>
  <si>
    <t>Consume Consumables: Bat Whirl</t>
  </si>
  <si>
    <t>Bat Whirl can be purchased during the Ill Omens Skirmish event. You should use Bat Whirl many times to accomplish this deed.</t>
  </si>
  <si>
    <t>Use 100 bat whirls</t>
  </si>
  <si>
    <t>Is Legendary?</t>
  </si>
  <si>
    <t>Yes</t>
  </si>
  <si>
    <t>Challenge: The Battle at Frostbluff -- Small Fellowship</t>
  </si>
  <si>
    <t>Challenge: The Battle at Frostbluff -- Fellowship</t>
  </si>
  <si>
    <t>Squire of Cluckland</t>
  </si>
  <si>
    <t>A dreadful cold has come down from the mountains!</t>
  </si>
  <si>
    <t>Complete -- Challenge: The Flame Shall Burn -- Small Fellowship</t>
  </si>
  <si>
    <t>Complete -- Challenge: The Flame Shall Burn -- Fellowship</t>
  </si>
  <si>
    <t>The Frostbluff King</t>
  </si>
  <si>
    <t>Legendary Server Deeds</t>
  </si>
  <si>
    <t>Out From the Shadows</t>
  </si>
  <si>
    <t>There and Bree Again</t>
  </si>
  <si>
    <t>Daughter of Strife</t>
  </si>
  <si>
    <t>Legendary Angmar</t>
  </si>
  <si>
    <t>Rambling Rover</t>
  </si>
  <si>
    <t>Legend of Angmar</t>
  </si>
  <si>
    <t>Legend of Moria</t>
  </si>
  <si>
    <t>Legendary Moria</t>
  </si>
  <si>
    <t>Through the Mines</t>
  </si>
  <si>
    <t>Scourge of Khazad-dûm</t>
  </si>
  <si>
    <t>Echoes of the Dead</t>
  </si>
  <si>
    <t>Mists of Anduin</t>
  </si>
  <si>
    <t>Legend of Mirkwood</t>
  </si>
  <si>
    <t>Legendary Mirkwood</t>
  </si>
  <si>
    <t>Into the Iron Fortress</t>
  </si>
  <si>
    <t>To the Hill of Dark Sorcery</t>
  </si>
  <si>
    <t>Legend of Limlight Gorge</t>
  </si>
  <si>
    <t>The Third Marshal</t>
  </si>
  <si>
    <t>Legendary Wildermore</t>
  </si>
  <si>
    <t>Up to the Mark</t>
  </si>
  <si>
    <t>Legend of Rohan</t>
  </si>
  <si>
    <t>Forth Eorlingas!</t>
  </si>
  <si>
    <t>Legend of Fangorn</t>
  </si>
  <si>
    <t>The Battle of the Hornburg</t>
  </si>
  <si>
    <t>A Glimmering in the Dark</t>
  </si>
  <si>
    <t>Siege of the White City</t>
  </si>
  <si>
    <t>Beacon of Gondor</t>
  </si>
  <si>
    <t>Ashes and Stars</t>
  </si>
  <si>
    <t>Adventure to Level 50 on a legendary server.</t>
  </si>
  <si>
    <t>This deed is for Legendary Servers.</t>
  </si>
  <si>
    <t>Bree-seeker</t>
  </si>
  <si>
    <t>Legendary Traveller</t>
  </si>
  <si>
    <t>Adventure to Level 15 on a legendary server.</t>
  </si>
  <si>
    <t>Complete Volume I, Book 15: Daughter of Strife on a legendary server.</t>
  </si>
  <si>
    <t>Rekindler of Light from the Shadow</t>
  </si>
  <si>
    <t>Shadow-breaker</t>
  </si>
  <si>
    <t>Delver of the Darkest Depths</t>
  </si>
  <si>
    <t>Complete Legendary Moria: Dark Delvings, Legendary Moria: Fil Gashan, Legendary Moria: Skûmfil, Legendary Moria: The Forges of Khazad-dûm, Legendary Moria: The Forgotten Treasury, Legendary Moria: The Grand Stair, Legendary Moria: The Sixteenth Hall, Legendary Moria: Filikul, and Legendary Moria: The Vile Maw.</t>
  </si>
  <si>
    <t>Adventure to Level 60 on a legendary server.</t>
  </si>
  <si>
    <t>Blaze of Hope</t>
  </si>
  <si>
    <t>Complete Volume II, Book 8: Return to Azanarukâr on a legendary server.</t>
  </si>
  <si>
    <t>Bane of Shadow and Flame</t>
  </si>
  <si>
    <t>Complete Volume III, Book 3: Echoes of the Dead on a legendary server.</t>
  </si>
  <si>
    <t>Noble and True</t>
  </si>
  <si>
    <t>Bane of the White Wizard</t>
  </si>
  <si>
    <t>Nemesis of the Necromancer</t>
  </si>
  <si>
    <t>Complete Volume III, Book 6: Mists of Anduin on a legendary server.</t>
  </si>
  <si>
    <t>Complete Legendary Mirkwood: Barad Guldur, Legendary Mirkwood: Dungeons of Dol Guldur, Legendary Mirkwood: Sammath Gûl, Legendary Mirkwood: Sword-hall of Dol Guldur, Legendary Mirkwood: Warg-pens of Dol Guldur on a legendary server.</t>
  </si>
  <si>
    <t>Dispeller of Isengard</t>
  </si>
  <si>
    <t>Adventure to Level 75 on a legendary server.</t>
  </si>
  <si>
    <t>Stalwart Journeyer</t>
  </si>
  <si>
    <t>Great River Guide</t>
  </si>
  <si>
    <t>Complete Limlight Gorge Explorer Deed, The Spirits of the Limlight Deed, Ancient Ruins of the Limlight Deed, Quests of the Limlight Gorge Deed, and Earn Kindred standing with the Heroes of Limlight Gorge on a legendary server.</t>
  </si>
  <si>
    <t>Complete Volume III, Book 9: The Third Marshal on a legendary server.</t>
  </si>
  <si>
    <t>Eorlingas by Deed</t>
  </si>
  <si>
    <t>Shatterer of Núrzum</t>
  </si>
  <si>
    <t>Complete Final Stand on a legendary server.</t>
  </si>
  <si>
    <t>on Horseback</t>
  </si>
  <si>
    <t>Adventure to Level 85 on a legendary server.</t>
  </si>
  <si>
    <t>Finish Rebuilding Hytbold on a legendary server.</t>
  </si>
  <si>
    <t>Helmingas by Deed</t>
  </si>
  <si>
    <t>Complete Volume III, Book 14: The Waters of Isengard and Earn Friend standing with the Ents of Fangorn on a legendary server.</t>
  </si>
  <si>
    <t>Tree Whisperer</t>
  </si>
  <si>
    <t>Legend of Helm's Deep</t>
  </si>
  <si>
    <t>Complete Volume III, Book 13: The Battle of the Hornburg on a legendary server.</t>
  </si>
  <si>
    <t>Adventure to Level 100 on a legendary server.</t>
  </si>
  <si>
    <t>of One Hundred</t>
  </si>
  <si>
    <t>Glimmer in the Dark</t>
  </si>
  <si>
    <t>Complete Legendary Angmar: Carn Dûm, Legendary Angmar: Urugarth, and Legendary Angmar: The Rift of Nûrz Ghâshu.</t>
  </si>
  <si>
    <t>Use 'Universal Title Writ - Rambling Rover', bartered from Quartermaster (Legendary Angmar Rewards) in Gath Forthnír for 15 Legendary Coins of Angmar.</t>
  </si>
  <si>
    <t>Use 'Title Writ - Legend of Angmar', bartered from Quartermaster (Legendary Angmar Rewards) in Gath Forthnír for 5 Legendary Coins of Angmar.</t>
  </si>
  <si>
    <t>Use 'Title Writ - Legend of Moria', bartered from Quartermaster (Legendary Moria Rewards) in The Twenty-first Hall for 15 Legendary Coins of Angmar.</t>
  </si>
  <si>
    <t>Adventure to Level 65.</t>
  </si>
  <si>
    <t>Adventure to Level 95.</t>
  </si>
  <si>
    <t>Complete Volume IV, Book 4: Siege of the White City on a legendary server.</t>
  </si>
  <si>
    <t>Complete Beacons of West Gondor and The Southern Beacons on a legendary server.</t>
  </si>
  <si>
    <t>Beacon</t>
  </si>
  <si>
    <t>Complete Ashes and Stars, Chapter 7 on a legendary server.</t>
  </si>
  <si>
    <t>Legend of Gondor</t>
  </si>
  <si>
    <t>With the One Ring destroyed and the Enemy undone, the surviving members of the Fellowship of the Ring and their dear friends have gathered in Merethrond for a grand banquet to commemorate the wedding of King Aragorn II Elessar to Queen Arwen Undómiel. NOTE: You must have the repeatable quest 'A Long-awaited Banquet, A Celebration Without End' underway to advance this Deed.</t>
  </si>
  <si>
    <t>Blocking is an art cultivated with practice.</t>
  </si>
  <si>
    <t>The League of the Axe is a distrustful group, but you are now known to them, and this could be a good thing.</t>
  </si>
  <si>
    <t>Ally to the Woodcutter's Brotherhood</t>
  </si>
  <si>
    <t>Friend to the Woodcutter's Brotherhood</t>
  </si>
  <si>
    <t>Known to the Woodcutter's Brotherhood</t>
  </si>
  <si>
    <t>Kindred to the Woodcutter's Brotherhood</t>
  </si>
  <si>
    <t>Woodcutter's Brotherhood</t>
  </si>
  <si>
    <t>The Woodcutter's Brotherhood now know to call upon you in times of strife, and they consider you a skilled ally.</t>
  </si>
  <si>
    <t>You have proven yourself invaluable to the Woodcutter's Brotherhood and have done much to aid them. For this, the Woodcutter's Brotherhood now counts you among their own.</t>
  </si>
  <si>
    <t>Your name is now known throughout the Woodcutter's Brotherhood.</t>
  </si>
  <si>
    <t>Kin of the Woodcutter's Brotherhood</t>
  </si>
  <si>
    <t>The Woodcutter's Brotherhood has grown to count you among its friends.</t>
  </si>
  <si>
    <t>The League of the Axe no longer considers you an outsider, instead they welcome you as an ally against the enemies and repression that they face.</t>
  </si>
  <si>
    <t>Challenge: Bee's Big Business -- Small Fellowship</t>
  </si>
  <si>
    <t>Challenge: Bee's Big Business -- Fellowship</t>
  </si>
  <si>
    <t>It is time to pollinate the meadows!</t>
  </si>
  <si>
    <t>Complete -- Challenge: Flower Power -- Small Fellowship</t>
  </si>
  <si>
    <t>Complete -- Challenge: Flower Power -- Fellowship</t>
  </si>
  <si>
    <t>The Biggest Busiest Bee</t>
  </si>
  <si>
    <t>The Pollinator</t>
  </si>
  <si>
    <t>- Bee's Big Business -</t>
  </si>
  <si>
    <t>- The Battle at Frostbluff -</t>
  </si>
  <si>
    <t>- Boss from the Vaults: Thrâng -</t>
  </si>
  <si>
    <t>- Boss from the Vaults: Storvâgûn -</t>
  </si>
  <si>
    <t>Complete 'The Chicken Dash', 'A Last Laugh at the Lost', 'Misplaced Companions', 'The Green Challenge', and 'A Fool's Errand' quests in The Hedge Maze.</t>
  </si>
  <si>
    <t>ID</t>
  </si>
  <si>
    <t>Complete Get Your Bearings, Quick Slash, Full Force</t>
  </si>
  <si>
    <t>Complete Hidden Dagger, Cunning Wound, and Swift and Subtle</t>
  </si>
  <si>
    <t>Complete Renewed Voice, Devastation, and With Absolute Certainty</t>
  </si>
  <si>
    <t>Complete Swift to Anger, All in All, Deadly Strikes</t>
  </si>
  <si>
    <t>Complete Stinging Blow, Shield Expertise, Reactive Block</t>
  </si>
  <si>
    <t>Complete Quick as the Wind, Sturdy Traps, Blindsided</t>
  </si>
  <si>
    <t>Complete Master of the Staff, Light of Hope, and Power and Wisdom</t>
  </si>
  <si>
    <t>Complete Harmonious Melody, Herald's Hammer, and Smooth Voice</t>
  </si>
  <si>
    <t>Complete Winter-storm, Thunderous Words, and Master of Allusion</t>
  </si>
  <si>
    <t>Complete Wary Blocks, Know Your Enemy, and Skill and Power</t>
  </si>
  <si>
    <t>Complete A Building Rage, Hearten!, and Hearth and Home</t>
  </si>
  <si>
    <t>Complete Leaf-walker, Side-step, and Perplexing Riddle</t>
  </si>
  <si>
    <t>Complete A Sense of Urgency, A Call to Arms, and Fear No Darkness</t>
  </si>
  <si>
    <t>Complete Winds of the Storm, Rip to Shreds, and Wild Thing</t>
  </si>
  <si>
    <t>Complete Controlled Breathing, Guardian's Ward, and Retaliatory Strike</t>
  </si>
  <si>
    <t>Complete Strong Draw, Combat Traps, and Heightened Senses</t>
  </si>
  <si>
    <t>Complete Master of Beasts, Deep Lore, and Dúnadan-learning</t>
  </si>
  <si>
    <t>Complete Powerful Voice, Enduring Morale, and Life-singer</t>
  </si>
  <si>
    <t>Complete Tale of Rage, Rune Master, and Versatility</t>
  </si>
  <si>
    <t>Complete Efficient Thrust, Shield-trickery, and Deadly Insult</t>
  </si>
  <si>
    <t>Complete the quest The Speech of Animals, and deeds Rattling Roar and Master the Basics</t>
  </si>
  <si>
    <t>Complete the quest A Thief in the Night, and deeds Cruel Odds and Bleeding is Better</t>
  </si>
  <si>
    <t>Complete the quest An Inspiration to Men, and deeds Valour and Strong Voice</t>
  </si>
  <si>
    <t>Complete the quest A Blade of Renown, and deeds Call of the Wild and A Challenge Accepted</t>
  </si>
  <si>
    <t>Complete the quest A Shield Against Adversity, and deeds Swept Away and To the Rescue</t>
  </si>
  <si>
    <t>Complete the quest The Hunter's Path, and deeds Focused and Ready and Swift and Sharp</t>
  </si>
  <si>
    <t>Complete the quest Well-Ordered Mind, and deeds Healer and A Shocking Strike</t>
  </si>
  <si>
    <t>Complete the quest A Song for the Company, and deeds Unrelenting and Light in the Dark</t>
  </si>
  <si>
    <t>Complete the quest An Eye in the Storm, and deeds Conflagration of Runes and Confounding Principles</t>
  </si>
  <si>
    <t>Complete the quest A Spear at the Southern March, and deeds Skilful Blocking and Find Weakness</t>
  </si>
  <si>
    <t>Complete Beorn's Gift, Unexpectedly Agile, and Weight on Their Shoulders</t>
  </si>
  <si>
    <t>Complete Strike from Shadows, Mass Confusion, and Trickster</t>
  </si>
  <si>
    <t>Complete Improved Routing Cry, Expert Attacks, and Brother in Arms</t>
  </si>
  <si>
    <t>Complete Flashing Blade, Deep Strikes, and At the Ready</t>
  </si>
  <si>
    <t>Complete Heat of Battle, Phantom Pain, and Grim Challenge</t>
  </si>
  <si>
    <t>Complete True Shot, Deadly Precision, and Cut Them Down</t>
  </si>
  <si>
    <t>Complete Harmony with Nature, Subtlety of Wisdom, and Improved Inner Flame</t>
  </si>
  <si>
    <t>Complete Improved Herald's Strike, Improved Raise the Spirit, and Dynamic Performance</t>
  </si>
  <si>
    <t>Complete Written in Stone, The Prophetic Word, and A Critical Writ</t>
  </si>
  <si>
    <t>Complete Never Say Die, A Keen Response, and Strong Voice</t>
  </si>
  <si>
    <t>Complete the quest Hatred of Bear and Man, and deeds A Thousand Stingers and Overbearing Presence</t>
  </si>
  <si>
    <t>Complete the quest A Burglar's Errand, and deeds Footpad and Opportunist</t>
  </si>
  <si>
    <t>Complete the quest A Captain's Standard, and deeds Now for Wrath and Quick Wrist</t>
  </si>
  <si>
    <t>Complete the quest A Champion's Courage, and deeds Raging Storm and No Surrender</t>
  </si>
  <si>
    <t>Complete the quest A Guardian's Duty, and deeds Quickness and First Line of Defence</t>
  </si>
  <si>
    <t>Complete the quest A Hunter's Charge, and deeds Poison? What Poison? and Stealthy Shot</t>
  </si>
  <si>
    <t>Complete the quest A Loremaster's Will, and deeds Knowledge of the Past and Tactically Adept</t>
  </si>
  <si>
    <t>Complete the quest A Minstrel's Hope, and deeds Silver Tongue and Graceful Demeanour</t>
  </si>
  <si>
    <t>Complete the quest The Word of a Healer, and deeds Harsh Words and Epic Essay</t>
  </si>
  <si>
    <t>Complete the quest A Defence in the Darkness, and deeds Efficient Shield-work and Perseverance</t>
  </si>
  <si>
    <t>Complete Overwhelming Strength, To Battle!, and Stand Firm</t>
  </si>
  <si>
    <t>Complete Quick Wrist, No Time For Games, and Burglarize</t>
  </si>
  <si>
    <t>Complete Captain's Victory, In Darkest Days, and Inspire Valour</t>
  </si>
  <si>
    <t>Complete Time of Need, Clobbered, and Athletic</t>
  </si>
  <si>
    <t>Brave Heart, Quick Wrist, and The Best Defence is a Better Offence</t>
  </si>
  <si>
    <t>Complete The Quality of Mercy, Skill Shot, and Total Attention</t>
  </si>
  <si>
    <t>Complete Proof against all Ills, Awareness of Body, and The Study of Wind-lore</t>
  </si>
  <si>
    <t>Subtle Movements, Heralded Saviour, and Power of Song</t>
  </si>
  <si>
    <t>Complete Stare at the Flame, Self Starter, and New Beginnings</t>
  </si>
  <si>
    <t>Complete Terrible Visage, Expert Hurler, and On the Brink of Victory</t>
  </si>
  <si>
    <t>Complete Not the Bees!, Impervious, and Natural Beorn Leadership</t>
  </si>
  <si>
    <t>Complete Better and Better, Resistance is Futile, and Finish What You Started</t>
  </si>
  <si>
    <t>Complete Tactical Prowess, Deeds before Words, and Never in Doubt</t>
  </si>
  <si>
    <t>Complete Battle Acumen, Heroic Resolve, and Tight Grip</t>
  </si>
  <si>
    <t>Complete Blocking Force, Never Bashful, and Quick of Foot</t>
  </si>
  <si>
    <t>Complete Tools of the Trade, Dazed and Confused, and Sneaky Sneaky</t>
  </si>
  <si>
    <t>Complete The Study of Fire-lore, The Study of Frost-lore, and Improved Storm-lore</t>
  </si>
  <si>
    <t>Complete Improved Echoes of Battle, Battle-hymn, and Strength of Voice</t>
  </si>
  <si>
    <t>Complete Closing Remarks, Alternate Ending, and Sign of the Times</t>
  </si>
  <si>
    <t>Complete Mighty Throw, Master of the Spear, and Force of Personality</t>
  </si>
  <si>
    <t>Complete the quest The Path Homeward, and deeds Bear in Mind and Heart and Beorn's Might</t>
  </si>
  <si>
    <t>Complete An Unpleasant Surprise, Insult to Injury, and On the Move</t>
  </si>
  <si>
    <t>Complete Adherent of Elendil, Grave Digger, and Precise Ally</t>
  </si>
  <si>
    <t>Complete Mighty Blast, Always in Control, and Bountiful Mercy</t>
  </si>
  <si>
    <t>Complete Final Straw, Stoic, and Hit Where It Hurts</t>
  </si>
  <si>
    <t>Complete Rapid Fire, Shot through the Heart, and Scorching Rain</t>
  </si>
  <si>
    <t>Complete Improved Sign of Power: Command, Improved Sign of Battle, and The Secret of Tar</t>
  </si>
  <si>
    <t>Complete Dauntless, Lyrics of Bravery, and Spectacular Finish</t>
  </si>
  <si>
    <t>Complete Armour of Exaltation, Master of Tragedy, and Wordsmith</t>
  </si>
  <si>
    <t>Complete Master of the Shield, Master of the Fist, and Dark Before Dawn</t>
  </si>
  <si>
    <t>[1] = { ["i"] = 5; ["j"] = 3; ["k"] = 7; };</t>
  </si>
  <si>
    <t>[1] = { ["i"] = 5; ["j"] = 3; ["k"] = 29; };</t>
  </si>
  <si>
    <t>[1] = { ["i"] = 5; ["j"] = 3; ["k"] = 28; };</t>
  </si>
  <si>
    <t>[1] = { ["i"] = 5; ["j"] = 4; ["k"] = 64; };</t>
  </si>
  <si>
    <t>[1] = { ["i"] = 5; ["j"] = 2; ["k"] = 31; };</t>
  </si>
  <si>
    <t>Survey the Slag-hills</t>
  </si>
  <si>
    <t>Waste Not</t>
  </si>
  <si>
    <t>Unbowed and Unbroken</t>
  </si>
  <si>
    <t>The Black Gate</t>
  </si>
  <si>
    <t>Legend of the Wastes</t>
  </si>
  <si>
    <t>the End of the Road</t>
  </si>
  <si>
    <t>Complete Warbands: Far Anórien's Roaming Enemies, Wrath and Ruin, Chapter 6, Sifting for Survivors, and Assisting the Herbalists: North Ithilien</t>
  </si>
  <si>
    <t>Adventure to Level 105</t>
  </si>
  <si>
    <t>Complete Slag Hills, Quests of the Slag-hills</t>
  </si>
  <si>
    <t>Consume Consumables: Simple Carrying Torches</t>
  </si>
  <si>
    <t>Consume Consumables: Finely Wrought Carrying Torches</t>
  </si>
  <si>
    <t>Use finely wrought carrying torches 150 times</t>
  </si>
  <si>
    <t>Use simple carrying torches 150 times</t>
  </si>
  <si>
    <t>Simple carrying torches can be acquired during the Anniversary event. You should use simple carrying torches many times to accomplish this deed.</t>
  </si>
  <si>
    <t>Finely wrought carrying torches can be acquired during the Anniversary event. You should use finely wrought carrying torches many times to accomplish this deed.</t>
  </si>
  <si>
    <t>Consume Consumables: Flower Facepaint Stencils</t>
  </si>
  <si>
    <t>Consume Consumables: Bee Facepaint Stencils</t>
  </si>
  <si>
    <t>Consume Consumables: Feather Facepaint Stencils</t>
  </si>
  <si>
    <t>Consume Consumables: Butterfly Facepaint Stencils</t>
  </si>
  <si>
    <t>Consume Consumables: Bow Facepaint Stencils</t>
  </si>
  <si>
    <t>Consume Consumables: Star Facepaint Stencils</t>
  </si>
  <si>
    <t>Consume Consumables: Sword Facepaint Stencils</t>
  </si>
  <si>
    <t>Consume Consumables: Pipe Facepaint Stencils</t>
  </si>
  <si>
    <t>Flower facepaint stencils can be bartered for Hobnanigans Tokens or Buried Treasure Tokens during the events.</t>
  </si>
  <si>
    <t>Use flower facepaint stencils 50 times.</t>
  </si>
  <si>
    <t>Bee facepaint stencils can be bartered for Hobnanigans Tokens or Buried Treasure Tokens during the events.</t>
  </si>
  <si>
    <t>Feather facepaint stencils can be bartered for Hobnanigans Tokens or Buried Treasure Tokens during the events.</t>
  </si>
  <si>
    <t>Butterfly facepaint stencils can be bartered for Hobnanigans Tokens or Buried Treasure Tokens during the events.</t>
  </si>
  <si>
    <t>Bow facepaint stencils can be bartered for Hobnanigans Tokens or Buried Treasure Tokens during the events.</t>
  </si>
  <si>
    <t>Star facepaint stencils can be bartered for Hobnanigans Tokens or Buried Treasure Tokens during the events.</t>
  </si>
  <si>
    <t>Sword facepaint stencils can be bartered for Hobnanigans Tokens or Buried Treasure Tokens during the events.</t>
  </si>
  <si>
    <t>Pipe facepaint stencils can be bartered for Hobnanigans Tokens or Buried Treasure Tokens during the events.</t>
  </si>
  <si>
    <t>Use bee facepaint stencils 50 times.</t>
  </si>
  <si>
    <t>Use feather facepaint stencils 50 times.</t>
  </si>
  <si>
    <t>Use butterfly facepaint stencils 50 times.</t>
  </si>
  <si>
    <t>Use bow facepaint stencils 50 times.</t>
  </si>
  <si>
    <t>Use star facepaint stencils 50 times.</t>
  </si>
  <si>
    <t>Use sword facepaint stencils 50 times.</t>
  </si>
  <si>
    <t>Use pipe facepaint stencils 50 times.</t>
  </si>
  <si>
    <t>Complete Volume IV, Book 8: The Black Gate</t>
  </si>
  <si>
    <t>- Collections -</t>
  </si>
  <si>
    <t>MINI_TIER</t>
  </si>
  <si>
    <t>Y</t>
  </si>
  <si>
    <t>Spinner of a Good Yarn</t>
  </si>
  <si>
    <t>the Herald</t>
  </si>
  <si>
    <t>Ent-kin</t>
  </si>
  <si>
    <t>Enmity of Fushaum Bal South</t>
  </si>
  <si>
    <t>Enmity of Fushaum Bal North</t>
  </si>
  <si>
    <t>Kin to the March on Gundabad</t>
  </si>
  <si>
    <t>The first four pages of this book can be found on enemies scattered across Angmar, Eregion, and Moria. The last four pages of this book can be found on enemies scattered across Forochel, Moria, and the Misty Mountains. Thunder and Flame was scribed by a Rune-keeper of ancient Khazad-dûm, known to have been an advisor to King Durin himself. It is said that this ancient tome held many secrets of the Angerthas, passed down from the earliest days in the First Age. It speaks at length of the subtleties of the Cirth script, and how to draw forth the powers of the elements: of fire and storm and winter's chill, for use against one's enemies. In the end, however, even this vastly complex might was not enough to sate the greed of the dwarves, nor prevent the destruction wrought upon Moria by the awakening of the ancient evil that slumbered in the deep.</t>
  </si>
  <si>
    <t>You have heard it whispered that the libraries of Moria yet contain many tomes, while many other volumes were brought by the dwarves seeking to reclaim their kingdom of old. One such tome in the libraries of the Iron Garrison is said to be the legendary 'A Guide to the Quiet Knife.'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</si>
  <si>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home. One such tome in the libraries of the Iron Garrison is said to be the legendary 'The Master of the Charge.' If you can gain enough favour with the Iron Garrison Guards, they may let you have their copy of this book.</t>
  </si>
  <si>
    <t>You have heard it whispered that the libraries of Moria yet contain many tomes, while many other volumes were brought by the dwarves seeking to reclaim Moria. One such tome in the libraries of the Iron Garrison is said to be the legendary 'The Boiling Rage.'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</si>
  <si>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realm. One such tome in the libraries of the Iron Garrison is said to be the legendary 'A Keen Blade.'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</si>
  <si>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realm. One such tome in their libraries is said to be the legendary 'The Jolly Hunter.'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</si>
  <si>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realm. One such tome in the libraries of the Iron Garrison is said to be the legendary 'The Book of Nature.'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</si>
  <si>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realm. One such tome in the libraries of the Iron Garrison is said to be the legendary 'The Verses of the North.' If you can gain enough favour with the Iron Garrison Guards, they may let you have their copy of this book.</t>
  </si>
  <si>
    <t>You have heard it whispered that the libraries of Moria yet contain many tomes, while many other volumes were brought by the dwarves seeking to reclaim their ancient realm. One such tome in the libraries of the Iron Garrison is said to be the legendary 'On the Patterns of Wind and Rain.' If you can gain enough favour with the Iron Garrison Guards, they may let you have their copy of this book.</t>
  </si>
  <si>
    <t>The first four pages of this book can be found on enemies scattered across Angmar, Eregion, and Moria. The last four pages of this book can be found on enemies scattered across Forochel, Moria, and the Misty Mountains. Written some two hundred years ago, 'Bullroarer's Boy' was a fanciful journal kept by Haldemar Took, one of the younger sons of Bandobras Took. After the Battle of Greenfields, Haldemar became a Warden of the Shire, and told many Tall (or rather short) Tales of adventures beyond the Bounds, many of them humorous accounts of battle against goblins and trolls and other beasts, some wholly imagined. Though much of the book is whimsy, there is truth at the core that any Warden would value. Sadly, the three known copies of the book were all stolen, suspiciously, within a week of one another nearly a century ago.</t>
  </si>
  <si>
    <t>You have heard it whispered that the libraries of Moria yet contain many tomes, while many other volumes were brought by the dwarves seeking to reclaim their ancient realm. One such tome in the libraries of the Iron Garrison is said to be the legendary 'The Path Less Trod.' If you can gain enough favour with the Iron Garrison Guards, they may let you have their copy of this book.</t>
  </si>
  <si>
    <t>Obsessed with partridge, you think of it day and night. Your only solace is to eat it. Yummy, yummy partridge.</t>
  </si>
  <si>
    <t>[1] = { ["i"] = 5; ["j"] = 3; ["k"] = 8; }; [2] = { ["i"] = 5; ["j"] = 3; ["k"] = 9; }; [3] = { ["i"] = 5; ["j"] = 3; ["k"] = 10; }; [4] = { ["i"] = 5; ["j"] = 3; ["k"] = 11; }; [5] = { ["i"] = 5; ["j"] = 3; ["k"] = 12; }; [6] = { ["i"] = 5; ["j"] = 3; ["k"] = 13; }; [7] = { ["i"] = 5; ["j"] = 3; ["k"] = 14; }; [8] = { ["i"] = 5; ["j"] = 3; ["k"] = 15; }; [9] = { ["i"] = 5; ["j"] = 3; ["k"] = 16; };</t>
  </si>
  <si>
    <t>You may not have been born among the Men of the Wold, and you may not make the small towns throughout Rohan your home, but you are welcome wherever you go.</t>
  </si>
  <si>
    <t>Kharum-ubnâr</t>
  </si>
  <si>
    <t>Known to the Kharum-ubnâr</t>
  </si>
  <si>
    <t>You must earn Ally standing with the Kharum-ubnâr</t>
  </si>
  <si>
    <t>You must earn Friend standing with the Kharum-ubnâr</t>
  </si>
  <si>
    <t>You must earn Acquaintance standing with the Kharum-ubnâr</t>
  </si>
  <si>
    <t>Your name is now known among the Kharum-ubnâr.</t>
  </si>
  <si>
    <t>Friend to the Kharum-ubnâr</t>
  </si>
  <si>
    <t>Ally to the Kharum-ubnâr</t>
  </si>
  <si>
    <t>The Haban’akkâ of Thráin</t>
  </si>
  <si>
    <t>Fabarâl of the Haban’akkâ of Thráin</t>
  </si>
  <si>
    <t>You have achieved the rank of Fabarâl in the Haban’akkâ of Thráin.</t>
  </si>
  <si>
    <t>You must earn Fabarâl standing with the Kharum-ubnâr</t>
  </si>
  <si>
    <t>Uzkhas of the Haban’akkâ of Thráin</t>
  </si>
  <si>
    <t>Izkhas of the Haban’akkâ of Thráin</t>
  </si>
  <si>
    <t>You have achieved the rank of Uzkhas in the Haban’akkâ of Thráin.</t>
  </si>
  <si>
    <t>You have achieved the rank of Izkhas in the Haban’akkâ of Thráin.</t>
  </si>
  <si>
    <t>You must earn Uzkhas standing with the Kharum-ubnâr</t>
  </si>
  <si>
    <t>You must earn Izkhas standing with the Kharum-ubnâr</t>
  </si>
  <si>
    <t>You must earn Dumul standing with the Kharum-ubnâr</t>
  </si>
  <si>
    <t>- Zhélruka -</t>
  </si>
  <si>
    <t>Zhélruka: Allegiance Level 1</t>
  </si>
  <si>
    <t>- The Tournament of the Twins -</t>
  </si>
  <si>
    <t>- Townsfolk of the Eastfold -</t>
  </si>
  <si>
    <t>- Townsfolk of the Kingstead -</t>
  </si>
  <si>
    <t>When a Captain calls for aid, they will never be alone.</t>
  </si>
  <si>
    <t>A Guardian is always a fierce opponent, but never more so than when they are angered.</t>
  </si>
  <si>
    <t>You rely on your Runestone in battle, and together, you cannot fail.</t>
  </si>
  <si>
    <t>Writs are always effective, sometimes more than others.</t>
  </si>
  <si>
    <t>Take what you want and never apologize.</t>
  </si>
  <si>
    <t>There is no time like the present to do some clobbering.</t>
  </si>
  <si>
    <t>An explosive start can be ruined if you do not follow through. Make sure you finish what you started.</t>
  </si>
  <si>
    <t>Before entering battle you must visualize your triumph to ensure the desired outcome.</t>
  </si>
  <si>
    <t>The ending of this tale is yours to determine.</t>
  </si>
  <si>
    <t>All signs point to a grisly end for your foes.</t>
  </si>
  <si>
    <t>Those who strike first often see more success, and you like your odds.</t>
  </si>
  <si>
    <t>As a burglar, you know that you must take advantage of any opportunity that presents itself and revel in the moments when luck is on your side.</t>
  </si>
  <si>
    <t>Protecting oneself in battle is paramount when dealing with the monsters of Middle-earth.</t>
  </si>
  <si>
    <t>You have earned the title of the Bard by performing all three roles in the Yule Festival play, having suffered defeat and glory in being the Laughing-stock and Star of the Show, and having furthered the arts by critiquing the performances of others.</t>
  </si>
  <si>
    <t>The Kharum-ubnâr now know to call upon you in times of strife, and they consider you a skilled ally.</t>
  </si>
  <si>
    <t>The Kharum-ubnâr have grown to count you among their friends.</t>
  </si>
  <si>
    <t>Hit with Battle-shout 650 times</t>
  </si>
  <si>
    <t>Hit with Devastating Blow [critical or devastating] 250 times</t>
  </si>
  <si>
    <t>Hit with Sure Strike 300 times</t>
  </si>
  <si>
    <t>Strike enemies with Swift Strike 1000 times</t>
  </si>
  <si>
    <t>Use Blade Wall 750 times</t>
  </si>
  <si>
    <t>Land blows with Savage Strikes 500 times</t>
  </si>
  <si>
    <t>Strike enemies with the Sting skill 750 times</t>
  </si>
  <si>
    <t>Strike enemies with Shield-blow 1,500 times</t>
  </si>
  <si>
    <t>Strike enemies with Shield-swipe 400 times</t>
  </si>
  <si>
    <t>Strike enemies with Quick Shot 750 times.</t>
  </si>
  <si>
    <t>Use your Set Trap or Triple Trap skills 350 times.</t>
  </si>
  <si>
    <t>Strike enemies with Blindside 500 times.</t>
  </si>
  <si>
    <t>Strike with Staff-strike 600 times.</t>
  </si>
  <si>
    <t>Use Light of Hope 600 times.</t>
  </si>
  <si>
    <t>Use Power of Knowledge 250 times.</t>
  </si>
  <si>
    <t>Strike with Scribe's Spark 125 times.</t>
  </si>
  <si>
    <t>Strike with Defensive Strike 200 times</t>
  </si>
  <si>
    <t>Strike with Goad 200 times</t>
  </si>
  <si>
    <t>Strike with Deft Strike 200 times</t>
  </si>
  <si>
    <t>Use Make Haste 500 times</t>
  </si>
  <si>
    <t>Use Words of Courage 500 times</t>
  </si>
  <si>
    <t>Use Blade Storm, Remorseless Strike or Sudden Defence 50 times</t>
  </si>
  <si>
    <t>Use Rend, Brutal Strikes, or Bracing Attack 250 times</t>
  </si>
  <si>
    <t>Land critical hits using Wild Attack 50 times</t>
  </si>
  <si>
    <t>Use Catch a Breath 250 times</t>
  </si>
  <si>
    <t>Strike Enemies with Guardian's Ward 1,200 times</t>
  </si>
  <si>
    <t>Use Retaliation 800 times</t>
  </si>
  <si>
    <t>Use Penetrating Shot 600 times.</t>
  </si>
  <si>
    <t>Use your Tripwire skill 100 times.</t>
  </si>
  <si>
    <t>Use Tracking skills (Passage of Nature or Passage of Foes) 500 times.</t>
  </si>
  <si>
    <t>Use any Runestone 125 times. (Volcanic Runestone, Fulgurite Runestone, Rune of Restoration)</t>
  </si>
  <si>
    <t>Use Mending Verse, Sustaining Bolt, or Smouldering Wrath 125 times</t>
  </si>
  <si>
    <t>Strike with Quick Thrust or Quick Toss 200 times</t>
  </si>
  <si>
    <t>Strike with Shield-bash or Behind the Shield 250 times</t>
  </si>
  <si>
    <t>Strike with Warden's Taunt or Warden's Aim 250 times</t>
  </si>
  <si>
    <t>Use Words of Courage or hit with Rallying Cry [critical or devastating] 250 times</t>
  </si>
  <si>
    <t>Use Muster Courage 200 times</t>
  </si>
  <si>
    <t>Strike with Wild Attack 1,250 times</t>
  </si>
  <si>
    <t>Use Champion's Challenge 400 times</t>
  </si>
  <si>
    <t>Use Sweeping Cut 100 times</t>
  </si>
  <si>
    <t>Evade enemy attacks 1,000 times</t>
  </si>
  <si>
    <t>Use the skill Focus 500 times.</t>
  </si>
  <si>
    <t>Strike enemies with Swift Bow, Barbed Arrow, or Lingering Wound 1000 times.</t>
  </si>
  <si>
    <t>Heal fellows with Knowledge of Cures 250 times.</t>
  </si>
  <si>
    <t>Use Lightning Strike 300 times.</t>
  </si>
  <si>
    <t>Strike with Fiery Ridicule 375 times.</t>
  </si>
  <si>
    <t>Strike with Shocking Touch 125 times.</t>
  </si>
  <si>
    <t>Block attacks 500 times</t>
  </si>
  <si>
    <t>Achieve critical hits with Critical Strike 75 times</t>
  </si>
  <si>
    <t>Hit with Routing Cry 750 times</t>
  </si>
  <si>
    <t>Hit with Devastating Blow [critical] 100 times</t>
  </si>
  <si>
    <t>Use Shield-brother, Song-brother, or Blade-brother 60 times</t>
  </si>
  <si>
    <t>Critically hit enemies with Blade Wall 500 times</t>
  </si>
  <si>
    <t>Critically hit enemies with Rend, Brutal Strikes or Bracing Attack 400 times</t>
  </si>
  <si>
    <t>Use Ebbing Ire, Battle Frenzy or Second Wind 100 times</t>
  </si>
  <si>
    <t>Use Thrill of Danger, Overwhelm, or Litany of Defiance in battle 125 times</t>
  </si>
  <si>
    <t>Use Ignore the Pain 350 times</t>
  </si>
  <si>
    <t>Use Challenge, Fray the Edge, or Engage 300 times</t>
  </si>
  <si>
    <t>Critically hit enemies with Penetrating Shot 1000 times.</t>
  </si>
  <si>
    <t>Use Low Cut 150 times.</t>
  </si>
  <si>
    <t>Strike with Cracked Earth 400 times.</t>
  </si>
  <si>
    <t>Use Blinding Flash 400 times.</t>
  </si>
  <si>
    <t>Use Inner Flame 150 times</t>
  </si>
  <si>
    <t>Use Writ of Health, Writ of Fire, or Writ of Lightning 250 times</t>
  </si>
  <si>
    <t>Use Do Not Fall This Day 250 times</t>
  </si>
  <si>
    <t>Critically use Writ of Health, Writ of Fire, or Writ of Lightning 200 times</t>
  </si>
  <si>
    <t>Strike with Safeguard 200 times</t>
  </si>
  <si>
    <t>Strike with Precise Blow 350 times</t>
  </si>
  <si>
    <t>Strike with War-cry 500 times</t>
  </si>
  <si>
    <t>Hit with Rallying Cry 600 times</t>
  </si>
  <si>
    <t>Parry enemy attacks 500 times</t>
  </si>
  <si>
    <t>Critically hit with Blade Storm, Remorseless Strike, or Raging Blade 50 times</t>
  </si>
  <si>
    <t>Use Fight On 450 times</t>
  </si>
  <si>
    <t>Strike enemies with the Sting skill 1500 times</t>
  </si>
  <si>
    <t>Use Charge 30 times</t>
  </si>
  <si>
    <t>Use Purge Poison 600 times.</t>
  </si>
  <si>
    <t>Use Beneath Notice 50 times.</t>
  </si>
  <si>
    <t>Use Share the Power 300 times.</t>
  </si>
  <si>
    <t>Use Burning Embers or Sticky Gourd, or either of the Improved versions of these skills 500 times</t>
  </si>
  <si>
    <t>Use Epic for the Ages, Ceaseless Argument or Essence of Flame 350 times</t>
  </si>
  <si>
    <t>Use Epic for the Ages, Ceaseless Argument or Essay of Fire 100 times</t>
  </si>
  <si>
    <t>Block attacks 750 times</t>
  </si>
  <si>
    <t>Strike with Persevere 500 times</t>
  </si>
  <si>
    <t>Use your Brother's Call skills 60 times</t>
  </si>
  <si>
    <t>Land a Critical Hit or Devastate with Blade of Elendil 300 times</t>
  </si>
  <si>
    <t>Hit with Valiant Strike or Inspire [critical or devastating] 100 times</t>
  </si>
  <si>
    <t>Use Dire Need, Controlled Burn or Great Cleave 150 times</t>
  </si>
  <si>
    <t>Use Clobber 500 times</t>
  </si>
  <si>
    <t>Use Sprint 150 times</t>
  </si>
  <si>
    <t>Use Warrior's Heart 150 times</t>
  </si>
  <si>
    <t>Parry enemy attacks 350 times</t>
  </si>
  <si>
    <t>Hit with War-chant, Thrust, or Smashing Stab 200 times</t>
  </si>
  <si>
    <t>Hit with Pinning Shot, Explosive Arrow, or Split Shot 300 times.</t>
  </si>
  <si>
    <t>Use Intent Concentration 125 times.</t>
  </si>
  <si>
    <t>Use Knowledge of Cures 300 times.</t>
  </si>
  <si>
    <t>Use Wisdom of the Council 100 times.</t>
  </si>
  <si>
    <t>Strike with Gust of Wind 1,000 times.</t>
  </si>
  <si>
    <t>Use Distracting Flame skill 350 times.</t>
  </si>
  <si>
    <t>Use Self-motivation 350 times.</t>
  </si>
  <si>
    <t>Use Nothing Truly Ends 25 times.</t>
  </si>
  <si>
    <t>Strike with Fierce Resolve 500 times</t>
  </si>
  <si>
    <t>Strike with Brink of Victory 350 times</t>
  </si>
  <si>
    <t>Use To Arms 300 times</t>
  </si>
  <si>
    <t>Use the Inspire skill 1,000 times</t>
  </si>
  <si>
    <t>Hit with Sure Strike [critical or devastating] 350 times</t>
  </si>
  <si>
    <t>Use Champion's Duel, Fury of Blades, or Unbreakable 300 times</t>
  </si>
  <si>
    <t>Hit enemies with True Heroics-icon.png True Heroics 50 times</t>
  </si>
  <si>
    <t>Use Sweeping Riposte, Ferocious Strikes, or Raging Blade 200 times</t>
  </si>
  <si>
    <t>Block enemy attacks 1,000 times</t>
  </si>
  <si>
    <t>Strike with Bash 500 times</t>
  </si>
  <si>
    <t>Strike with Stamp 300 times</t>
  </si>
  <si>
    <t>Hit with Bard's Arrow, Rain of Arrows, or Blood Arrow 300 times.</t>
  </si>
  <si>
    <t>Hit with Dazing Blow 200 times.</t>
  </si>
  <si>
    <t>Use Camouflage 750 times.</t>
  </si>
  <si>
    <t>Strike with Fire-lore or Wizard's Fire 350 times.</t>
  </si>
  <si>
    <t>Strike with Frost-lore or Gust of Wind 350 times.</t>
  </si>
  <si>
    <t>Strike with Storm-lore or Lightning Strike 250 times</t>
  </si>
  <si>
    <t>Use Final Word skill 65 times.</t>
  </si>
  <si>
    <t>Use Scribe a New Ending 100 times.</t>
  </si>
  <si>
    <t>Use Rune-sign of Winter 100 times.</t>
  </si>
  <si>
    <t>Strike with Ambush 350 times</t>
  </si>
  <si>
    <t>Strike with Mighty Blow, Wall of Steel, or Boar's Rush 500 times</t>
  </si>
  <si>
    <t>Strike with Surety of Death, Resolution, or Spear of Virtue 500 times</t>
  </si>
  <si>
    <t>Strike with Blade of Elendil 350 times</t>
  </si>
  <si>
    <t>Use the Grave Wound skill 50 times</t>
  </si>
  <si>
    <t>Call forth your archer 100 times</t>
  </si>
  <si>
    <t>Hit with Horn of Gondor 500 times</t>
  </si>
  <si>
    <t>Hit with Devastating Strike, Exchange of Blows, or Adamant 75 times</t>
  </si>
  <si>
    <t>Strike with Merciful Strike 350 times</t>
  </si>
  <si>
    <t>Hit with Hammer Down, Juggernaut, or Cataclysmic Shout 1,000 times</t>
  </si>
  <si>
    <t>Use Guardian's Pledge, Protection, or Protection by the Sword 200 times</t>
  </si>
  <si>
    <t>Hit with Stagger 1,000 times</t>
  </si>
  <si>
    <t>Hit with Upshot, The One Trap, or Rapid Fire 1000 times.</t>
  </si>
  <si>
    <t>Hit with Heart Seeker 100 times.</t>
  </si>
  <si>
    <t>Use Burn Hot, Rain of Thorns, or Barrage 50 times.</t>
  </si>
  <si>
    <t>Strike with Sign of Power: Command 350 times</t>
  </si>
  <si>
    <t>Strike with Wizard's Fire 750 times</t>
  </si>
  <si>
    <t>Strike with Sticky Tar 250 times</t>
  </si>
  <si>
    <t>Use Armour of The Elements 50 times</t>
  </si>
  <si>
    <t>Strike with Shield Mastery, Celebration of Skill, or Dance of War 500 times</t>
  </si>
  <si>
    <t>Strike with Exultation of Battle or Desolation 500 times</t>
  </si>
  <si>
    <t>Strike with The Dark Before Dawn 250 times</t>
  </si>
  <si>
    <t>Buy The Book of Oaths from a Captain Trainer and find the missing pages (8)</t>
  </si>
  <si>
    <t>Buy The Candle's Flame from a Captain Trainer and find the missing pages (8)</t>
  </si>
  <si>
    <t>Buy Treatise of Valour from a Captain Trainer and find the missing pages (8)</t>
  </si>
  <si>
    <t>Complete [58] Routing Cry</t>
  </si>
  <si>
    <t>Buy and read The Master of the Charge</t>
  </si>
  <si>
    <t>Buy The Artisan Blade from a Champion Trainer and find the missing pages (8)</t>
  </si>
  <si>
    <t>Buy The Joy of Battle from a Champion Trainer and find the missing pages (8)</t>
  </si>
  <si>
    <t>Buy The Tome of Swords from a Champion Trainer and find the missing pages (8)</t>
  </si>
  <si>
    <t>Buy A Shield-maiden's Song from a Guardian Trainer and find the missing pages (8)</t>
  </si>
  <si>
    <t>Buy The Best Defence from a Guardian Trainer and find the missing pages (8)</t>
  </si>
  <si>
    <t>Buy The Final Word from a Guardian Trainer and find the missing pages (8)</t>
  </si>
  <si>
    <t>Buy A Shot in the Dark from a Hunter Trainer and find the missing pages (8)</t>
  </si>
  <si>
    <t>Buy The Furthest Charge from a Hunter Trainer and find the missing pages (8)</t>
  </si>
  <si>
    <t>Buy The Way of the Hunter from a Hunter Trainer and find the missing pages (8)</t>
  </si>
  <si>
    <t>Buy Of Leaf and Twig from a Lore-master Trainer and find the missing pages (8)</t>
  </si>
  <si>
    <t>Buy The Book of Beasts from a Lore-master Trainer and find the missing pages (8)</t>
  </si>
  <si>
    <t>Buy Lore of the Blade from a Lore-master Trainer and find the missing pages (8)</t>
  </si>
  <si>
    <t>Buy Thunder and Flame from a Rune-keeper Trainer and find the missing pages (8)</t>
  </si>
  <si>
    <t>Buy Whispers in the Dark from a Rune-keeper Trainer and find the missing pages (8)</t>
  </si>
  <si>
    <t>Buy Golu o Maeth from a Rune-keeper Trainer and find the missing pages (8)</t>
  </si>
  <si>
    <t>Buy The Watch Against the Night from a Warden Trainer and find the missing pages (8)</t>
  </si>
  <si>
    <t>Buy Chieftains of the Dúnedain from a Warden Trainer and find the missing pages (8)</t>
  </si>
  <si>
    <t>Buy Bullroarer's Boy from a Warden Trainer and find the missing pages (8)</t>
  </si>
  <si>
    <t>Skilful Blocking</t>
  </si>
  <si>
    <t>Make it a Party: Elanor Fireworks</t>
  </si>
  <si>
    <t>Make it a Party: Green and White Niphredil Fireworks</t>
  </si>
  <si>
    <t>Use 25 Green and White Niphredil Fireworks.</t>
  </si>
  <si>
    <t>Use 25 Elanor Fireworks</t>
  </si>
  <si>
    <t>Elanor fireworks can be bartered for Midsummer tokens. You should use elanor fireworks many times to accomplish this deed.</t>
  </si>
  <si>
    <t>Green and white niphredil fireworks can be bartered for Midsummer tokens. You should use green and white niphredil fireworks many times to accomplish this deed.</t>
  </si>
  <si>
    <t>Apprentice of Claws</t>
  </si>
  <si>
    <t>Disciple of Claws</t>
  </si>
  <si>
    <t>Adept of Claws</t>
  </si>
  <si>
    <t>Master of Claws</t>
  </si>
  <si>
    <t>Apprentice of Shadows</t>
  </si>
  <si>
    <t>Disciple of Shadows</t>
  </si>
  <si>
    <t>Adept of Shadows</t>
  </si>
  <si>
    <t>Master of Shadows</t>
  </si>
  <si>
    <t>Apprentice of Banners</t>
  </si>
  <si>
    <t>Disciple of Banners</t>
  </si>
  <si>
    <t>Adept of Banners</t>
  </si>
  <si>
    <t>Master of Banners</t>
  </si>
  <si>
    <t>Disciple of Blades</t>
  </si>
  <si>
    <t>Adept of Blades</t>
  </si>
  <si>
    <t>Master of Blades</t>
  </si>
  <si>
    <t>Apprentice of Bows</t>
  </si>
  <si>
    <t>Disciple of Bows</t>
  </si>
  <si>
    <t>Adept of Bows</t>
  </si>
  <si>
    <t>Master of Bows</t>
  </si>
  <si>
    <t>Apprentice of Shields</t>
  </si>
  <si>
    <t>Disciple of Shields</t>
  </si>
  <si>
    <t>Adept of Shields</t>
  </si>
  <si>
    <t>Master of Shields</t>
  </si>
  <si>
    <t>Apprentice of Scrolls</t>
  </si>
  <si>
    <t>Disciple of Scrolls</t>
  </si>
  <si>
    <t>Adept of Scrolls</t>
  </si>
  <si>
    <t>Master of Scrolls</t>
  </si>
  <si>
    <t>Apprentice of Song</t>
  </si>
  <si>
    <t>Disciple of Song</t>
  </si>
  <si>
    <t>Adept of Song</t>
  </si>
  <si>
    <t>Master of Song</t>
  </si>
  <si>
    <t>Apprentice of Runes</t>
  </si>
  <si>
    <t>Disciple of Runes</t>
  </si>
  <si>
    <t>Adept of Runes</t>
  </si>
  <si>
    <t>Master of Runes</t>
  </si>
  <si>
    <t>Apprentice of Arms</t>
  </si>
  <si>
    <t>Disciple of Arms</t>
  </si>
  <si>
    <t>Adept of Arms</t>
  </si>
  <si>
    <t>Master of Arms</t>
  </si>
  <si>
    <t>Achieve 50th level playing through as a Beorning on Hard difficulty or higher.</t>
  </si>
  <si>
    <t>Achieve 50th level playing through as a Beorning on Deadly difficulty.</t>
  </si>
  <si>
    <t>Achieve 130th level playing through as a Beorning on Hard difficulty or higher.</t>
  </si>
  <si>
    <t>Achieve 130th level playing through as a Beorning on Deadly difficulty.</t>
  </si>
  <si>
    <t>Achieve 50th level playing through as a Burglar on Hard difficulty or higher.</t>
  </si>
  <si>
    <t>Achieve 50th level playing through as a Burglar on Deadly difficulty.</t>
  </si>
  <si>
    <t>Achieve 130th level playing through as a Burglar on Hard difficulty or higher.</t>
  </si>
  <si>
    <t>Achieve 130th level playing through as a Burglar on Deadly difficulty.</t>
  </si>
  <si>
    <t>Achieve 50th level playing through as a Captain on Hard difficulty or higher.</t>
  </si>
  <si>
    <t>Achieve 50th level playing through as a Captain on Deadly difficulty.</t>
  </si>
  <si>
    <t>Achieve 130th level playing through as a Captain on Hard difficulty or higher.</t>
  </si>
  <si>
    <t>Achieve 130th level playing through as a Captain on Deadly difficulty.</t>
  </si>
  <si>
    <t>Achieve 50th level playing through as a Champion on Hard difficulty or higher.</t>
  </si>
  <si>
    <t>Achieve 50th level playing through as a Champion on Deadly difficulty.</t>
  </si>
  <si>
    <t>Achieve 130th level playing through as a Champion on Hard difficulty or higher.</t>
  </si>
  <si>
    <t>Achieve 130th level playing through as a Champion on Deadly difficulty.</t>
  </si>
  <si>
    <t>Achieve 50th level playing through as a Hunter on Hard difficulty or higher.</t>
  </si>
  <si>
    <t>Achieve 50th level playing through as a Hunter on Deadly difficulty.</t>
  </si>
  <si>
    <t>Achieve 130th level playing through as a Hunter on Hard difficulty or higher.</t>
  </si>
  <si>
    <t>Achieve 130th level playing through as a Hunter on Deadly difficulty.</t>
  </si>
  <si>
    <t>Achieve 50th level playing through as a Guardian on Hard difficulty or higher.</t>
  </si>
  <si>
    <t>Achieve 50th level playing through as a Guardian on Deadly difficulty.</t>
  </si>
  <si>
    <t>Achieve 130th level playing through as a Guardian on Hard difficulty or higher.</t>
  </si>
  <si>
    <t>Achieve 130th level playing through as a Guardian on Deadly difficulty.</t>
  </si>
  <si>
    <t>Achieve 50th level playing through as a Lore-master on Hard difficulty or higher.</t>
  </si>
  <si>
    <t>Achieve 50th level playing through as a Lore-master on Deadly difficulty.</t>
  </si>
  <si>
    <t>Achieve 130th level playing through as a Lore-master on Hard difficulty or higher.</t>
  </si>
  <si>
    <t>Achieve 130th level playing through as a Lore-master on Deadly difficulty.</t>
  </si>
  <si>
    <t>Achieve 50th level playing through as a Minstrel on Hard difficulty or higher.</t>
  </si>
  <si>
    <t>Achieve 50th level playing through as a Minstrel on Deadly difficulty.</t>
  </si>
  <si>
    <t>Achieve 130th level playing through as a Minstrel on Hard difficulty or higher.</t>
  </si>
  <si>
    <t>Achieve 130th level playing through as a Minstrel on Deadly difficulty.</t>
  </si>
  <si>
    <t>Achieve 50th level playing through as a Rune-keeper on Hard difficulty or higher.</t>
  </si>
  <si>
    <t>Achieve 50th level playing through as a Rune-keeper on Deadly difficulty.</t>
  </si>
  <si>
    <t>Achieve 130th level playing through as a Rune-keeper on Hard difficulty or higher.</t>
  </si>
  <si>
    <t>Achieve 130th level playing through as a Rune-keeper on Deadly difficulty.</t>
  </si>
  <si>
    <t>Achieve 50th level playing through as a Warden on Hard difficulty or higher.</t>
  </si>
  <si>
    <t>Achieve 50th level playing through as a Warden on Deadly difficulty.</t>
  </si>
  <si>
    <t>Achieve 130th level playing through as a Warden on Hard difficulty or higher.</t>
  </si>
  <si>
    <t>Achieve 130th level playing through as a Warden on Deadly difficulty.</t>
  </si>
  <si>
    <t>Is Difficulty Server?</t>
  </si>
  <si>
    <t>Conquer the Plateau of Gorgoroth</t>
  </si>
  <si>
    <t>The Next Adventure - Wood, Lake, Mountain, and Stone</t>
  </si>
  <si>
    <t>Traveller of Wood, Lake, Mountain, and Stone</t>
  </si>
  <si>
    <t>Uninvited Guest</t>
  </si>
  <si>
    <t>Legend of Mordor</t>
  </si>
  <si>
    <t>Complete Weekly Conquest: Allegiance Quests, Weekly Conquest: Scourges, Weekly Conquest: Resource Instances, and Weekly Conquest: Group Instances</t>
  </si>
  <si>
    <t>Complete Volume IV, Book 9: The Ring of Power and The Black Book of Mordor: Chapter 6</t>
  </si>
  <si>
    <t>a Job Well-done</t>
  </si>
  <si>
    <t>Complete The Scourges of the North, The Path of the Company, Restoring the Three Kingdoms, and The Lay of Rust and Rime</t>
  </si>
  <si>
    <t>Adventure to Level 115</t>
  </si>
  <si>
    <t>Use 'Title Writ - Legend of Mirkwood', bartered from Legendary Mirkwood Rewards Quartermaster in Ost Galadh for 10 Legendary Coins of Mirkwood.</t>
  </si>
  <si>
    <t>Novitiate of Blades</t>
  </si>
  <si>
    <t>Martial Movement</t>
  </si>
  <si>
    <t>Brawler</t>
  </si>
  <si>
    <t>The first four pages of this book can be found on enemies scattered across Angmar, Eregion, and Moria. The last four pages of this book can be found on enemies scattered across Forochel, Moria, and the Misty Mountains. Martial Movement was written by Brom Hawksbeard, a brawler from Bree-land.</t>
  </si>
  <si>
    <t>Buy Martial Movement from a Brawler Trainer and find the 8 missing pages.</t>
  </si>
  <si>
    <t>Knowledge of Kicks</t>
  </si>
  <si>
    <t>The Art of the Perfect Punch</t>
  </si>
  <si>
    <t>The first four pages of this book can be found on enemies scattered across Angmar, Eregion, and Moria. The last four pages of this book can be found on enemies scattered across Forochel, Moria, and the Misty Mountains. Knowledge of Kicks was written by Brom Hawksbeard, a brawler from Bree-land. Several pages are missing.</t>
  </si>
  <si>
    <t>Buy Knowledge of Kicks from a Brawler Trainer and find the 8 missing pages.</t>
  </si>
  <si>
    <t>Complete Rally the Fellowship, The Brawler's Dance, and Unflappable</t>
  </si>
  <si>
    <t>Complete Set-up Strikes, Overhand Smash, and Smash Through the Ranks</t>
  </si>
  <si>
    <t>Set-up Strikes</t>
  </si>
  <si>
    <t>Fancy attacks aren't always needed to win a fight.</t>
  </si>
  <si>
    <t>Overhand Smash</t>
  </si>
  <si>
    <t>Who needs elegance when you have unwieldy strength?</t>
  </si>
  <si>
    <t>Use Overhand Smash 100 times</t>
  </si>
  <si>
    <t>Smash Through the Ranks</t>
  </si>
  <si>
    <t>Take on multiple enemies.</t>
  </si>
  <si>
    <t>Use Mighty Upheaval, Backhand Clout, or Strike Towards the Sky 100 times</t>
  </si>
  <si>
    <t>Use Low Strike, Sinister Cross, or Dextrous Hook 100 times</t>
  </si>
  <si>
    <t>Complete Long-distance Fling, Serious Demeanor, Make a Mockery</t>
  </si>
  <si>
    <t>Long-distance Fling</t>
  </si>
  <si>
    <t>If you think about it, throwing a random piece of junk at an enemy is like a long-distance punch.</t>
  </si>
  <si>
    <t>Use Hurl Object 75 times</t>
  </si>
  <si>
    <t>Serious Demeanor</t>
  </si>
  <si>
    <t>Not every battle can be an amusing free-for-all.</t>
  </si>
  <si>
    <t>Use Get Serious 150 times</t>
  </si>
  <si>
    <t>Make a Mockery</t>
  </si>
  <si>
    <t>Taunting an opponent can cause them to act irrationally. Use this to your advantage.</t>
  </si>
  <si>
    <t>Use Come At Me or Brash Invitation 100 times</t>
  </si>
  <si>
    <t>Complete these two deeds to earn a Class Trait Point.</t>
  </si>
  <si>
    <t>Complete The Way of the Maelstrom, and Way of the Fulcrum</t>
  </si>
  <si>
    <t>The Way of the Maelstrom</t>
  </si>
  <si>
    <t>They say the best defence is a good offence. Some Brawlers live this principle.</t>
  </si>
  <si>
    <t>Use The Maelstrom-specific skills 100 times</t>
  </si>
  <si>
    <t>The Way of the Fulcrum</t>
  </si>
  <si>
    <t>Fight in a way that allows your fellows to rely upon you, and forces your enemies to prioritize you.</t>
  </si>
  <si>
    <t>Use The Fulcrum-specific skills 125 times</t>
  </si>
  <si>
    <t>Rally the Fellowship</t>
  </si>
  <si>
    <t>Lead your allies to victory.</t>
  </si>
  <si>
    <t>Use buff skills 100 times</t>
  </si>
  <si>
    <t>The Brawler's Dance</t>
  </si>
  <si>
    <t>Being light on your feet means better positioning for both attack and defence.</t>
  </si>
  <si>
    <t>Use Quick Feint 100 times</t>
  </si>
  <si>
    <t>Unflappable</t>
  </si>
  <si>
    <t>No matter what tricks your opponent may deploy, fight on.</t>
  </si>
  <si>
    <t>Use Ignore Pain 150 times</t>
  </si>
  <si>
    <t>Complete Fast Reflexes and Balance</t>
  </si>
  <si>
    <t>Fast Reflexes</t>
  </si>
  <si>
    <t>Your enemy cannot strike you if you do not give them the opportunity to do so.</t>
  </si>
  <si>
    <t>Use Fulgurant Strike 150 times</t>
  </si>
  <si>
    <t>Balance</t>
  </si>
  <si>
    <t>Stay on your toes and keep your wits about you.</t>
  </si>
  <si>
    <t>Use Slip Free 100 times</t>
  </si>
  <si>
    <t>Complete Opening Move, Crowd Control, and The Proper Stance</t>
  </si>
  <si>
    <t>Opening Move</t>
  </si>
  <si>
    <t>Strike first, early, and often.</t>
  </si>
  <si>
    <t>Use First Strike 150 times</t>
  </si>
  <si>
    <t>Crowd Control</t>
  </si>
  <si>
    <t>The key to fighting multiple enemies is not to fight them all at once.</t>
  </si>
  <si>
    <t>Use skills that apply stun, knockdown, or other crowd control effect 100 times.</t>
  </si>
  <si>
    <t>The Proper Stance</t>
  </si>
  <si>
    <t>Different stances have different advantages. Master them and you will never be unprepared.</t>
  </si>
  <si>
    <t>Use Posture skills 100 times</t>
  </si>
  <si>
    <t>Ultimate Techniques</t>
  </si>
  <si>
    <t>There exist secret techniques that will change the way you fight.</t>
  </si>
  <si>
    <t>Use a Capstone skill 100 times</t>
  </si>
  <si>
    <t>Leg Strike</t>
  </si>
  <si>
    <t>Use Vicious Knee or Helm's Hammer 150 times</t>
  </si>
  <si>
    <t>Complete Ultimate Techniques and Leg Strike</t>
  </si>
  <si>
    <t>Complete Sharing is Caring and Challenge the Corrupt</t>
  </si>
  <si>
    <t>Sharing is Caring</t>
  </si>
  <si>
    <t>The Brawler has unique talents and it would be a shame not to share them with the world.</t>
  </si>
  <si>
    <t>Use any Share Innate Strength skill 75 times</t>
  </si>
  <si>
    <t>Challenge the Corrupt</t>
  </si>
  <si>
    <t>Strike at the wickedness in the hearts of your enemies. Or the legs, or stomach, or wherever they keep their wickedness.</t>
  </si>
  <si>
    <t>Use Helm's Hammer 100 times</t>
  </si>
  <si>
    <t>Adept of Fists</t>
  </si>
  <si>
    <t>Achieve 130th level playing through as a Brawler on Hard difficulty or higher.</t>
  </si>
  <si>
    <t>Apprentice of Fists</t>
  </si>
  <si>
    <t>Achieve 50th level playing through as a Brawler on Hard difficulty or higher.</t>
  </si>
  <si>
    <t>Master of Fists</t>
  </si>
  <si>
    <t>Achieve 130th level playing through as a Brawler on Deadly difficulty.</t>
  </si>
  <si>
    <t>Disciple of Fists</t>
  </si>
  <si>
    <t>Achieve 50th level playing through as a Brawler on Deadly difficulty.</t>
  </si>
  <si>
    <t>Valar Trait Points - 130</t>
  </si>
  <si>
    <t>Next:</t>
  </si>
  <si>
    <t>Receive 30 trait points from the Valar level boost - 130.</t>
  </si>
  <si>
    <t>You have earned class trait points from the Valar level boost - 130</t>
  </si>
  <si>
    <t>'Punching is great, but have you tried kicking?' - Unknown Brawler</t>
  </si>
  <si>
    <t>The first four pages of this book can be found on enemies scattered across Angmar, Eregion, and Moria. The last four pages of this book can be found on enemies scattered across Forochel, Moria, and the Misty Mountains. The Art of the Perfect Punch was written by Brom Hawksbeard, a brawler from Bree-land. Many of the pages in the middle of the book have gone missing.</t>
  </si>
  <si>
    <t>Buy The Art of the Perfect Punch from a Brawler Trainer and find the 8 missing pages.</t>
  </si>
  <si>
    <t>Complete The Legacy of Durin, Chapters 1 through 11 and the Epilogue</t>
  </si>
  <si>
    <t>Reclaimers of the Mountain-hold</t>
  </si>
  <si>
    <t>Celebrated by the Reclaimers of the Mountain-hold</t>
  </si>
  <si>
    <t>Celebrated Reclaimer of the Mountain-hold</t>
  </si>
  <si>
    <t>Those in the Reclaimers of the Mountain-hold celebrate you wherever you travel.</t>
  </si>
  <si>
    <t>Earn Celebrated standing with the Reclaimers of the Mountain-hold</t>
  </si>
  <si>
    <t>Honoured by the Reclaimers of the Mountain-hold</t>
  </si>
  <si>
    <t>Esteemed Reclaimer of the Mountain-hold</t>
  </si>
  <si>
    <t>Those in the Reclaimers of the Mountain-hold honour you wherever you travel.</t>
  </si>
  <si>
    <t>Earn Honoured standing with the Reclaimers of the Mountain-hold</t>
  </si>
  <si>
    <t>Respected Reclaimer of the Mountain-hold</t>
  </si>
  <si>
    <t>Those in the Reclaimers of the Mountain-hold respect you wherever you travel.</t>
  </si>
  <si>
    <t>Earn Respected standing with the Reclaimers of the Mountain-hold</t>
  </si>
  <si>
    <t>Kindred to the Reclaimers of the Mountain-hold</t>
  </si>
  <si>
    <t>Kin to the Reclaimers of the Mountain-hold</t>
  </si>
  <si>
    <t>Those who seek to reclaim the Mountain-hold look upon you as member of their cause. You are always welcome among their rank and numbers.</t>
  </si>
  <si>
    <t>Earn Kindred standing with the Reclaimers of the Mountain-hold</t>
  </si>
  <si>
    <t>Ally to the Reclaimers of the Mountain-hold</t>
  </si>
  <si>
    <t>Those who seek to reclaim the Mountain-hold expect that you will find your way to the forefront of battle to assist them.</t>
  </si>
  <si>
    <t>Earn Ally standing with the Reclaimers of the Mountain-hold</t>
  </si>
  <si>
    <t>Friend to the Reclaimers of the Mountain-hold</t>
  </si>
  <si>
    <t>Earn Friend standing with the Reclaimers of the Mountain-hold</t>
  </si>
  <si>
    <t>All you have done within the bounds of Gundabad has made those who seek to reclaim the Mountain-hold friendly to you.</t>
  </si>
  <si>
    <t>Known to the Reclaimers of the Mountain-hold</t>
  </si>
  <si>
    <t>Earn Known standing with the Reclaimers of the Mountain-hold</t>
  </si>
  <si>
    <t>Your name is now known throughout the entirety of Gundabad, and those who seek to reclaim the Mountain-hold know that you act in their interest.</t>
  </si>
  <si>
    <t>Zhélruka: Allegiance Level 30</t>
  </si>
  <si>
    <t>Zhélruka: Allegiance Level 29</t>
  </si>
  <si>
    <t>Zhélruka: Allegiance Level 28</t>
  </si>
  <si>
    <t>Zhélruka: Allegiance Level 27</t>
  </si>
  <si>
    <t>Zhélruka: Allegiance Level 26</t>
  </si>
  <si>
    <t>Zhélruka: Allegiance Level 25</t>
  </si>
  <si>
    <t>Zhélruka: Allegiance Level 24</t>
  </si>
  <si>
    <t>Zhélruka: Allegiance Level 23</t>
  </si>
  <si>
    <t>Zhélruka: Allegiance Level 22</t>
  </si>
  <si>
    <t>Zhélruka: Allegiance Level 21</t>
  </si>
  <si>
    <t>Zhélruka: Allegiance Level 20</t>
  </si>
  <si>
    <t>Zhélruka: Allegiance Level 19</t>
  </si>
  <si>
    <t>Zhélruka: Allegiance Level 18</t>
  </si>
  <si>
    <t>Zhélruka: Allegiance Level 17</t>
  </si>
  <si>
    <t>Zhélruka: Allegiance Level 16</t>
  </si>
  <si>
    <t>Zhélruka: Allegiance Level 15</t>
  </si>
  <si>
    <t>Zhélruka: Allegiance Level 14</t>
  </si>
  <si>
    <t>Zhélruka: Allegiance Level 13</t>
  </si>
  <si>
    <t>Zhélruka: Allegiance Level 12</t>
  </si>
  <si>
    <t>Zhélruka: Allegiance Level 11</t>
  </si>
  <si>
    <t>Zhélruka: Allegiance Level 10</t>
  </si>
  <si>
    <t>Zhélruka: Allegiance Level 9</t>
  </si>
  <si>
    <t>Zhélruka: Allegiance Level 8</t>
  </si>
  <si>
    <t>Zhélruka: Allegiance Level 7</t>
  </si>
  <si>
    <t>Zhélruka: Allegiance Level 6</t>
  </si>
  <si>
    <t>Zhélruka: Allegiance Level 5</t>
  </si>
  <si>
    <t>Zhélruka: Allegiance Level 4</t>
  </si>
  <si>
    <t>Zhélruka: Allegiance Level 3</t>
  </si>
  <si>
    <t>Zhélruka: Allegiance Level 2</t>
  </si>
  <si>
    <t>Keeper of Promises</t>
  </si>
  <si>
    <t>CRV</t>
  </si>
  <si>
    <t>Musings and Thanks</t>
  </si>
  <si>
    <t>Durin has written you a message of thanks.</t>
  </si>
  <si>
    <t>Complete The Legacy of Durin and the Trials of the Dwarves</t>
  </si>
  <si>
    <t>Successfully use an appropriate emote twice in a row as the Partygoer during a single Frostbluff Theatre play performance</t>
  </si>
  <si>
    <t>Throw Flower-petals at Actors 25 times</t>
  </si>
  <si>
    <t>Throw Rotten Fruit at Actors 25 times</t>
  </si>
  <si>
    <t>Defenders of the Angle</t>
  </si>
  <si>
    <t>Kindred to the Defenders of the Angle</t>
  </si>
  <si>
    <t>Earn Kindred standing with the Defenders of the Angle</t>
  </si>
  <si>
    <t>Kin of the Defenders of the Angle</t>
  </si>
  <si>
    <t>Your words and deeds have earned the trust of the Defenders of the Angle.</t>
  </si>
  <si>
    <t>Arrival of the Wise</t>
  </si>
  <si>
    <t>Lover of Wisdom</t>
  </si>
  <si>
    <t>Complete The Black Book of Mordor: Chapter 10</t>
  </si>
  <si>
    <t>Journeyer through Hills, Mountains, and Vales</t>
  </si>
  <si>
    <t>Seeker of Dragons</t>
  </si>
  <si>
    <t>Complete Ered Mithrin Dragon-kind Slayer, Quests of the Dwarf-holds, and Friend to the Grey Mountains Expedition.</t>
  </si>
  <si>
    <t>Legendary Interlude: Shades in the Swamp</t>
  </si>
  <si>
    <t>Legend of Anduin</t>
  </si>
  <si>
    <t>Complete Interlude: Shades in the Swamp</t>
  </si>
  <si>
    <t>The Yonder-watch</t>
  </si>
  <si>
    <t>Ally to the Yonder-watch</t>
  </si>
  <si>
    <t>When the Yondershire is in need of aid, the Hobbits of the Yonder-watch know that you will assist them in their time of need.</t>
  </si>
  <si>
    <t>You must earn Ally standing with the Yonder-watch</t>
  </si>
  <si>
    <t>Kindred to the Yonder-watch</t>
  </si>
  <si>
    <t>You must earn Kindred standing with the Yonder-watch</t>
  </si>
  <si>
    <t>Kin of the Yonder-watch</t>
  </si>
  <si>
    <t>Friend to the Yonder-watch</t>
  </si>
  <si>
    <t>You have done much to earn the friendship of those dwelling within the bounds of the Yondershire.</t>
  </si>
  <si>
    <t>You must earn Friend standing with the Yonder-watch-</t>
  </si>
  <si>
    <t>- A Flurry of Fireworks -</t>
  </si>
  <si>
    <t>Challenge: Short Fuse -- Small Fellowship</t>
  </si>
  <si>
    <t>What a perfect evening for a fireworks celebration!</t>
  </si>
  <si>
    <t>Complete 'A Flurry of Fireworks' without letting any fireworks launch early!</t>
  </si>
  <si>
    <t>Challenge: Short Fuse -- Fellowship</t>
  </si>
  <si>
    <t>Exquisite Exploder</t>
  </si>
  <si>
    <t>Adventure to Level 120</t>
  </si>
  <si>
    <t>Surveyor of Dwarf-lands</t>
  </si>
  <si>
    <t>Adventure to Level 130</t>
  </si>
  <si>
    <t>Final Escape</t>
  </si>
  <si>
    <t>Legend of Minas Morgul</t>
  </si>
  <si>
    <t>Complete The Black Book of Mordor: Chapter 14</t>
  </si>
  <si>
    <t>The War of Three Peaks</t>
  </si>
  <si>
    <t>Thinks Like a Goblin</t>
  </si>
  <si>
    <t>Complete Chapter 4 of The Legacy of Durin</t>
  </si>
  <si>
    <t>Legendary Interlude: Blood of Azog</t>
  </si>
  <si>
    <t>Complete Interlude: Blood of Azog</t>
  </si>
  <si>
    <t>Reflects on War</t>
  </si>
  <si>
    <t>Happy 15th Anniversary</t>
  </si>
  <si>
    <t>Received Expansion Pack Collector's Edition gifts for logging in during our 15th Anniversary.</t>
  </si>
  <si>
    <t>Play to level 2 during the 15th Anniversary Celebration.</t>
  </si>
  <si>
    <t>The beasts of Limlight Gorge pose a threat to the people of Stangard, yet there are few brave enough to face such deadly creatures - fewer still that live to tell the tale of their heroism round the camp-fire in years to come.</t>
  </si>
  <si>
    <t>You may not have been born within its bounds, and you may not call any of the small towns throughout the Yondershire your home, but you are welcome wherever you go across the Shire.</t>
  </si>
  <si>
    <t>Kindred to the Eglain</t>
  </si>
  <si>
    <t>Celebrated in The Great Alliance</t>
  </si>
  <si>
    <t>Honoured in The Great Alliance</t>
  </si>
  <si>
    <t>Respected by the Reclaimers of the Mountain-hold</t>
  </si>
  <si>
    <t>The Dúnedain of Cardolan</t>
  </si>
  <si>
    <t>Kindred to the Dúnedain of Cardolan</t>
  </si>
  <si>
    <t>Ally to the Dúnedain of Cardolan</t>
  </si>
  <si>
    <t>Friend to the Dúnedain of Cardolan</t>
  </si>
  <si>
    <t>Known to the Dúnedain of Cardolan</t>
  </si>
  <si>
    <t>Ranger of Cardolan</t>
  </si>
  <si>
    <t>You have proven yourself invaluable to the Dúnedain of Cardolan. For this, the Dúnedain of Cardolan now count you among their own.</t>
  </si>
  <si>
    <t>You must earn Kindred standing with the Dúnedain of Cardolan</t>
  </si>
  <si>
    <t>The Dúnedain of Cardolan now know to call upon you in times of strife, and they consider you a skilled ally.</t>
  </si>
  <si>
    <t>You must earn Ally standing with the Dúnedain of Cardolan</t>
  </si>
  <si>
    <t>The Dúnedain of Cardolan have grown to count you among their friends.</t>
  </si>
  <si>
    <t>You must earn Friend standing with the Dúnedain of Cardolan</t>
  </si>
  <si>
    <t>Your name is now known throughout Cardolan.</t>
  </si>
  <si>
    <t>You must earn Acquaintance standing with the Dúnedain of Cardolan</t>
  </si>
  <si>
    <t>Next Save:</t>
  </si>
  <si>
    <t>Delvings: Introduction</t>
  </si>
  <si>
    <t>Advance to a high enough level for deeper delvings</t>
  </si>
  <si>
    <t>On to Moria</t>
  </si>
  <si>
    <t>A final award for achieving level 51 has been mailed to you by an unknown benefactor.</t>
  </si>
  <si>
    <t>Achieve level 51</t>
  </si>
  <si>
    <t>Level Fifty</t>
  </si>
  <si>
    <t>An award for achieving level 50 has been mailed to you by an unknown benefactor.</t>
  </si>
  <si>
    <t>Achieve level 50</t>
  </si>
  <si>
    <t>Level Fourty</t>
  </si>
  <si>
    <t>An award for achieving level 40 has been mailed to you by an unknown benefactor.</t>
  </si>
  <si>
    <t>Achieve level 40</t>
  </si>
  <si>
    <t>Level Thirty</t>
  </si>
  <si>
    <t>Achieve level 30</t>
  </si>
  <si>
    <t>An award for achieving level 30 has been mailed to you by an unknown benefactor.</t>
  </si>
  <si>
    <t>Level Twenty</t>
  </si>
  <si>
    <t>Achieve level 20</t>
  </si>
  <si>
    <t>An award for achieving level 20 has been mailed to you by an unknown benefactor.</t>
  </si>
  <si>
    <t>Level Fifteen</t>
  </si>
  <si>
    <t>An award for achieving level 15 has been mailed to you by an unknown benefactor.</t>
  </si>
  <si>
    <t>Achieve level 15</t>
  </si>
  <si>
    <t>You have achieved the rank of Dumul in the Haban'akkâ of Thráin.</t>
  </si>
  <si>
    <t>Dumul of the Haban'akkâ of Thráin</t>
  </si>
  <si>
    <t>Warden of Annúminas</t>
  </si>
  <si>
    <t>Bree-friend</t>
  </si>
  <si>
    <t>Bree-defender</t>
  </si>
  <si>
    <t>Known in Gath Forthnír</t>
  </si>
  <si>
    <t>Eglan-friend</t>
  </si>
  <si>
    <t>Agent of Gath Forthnír</t>
  </si>
  <si>
    <t>Esteldín-friend</t>
  </si>
  <si>
    <t>Ally of Esteldín</t>
  </si>
  <si>
    <t>Ally of the Iron Garrison Guards</t>
  </si>
  <si>
    <t>Friend of the Iron Garrison Guards</t>
  </si>
  <si>
    <t>Ally of the Iron Garrison Miners</t>
  </si>
  <si>
    <t>Lossoth-friend</t>
  </si>
  <si>
    <t>Ally of the Lossoth</t>
  </si>
  <si>
    <t>Mathom-seeker</t>
  </si>
  <si>
    <t>Mathom-provider</t>
  </si>
  <si>
    <t>Known in Rivendell</t>
  </si>
  <si>
    <t>Rivendell-friend</t>
  </si>
  <si>
    <t>Friend of the Hall</t>
  </si>
  <si>
    <t>Ally of the Malledhrim</t>
  </si>
  <si>
    <t>Up-and-Comer</t>
  </si>
  <si>
    <t>Known through Bree</t>
  </si>
  <si>
    <t>Known to the Dunlendings</t>
  </si>
  <si>
    <t>Friend to the Dunlendings</t>
  </si>
  <si>
    <t>Ally of the Dunlendings</t>
  </si>
  <si>
    <t>Kin of the Dunlendings</t>
  </si>
  <si>
    <t>Ally of Théodred's Riders</t>
  </si>
  <si>
    <t>Kin of Théodred's Riders</t>
  </si>
  <si>
    <t>Novice Mushroom-hunter</t>
  </si>
  <si>
    <t>Rider of Stangard</t>
  </si>
  <si>
    <t>Warrior of Stangard</t>
  </si>
  <si>
    <t>Champion of Stangard</t>
  </si>
  <si>
    <t>Defender of Stangard</t>
  </si>
  <si>
    <t>Hero of Limlight Gorge</t>
  </si>
  <si>
    <t>Ally of Limlight Gorge</t>
  </si>
  <si>
    <t>Rider of Limlight Gorge</t>
  </si>
  <si>
    <t>Warrior of Limlight Gorge</t>
  </si>
  <si>
    <t>Known to Wildermore</t>
  </si>
  <si>
    <t>Ally of Wildermore</t>
  </si>
  <si>
    <t>Friend to Wildermore</t>
  </si>
  <si>
    <t>Kin of Wildermore</t>
  </si>
  <si>
    <t>Survivor of Wildermore</t>
  </si>
  <si>
    <t>Núrzum's Bane</t>
  </si>
  <si>
    <t>Mender of Frost-ruined Lands</t>
  </si>
  <si>
    <t>Protector of Wildermore</t>
  </si>
  <si>
    <t>the Bard</t>
  </si>
  <si>
    <t>Honoured in Ringló Vale</t>
  </si>
  <si>
    <t>Honoured in Dor-en-Ernil</t>
  </si>
  <si>
    <t>Honoured in Lebennin</t>
  </si>
  <si>
    <t>Roving Defender of Middle-earth</t>
  </si>
  <si>
    <t>New faces will soon arrive in your world.</t>
  </si>
  <si>
    <t>(Old Servers)</t>
  </si>
  <si>
    <t>(New Servers)</t>
  </si>
  <si>
    <t>You have received a letter bearing news of those coming to your world.</t>
  </si>
  <si>
    <t>You have received a letter with instructions for finding a new world.</t>
  </si>
  <si>
    <t>Honoured Hero</t>
  </si>
  <si>
    <t>Lord / Lady of the Croaking Host</t>
  </si>
  <si>
    <t>Friend to Red Sky Clan</t>
  </si>
  <si>
    <t>Foreman / Forewoman</t>
  </si>
  <si>
    <t>Spring in His / Her step</t>
  </si>
  <si>
    <t>MOUNT</t>
  </si>
  <si>
    <t>large</t>
  </si>
  <si>
    <t>small</t>
  </si>
  <si>
    <t>Maze-master</t>
  </si>
  <si>
    <t>Well Treated</t>
  </si>
  <si>
    <t>the Sure-footed</t>
  </si>
  <si>
    <t>Hero / Heroine of the Rising Moon</t>
  </si>
  <si>
    <t>the Mighty Neighbourly</t>
  </si>
  <si>
    <t>Fabarâl of the Haban'akkâ of Thráin</t>
  </si>
  <si>
    <t>Izkhas of the Haban'akkâ of Thráin</t>
  </si>
  <si>
    <t>Uzkhas of the Haban'akkâ of Thráin</t>
  </si>
  <si>
    <t>Spectacular Sparkler</t>
  </si>
  <si>
    <t>Category ID</t>
  </si>
  <si>
    <t>ID (short)</t>
  </si>
  <si>
    <t>Minimal</t>
  </si>
  <si>
    <t>Context</t>
  </si>
  <si>
    <t>Obtain Title Writ - Thespian</t>
  </si>
  <si>
    <t>You have earned the Thespian title.</t>
  </si>
  <si>
    <t>Stewards of the Iron-home</t>
  </si>
  <si>
    <t>Kindred with the Stewards of the Iron-home</t>
  </si>
  <si>
    <t>Ally to the Stewards of the Iron-home</t>
  </si>
  <si>
    <t>Friend to the Stewards of the Iron-home</t>
  </si>
  <si>
    <t>Known to the Stewards of the Iron-home</t>
  </si>
  <si>
    <t>The Renewal of Gondor</t>
  </si>
  <si>
    <t>Kindred with the Renewal of Gondor</t>
  </si>
  <si>
    <t>Ally to the Renewal of Gondor</t>
  </si>
  <si>
    <t>Friend to the Renewal of Gondor</t>
  </si>
  <si>
    <t>Known to the Renewal of Gondor</t>
  </si>
  <si>
    <t>Renewal of Gondor</t>
  </si>
  <si>
    <t>A Summons From King Elessar</t>
  </si>
  <si>
    <t>The Song of Waves and Wind</t>
  </si>
  <si>
    <t>The Path of the Restoring Rune</t>
  </si>
  <si>
    <t>Complete quests 'Prelude to Hope', 'Rousing Words', and 'A Rune of Restoration'.</t>
  </si>
  <si>
    <t>You have begun to follow the Path of the Restoring Rune. If you follow this path to its end, you will gain greater insight into various runes, allowing you to be more of a strengthening aid to your companions in difficult fights.</t>
  </si>
  <si>
    <t>Valar - 140</t>
  </si>
  <si>
    <t>Valar Instance and Skirmish Access - 140</t>
  </si>
  <si>
    <t>The Battle in the Tower</t>
  </si>
  <si>
    <t>Assault on Dol Guldur</t>
  </si>
  <si>
    <t>Thangúlhad Endangered</t>
  </si>
  <si>
    <t>The Battle of the Twenty-first Hall</t>
  </si>
  <si>
    <t>The Battle of the Way of Smiths</t>
  </si>
  <si>
    <t>First Offensives</t>
  </si>
  <si>
    <t>The Battle of the Deep-way</t>
  </si>
  <si>
    <t>The Depths of Duty</t>
  </si>
  <si>
    <t>River Hobbit</t>
  </si>
  <si>
    <t>Enmity of the Wood-trolls II</t>
  </si>
  <si>
    <t>Enmity of the Wood-trolls</t>
  </si>
  <si>
    <t>Enmity of the Orcs and Goblins III</t>
  </si>
  <si>
    <t>Enmity of the Orcs and Goblins II</t>
  </si>
  <si>
    <t>Enmity of the Orcs and Goblins</t>
  </si>
  <si>
    <t>Friend of the Forsaken</t>
  </si>
  <si>
    <t>Back And There Again</t>
  </si>
  <si>
    <t>You must earn Friend standing with the Eglain</t>
  </si>
  <si>
    <t>Complete the quest 'Farewell Lyndelby' (Journey back to Misthallow and complete 'Farewell Lyndelby')</t>
  </si>
  <si>
    <t>- Forester Competition -</t>
  </si>
  <si>
    <t>Is a Lumberjack</t>
  </si>
  <si>
    <t>Obtain Title Writ - Is a Lumberjack</t>
  </si>
  <si>
    <t>Sleep at Night</t>
  </si>
  <si>
    <t>Obtain Title Writ - Sleeps at Night</t>
  </si>
  <si>
    <t>Eats Their Bread</t>
  </si>
  <si>
    <t>Obtain Title Writ - Eats Their Lunch</t>
  </si>
  <si>
    <t>Hangs in Taverns</t>
  </si>
  <si>
    <t>Obtain Title Writ - Hangs in Taverns</t>
  </si>
  <si>
    <t>Hacks All Day</t>
  </si>
  <si>
    <t>Obtain Title Writ - Hacks All Day</t>
  </si>
  <si>
    <t>Drinks Their Bread</t>
  </si>
  <si>
    <t>Obtain Title Writ - Drinks Their Bread</t>
  </si>
  <si>
    <t>Cuts Down Trees</t>
  </si>
  <si>
    <t>Obtain Title Writ - Cuts Down Trees</t>
  </si>
  <si>
    <t>Feels Strong</t>
  </si>
  <si>
    <t>Obtain Title Writ - Feels Strong</t>
  </si>
  <si>
    <t>The Competitive Forester - Tier V</t>
  </si>
  <si>
    <t>The Competitive Forester - Tier III</t>
  </si>
  <si>
    <t>The Competitive Forester - Tier II</t>
  </si>
  <si>
    <t>The Competitive Forester - Tier I</t>
  </si>
  <si>
    <t>Complete the quest 'Combe: I'm a Lumberjack' 50 times</t>
  </si>
  <si>
    <t>Complete the quest 'Combe: I'm a Lumberjack' 100 times</t>
  </si>
  <si>
    <t>Complete the quest 'Combe: I'm a Lumberjack' 10 times</t>
  </si>
  <si>
    <t>Complete the quest 'Combe: I'm a Lumberjack' 25 times</t>
  </si>
  <si>
    <t>Complete the quest 'Combe: I'm a Lumberjack' 1 time</t>
  </si>
  <si>
    <t>Mariner</t>
  </si>
  <si>
    <t>The Art of the Duel</t>
  </si>
  <si>
    <t>The Shanty-singer's Compendium</t>
  </si>
  <si>
    <t>A Guiding Star</t>
  </si>
  <si>
    <t>Adept of Sword-play</t>
  </si>
  <si>
    <t>Apprentice of Sword-play</t>
  </si>
  <si>
    <t>Master of Sword-play</t>
  </si>
  <si>
    <t>Disciple of Sword-play</t>
  </si>
  <si>
    <t>Striking Fundamentals</t>
  </si>
  <si>
    <t>Redirecting Momentum</t>
  </si>
  <si>
    <t>A Final Strike</t>
  </si>
  <si>
    <t>A Natural Extension</t>
  </si>
  <si>
    <t>Strange Devices</t>
  </si>
  <si>
    <t>Spirited Song</t>
  </si>
  <si>
    <t>Lightning Blade</t>
  </si>
  <si>
    <t>At Home on the Waves</t>
  </si>
  <si>
    <t>Combat Readiness</t>
  </si>
  <si>
    <t>Return to Form</t>
  </si>
  <si>
    <t>Out of the North</t>
  </si>
  <si>
    <t>Create Openings</t>
  </si>
  <si>
    <t>Motivating Melodies</t>
  </si>
  <si>
    <t>A Round for All</t>
  </si>
  <si>
    <t>Spitting Techniques</t>
  </si>
  <si>
    <t>Scouring Salts</t>
  </si>
  <si>
    <t>Mixture Master</t>
  </si>
  <si>
    <t>Wind Caller</t>
  </si>
  <si>
    <t>Following Through</t>
  </si>
  <si>
    <t>War Caller</t>
  </si>
  <si>
    <t>Citizens of Umbar Baharbêl</t>
  </si>
  <si>
    <t>Known to the Citizens of Umbar Baharbêl</t>
  </si>
  <si>
    <t>Friend to the Citizens of Umbar Baharbêl</t>
  </si>
  <si>
    <t>Neutral to the Citizens of Umbar Baharbêl</t>
  </si>
  <si>
    <t>Respected with the Renewal of Gondor</t>
  </si>
  <si>
    <t xml:space="preserve"> - Ledger-keepers: Umbar Barharbêl -</t>
  </si>
  <si>
    <t>Ledger-keepers: Umbar Barharbêl: Allegiance Level 30</t>
  </si>
  <si>
    <t>Ledger-keepers: Umbar Barharbêl: Allegiance Level 29</t>
  </si>
  <si>
    <t>Ledger-keepers: Umbar Barharbêl: Allegiance Level 28</t>
  </si>
  <si>
    <t>Ledger-keepers: Umbar Barharbêl: Allegiance Level 27</t>
  </si>
  <si>
    <t>Ledger-keepers: Umbar Barharbêl: Allegiance Level 26</t>
  </si>
  <si>
    <t>Ledger-keepers: Umbar Barharbêl: Allegiance Level 25</t>
  </si>
  <si>
    <t>Ledger-keepers: Umbar Barharbêl: Allegiance Level 24</t>
  </si>
  <si>
    <t>Ledger-keepers: Umbar Barharbêl: Allegiance Level 23</t>
  </si>
  <si>
    <t>Ledger-keepers: Umbar Barharbêl: Allegiance Level 22</t>
  </si>
  <si>
    <t>Ledger-keepers: Umbar Barharbêl: Allegiance Level 21</t>
  </si>
  <si>
    <t>Ledger-keepers: Umbar Barharbêl: Allegiance Level 20</t>
  </si>
  <si>
    <t>Ledger-keepers: Umbar Barharbêl: Allegiance Level 19</t>
  </si>
  <si>
    <t>Ledger-keepers: Umbar Barharbêl: Allegiance Level 18</t>
  </si>
  <si>
    <t>Ledger-keepers: Umbar Barharbêl: Allegiance Level 17</t>
  </si>
  <si>
    <t>Ledger-keepers: Umbar Barharbêl: Allegiance Level 16</t>
  </si>
  <si>
    <t>Ledger-keepers: Umbar Barharbêl: Allegiance Level 15</t>
  </si>
  <si>
    <t>Ledger-keepers: Umbar Barharbêl: Allegiance Level 14</t>
  </si>
  <si>
    <t>Ledger-keepers: Umbar Barharbêl: Allegiance Level 13</t>
  </si>
  <si>
    <t>Ledger-keepers: Umbar Barharbêl: Allegiance Level 12</t>
  </si>
  <si>
    <t>Ledger-keepers: Umbar Barharbêl: Allegiance Level 11</t>
  </si>
  <si>
    <t>Ledger-keepers: Umbar Barharbêl: Allegiance Level 10</t>
  </si>
  <si>
    <t>Ledger-keepers: Umbar Barharbêl: Allegiance Level 9</t>
  </si>
  <si>
    <t>Ledger-keepers: Umbar Barharbêl: Allegiance Level 8</t>
  </si>
  <si>
    <t>Ledger-keepers: Umbar Barharbêl: Allegiance Level 7</t>
  </si>
  <si>
    <t>Ledger-keepers: Umbar Barharbêl: Allegiance Level 6</t>
  </si>
  <si>
    <t>Ledger-keepers: Umbar Barharbêl: Allegiance Level 5</t>
  </si>
  <si>
    <t>Ledger-keepers: Umbar Barharbêl: Allegiance Level 4</t>
  </si>
  <si>
    <t>Ledger-keepers: Umbar Barharbêl: Allegiance Level 3</t>
  </si>
  <si>
    <t>Ledger-keepers: Umbar Barharbêl: Allegiance Level 2</t>
  </si>
  <si>
    <t>Ledger-keepers: Umbar Barharbêl: Allegiance Level 1</t>
  </si>
  <si>
    <t xml:space="preserve"> - Order of the Eagle -</t>
  </si>
  <si>
    <t>Order of the Eagle: Allegiance Level 30</t>
  </si>
  <si>
    <t>Order of the Eagle: Allegiance Level 29</t>
  </si>
  <si>
    <t>Order of the Eagle: Allegiance Level 28</t>
  </si>
  <si>
    <t>Order of the Eagle: Allegiance Level 27</t>
  </si>
  <si>
    <t>Order of the Eagle: Allegiance Level 26</t>
  </si>
  <si>
    <t>Order of the Eagle: Allegiance Level 25</t>
  </si>
  <si>
    <t>Order of the Eagle: Allegiance Level 24</t>
  </si>
  <si>
    <t>Order of the Eagle: Allegiance Level 23</t>
  </si>
  <si>
    <t>Order of the Eagle: Allegiance Level 22</t>
  </si>
  <si>
    <t>Order of the Eagle: Allegiance Level 21</t>
  </si>
  <si>
    <t>Order of the Eagle: Allegiance Level 20</t>
  </si>
  <si>
    <t>Order of the Eagle: Allegiance Level 19</t>
  </si>
  <si>
    <t>Order of the Eagle: Allegiance Level 18</t>
  </si>
  <si>
    <t>Order of the Eagle: Allegiance Level 17</t>
  </si>
  <si>
    <t>Order of the Eagle: Allegiance Level 16</t>
  </si>
  <si>
    <t>Order of the Eagle: Allegiance Level 15</t>
  </si>
  <si>
    <t>Order of the Eagle: Allegiance Level 14</t>
  </si>
  <si>
    <t>Order of the Eagle: Allegiance Level 13</t>
  </si>
  <si>
    <t>Order of the Eagle: Allegiance Level 12</t>
  </si>
  <si>
    <t>Order of the Eagle: Allegiance Level 11</t>
  </si>
  <si>
    <t>Order of the Eagle: Allegiance Level 10</t>
  </si>
  <si>
    <t>Order of the Eagle: Allegiance Level 9</t>
  </si>
  <si>
    <t>Order of the Eagle: Allegiance Level 8</t>
  </si>
  <si>
    <t>Order of the Eagle: Allegiance Level 7</t>
  </si>
  <si>
    <t>Order of the Eagle: Allegiance Level 6</t>
  </si>
  <si>
    <t>Order of the Eagle: Allegiance Level 5</t>
  </si>
  <si>
    <t>Order of the Eagle: Allegiance Level 4</t>
  </si>
  <si>
    <t>Order of the Eagle: Allegiance Level 3</t>
  </si>
  <si>
    <t>Order of the Eagle: Allegiance Level 2</t>
  </si>
  <si>
    <t>Order of the Eagle: Allegiance Level 1</t>
  </si>
  <si>
    <t>Ally to the Citizens of Umbar Baharbêl</t>
  </si>
  <si>
    <t>Kindred to the Citizens of Umbar Baharbêl</t>
  </si>
  <si>
    <t>Brine-belly</t>
  </si>
  <si>
    <t>The Competitive Forester - Tier 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</si>
</sst>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onsolas"/>
      <family val="3"/>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2" fillId="0" borderId="0" xfId="0" quotePrefix="1" applyFont="1"/>
    <xf numFmtId="0" fontId="0" fillId="0" borderId="0" xfId="0" quotePrefix="1"/>
    <xf numFmtId="0" fontId="0" fillId="0" borderId="0" xfId="0" applyFont="1"/>
  </cellXfs>
  <cellStyles count="1">
    <cellStyle name="Normal" xfId="0" builtinId="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A8E54-AD76-4A0D-B25E-D159D95D20C4}">
  <dimension ref="A1:E16"/>
  <sheetViews>
    <sheetView workbookViewId="0">
      <selection activeCell="D5" sqref="D5"/>
    </sheetView>
  </sheetViews>
  <sheetFormatPr defaultRowHeight="15" x14ac:dyDescent="0.25"/>
  <cols>
    <col min="1" max="1" width="17.42578125" bestFit="1" customWidth="1"/>
    <col min="4" max="4" width="17.5703125" bestFit="1" customWidth="1"/>
  </cols>
  <sheetData>
    <row r="1" spans="1:5" x14ac:dyDescent="0.25">
      <c r="A1" t="s">
        <v>15</v>
      </c>
      <c r="B1" t="s">
        <v>21</v>
      </c>
      <c r="D1" t="s">
        <v>2321</v>
      </c>
      <c r="E1" t="s">
        <v>2322</v>
      </c>
    </row>
    <row r="2" spans="1:5" x14ac:dyDescent="0.25">
      <c r="A2" t="s">
        <v>812</v>
      </c>
      <c r="B2">
        <v>14</v>
      </c>
      <c r="D2" t="s">
        <v>2324</v>
      </c>
      <c r="E2">
        <v>3</v>
      </c>
    </row>
    <row r="3" spans="1:5" x14ac:dyDescent="0.25">
      <c r="A3" t="s">
        <v>22</v>
      </c>
      <c r="B3">
        <v>8</v>
      </c>
      <c r="D3" t="s">
        <v>2323</v>
      </c>
      <c r="E3">
        <v>2</v>
      </c>
    </row>
    <row r="4" spans="1:5" x14ac:dyDescent="0.25">
      <c r="A4" t="s">
        <v>1117</v>
      </c>
      <c r="B4">
        <v>15</v>
      </c>
      <c r="D4" t="s">
        <v>2326</v>
      </c>
      <c r="E4">
        <v>5</v>
      </c>
    </row>
    <row r="5" spans="1:5" x14ac:dyDescent="0.25">
      <c r="A5" t="s">
        <v>23</v>
      </c>
      <c r="B5">
        <v>10</v>
      </c>
      <c r="D5" t="s">
        <v>2325</v>
      </c>
      <c r="E5">
        <v>4</v>
      </c>
    </row>
    <row r="6" spans="1:5" x14ac:dyDescent="0.25">
      <c r="A6" t="s">
        <v>24</v>
      </c>
      <c r="B6">
        <v>12</v>
      </c>
      <c r="D6" t="s">
        <v>33</v>
      </c>
      <c r="E6">
        <v>1</v>
      </c>
    </row>
    <row r="7" spans="1:5" x14ac:dyDescent="0.25">
      <c r="A7" t="s">
        <v>25</v>
      </c>
      <c r="B7">
        <v>3</v>
      </c>
    </row>
    <row r="8" spans="1:5" x14ac:dyDescent="0.25">
      <c r="A8" t="s">
        <v>26</v>
      </c>
      <c r="B8">
        <v>6</v>
      </c>
    </row>
    <row r="9" spans="1:5" x14ac:dyDescent="0.25">
      <c r="A9" t="s">
        <v>27</v>
      </c>
      <c r="B9">
        <v>2</v>
      </c>
    </row>
    <row r="10" spans="1:5" x14ac:dyDescent="0.25">
      <c r="A10" t="s">
        <v>28</v>
      </c>
      <c r="B10">
        <v>5</v>
      </c>
    </row>
    <row r="11" spans="1:5" x14ac:dyDescent="0.25">
      <c r="A11" t="s">
        <v>29</v>
      </c>
      <c r="B11">
        <v>9</v>
      </c>
    </row>
    <row r="12" spans="1:5" x14ac:dyDescent="0.25">
      <c r="A12" t="s">
        <v>30</v>
      </c>
      <c r="B12">
        <v>7</v>
      </c>
    </row>
    <row r="13" spans="1:5" x14ac:dyDescent="0.25">
      <c r="A13" t="s">
        <v>31</v>
      </c>
      <c r="B13">
        <v>4</v>
      </c>
    </row>
    <row r="14" spans="1:5" x14ac:dyDescent="0.25">
      <c r="A14" t="s">
        <v>32</v>
      </c>
      <c r="B14">
        <v>11</v>
      </c>
    </row>
    <row r="15" spans="1:5" x14ac:dyDescent="0.25">
      <c r="A15" t="s">
        <v>33</v>
      </c>
      <c r="B15">
        <v>1</v>
      </c>
    </row>
    <row r="16" spans="1:5" x14ac:dyDescent="0.25">
      <c r="A16" t="s">
        <v>517</v>
      </c>
      <c r="B16">
        <v>13</v>
      </c>
    </row>
  </sheetData>
  <sortState xmlns:xlrd2="http://schemas.microsoft.com/office/spreadsheetml/2017/richdata2" ref="D2:E5">
    <sortCondition ref="D2:D5"/>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80764-8B8B-487F-84EB-F09EEF0FA8C5}">
  <dimension ref="A1:AS221"/>
  <sheetViews>
    <sheetView workbookViewId="0">
      <pane xSplit="3" ySplit="1" topLeftCell="D176" activePane="bottomRight" state="frozen"/>
      <selection pane="topRight" activeCell="C1" sqref="C1"/>
      <selection pane="bottomLeft" activeCell="A2" sqref="A2"/>
      <selection pane="bottomRight" activeCell="C195" sqref="C195"/>
    </sheetView>
  </sheetViews>
  <sheetFormatPr defaultRowHeight="15" x14ac:dyDescent="0.25"/>
  <cols>
    <col min="1" max="1" width="11" bestFit="1" customWidth="1"/>
    <col min="3" max="3" width="41.140625" bestFit="1" customWidth="1"/>
    <col min="4" max="4" width="8.85546875" bestFit="1" customWidth="1"/>
    <col min="19" max="19" width="33.140625" customWidth="1"/>
    <col min="20" max="20" width="36.7109375" customWidth="1"/>
    <col min="22" max="25" width="9" customWidth="1"/>
    <col min="30" max="30" width="14.7109375" bestFit="1" customWidth="1"/>
    <col min="38" max="38" width="19.85546875" bestFit="1" customWidth="1"/>
  </cols>
  <sheetData>
    <row r="1" spans="1:45" x14ac:dyDescent="0.25">
      <c r="A1" t="s">
        <v>2770</v>
      </c>
      <c r="B1" t="s">
        <v>1120</v>
      </c>
      <c r="C1" t="s">
        <v>1637</v>
      </c>
      <c r="D1" t="s">
        <v>1</v>
      </c>
      <c r="E1" t="s">
        <v>3</v>
      </c>
      <c r="F1" t="s">
        <v>4</v>
      </c>
      <c r="G1" t="s">
        <v>1199</v>
      </c>
      <c r="H1" t="s">
        <v>7</v>
      </c>
      <c r="I1" t="s">
        <v>1639</v>
      </c>
      <c r="J1" t="s">
        <v>9</v>
      </c>
      <c r="K1" t="s">
        <v>2897</v>
      </c>
      <c r="L1" t="s">
        <v>1640</v>
      </c>
      <c r="M1" t="s">
        <v>1641</v>
      </c>
      <c r="N1" t="s">
        <v>2</v>
      </c>
      <c r="O1" t="s">
        <v>5</v>
      </c>
      <c r="P1" t="s">
        <v>6</v>
      </c>
      <c r="Q1" t="s">
        <v>3536</v>
      </c>
      <c r="R1" t="s">
        <v>10</v>
      </c>
      <c r="S1" t="s">
        <v>3538</v>
      </c>
      <c r="T1" t="s">
        <v>11</v>
      </c>
      <c r="U1" t="s">
        <v>12</v>
      </c>
      <c r="V1" t="s">
        <v>13</v>
      </c>
      <c r="W1" t="s">
        <v>2770</v>
      </c>
      <c r="X1" t="s">
        <v>3537</v>
      </c>
      <c r="Y1" t="s">
        <v>3536</v>
      </c>
      <c r="Z1" t="s">
        <v>1120</v>
      </c>
      <c r="AA1" t="s">
        <v>14</v>
      </c>
      <c r="AB1" t="s">
        <v>15</v>
      </c>
      <c r="AC1" t="s">
        <v>16</v>
      </c>
      <c r="AD1" t="s">
        <v>2</v>
      </c>
      <c r="AE1" t="s">
        <v>17</v>
      </c>
      <c r="AF1" t="s">
        <v>4</v>
      </c>
      <c r="AG1" t="s">
        <v>18</v>
      </c>
      <c r="AH1" t="s">
        <v>5</v>
      </c>
      <c r="AI1" t="s">
        <v>19</v>
      </c>
      <c r="AJ1" t="s">
        <v>6</v>
      </c>
      <c r="AK1" t="s">
        <v>9</v>
      </c>
      <c r="AL1" t="s">
        <v>2897</v>
      </c>
      <c r="AM1" t="s">
        <v>1642</v>
      </c>
      <c r="AN1" t="s">
        <v>1643</v>
      </c>
      <c r="AO1" t="s">
        <v>1638</v>
      </c>
      <c r="AP1" t="s">
        <v>1639</v>
      </c>
      <c r="AQ1" t="s">
        <v>7</v>
      </c>
      <c r="AR1" t="s">
        <v>0</v>
      </c>
      <c r="AS1" t="s">
        <v>20</v>
      </c>
    </row>
    <row r="2" spans="1:45" x14ac:dyDescent="0.25">
      <c r="C2" s="3" t="s">
        <v>1724</v>
      </c>
      <c r="D2" s="2" t="s">
        <v>812</v>
      </c>
      <c r="J2">
        <v>1</v>
      </c>
      <c r="L2">
        <v>110</v>
      </c>
      <c r="P2" t="s">
        <v>79</v>
      </c>
      <c r="Q2">
        <v>244</v>
      </c>
      <c r="S2" t="str">
        <f>CONCATENATE(V2,X2,Y2,AS2," -- ",C2)</f>
        <v xml:space="preserve">  [1] = {["CAT_ID"] = 244; }; -- - Durin's Folk -</v>
      </c>
      <c r="T2" s="1" t="str">
        <f>CONCATENATE(V2,W2,Z2,AB2,AD2,AF2,AH2,AJ2,AK2,AL2,AM2,AN2,AO2,AP2,AQ2,AR2,AS2)</f>
        <v xml:space="preserve">  [1] = {                                           ["TYPE"] = 14; ["VXP"] =    0; ["LP"] = 0; ["REP"] = 0; ["FACTION"] = 1; ["TIER"] = 1; ["MIN_LVL"] = "110"; ["NAME"] = { ["EN"] = "- Durin's Folk -"; }; };</v>
      </c>
      <c r="U2">
        <f t="shared" ref="U2:U65" si="0">ROW()-1</f>
        <v>1</v>
      </c>
      <c r="V2" t="str">
        <f t="shared" ref="V2" si="1">CONCATENATE(REPT(" ",3-LEN(U2)),"[",U2,"] = {")</f>
        <v xml:space="preserve">  [1] = {</v>
      </c>
      <c r="W2" t="str">
        <f>IF(LEN(A2)&gt;0,CONCATENATE("[""ID""] = ",A2,"; "),"                     ")</f>
        <v xml:space="preserve">                     </v>
      </c>
      <c r="X2" t="str">
        <f>IF(LEN(A2)&gt;0,CONCATENATE("[""ID""] = ",A2,"; "),"")</f>
        <v/>
      </c>
      <c r="Y2" t="str">
        <f>IF(LEN(Q2)&gt;0,CONCATENATE("[""CAT_ID""] = ",Q2,"; "),"")</f>
        <v xml:space="preserve">["CAT_ID"] = 244; </v>
      </c>
      <c r="Z2" s="1" t="str">
        <f t="shared" ref="Z2" si="2">IF(LEN(B2)&gt;0,CONCATENATE("[""SAVE_INDEX""] = ",REPT(" ",3-LEN(B2)),B2,"; "),"                      ")</f>
        <v xml:space="preserve">                      </v>
      </c>
      <c r="AA2">
        <f>VLOOKUP(D2,Type!A$2:B$16,2,)</f>
        <v>14</v>
      </c>
      <c r="AB2" t="str">
        <f t="shared" ref="AB2" si="3">CONCATENATE("[""TYPE""] = ",REPT(" ",2-LEN(AA2)),AA2,"; ")</f>
        <v xml:space="preserve">["TYPE"] = 14; </v>
      </c>
      <c r="AC2" t="str">
        <f t="shared" ref="AC2" si="4">TEXT(N2,0)</f>
        <v>0</v>
      </c>
      <c r="AD2" t="str">
        <f>CONCATENATE("[""VXP""] = ",REPT(" ",4-LEN(AC2)),TEXT(AC2,"0"),"; ")</f>
        <v xml:space="preserve">["VXP"] =    0; </v>
      </c>
      <c r="AE2" t="str">
        <f t="shared" ref="AE2" si="5">TEXT(F2,0)</f>
        <v>0</v>
      </c>
      <c r="AF2" t="str">
        <f>CONCATENATE("[""LP""] = ",REPT(" ",1-LEN(AE2)),TEXT(AE2,"0"),"; ")</f>
        <v xml:space="preserve">["LP"] = 0; </v>
      </c>
      <c r="AG2" t="str">
        <f t="shared" ref="AG2" si="6">TEXT(O2,0)</f>
        <v>0</v>
      </c>
      <c r="AH2" t="str">
        <f>CONCATENATE("[""REP""] = ",REPT(" ",1-LEN(AG2)),TEXT(AG2,"0"),"; ")</f>
        <v xml:space="preserve">["REP"] = 0; </v>
      </c>
      <c r="AI2">
        <f>VLOOKUP(P2,Faction!A$2:B$77,2,)</f>
        <v>1</v>
      </c>
      <c r="AJ2" t="str">
        <f t="shared" ref="AJ2" si="7">CONCATENATE("[""FACTION""] = ",TEXT(AI2,"0"),"; ")</f>
        <v xml:space="preserve">["FACTION"] = 1; </v>
      </c>
      <c r="AK2" t="str">
        <f t="shared" ref="AK2" si="8">CONCATENATE("[""TIER""] = ",TEXT(J2,"0"),"; ")</f>
        <v xml:space="preserve">["TIER"] = 1; </v>
      </c>
      <c r="AL2" t="str">
        <f>IF(LEN(K2)&gt;0,CONCATENATE("[""MINI_TIER""] = ","""",K2,"""; "),"")</f>
        <v/>
      </c>
      <c r="AM2" t="str">
        <f>IF(LEN(L2)&gt;0,CONCATENATE("[""MIN_LVL""] = ",REPT(" ",3-LEN(L2)),"""",L2,"""; "),"")</f>
        <v xml:space="preserve">["MIN_LVL"] = "110"; </v>
      </c>
      <c r="AN2" t="str">
        <f>IF(LEN(M2)&gt;0,CONCATENATE("[""MIN_LVL""] = ",REPT(" ",3-LEN(M2)),"""",M2,"""; "),"")</f>
        <v/>
      </c>
      <c r="AO2" t="str">
        <f t="shared" ref="AO2" si="9">CONCATENATE("[""NAME""] = { [""EN""] = """,C2,"""; }; ")</f>
        <v xml:space="preserve">["NAME"] = { ["EN"] = "- Durin's Folk -"; }; </v>
      </c>
      <c r="AP2" t="str">
        <f>IF(LEN(I2)&gt;0,CONCATENATE("[""LORE""] = { [""EN""] = """,I2,"""; }; "),"")</f>
        <v/>
      </c>
      <c r="AQ2" t="str">
        <f>IF(LEN(H2)&gt;0,CONCATENATE("[""SUMMARY""] = { [""EN""] = """,H2,"""; }; "),"")</f>
        <v/>
      </c>
      <c r="AR2" t="str">
        <f t="shared" ref="AR2" si="10">IF(LEN(E2)&gt;0,CONCATENATE("[""TITLE""] = { [""EN""] = """,E2,"""; }; "),"")</f>
        <v/>
      </c>
      <c r="AS2" t="str">
        <f t="shared" ref="AS2:AS65" si="11">CONCATENATE("};")</f>
        <v>};</v>
      </c>
    </row>
    <row r="3" spans="1:45" x14ac:dyDescent="0.25">
      <c r="A3">
        <v>1879352006</v>
      </c>
      <c r="B3">
        <v>274</v>
      </c>
      <c r="C3" t="s">
        <v>1755</v>
      </c>
      <c r="D3" t="s">
        <v>30</v>
      </c>
      <c r="J3">
        <v>1</v>
      </c>
      <c r="K3" t="s">
        <v>2898</v>
      </c>
      <c r="L3">
        <v>110</v>
      </c>
      <c r="P3" t="s">
        <v>79</v>
      </c>
      <c r="S3" t="str">
        <f t="shared" ref="S3:S66" si="12">CONCATENATE(V3,X3,Y3,AS3," -- ",C3)</f>
        <v xml:space="preserve">  [2] = {["ID"] = 1879352006; }; -- Durin's Folk: Allegiance Level 30</v>
      </c>
      <c r="T3" s="1" t="str">
        <f t="shared" ref="T3:T66" si="13">CONCATENATE(V3,W3,Z3,AB3,AD3,AF3,AH3,AJ3,AK3,AL3,AM3,AN3,AO3,AP3,AQ3,AR3,AS3)</f>
        <v xml:space="preserve">  [2] = {["ID"] = 1879352006; ["SAVE_INDEX"] = 274; ["TYPE"] =  7; ["VXP"] =    0; ["LP"] = 0; ["REP"] = 0; ["FACTION"] = 1; ["TIER"] = 1; ["MINI_TIER"] = "Y"; ["MIN_LVL"] = "110"; ["NAME"] = { ["EN"] = "Durin's Folk: Allegiance Level 30"; }; };</v>
      </c>
      <c r="U3">
        <f t="shared" si="0"/>
        <v>2</v>
      </c>
      <c r="V3" t="str">
        <f t="shared" ref="V3:V66" si="14">CONCATENATE(REPT(" ",3-LEN(U3)),"[",U3,"] = {")</f>
        <v xml:space="preserve">  [2] = {</v>
      </c>
      <c r="W3" t="str">
        <f t="shared" ref="W3:W66" si="15">IF(LEN(A3)&gt;0,CONCATENATE("[""ID""] = ",A3,"; "),"                     ")</f>
        <v xml:space="preserve">["ID"] = 1879352006; </v>
      </c>
      <c r="X3" t="str">
        <f t="shared" ref="X3:X66" si="16">IF(LEN(A3)&gt;0,CONCATENATE("[""ID""] = ",A3,"; "),"")</f>
        <v xml:space="preserve">["ID"] = 1879352006; </v>
      </c>
      <c r="Y3" t="str">
        <f t="shared" ref="Y3:Y66" si="17">IF(LEN(Q3)&gt;0,CONCATENATE("[""CAT_ID""] = ",Q3,"; "),"")</f>
        <v/>
      </c>
      <c r="Z3" s="1" t="str">
        <f t="shared" ref="Z3:Z66" si="18">IF(LEN(B3)&gt;0,CONCATENATE("[""SAVE_INDEX""] = ",REPT(" ",3-LEN(B3)),B3,"; "),"                      ")</f>
        <v xml:space="preserve">["SAVE_INDEX"] = 274; </v>
      </c>
      <c r="AA3">
        <f>VLOOKUP(D3,Type!A$2:B$16,2,)</f>
        <v>7</v>
      </c>
      <c r="AB3" t="str">
        <f t="shared" ref="AB3:AB66" si="19">CONCATENATE("[""TYPE""] = ",REPT(" ",2-LEN(AA3)),AA3,"; ")</f>
        <v xml:space="preserve">["TYPE"] =  7; </v>
      </c>
      <c r="AC3" t="str">
        <f t="shared" ref="AC3:AC66" si="20">TEXT(N3,0)</f>
        <v>0</v>
      </c>
      <c r="AD3" t="str">
        <f t="shared" ref="AD3:AD66" si="21">CONCATENATE("[""VXP""] = ",REPT(" ",4-LEN(AC3)),TEXT(AC3,"0"),"; ")</f>
        <v xml:space="preserve">["VXP"] =    0; </v>
      </c>
      <c r="AE3" t="str">
        <f t="shared" ref="AE3:AE66" si="22">TEXT(F3,0)</f>
        <v>0</v>
      </c>
      <c r="AF3" t="str">
        <f t="shared" ref="AF3:AF66" si="23">CONCATENATE("[""LP""] = ",REPT(" ",1-LEN(AE3)),TEXT(AE3,"0"),"; ")</f>
        <v xml:space="preserve">["LP"] = 0; </v>
      </c>
      <c r="AG3" t="str">
        <f t="shared" ref="AG3:AG66" si="24">TEXT(O3,0)</f>
        <v>0</v>
      </c>
      <c r="AH3" t="str">
        <f t="shared" ref="AH3:AH66" si="25">CONCATENATE("[""REP""] = ",REPT(" ",1-LEN(AG3)),TEXT(AG3,"0"),"; ")</f>
        <v xml:space="preserve">["REP"] = 0; </v>
      </c>
      <c r="AI3">
        <f>VLOOKUP(P3,Faction!A$2:B$77,2,)</f>
        <v>1</v>
      </c>
      <c r="AJ3" t="str">
        <f t="shared" ref="AJ3:AJ66" si="26">CONCATENATE("[""FACTION""] = ",TEXT(AI3,"0"),"; ")</f>
        <v xml:space="preserve">["FACTION"] = 1; </v>
      </c>
      <c r="AK3" t="str">
        <f t="shared" ref="AK3:AK66" si="27">CONCATENATE("[""TIER""] = ",TEXT(J3,"0"),"; ")</f>
        <v xml:space="preserve">["TIER"] = 1; </v>
      </c>
      <c r="AL3" t="str">
        <f t="shared" ref="AL3:AL66" si="28">IF(LEN(K3)&gt;0,CONCATENATE("[""MINI_TIER""] = ","""",K3,"""; "),"")</f>
        <v xml:space="preserve">["MINI_TIER"] = "Y"; </v>
      </c>
      <c r="AM3" t="str">
        <f t="shared" ref="AM3:AM66" si="29">IF(LEN(L3)&gt;0,CONCATENATE("[""MIN_LVL""] = ",REPT(" ",3-LEN(L3)),"""",L3,"""; "),"")</f>
        <v xml:space="preserve">["MIN_LVL"] = "110"; </v>
      </c>
      <c r="AN3" t="str">
        <f t="shared" ref="AN3:AN66" si="30">IF(LEN(M3)&gt;0,CONCATENATE("[""MIN_LVL""] = ",REPT(" ",3-LEN(M3)),"""",M3,"""; "),"")</f>
        <v/>
      </c>
      <c r="AO3" t="str">
        <f t="shared" ref="AO3:AO66" si="31">CONCATENATE("[""NAME""] = { [""EN""] = """,C3,"""; }; ")</f>
        <v xml:space="preserve">["NAME"] = { ["EN"] = "Durin's Folk: Allegiance Level 30"; }; </v>
      </c>
      <c r="AP3" t="str">
        <f t="shared" ref="AP3:AP66" si="32">IF(LEN(I3)&gt;0,CONCATENATE("[""LORE""] = { [""EN""] = """,I3,"""; }; "),"")</f>
        <v/>
      </c>
      <c r="AQ3" t="str">
        <f t="shared" ref="AQ3:AQ66" si="33">IF(LEN(H3)&gt;0,CONCATENATE("[""SUMMARY""] = { [""EN""] = """,H3,"""; }; "),"")</f>
        <v/>
      </c>
      <c r="AR3" t="str">
        <f t="shared" ref="AR3:AR66" si="34">IF(LEN(E3)&gt;0,CONCATENATE("[""TITLE""] = { [""EN""] = """,E3,"""; }; "),"")</f>
        <v/>
      </c>
      <c r="AS3" t="str">
        <f t="shared" si="11"/>
        <v>};</v>
      </c>
    </row>
    <row r="4" spans="1:45" x14ac:dyDescent="0.25">
      <c r="A4">
        <v>1879352021</v>
      </c>
      <c r="B4">
        <v>273</v>
      </c>
      <c r="C4" t="s">
        <v>1754</v>
      </c>
      <c r="D4" t="s">
        <v>30</v>
      </c>
      <c r="J4">
        <v>2</v>
      </c>
      <c r="K4" t="s">
        <v>2898</v>
      </c>
      <c r="L4">
        <v>110</v>
      </c>
      <c r="P4" t="s">
        <v>79</v>
      </c>
      <c r="S4" t="str">
        <f t="shared" si="12"/>
        <v xml:space="preserve">  [3] = {["ID"] = 1879352021; }; -- Durin's Folk: Allegiance Level 29</v>
      </c>
      <c r="T4" s="1" t="str">
        <f t="shared" si="13"/>
        <v xml:space="preserve">  [3] = {["ID"] = 1879352021; ["SAVE_INDEX"] = 273; ["TYPE"] =  7; ["VXP"] =    0; ["LP"] = 0; ["REP"] = 0; ["FACTION"] = 1; ["TIER"] = 2; ["MINI_TIER"] = "Y"; ["MIN_LVL"] = "110"; ["NAME"] = { ["EN"] = "Durin's Folk: Allegiance Level 29"; }; };</v>
      </c>
      <c r="U4">
        <f t="shared" si="0"/>
        <v>3</v>
      </c>
      <c r="V4" t="str">
        <f t="shared" si="14"/>
        <v xml:space="preserve">  [3] = {</v>
      </c>
      <c r="W4" t="str">
        <f t="shared" si="15"/>
        <v xml:space="preserve">["ID"] = 1879352021; </v>
      </c>
      <c r="X4" t="str">
        <f t="shared" si="16"/>
        <v xml:space="preserve">["ID"] = 1879352021; </v>
      </c>
      <c r="Y4" t="str">
        <f t="shared" si="17"/>
        <v/>
      </c>
      <c r="Z4" s="1" t="str">
        <f t="shared" si="18"/>
        <v xml:space="preserve">["SAVE_INDEX"] = 273; </v>
      </c>
      <c r="AA4">
        <f>VLOOKUP(D4,Type!A$2:B$16,2,)</f>
        <v>7</v>
      </c>
      <c r="AB4" t="str">
        <f t="shared" si="19"/>
        <v xml:space="preserve">["TYPE"] =  7; </v>
      </c>
      <c r="AC4" t="str">
        <f t="shared" si="20"/>
        <v>0</v>
      </c>
      <c r="AD4" t="str">
        <f t="shared" si="21"/>
        <v xml:space="preserve">["VXP"] =    0; </v>
      </c>
      <c r="AE4" t="str">
        <f t="shared" si="22"/>
        <v>0</v>
      </c>
      <c r="AF4" t="str">
        <f t="shared" si="23"/>
        <v xml:space="preserve">["LP"] = 0; </v>
      </c>
      <c r="AG4" t="str">
        <f t="shared" si="24"/>
        <v>0</v>
      </c>
      <c r="AH4" t="str">
        <f t="shared" si="25"/>
        <v xml:space="preserve">["REP"] = 0; </v>
      </c>
      <c r="AI4">
        <f>VLOOKUP(P4,Faction!A$2:B$77,2,)</f>
        <v>1</v>
      </c>
      <c r="AJ4" t="str">
        <f t="shared" si="26"/>
        <v xml:space="preserve">["FACTION"] = 1; </v>
      </c>
      <c r="AK4" t="str">
        <f t="shared" si="27"/>
        <v xml:space="preserve">["TIER"] = 2; </v>
      </c>
      <c r="AL4" t="str">
        <f t="shared" si="28"/>
        <v xml:space="preserve">["MINI_TIER"] = "Y"; </v>
      </c>
      <c r="AM4" t="str">
        <f t="shared" si="29"/>
        <v xml:space="preserve">["MIN_LVL"] = "110"; </v>
      </c>
      <c r="AN4" t="str">
        <f t="shared" si="30"/>
        <v/>
      </c>
      <c r="AO4" t="str">
        <f t="shared" si="31"/>
        <v xml:space="preserve">["NAME"] = { ["EN"] = "Durin's Folk: Allegiance Level 29"; }; </v>
      </c>
      <c r="AP4" t="str">
        <f t="shared" si="32"/>
        <v/>
      </c>
      <c r="AQ4" t="str">
        <f t="shared" si="33"/>
        <v/>
      </c>
      <c r="AR4" t="str">
        <f t="shared" si="34"/>
        <v/>
      </c>
      <c r="AS4" t="str">
        <f t="shared" si="11"/>
        <v>};</v>
      </c>
    </row>
    <row r="5" spans="1:45" x14ac:dyDescent="0.25">
      <c r="A5">
        <v>1879352026</v>
      </c>
      <c r="B5">
        <v>272</v>
      </c>
      <c r="C5" t="s">
        <v>1753</v>
      </c>
      <c r="D5" t="s">
        <v>30</v>
      </c>
      <c r="J5">
        <v>3</v>
      </c>
      <c r="K5" t="s">
        <v>2898</v>
      </c>
      <c r="L5">
        <v>110</v>
      </c>
      <c r="P5" t="s">
        <v>79</v>
      </c>
      <c r="S5" t="str">
        <f t="shared" si="12"/>
        <v xml:space="preserve">  [4] = {["ID"] = 1879352026; }; -- Durin's Folk: Allegiance Level 28</v>
      </c>
      <c r="T5" s="1" t="str">
        <f t="shared" si="13"/>
        <v xml:space="preserve">  [4] = {["ID"] = 1879352026; ["SAVE_INDEX"] = 272; ["TYPE"] =  7; ["VXP"] =    0; ["LP"] = 0; ["REP"] = 0; ["FACTION"] = 1; ["TIER"] = 3; ["MINI_TIER"] = "Y"; ["MIN_LVL"] = "110"; ["NAME"] = { ["EN"] = "Durin's Folk: Allegiance Level 28"; }; };</v>
      </c>
      <c r="U5">
        <f t="shared" si="0"/>
        <v>4</v>
      </c>
      <c r="V5" t="str">
        <f t="shared" si="14"/>
        <v xml:space="preserve">  [4] = {</v>
      </c>
      <c r="W5" t="str">
        <f t="shared" si="15"/>
        <v xml:space="preserve">["ID"] = 1879352026; </v>
      </c>
      <c r="X5" t="str">
        <f t="shared" si="16"/>
        <v xml:space="preserve">["ID"] = 1879352026; </v>
      </c>
      <c r="Y5" t="str">
        <f t="shared" si="17"/>
        <v/>
      </c>
      <c r="Z5" s="1" t="str">
        <f t="shared" si="18"/>
        <v xml:space="preserve">["SAVE_INDEX"] = 272; </v>
      </c>
      <c r="AA5">
        <f>VLOOKUP(D5,Type!A$2:B$16,2,)</f>
        <v>7</v>
      </c>
      <c r="AB5" t="str">
        <f t="shared" si="19"/>
        <v xml:space="preserve">["TYPE"] =  7; </v>
      </c>
      <c r="AC5" t="str">
        <f t="shared" si="20"/>
        <v>0</v>
      </c>
      <c r="AD5" t="str">
        <f t="shared" si="21"/>
        <v xml:space="preserve">["VXP"] =    0; </v>
      </c>
      <c r="AE5" t="str">
        <f t="shared" si="22"/>
        <v>0</v>
      </c>
      <c r="AF5" t="str">
        <f t="shared" si="23"/>
        <v xml:space="preserve">["LP"] = 0; </v>
      </c>
      <c r="AG5" t="str">
        <f t="shared" si="24"/>
        <v>0</v>
      </c>
      <c r="AH5" t="str">
        <f t="shared" si="25"/>
        <v xml:space="preserve">["REP"] = 0; </v>
      </c>
      <c r="AI5">
        <f>VLOOKUP(P5,Faction!A$2:B$77,2,)</f>
        <v>1</v>
      </c>
      <c r="AJ5" t="str">
        <f t="shared" si="26"/>
        <v xml:space="preserve">["FACTION"] = 1; </v>
      </c>
      <c r="AK5" t="str">
        <f t="shared" si="27"/>
        <v xml:space="preserve">["TIER"] = 3; </v>
      </c>
      <c r="AL5" t="str">
        <f t="shared" si="28"/>
        <v xml:space="preserve">["MINI_TIER"] = "Y"; </v>
      </c>
      <c r="AM5" t="str">
        <f t="shared" si="29"/>
        <v xml:space="preserve">["MIN_LVL"] = "110"; </v>
      </c>
      <c r="AN5" t="str">
        <f t="shared" si="30"/>
        <v/>
      </c>
      <c r="AO5" t="str">
        <f t="shared" si="31"/>
        <v xml:space="preserve">["NAME"] = { ["EN"] = "Durin's Folk: Allegiance Level 28"; }; </v>
      </c>
      <c r="AP5" t="str">
        <f t="shared" si="32"/>
        <v/>
      </c>
      <c r="AQ5" t="str">
        <f t="shared" si="33"/>
        <v/>
      </c>
      <c r="AR5" t="str">
        <f t="shared" si="34"/>
        <v/>
      </c>
      <c r="AS5" t="str">
        <f t="shared" si="11"/>
        <v>};</v>
      </c>
    </row>
    <row r="6" spans="1:45" x14ac:dyDescent="0.25">
      <c r="A6">
        <v>1879352030</v>
      </c>
      <c r="B6">
        <v>271</v>
      </c>
      <c r="C6" t="s">
        <v>1752</v>
      </c>
      <c r="D6" t="s">
        <v>30</v>
      </c>
      <c r="J6">
        <v>4</v>
      </c>
      <c r="K6" t="s">
        <v>2898</v>
      </c>
      <c r="L6">
        <v>110</v>
      </c>
      <c r="P6" t="s">
        <v>79</v>
      </c>
      <c r="S6" t="str">
        <f t="shared" si="12"/>
        <v xml:space="preserve">  [5] = {["ID"] = 1879352030; }; -- Durin's Folk: Allegiance Level 27</v>
      </c>
      <c r="T6" s="1" t="str">
        <f t="shared" si="13"/>
        <v xml:space="preserve">  [5] = {["ID"] = 1879352030; ["SAVE_INDEX"] = 271; ["TYPE"] =  7; ["VXP"] =    0; ["LP"] = 0; ["REP"] = 0; ["FACTION"] = 1; ["TIER"] = 4; ["MINI_TIER"] = "Y"; ["MIN_LVL"] = "110"; ["NAME"] = { ["EN"] = "Durin's Folk: Allegiance Level 27"; }; };</v>
      </c>
      <c r="U6">
        <f t="shared" si="0"/>
        <v>5</v>
      </c>
      <c r="V6" t="str">
        <f t="shared" si="14"/>
        <v xml:space="preserve">  [5] = {</v>
      </c>
      <c r="W6" t="str">
        <f t="shared" si="15"/>
        <v xml:space="preserve">["ID"] = 1879352030; </v>
      </c>
      <c r="X6" t="str">
        <f t="shared" si="16"/>
        <v xml:space="preserve">["ID"] = 1879352030; </v>
      </c>
      <c r="Y6" t="str">
        <f t="shared" si="17"/>
        <v/>
      </c>
      <c r="Z6" s="1" t="str">
        <f t="shared" si="18"/>
        <v xml:space="preserve">["SAVE_INDEX"] = 271; </v>
      </c>
      <c r="AA6">
        <f>VLOOKUP(D6,Type!A$2:B$16,2,)</f>
        <v>7</v>
      </c>
      <c r="AB6" t="str">
        <f t="shared" si="19"/>
        <v xml:space="preserve">["TYPE"] =  7; </v>
      </c>
      <c r="AC6" t="str">
        <f t="shared" si="20"/>
        <v>0</v>
      </c>
      <c r="AD6" t="str">
        <f t="shared" si="21"/>
        <v xml:space="preserve">["VXP"] =    0; </v>
      </c>
      <c r="AE6" t="str">
        <f t="shared" si="22"/>
        <v>0</v>
      </c>
      <c r="AF6" t="str">
        <f t="shared" si="23"/>
        <v xml:space="preserve">["LP"] = 0; </v>
      </c>
      <c r="AG6" t="str">
        <f t="shared" si="24"/>
        <v>0</v>
      </c>
      <c r="AH6" t="str">
        <f t="shared" si="25"/>
        <v xml:space="preserve">["REP"] = 0; </v>
      </c>
      <c r="AI6">
        <f>VLOOKUP(P6,Faction!A$2:B$77,2,)</f>
        <v>1</v>
      </c>
      <c r="AJ6" t="str">
        <f t="shared" si="26"/>
        <v xml:space="preserve">["FACTION"] = 1; </v>
      </c>
      <c r="AK6" t="str">
        <f t="shared" si="27"/>
        <v xml:space="preserve">["TIER"] = 4; </v>
      </c>
      <c r="AL6" t="str">
        <f t="shared" si="28"/>
        <v xml:space="preserve">["MINI_TIER"] = "Y"; </v>
      </c>
      <c r="AM6" t="str">
        <f t="shared" si="29"/>
        <v xml:space="preserve">["MIN_LVL"] = "110"; </v>
      </c>
      <c r="AN6" t="str">
        <f t="shared" si="30"/>
        <v/>
      </c>
      <c r="AO6" t="str">
        <f t="shared" si="31"/>
        <v xml:space="preserve">["NAME"] = { ["EN"] = "Durin's Folk: Allegiance Level 27"; }; </v>
      </c>
      <c r="AP6" t="str">
        <f t="shared" si="32"/>
        <v/>
      </c>
      <c r="AQ6" t="str">
        <f t="shared" si="33"/>
        <v/>
      </c>
      <c r="AR6" t="str">
        <f t="shared" si="34"/>
        <v/>
      </c>
      <c r="AS6" t="str">
        <f t="shared" si="11"/>
        <v>};</v>
      </c>
    </row>
    <row r="7" spans="1:45" x14ac:dyDescent="0.25">
      <c r="A7">
        <v>1879352005</v>
      </c>
      <c r="B7">
        <v>270</v>
      </c>
      <c r="C7" t="s">
        <v>1751</v>
      </c>
      <c r="D7" t="s">
        <v>30</v>
      </c>
      <c r="J7">
        <v>5</v>
      </c>
      <c r="K7" t="s">
        <v>2898</v>
      </c>
      <c r="L7">
        <v>110</v>
      </c>
      <c r="P7" t="s">
        <v>79</v>
      </c>
      <c r="S7" t="str">
        <f t="shared" si="12"/>
        <v xml:space="preserve">  [6] = {["ID"] = 1879352005; }; -- Durin's Folk: Allegiance Level 26</v>
      </c>
      <c r="T7" s="1" t="str">
        <f t="shared" si="13"/>
        <v xml:space="preserve">  [6] = {["ID"] = 1879352005; ["SAVE_INDEX"] = 270; ["TYPE"] =  7; ["VXP"] =    0; ["LP"] = 0; ["REP"] = 0; ["FACTION"] = 1; ["TIER"] = 5; ["MINI_TIER"] = "Y"; ["MIN_LVL"] = "110"; ["NAME"] = { ["EN"] = "Durin's Folk: Allegiance Level 26"; }; };</v>
      </c>
      <c r="U7">
        <f t="shared" si="0"/>
        <v>6</v>
      </c>
      <c r="V7" t="str">
        <f t="shared" si="14"/>
        <v xml:space="preserve">  [6] = {</v>
      </c>
      <c r="W7" t="str">
        <f t="shared" si="15"/>
        <v xml:space="preserve">["ID"] = 1879352005; </v>
      </c>
      <c r="X7" t="str">
        <f t="shared" si="16"/>
        <v xml:space="preserve">["ID"] = 1879352005; </v>
      </c>
      <c r="Y7" t="str">
        <f t="shared" si="17"/>
        <v/>
      </c>
      <c r="Z7" s="1" t="str">
        <f t="shared" si="18"/>
        <v xml:space="preserve">["SAVE_INDEX"] = 270; </v>
      </c>
      <c r="AA7">
        <f>VLOOKUP(D7,Type!A$2:B$16,2,)</f>
        <v>7</v>
      </c>
      <c r="AB7" t="str">
        <f t="shared" si="19"/>
        <v xml:space="preserve">["TYPE"] =  7; </v>
      </c>
      <c r="AC7" t="str">
        <f t="shared" si="20"/>
        <v>0</v>
      </c>
      <c r="AD7" t="str">
        <f t="shared" si="21"/>
        <v xml:space="preserve">["VXP"] =    0; </v>
      </c>
      <c r="AE7" t="str">
        <f t="shared" si="22"/>
        <v>0</v>
      </c>
      <c r="AF7" t="str">
        <f t="shared" si="23"/>
        <v xml:space="preserve">["LP"] = 0; </v>
      </c>
      <c r="AG7" t="str">
        <f t="shared" si="24"/>
        <v>0</v>
      </c>
      <c r="AH7" t="str">
        <f t="shared" si="25"/>
        <v xml:space="preserve">["REP"] = 0; </v>
      </c>
      <c r="AI7">
        <f>VLOOKUP(P7,Faction!A$2:B$77,2,)</f>
        <v>1</v>
      </c>
      <c r="AJ7" t="str">
        <f t="shared" si="26"/>
        <v xml:space="preserve">["FACTION"] = 1; </v>
      </c>
      <c r="AK7" t="str">
        <f t="shared" si="27"/>
        <v xml:space="preserve">["TIER"] = 5; </v>
      </c>
      <c r="AL7" t="str">
        <f t="shared" si="28"/>
        <v xml:space="preserve">["MINI_TIER"] = "Y"; </v>
      </c>
      <c r="AM7" t="str">
        <f t="shared" si="29"/>
        <v xml:space="preserve">["MIN_LVL"] = "110"; </v>
      </c>
      <c r="AN7" t="str">
        <f t="shared" si="30"/>
        <v/>
      </c>
      <c r="AO7" t="str">
        <f t="shared" si="31"/>
        <v xml:space="preserve">["NAME"] = { ["EN"] = "Durin's Folk: Allegiance Level 26"; }; </v>
      </c>
      <c r="AP7" t="str">
        <f t="shared" si="32"/>
        <v/>
      </c>
      <c r="AQ7" t="str">
        <f t="shared" si="33"/>
        <v/>
      </c>
      <c r="AR7" t="str">
        <f t="shared" si="34"/>
        <v/>
      </c>
      <c r="AS7" t="str">
        <f t="shared" si="11"/>
        <v>};</v>
      </c>
    </row>
    <row r="8" spans="1:45" x14ac:dyDescent="0.25">
      <c r="A8">
        <v>1879352010</v>
      </c>
      <c r="B8">
        <v>269</v>
      </c>
      <c r="C8" t="s">
        <v>1750</v>
      </c>
      <c r="D8" t="s">
        <v>30</v>
      </c>
      <c r="J8">
        <v>6</v>
      </c>
      <c r="K8" t="s">
        <v>2898</v>
      </c>
      <c r="L8">
        <v>110</v>
      </c>
      <c r="P8" t="s">
        <v>79</v>
      </c>
      <c r="S8" t="str">
        <f t="shared" si="12"/>
        <v xml:space="preserve">  [7] = {["ID"] = 1879352010; }; -- Durin's Folk: Allegiance Level 25</v>
      </c>
      <c r="T8" s="1" t="str">
        <f t="shared" si="13"/>
        <v xml:space="preserve">  [7] = {["ID"] = 1879352010; ["SAVE_INDEX"] = 269; ["TYPE"] =  7; ["VXP"] =    0; ["LP"] = 0; ["REP"] = 0; ["FACTION"] = 1; ["TIER"] = 6; ["MINI_TIER"] = "Y"; ["MIN_LVL"] = "110"; ["NAME"] = { ["EN"] = "Durin's Folk: Allegiance Level 25"; }; };</v>
      </c>
      <c r="U8">
        <f t="shared" si="0"/>
        <v>7</v>
      </c>
      <c r="V8" t="str">
        <f t="shared" si="14"/>
        <v xml:space="preserve">  [7] = {</v>
      </c>
      <c r="W8" t="str">
        <f t="shared" si="15"/>
        <v xml:space="preserve">["ID"] = 1879352010; </v>
      </c>
      <c r="X8" t="str">
        <f t="shared" si="16"/>
        <v xml:space="preserve">["ID"] = 1879352010; </v>
      </c>
      <c r="Y8" t="str">
        <f t="shared" si="17"/>
        <v/>
      </c>
      <c r="Z8" s="1" t="str">
        <f t="shared" si="18"/>
        <v xml:space="preserve">["SAVE_INDEX"] = 269; </v>
      </c>
      <c r="AA8">
        <f>VLOOKUP(D8,Type!A$2:B$16,2,)</f>
        <v>7</v>
      </c>
      <c r="AB8" t="str">
        <f t="shared" si="19"/>
        <v xml:space="preserve">["TYPE"] =  7; </v>
      </c>
      <c r="AC8" t="str">
        <f t="shared" si="20"/>
        <v>0</v>
      </c>
      <c r="AD8" t="str">
        <f t="shared" si="21"/>
        <v xml:space="preserve">["VXP"] =    0; </v>
      </c>
      <c r="AE8" t="str">
        <f t="shared" si="22"/>
        <v>0</v>
      </c>
      <c r="AF8" t="str">
        <f t="shared" si="23"/>
        <v xml:space="preserve">["LP"] = 0; </v>
      </c>
      <c r="AG8" t="str">
        <f t="shared" si="24"/>
        <v>0</v>
      </c>
      <c r="AH8" t="str">
        <f t="shared" si="25"/>
        <v xml:space="preserve">["REP"] = 0; </v>
      </c>
      <c r="AI8">
        <f>VLOOKUP(P8,Faction!A$2:B$77,2,)</f>
        <v>1</v>
      </c>
      <c r="AJ8" t="str">
        <f t="shared" si="26"/>
        <v xml:space="preserve">["FACTION"] = 1; </v>
      </c>
      <c r="AK8" t="str">
        <f t="shared" si="27"/>
        <v xml:space="preserve">["TIER"] = 6; </v>
      </c>
      <c r="AL8" t="str">
        <f t="shared" si="28"/>
        <v xml:space="preserve">["MINI_TIER"] = "Y"; </v>
      </c>
      <c r="AM8" t="str">
        <f t="shared" si="29"/>
        <v xml:space="preserve">["MIN_LVL"] = "110"; </v>
      </c>
      <c r="AN8" t="str">
        <f t="shared" si="30"/>
        <v/>
      </c>
      <c r="AO8" t="str">
        <f t="shared" si="31"/>
        <v xml:space="preserve">["NAME"] = { ["EN"] = "Durin's Folk: Allegiance Level 25"; }; </v>
      </c>
      <c r="AP8" t="str">
        <f t="shared" si="32"/>
        <v/>
      </c>
      <c r="AQ8" t="str">
        <f t="shared" si="33"/>
        <v/>
      </c>
      <c r="AR8" t="str">
        <f t="shared" si="34"/>
        <v/>
      </c>
      <c r="AS8" t="str">
        <f t="shared" si="11"/>
        <v>};</v>
      </c>
    </row>
    <row r="9" spans="1:45" x14ac:dyDescent="0.25">
      <c r="A9">
        <v>1879352014</v>
      </c>
      <c r="B9">
        <v>268</v>
      </c>
      <c r="C9" t="s">
        <v>1749</v>
      </c>
      <c r="D9" t="s">
        <v>30</v>
      </c>
      <c r="J9">
        <v>7</v>
      </c>
      <c r="K9" t="s">
        <v>2898</v>
      </c>
      <c r="L9">
        <v>110</v>
      </c>
      <c r="P9" t="s">
        <v>79</v>
      </c>
      <c r="S9" t="str">
        <f t="shared" si="12"/>
        <v xml:space="preserve">  [8] = {["ID"] = 1879352014; }; -- Durin's Folk: Allegiance Level 24</v>
      </c>
      <c r="T9" s="1" t="str">
        <f t="shared" si="13"/>
        <v xml:space="preserve">  [8] = {["ID"] = 1879352014; ["SAVE_INDEX"] = 268; ["TYPE"] =  7; ["VXP"] =    0; ["LP"] = 0; ["REP"] = 0; ["FACTION"] = 1; ["TIER"] = 7; ["MINI_TIER"] = "Y"; ["MIN_LVL"] = "110"; ["NAME"] = { ["EN"] = "Durin's Folk: Allegiance Level 24"; }; };</v>
      </c>
      <c r="U9">
        <f t="shared" si="0"/>
        <v>8</v>
      </c>
      <c r="V9" t="str">
        <f t="shared" si="14"/>
        <v xml:space="preserve">  [8] = {</v>
      </c>
      <c r="W9" t="str">
        <f t="shared" si="15"/>
        <v xml:space="preserve">["ID"] = 1879352014; </v>
      </c>
      <c r="X9" t="str">
        <f t="shared" si="16"/>
        <v xml:space="preserve">["ID"] = 1879352014; </v>
      </c>
      <c r="Y9" t="str">
        <f t="shared" si="17"/>
        <v/>
      </c>
      <c r="Z9" s="1" t="str">
        <f t="shared" si="18"/>
        <v xml:space="preserve">["SAVE_INDEX"] = 268; </v>
      </c>
      <c r="AA9">
        <f>VLOOKUP(D9,Type!A$2:B$16,2,)</f>
        <v>7</v>
      </c>
      <c r="AB9" t="str">
        <f t="shared" si="19"/>
        <v xml:space="preserve">["TYPE"] =  7; </v>
      </c>
      <c r="AC9" t="str">
        <f t="shared" si="20"/>
        <v>0</v>
      </c>
      <c r="AD9" t="str">
        <f t="shared" si="21"/>
        <v xml:space="preserve">["VXP"] =    0; </v>
      </c>
      <c r="AE9" t="str">
        <f t="shared" si="22"/>
        <v>0</v>
      </c>
      <c r="AF9" t="str">
        <f t="shared" si="23"/>
        <v xml:space="preserve">["LP"] = 0; </v>
      </c>
      <c r="AG9" t="str">
        <f t="shared" si="24"/>
        <v>0</v>
      </c>
      <c r="AH9" t="str">
        <f t="shared" si="25"/>
        <v xml:space="preserve">["REP"] = 0; </v>
      </c>
      <c r="AI9">
        <f>VLOOKUP(P9,Faction!A$2:B$77,2,)</f>
        <v>1</v>
      </c>
      <c r="AJ9" t="str">
        <f t="shared" si="26"/>
        <v xml:space="preserve">["FACTION"] = 1; </v>
      </c>
      <c r="AK9" t="str">
        <f t="shared" si="27"/>
        <v xml:space="preserve">["TIER"] = 7; </v>
      </c>
      <c r="AL9" t="str">
        <f t="shared" si="28"/>
        <v xml:space="preserve">["MINI_TIER"] = "Y"; </v>
      </c>
      <c r="AM9" t="str">
        <f t="shared" si="29"/>
        <v xml:space="preserve">["MIN_LVL"] = "110"; </v>
      </c>
      <c r="AN9" t="str">
        <f t="shared" si="30"/>
        <v/>
      </c>
      <c r="AO9" t="str">
        <f t="shared" si="31"/>
        <v xml:space="preserve">["NAME"] = { ["EN"] = "Durin's Folk: Allegiance Level 24"; }; </v>
      </c>
      <c r="AP9" t="str">
        <f t="shared" si="32"/>
        <v/>
      </c>
      <c r="AQ9" t="str">
        <f t="shared" si="33"/>
        <v/>
      </c>
      <c r="AR9" t="str">
        <f t="shared" si="34"/>
        <v/>
      </c>
      <c r="AS9" t="str">
        <f t="shared" si="11"/>
        <v>};</v>
      </c>
    </row>
    <row r="10" spans="1:45" x14ac:dyDescent="0.25">
      <c r="A10">
        <v>1879352018</v>
      </c>
      <c r="B10">
        <v>267</v>
      </c>
      <c r="C10" t="s">
        <v>1748</v>
      </c>
      <c r="D10" t="s">
        <v>30</v>
      </c>
      <c r="J10">
        <v>8</v>
      </c>
      <c r="K10" t="s">
        <v>2898</v>
      </c>
      <c r="L10">
        <v>110</v>
      </c>
      <c r="P10" t="s">
        <v>79</v>
      </c>
      <c r="S10" t="str">
        <f t="shared" si="12"/>
        <v xml:space="preserve">  [9] = {["ID"] = 1879352018; }; -- Durin's Folk: Allegiance Level 23</v>
      </c>
      <c r="T10" s="1" t="str">
        <f t="shared" si="13"/>
        <v xml:space="preserve">  [9] = {["ID"] = 1879352018; ["SAVE_INDEX"] = 267; ["TYPE"] =  7; ["VXP"] =    0; ["LP"] = 0; ["REP"] = 0; ["FACTION"] = 1; ["TIER"] = 8; ["MINI_TIER"] = "Y"; ["MIN_LVL"] = "110"; ["NAME"] = { ["EN"] = "Durin's Folk: Allegiance Level 23"; }; };</v>
      </c>
      <c r="U10">
        <f t="shared" si="0"/>
        <v>9</v>
      </c>
      <c r="V10" t="str">
        <f t="shared" si="14"/>
        <v xml:space="preserve">  [9] = {</v>
      </c>
      <c r="W10" t="str">
        <f t="shared" si="15"/>
        <v xml:space="preserve">["ID"] = 1879352018; </v>
      </c>
      <c r="X10" t="str">
        <f t="shared" si="16"/>
        <v xml:space="preserve">["ID"] = 1879352018; </v>
      </c>
      <c r="Y10" t="str">
        <f t="shared" si="17"/>
        <v/>
      </c>
      <c r="Z10" s="1" t="str">
        <f t="shared" si="18"/>
        <v xml:space="preserve">["SAVE_INDEX"] = 267; </v>
      </c>
      <c r="AA10">
        <f>VLOOKUP(D10,Type!A$2:B$16,2,)</f>
        <v>7</v>
      </c>
      <c r="AB10" t="str">
        <f t="shared" si="19"/>
        <v xml:space="preserve">["TYPE"] =  7; </v>
      </c>
      <c r="AC10" t="str">
        <f t="shared" si="20"/>
        <v>0</v>
      </c>
      <c r="AD10" t="str">
        <f t="shared" si="21"/>
        <v xml:space="preserve">["VXP"] =    0; </v>
      </c>
      <c r="AE10" t="str">
        <f t="shared" si="22"/>
        <v>0</v>
      </c>
      <c r="AF10" t="str">
        <f t="shared" si="23"/>
        <v xml:space="preserve">["LP"] = 0; </v>
      </c>
      <c r="AG10" t="str">
        <f t="shared" si="24"/>
        <v>0</v>
      </c>
      <c r="AH10" t="str">
        <f t="shared" si="25"/>
        <v xml:space="preserve">["REP"] = 0; </v>
      </c>
      <c r="AI10">
        <f>VLOOKUP(P10,Faction!A$2:B$77,2,)</f>
        <v>1</v>
      </c>
      <c r="AJ10" t="str">
        <f t="shared" si="26"/>
        <v xml:space="preserve">["FACTION"] = 1; </v>
      </c>
      <c r="AK10" t="str">
        <f t="shared" si="27"/>
        <v xml:space="preserve">["TIER"] = 8; </v>
      </c>
      <c r="AL10" t="str">
        <f t="shared" si="28"/>
        <v xml:space="preserve">["MINI_TIER"] = "Y"; </v>
      </c>
      <c r="AM10" t="str">
        <f t="shared" si="29"/>
        <v xml:space="preserve">["MIN_LVL"] = "110"; </v>
      </c>
      <c r="AN10" t="str">
        <f t="shared" si="30"/>
        <v/>
      </c>
      <c r="AO10" t="str">
        <f t="shared" si="31"/>
        <v xml:space="preserve">["NAME"] = { ["EN"] = "Durin's Folk: Allegiance Level 23"; }; </v>
      </c>
      <c r="AP10" t="str">
        <f t="shared" si="32"/>
        <v/>
      </c>
      <c r="AQ10" t="str">
        <f t="shared" si="33"/>
        <v/>
      </c>
      <c r="AR10" t="str">
        <f t="shared" si="34"/>
        <v/>
      </c>
      <c r="AS10" t="str">
        <f t="shared" si="11"/>
        <v>};</v>
      </c>
    </row>
    <row r="11" spans="1:45" x14ac:dyDescent="0.25">
      <c r="A11">
        <v>1879352022</v>
      </c>
      <c r="B11">
        <v>266</v>
      </c>
      <c r="C11" t="s">
        <v>1747</v>
      </c>
      <c r="D11" t="s">
        <v>30</v>
      </c>
      <c r="J11">
        <v>9</v>
      </c>
      <c r="K11" t="s">
        <v>2898</v>
      </c>
      <c r="L11">
        <v>110</v>
      </c>
      <c r="P11" t="s">
        <v>79</v>
      </c>
      <c r="S11" t="str">
        <f t="shared" si="12"/>
        <v xml:space="preserve"> [10] = {["ID"] = 1879352022; }; -- Durin's Folk: Allegiance Level 22</v>
      </c>
      <c r="T11" s="1" t="str">
        <f t="shared" si="13"/>
        <v xml:space="preserve"> [10] = {["ID"] = 1879352022; ["SAVE_INDEX"] = 266; ["TYPE"] =  7; ["VXP"] =    0; ["LP"] = 0; ["REP"] = 0; ["FACTION"] = 1; ["TIER"] = 9; ["MINI_TIER"] = "Y"; ["MIN_LVL"] = "110"; ["NAME"] = { ["EN"] = "Durin's Folk: Allegiance Level 22"; }; };</v>
      </c>
      <c r="U11">
        <f t="shared" si="0"/>
        <v>10</v>
      </c>
      <c r="V11" t="str">
        <f t="shared" si="14"/>
        <v xml:space="preserve"> [10] = {</v>
      </c>
      <c r="W11" t="str">
        <f t="shared" si="15"/>
        <v xml:space="preserve">["ID"] = 1879352022; </v>
      </c>
      <c r="X11" t="str">
        <f t="shared" si="16"/>
        <v xml:space="preserve">["ID"] = 1879352022; </v>
      </c>
      <c r="Y11" t="str">
        <f t="shared" si="17"/>
        <v/>
      </c>
      <c r="Z11" s="1" t="str">
        <f t="shared" si="18"/>
        <v xml:space="preserve">["SAVE_INDEX"] = 266; </v>
      </c>
      <c r="AA11">
        <f>VLOOKUP(D11,Type!A$2:B$16,2,)</f>
        <v>7</v>
      </c>
      <c r="AB11" t="str">
        <f t="shared" si="19"/>
        <v xml:space="preserve">["TYPE"] =  7; </v>
      </c>
      <c r="AC11" t="str">
        <f t="shared" si="20"/>
        <v>0</v>
      </c>
      <c r="AD11" t="str">
        <f t="shared" si="21"/>
        <v xml:space="preserve">["VXP"] =    0; </v>
      </c>
      <c r="AE11" t="str">
        <f t="shared" si="22"/>
        <v>0</v>
      </c>
      <c r="AF11" t="str">
        <f t="shared" si="23"/>
        <v xml:space="preserve">["LP"] = 0; </v>
      </c>
      <c r="AG11" t="str">
        <f t="shared" si="24"/>
        <v>0</v>
      </c>
      <c r="AH11" t="str">
        <f t="shared" si="25"/>
        <v xml:space="preserve">["REP"] = 0; </v>
      </c>
      <c r="AI11">
        <f>VLOOKUP(P11,Faction!A$2:B$77,2,)</f>
        <v>1</v>
      </c>
      <c r="AJ11" t="str">
        <f t="shared" si="26"/>
        <v xml:space="preserve">["FACTION"] = 1; </v>
      </c>
      <c r="AK11" t="str">
        <f t="shared" si="27"/>
        <v xml:space="preserve">["TIER"] = 9; </v>
      </c>
      <c r="AL11" t="str">
        <f t="shared" si="28"/>
        <v xml:space="preserve">["MINI_TIER"] = "Y"; </v>
      </c>
      <c r="AM11" t="str">
        <f t="shared" si="29"/>
        <v xml:space="preserve">["MIN_LVL"] = "110"; </v>
      </c>
      <c r="AN11" t="str">
        <f t="shared" si="30"/>
        <v/>
      </c>
      <c r="AO11" t="str">
        <f t="shared" si="31"/>
        <v xml:space="preserve">["NAME"] = { ["EN"] = "Durin's Folk: Allegiance Level 22"; }; </v>
      </c>
      <c r="AP11" t="str">
        <f t="shared" si="32"/>
        <v/>
      </c>
      <c r="AQ11" t="str">
        <f t="shared" si="33"/>
        <v/>
      </c>
      <c r="AR11" t="str">
        <f t="shared" si="34"/>
        <v/>
      </c>
      <c r="AS11" t="str">
        <f t="shared" si="11"/>
        <v>};</v>
      </c>
    </row>
    <row r="12" spans="1:45" x14ac:dyDescent="0.25">
      <c r="A12">
        <v>1879352027</v>
      </c>
      <c r="B12">
        <v>265</v>
      </c>
      <c r="C12" t="s">
        <v>1746</v>
      </c>
      <c r="D12" t="s">
        <v>30</v>
      </c>
      <c r="J12">
        <v>10</v>
      </c>
      <c r="K12" t="s">
        <v>2898</v>
      </c>
      <c r="L12">
        <v>110</v>
      </c>
      <c r="P12" t="s">
        <v>79</v>
      </c>
      <c r="S12" t="str">
        <f t="shared" si="12"/>
        <v xml:space="preserve"> [11] = {["ID"] = 1879352027; }; -- Durin's Folk: Allegiance Level 21</v>
      </c>
      <c r="T12" s="1" t="str">
        <f t="shared" si="13"/>
        <v xml:space="preserve"> [11] = {["ID"] = 1879352027; ["SAVE_INDEX"] = 265; ["TYPE"] =  7; ["VXP"] =    0; ["LP"] = 0; ["REP"] = 0; ["FACTION"] = 1; ["TIER"] = 10; ["MINI_TIER"] = "Y"; ["MIN_LVL"] = "110"; ["NAME"] = { ["EN"] = "Durin's Folk: Allegiance Level 21"; }; };</v>
      </c>
      <c r="U12">
        <f t="shared" si="0"/>
        <v>11</v>
      </c>
      <c r="V12" t="str">
        <f t="shared" si="14"/>
        <v xml:space="preserve"> [11] = {</v>
      </c>
      <c r="W12" t="str">
        <f t="shared" si="15"/>
        <v xml:space="preserve">["ID"] = 1879352027; </v>
      </c>
      <c r="X12" t="str">
        <f t="shared" si="16"/>
        <v xml:space="preserve">["ID"] = 1879352027; </v>
      </c>
      <c r="Y12" t="str">
        <f t="shared" si="17"/>
        <v/>
      </c>
      <c r="Z12" s="1" t="str">
        <f t="shared" si="18"/>
        <v xml:space="preserve">["SAVE_INDEX"] = 265; </v>
      </c>
      <c r="AA12">
        <f>VLOOKUP(D12,Type!A$2:B$16,2,)</f>
        <v>7</v>
      </c>
      <c r="AB12" t="str">
        <f t="shared" si="19"/>
        <v xml:space="preserve">["TYPE"] =  7; </v>
      </c>
      <c r="AC12" t="str">
        <f t="shared" si="20"/>
        <v>0</v>
      </c>
      <c r="AD12" t="str">
        <f t="shared" si="21"/>
        <v xml:space="preserve">["VXP"] =    0; </v>
      </c>
      <c r="AE12" t="str">
        <f t="shared" si="22"/>
        <v>0</v>
      </c>
      <c r="AF12" t="str">
        <f t="shared" si="23"/>
        <v xml:space="preserve">["LP"] = 0; </v>
      </c>
      <c r="AG12" t="str">
        <f t="shared" si="24"/>
        <v>0</v>
      </c>
      <c r="AH12" t="str">
        <f t="shared" si="25"/>
        <v xml:space="preserve">["REP"] = 0; </v>
      </c>
      <c r="AI12">
        <f>VLOOKUP(P12,Faction!A$2:B$77,2,)</f>
        <v>1</v>
      </c>
      <c r="AJ12" t="str">
        <f t="shared" si="26"/>
        <v xml:space="preserve">["FACTION"] = 1; </v>
      </c>
      <c r="AK12" t="str">
        <f t="shared" si="27"/>
        <v xml:space="preserve">["TIER"] = 10; </v>
      </c>
      <c r="AL12" t="str">
        <f t="shared" si="28"/>
        <v xml:space="preserve">["MINI_TIER"] = "Y"; </v>
      </c>
      <c r="AM12" t="str">
        <f t="shared" si="29"/>
        <v xml:space="preserve">["MIN_LVL"] = "110"; </v>
      </c>
      <c r="AN12" t="str">
        <f t="shared" si="30"/>
        <v/>
      </c>
      <c r="AO12" t="str">
        <f t="shared" si="31"/>
        <v xml:space="preserve">["NAME"] = { ["EN"] = "Durin's Folk: Allegiance Level 21"; }; </v>
      </c>
      <c r="AP12" t="str">
        <f t="shared" si="32"/>
        <v/>
      </c>
      <c r="AQ12" t="str">
        <f t="shared" si="33"/>
        <v/>
      </c>
      <c r="AR12" t="str">
        <f t="shared" si="34"/>
        <v/>
      </c>
      <c r="AS12" t="str">
        <f t="shared" si="11"/>
        <v>};</v>
      </c>
    </row>
    <row r="13" spans="1:45" x14ac:dyDescent="0.25">
      <c r="A13">
        <v>1879352031</v>
      </c>
      <c r="B13">
        <v>264</v>
      </c>
      <c r="C13" t="s">
        <v>1745</v>
      </c>
      <c r="D13" t="s">
        <v>30</v>
      </c>
      <c r="J13">
        <v>11</v>
      </c>
      <c r="K13" t="s">
        <v>2898</v>
      </c>
      <c r="L13">
        <v>110</v>
      </c>
      <c r="P13" t="s">
        <v>79</v>
      </c>
      <c r="S13" t="str">
        <f t="shared" si="12"/>
        <v xml:space="preserve"> [12] = {["ID"] = 1879352031; }; -- Durin's Folk: Allegiance Level 20</v>
      </c>
      <c r="T13" s="1" t="str">
        <f t="shared" si="13"/>
        <v xml:space="preserve"> [12] = {["ID"] = 1879352031; ["SAVE_INDEX"] = 264; ["TYPE"] =  7; ["VXP"] =    0; ["LP"] = 0; ["REP"] = 0; ["FACTION"] = 1; ["TIER"] = 11; ["MINI_TIER"] = "Y"; ["MIN_LVL"] = "110"; ["NAME"] = { ["EN"] = "Durin's Folk: Allegiance Level 20"; }; };</v>
      </c>
      <c r="U13">
        <f t="shared" si="0"/>
        <v>12</v>
      </c>
      <c r="V13" t="str">
        <f t="shared" si="14"/>
        <v xml:space="preserve"> [12] = {</v>
      </c>
      <c r="W13" t="str">
        <f t="shared" si="15"/>
        <v xml:space="preserve">["ID"] = 1879352031; </v>
      </c>
      <c r="X13" t="str">
        <f t="shared" si="16"/>
        <v xml:space="preserve">["ID"] = 1879352031; </v>
      </c>
      <c r="Y13" t="str">
        <f t="shared" si="17"/>
        <v/>
      </c>
      <c r="Z13" s="1" t="str">
        <f t="shared" si="18"/>
        <v xml:space="preserve">["SAVE_INDEX"] = 264; </v>
      </c>
      <c r="AA13">
        <f>VLOOKUP(D13,Type!A$2:B$16,2,)</f>
        <v>7</v>
      </c>
      <c r="AB13" t="str">
        <f t="shared" si="19"/>
        <v xml:space="preserve">["TYPE"] =  7; </v>
      </c>
      <c r="AC13" t="str">
        <f t="shared" si="20"/>
        <v>0</v>
      </c>
      <c r="AD13" t="str">
        <f t="shared" si="21"/>
        <v xml:space="preserve">["VXP"] =    0; </v>
      </c>
      <c r="AE13" t="str">
        <f t="shared" si="22"/>
        <v>0</v>
      </c>
      <c r="AF13" t="str">
        <f t="shared" si="23"/>
        <v xml:space="preserve">["LP"] = 0; </v>
      </c>
      <c r="AG13" t="str">
        <f t="shared" si="24"/>
        <v>0</v>
      </c>
      <c r="AH13" t="str">
        <f t="shared" si="25"/>
        <v xml:space="preserve">["REP"] = 0; </v>
      </c>
      <c r="AI13">
        <f>VLOOKUP(P13,Faction!A$2:B$77,2,)</f>
        <v>1</v>
      </c>
      <c r="AJ13" t="str">
        <f t="shared" si="26"/>
        <v xml:space="preserve">["FACTION"] = 1; </v>
      </c>
      <c r="AK13" t="str">
        <f t="shared" si="27"/>
        <v xml:space="preserve">["TIER"] = 11; </v>
      </c>
      <c r="AL13" t="str">
        <f t="shared" si="28"/>
        <v xml:space="preserve">["MINI_TIER"] = "Y"; </v>
      </c>
      <c r="AM13" t="str">
        <f t="shared" si="29"/>
        <v xml:space="preserve">["MIN_LVL"] = "110"; </v>
      </c>
      <c r="AN13" t="str">
        <f t="shared" si="30"/>
        <v/>
      </c>
      <c r="AO13" t="str">
        <f t="shared" si="31"/>
        <v xml:space="preserve">["NAME"] = { ["EN"] = "Durin's Folk: Allegiance Level 20"; }; </v>
      </c>
      <c r="AP13" t="str">
        <f t="shared" si="32"/>
        <v/>
      </c>
      <c r="AQ13" t="str">
        <f t="shared" si="33"/>
        <v/>
      </c>
      <c r="AR13" t="str">
        <f t="shared" si="34"/>
        <v/>
      </c>
      <c r="AS13" t="str">
        <f t="shared" si="11"/>
        <v>};</v>
      </c>
    </row>
    <row r="14" spans="1:45" x14ac:dyDescent="0.25">
      <c r="A14">
        <v>1879352002</v>
      </c>
      <c r="B14">
        <v>263</v>
      </c>
      <c r="C14" t="s">
        <v>1744</v>
      </c>
      <c r="D14" t="s">
        <v>30</v>
      </c>
      <c r="J14">
        <v>12</v>
      </c>
      <c r="K14" t="s">
        <v>2898</v>
      </c>
      <c r="L14">
        <v>110</v>
      </c>
      <c r="P14" t="s">
        <v>79</v>
      </c>
      <c r="S14" t="str">
        <f t="shared" si="12"/>
        <v xml:space="preserve"> [13] = {["ID"] = 1879352002; }; -- Durin's Folk: Allegiance Level 19</v>
      </c>
      <c r="T14" s="1" t="str">
        <f t="shared" si="13"/>
        <v xml:space="preserve"> [13] = {["ID"] = 1879352002; ["SAVE_INDEX"] = 263; ["TYPE"] =  7; ["VXP"] =    0; ["LP"] = 0; ["REP"] = 0; ["FACTION"] = 1; ["TIER"] = 12; ["MINI_TIER"] = "Y"; ["MIN_LVL"] = "110"; ["NAME"] = { ["EN"] = "Durin's Folk: Allegiance Level 19"; }; };</v>
      </c>
      <c r="U14">
        <f t="shared" si="0"/>
        <v>13</v>
      </c>
      <c r="V14" t="str">
        <f t="shared" si="14"/>
        <v xml:space="preserve"> [13] = {</v>
      </c>
      <c r="W14" t="str">
        <f t="shared" si="15"/>
        <v xml:space="preserve">["ID"] = 1879352002; </v>
      </c>
      <c r="X14" t="str">
        <f t="shared" si="16"/>
        <v xml:space="preserve">["ID"] = 1879352002; </v>
      </c>
      <c r="Y14" t="str">
        <f t="shared" si="17"/>
        <v/>
      </c>
      <c r="Z14" s="1" t="str">
        <f t="shared" si="18"/>
        <v xml:space="preserve">["SAVE_INDEX"] = 263; </v>
      </c>
      <c r="AA14">
        <f>VLOOKUP(D14,Type!A$2:B$16,2,)</f>
        <v>7</v>
      </c>
      <c r="AB14" t="str">
        <f t="shared" si="19"/>
        <v xml:space="preserve">["TYPE"] =  7; </v>
      </c>
      <c r="AC14" t="str">
        <f t="shared" si="20"/>
        <v>0</v>
      </c>
      <c r="AD14" t="str">
        <f t="shared" si="21"/>
        <v xml:space="preserve">["VXP"] =    0; </v>
      </c>
      <c r="AE14" t="str">
        <f t="shared" si="22"/>
        <v>0</v>
      </c>
      <c r="AF14" t="str">
        <f t="shared" si="23"/>
        <v xml:space="preserve">["LP"] = 0; </v>
      </c>
      <c r="AG14" t="str">
        <f t="shared" si="24"/>
        <v>0</v>
      </c>
      <c r="AH14" t="str">
        <f t="shared" si="25"/>
        <v xml:space="preserve">["REP"] = 0; </v>
      </c>
      <c r="AI14">
        <f>VLOOKUP(P14,Faction!A$2:B$77,2,)</f>
        <v>1</v>
      </c>
      <c r="AJ14" t="str">
        <f t="shared" si="26"/>
        <v xml:space="preserve">["FACTION"] = 1; </v>
      </c>
      <c r="AK14" t="str">
        <f t="shared" si="27"/>
        <v xml:space="preserve">["TIER"] = 12; </v>
      </c>
      <c r="AL14" t="str">
        <f t="shared" si="28"/>
        <v xml:space="preserve">["MINI_TIER"] = "Y"; </v>
      </c>
      <c r="AM14" t="str">
        <f t="shared" si="29"/>
        <v xml:space="preserve">["MIN_LVL"] = "110"; </v>
      </c>
      <c r="AN14" t="str">
        <f t="shared" si="30"/>
        <v/>
      </c>
      <c r="AO14" t="str">
        <f t="shared" si="31"/>
        <v xml:space="preserve">["NAME"] = { ["EN"] = "Durin's Folk: Allegiance Level 19"; }; </v>
      </c>
      <c r="AP14" t="str">
        <f t="shared" si="32"/>
        <v/>
      </c>
      <c r="AQ14" t="str">
        <f t="shared" si="33"/>
        <v/>
      </c>
      <c r="AR14" t="str">
        <f t="shared" si="34"/>
        <v/>
      </c>
      <c r="AS14" t="str">
        <f t="shared" si="11"/>
        <v>};</v>
      </c>
    </row>
    <row r="15" spans="1:45" x14ac:dyDescent="0.25">
      <c r="A15">
        <v>1879352007</v>
      </c>
      <c r="B15">
        <v>262</v>
      </c>
      <c r="C15" t="s">
        <v>1743</v>
      </c>
      <c r="D15" t="s">
        <v>30</v>
      </c>
      <c r="J15">
        <v>13</v>
      </c>
      <c r="K15" t="s">
        <v>2898</v>
      </c>
      <c r="L15">
        <v>110</v>
      </c>
      <c r="P15" t="s">
        <v>79</v>
      </c>
      <c r="S15" t="str">
        <f t="shared" si="12"/>
        <v xml:space="preserve"> [14] = {["ID"] = 1879352007; }; -- Durin's Folk: Allegiance Level 18</v>
      </c>
      <c r="T15" s="1" t="str">
        <f t="shared" si="13"/>
        <v xml:space="preserve"> [14] = {["ID"] = 1879352007; ["SAVE_INDEX"] = 262; ["TYPE"] =  7; ["VXP"] =    0; ["LP"] = 0; ["REP"] = 0; ["FACTION"] = 1; ["TIER"] = 13; ["MINI_TIER"] = "Y"; ["MIN_LVL"] = "110"; ["NAME"] = { ["EN"] = "Durin's Folk: Allegiance Level 18"; }; };</v>
      </c>
      <c r="U15">
        <f t="shared" si="0"/>
        <v>14</v>
      </c>
      <c r="V15" t="str">
        <f t="shared" si="14"/>
        <v xml:space="preserve"> [14] = {</v>
      </c>
      <c r="W15" t="str">
        <f t="shared" si="15"/>
        <v xml:space="preserve">["ID"] = 1879352007; </v>
      </c>
      <c r="X15" t="str">
        <f t="shared" si="16"/>
        <v xml:space="preserve">["ID"] = 1879352007; </v>
      </c>
      <c r="Y15" t="str">
        <f t="shared" si="17"/>
        <v/>
      </c>
      <c r="Z15" s="1" t="str">
        <f t="shared" si="18"/>
        <v xml:space="preserve">["SAVE_INDEX"] = 262; </v>
      </c>
      <c r="AA15">
        <f>VLOOKUP(D15,Type!A$2:B$16,2,)</f>
        <v>7</v>
      </c>
      <c r="AB15" t="str">
        <f t="shared" si="19"/>
        <v xml:space="preserve">["TYPE"] =  7; </v>
      </c>
      <c r="AC15" t="str">
        <f t="shared" si="20"/>
        <v>0</v>
      </c>
      <c r="AD15" t="str">
        <f t="shared" si="21"/>
        <v xml:space="preserve">["VXP"] =    0; </v>
      </c>
      <c r="AE15" t="str">
        <f t="shared" si="22"/>
        <v>0</v>
      </c>
      <c r="AF15" t="str">
        <f t="shared" si="23"/>
        <v xml:space="preserve">["LP"] = 0; </v>
      </c>
      <c r="AG15" t="str">
        <f t="shared" si="24"/>
        <v>0</v>
      </c>
      <c r="AH15" t="str">
        <f t="shared" si="25"/>
        <v xml:space="preserve">["REP"] = 0; </v>
      </c>
      <c r="AI15">
        <f>VLOOKUP(P15,Faction!A$2:B$77,2,)</f>
        <v>1</v>
      </c>
      <c r="AJ15" t="str">
        <f t="shared" si="26"/>
        <v xml:space="preserve">["FACTION"] = 1; </v>
      </c>
      <c r="AK15" t="str">
        <f t="shared" si="27"/>
        <v xml:space="preserve">["TIER"] = 13; </v>
      </c>
      <c r="AL15" t="str">
        <f t="shared" si="28"/>
        <v xml:space="preserve">["MINI_TIER"] = "Y"; </v>
      </c>
      <c r="AM15" t="str">
        <f t="shared" si="29"/>
        <v xml:space="preserve">["MIN_LVL"] = "110"; </v>
      </c>
      <c r="AN15" t="str">
        <f t="shared" si="30"/>
        <v/>
      </c>
      <c r="AO15" t="str">
        <f t="shared" si="31"/>
        <v xml:space="preserve">["NAME"] = { ["EN"] = "Durin's Folk: Allegiance Level 18"; }; </v>
      </c>
      <c r="AP15" t="str">
        <f t="shared" si="32"/>
        <v/>
      </c>
      <c r="AQ15" t="str">
        <f t="shared" si="33"/>
        <v/>
      </c>
      <c r="AR15" t="str">
        <f t="shared" si="34"/>
        <v/>
      </c>
      <c r="AS15" t="str">
        <f t="shared" si="11"/>
        <v>};</v>
      </c>
    </row>
    <row r="16" spans="1:45" x14ac:dyDescent="0.25">
      <c r="A16">
        <v>1879352011</v>
      </c>
      <c r="B16">
        <v>261</v>
      </c>
      <c r="C16" t="s">
        <v>1742</v>
      </c>
      <c r="D16" t="s">
        <v>30</v>
      </c>
      <c r="J16">
        <v>14</v>
      </c>
      <c r="K16" t="s">
        <v>2898</v>
      </c>
      <c r="L16">
        <v>110</v>
      </c>
      <c r="P16" t="s">
        <v>79</v>
      </c>
      <c r="S16" t="str">
        <f t="shared" si="12"/>
        <v xml:space="preserve"> [15] = {["ID"] = 1879352011; }; -- Durin's Folk: Allegiance Level 17</v>
      </c>
      <c r="T16" s="1" t="str">
        <f t="shared" si="13"/>
        <v xml:space="preserve"> [15] = {["ID"] = 1879352011; ["SAVE_INDEX"] = 261; ["TYPE"] =  7; ["VXP"] =    0; ["LP"] = 0; ["REP"] = 0; ["FACTION"] = 1; ["TIER"] = 14; ["MINI_TIER"] = "Y"; ["MIN_LVL"] = "110"; ["NAME"] = { ["EN"] = "Durin's Folk: Allegiance Level 17"; }; };</v>
      </c>
      <c r="U16">
        <f t="shared" si="0"/>
        <v>15</v>
      </c>
      <c r="V16" t="str">
        <f t="shared" si="14"/>
        <v xml:space="preserve"> [15] = {</v>
      </c>
      <c r="W16" t="str">
        <f t="shared" si="15"/>
        <v xml:space="preserve">["ID"] = 1879352011; </v>
      </c>
      <c r="X16" t="str">
        <f t="shared" si="16"/>
        <v xml:space="preserve">["ID"] = 1879352011; </v>
      </c>
      <c r="Y16" t="str">
        <f t="shared" si="17"/>
        <v/>
      </c>
      <c r="Z16" s="1" t="str">
        <f t="shared" si="18"/>
        <v xml:space="preserve">["SAVE_INDEX"] = 261; </v>
      </c>
      <c r="AA16">
        <f>VLOOKUP(D16,Type!A$2:B$16,2,)</f>
        <v>7</v>
      </c>
      <c r="AB16" t="str">
        <f t="shared" si="19"/>
        <v xml:space="preserve">["TYPE"] =  7; </v>
      </c>
      <c r="AC16" t="str">
        <f t="shared" si="20"/>
        <v>0</v>
      </c>
      <c r="AD16" t="str">
        <f t="shared" si="21"/>
        <v xml:space="preserve">["VXP"] =    0; </v>
      </c>
      <c r="AE16" t="str">
        <f t="shared" si="22"/>
        <v>0</v>
      </c>
      <c r="AF16" t="str">
        <f t="shared" si="23"/>
        <v xml:space="preserve">["LP"] = 0; </v>
      </c>
      <c r="AG16" t="str">
        <f t="shared" si="24"/>
        <v>0</v>
      </c>
      <c r="AH16" t="str">
        <f t="shared" si="25"/>
        <v xml:space="preserve">["REP"] = 0; </v>
      </c>
      <c r="AI16">
        <f>VLOOKUP(P16,Faction!A$2:B$77,2,)</f>
        <v>1</v>
      </c>
      <c r="AJ16" t="str">
        <f t="shared" si="26"/>
        <v xml:space="preserve">["FACTION"] = 1; </v>
      </c>
      <c r="AK16" t="str">
        <f t="shared" si="27"/>
        <v xml:space="preserve">["TIER"] = 14; </v>
      </c>
      <c r="AL16" t="str">
        <f t="shared" si="28"/>
        <v xml:space="preserve">["MINI_TIER"] = "Y"; </v>
      </c>
      <c r="AM16" t="str">
        <f t="shared" si="29"/>
        <v xml:space="preserve">["MIN_LVL"] = "110"; </v>
      </c>
      <c r="AN16" t="str">
        <f t="shared" si="30"/>
        <v/>
      </c>
      <c r="AO16" t="str">
        <f t="shared" si="31"/>
        <v xml:space="preserve">["NAME"] = { ["EN"] = "Durin's Folk: Allegiance Level 17"; }; </v>
      </c>
      <c r="AP16" t="str">
        <f t="shared" si="32"/>
        <v/>
      </c>
      <c r="AQ16" t="str">
        <f t="shared" si="33"/>
        <v/>
      </c>
      <c r="AR16" t="str">
        <f t="shared" si="34"/>
        <v/>
      </c>
      <c r="AS16" t="str">
        <f t="shared" si="11"/>
        <v>};</v>
      </c>
    </row>
    <row r="17" spans="1:45" x14ac:dyDescent="0.25">
      <c r="A17">
        <v>1879352016</v>
      </c>
      <c r="B17">
        <v>260</v>
      </c>
      <c r="C17" t="s">
        <v>1741</v>
      </c>
      <c r="D17" t="s">
        <v>30</v>
      </c>
      <c r="J17">
        <v>15</v>
      </c>
      <c r="K17" t="s">
        <v>2898</v>
      </c>
      <c r="L17">
        <v>110</v>
      </c>
      <c r="P17" t="s">
        <v>79</v>
      </c>
      <c r="S17" t="str">
        <f t="shared" si="12"/>
        <v xml:space="preserve"> [16] = {["ID"] = 1879352016; }; -- Durin's Folk: Allegiance Level 16</v>
      </c>
      <c r="T17" s="1" t="str">
        <f t="shared" si="13"/>
        <v xml:space="preserve"> [16] = {["ID"] = 1879352016; ["SAVE_INDEX"] = 260; ["TYPE"] =  7; ["VXP"] =    0; ["LP"] = 0; ["REP"] = 0; ["FACTION"] = 1; ["TIER"] = 15; ["MINI_TIER"] = "Y"; ["MIN_LVL"] = "110"; ["NAME"] = { ["EN"] = "Durin's Folk: Allegiance Level 16"; }; };</v>
      </c>
      <c r="U17">
        <f t="shared" si="0"/>
        <v>16</v>
      </c>
      <c r="V17" t="str">
        <f t="shared" si="14"/>
        <v xml:space="preserve"> [16] = {</v>
      </c>
      <c r="W17" t="str">
        <f t="shared" si="15"/>
        <v xml:space="preserve">["ID"] = 1879352016; </v>
      </c>
      <c r="X17" t="str">
        <f t="shared" si="16"/>
        <v xml:space="preserve">["ID"] = 1879352016; </v>
      </c>
      <c r="Y17" t="str">
        <f t="shared" si="17"/>
        <v/>
      </c>
      <c r="Z17" s="1" t="str">
        <f t="shared" si="18"/>
        <v xml:space="preserve">["SAVE_INDEX"] = 260; </v>
      </c>
      <c r="AA17">
        <f>VLOOKUP(D17,Type!A$2:B$16,2,)</f>
        <v>7</v>
      </c>
      <c r="AB17" t="str">
        <f t="shared" si="19"/>
        <v xml:space="preserve">["TYPE"] =  7; </v>
      </c>
      <c r="AC17" t="str">
        <f t="shared" si="20"/>
        <v>0</v>
      </c>
      <c r="AD17" t="str">
        <f t="shared" si="21"/>
        <v xml:space="preserve">["VXP"] =    0; </v>
      </c>
      <c r="AE17" t="str">
        <f t="shared" si="22"/>
        <v>0</v>
      </c>
      <c r="AF17" t="str">
        <f t="shared" si="23"/>
        <v xml:space="preserve">["LP"] = 0; </v>
      </c>
      <c r="AG17" t="str">
        <f t="shared" si="24"/>
        <v>0</v>
      </c>
      <c r="AH17" t="str">
        <f t="shared" si="25"/>
        <v xml:space="preserve">["REP"] = 0; </v>
      </c>
      <c r="AI17">
        <f>VLOOKUP(P17,Faction!A$2:B$77,2,)</f>
        <v>1</v>
      </c>
      <c r="AJ17" t="str">
        <f t="shared" si="26"/>
        <v xml:space="preserve">["FACTION"] = 1; </v>
      </c>
      <c r="AK17" t="str">
        <f t="shared" si="27"/>
        <v xml:space="preserve">["TIER"] = 15; </v>
      </c>
      <c r="AL17" t="str">
        <f t="shared" si="28"/>
        <v xml:space="preserve">["MINI_TIER"] = "Y"; </v>
      </c>
      <c r="AM17" t="str">
        <f t="shared" si="29"/>
        <v xml:space="preserve">["MIN_LVL"] = "110"; </v>
      </c>
      <c r="AN17" t="str">
        <f t="shared" si="30"/>
        <v/>
      </c>
      <c r="AO17" t="str">
        <f t="shared" si="31"/>
        <v xml:space="preserve">["NAME"] = { ["EN"] = "Durin's Folk: Allegiance Level 16"; }; </v>
      </c>
      <c r="AP17" t="str">
        <f t="shared" si="32"/>
        <v/>
      </c>
      <c r="AQ17" t="str">
        <f t="shared" si="33"/>
        <v/>
      </c>
      <c r="AR17" t="str">
        <f t="shared" si="34"/>
        <v/>
      </c>
      <c r="AS17" t="str">
        <f t="shared" si="11"/>
        <v>};</v>
      </c>
    </row>
    <row r="18" spans="1:45" x14ac:dyDescent="0.25">
      <c r="A18">
        <v>1879352019</v>
      </c>
      <c r="B18">
        <v>259</v>
      </c>
      <c r="C18" t="s">
        <v>1740</v>
      </c>
      <c r="D18" t="s">
        <v>30</v>
      </c>
      <c r="J18">
        <v>16</v>
      </c>
      <c r="K18" t="s">
        <v>2898</v>
      </c>
      <c r="L18">
        <v>110</v>
      </c>
      <c r="P18" t="s">
        <v>79</v>
      </c>
      <c r="S18" t="str">
        <f t="shared" si="12"/>
        <v xml:space="preserve"> [17] = {["ID"] = 1879352019; }; -- Durin's Folk: Allegiance Level 15</v>
      </c>
      <c r="T18" s="1" t="str">
        <f t="shared" si="13"/>
        <v xml:space="preserve"> [17] = {["ID"] = 1879352019; ["SAVE_INDEX"] = 259; ["TYPE"] =  7; ["VXP"] =    0; ["LP"] = 0; ["REP"] = 0; ["FACTION"] = 1; ["TIER"] = 16; ["MINI_TIER"] = "Y"; ["MIN_LVL"] = "110"; ["NAME"] = { ["EN"] = "Durin's Folk: Allegiance Level 15"; }; };</v>
      </c>
      <c r="U18">
        <f t="shared" si="0"/>
        <v>17</v>
      </c>
      <c r="V18" t="str">
        <f t="shared" si="14"/>
        <v xml:space="preserve"> [17] = {</v>
      </c>
      <c r="W18" t="str">
        <f t="shared" si="15"/>
        <v xml:space="preserve">["ID"] = 1879352019; </v>
      </c>
      <c r="X18" t="str">
        <f t="shared" si="16"/>
        <v xml:space="preserve">["ID"] = 1879352019; </v>
      </c>
      <c r="Y18" t="str">
        <f t="shared" si="17"/>
        <v/>
      </c>
      <c r="Z18" s="1" t="str">
        <f t="shared" si="18"/>
        <v xml:space="preserve">["SAVE_INDEX"] = 259; </v>
      </c>
      <c r="AA18">
        <f>VLOOKUP(D18,Type!A$2:B$16,2,)</f>
        <v>7</v>
      </c>
      <c r="AB18" t="str">
        <f t="shared" si="19"/>
        <v xml:space="preserve">["TYPE"] =  7; </v>
      </c>
      <c r="AC18" t="str">
        <f t="shared" si="20"/>
        <v>0</v>
      </c>
      <c r="AD18" t="str">
        <f t="shared" si="21"/>
        <v xml:space="preserve">["VXP"] =    0; </v>
      </c>
      <c r="AE18" t="str">
        <f t="shared" si="22"/>
        <v>0</v>
      </c>
      <c r="AF18" t="str">
        <f t="shared" si="23"/>
        <v xml:space="preserve">["LP"] = 0; </v>
      </c>
      <c r="AG18" t="str">
        <f t="shared" si="24"/>
        <v>0</v>
      </c>
      <c r="AH18" t="str">
        <f t="shared" si="25"/>
        <v xml:space="preserve">["REP"] = 0; </v>
      </c>
      <c r="AI18">
        <f>VLOOKUP(P18,Faction!A$2:B$77,2,)</f>
        <v>1</v>
      </c>
      <c r="AJ18" t="str">
        <f t="shared" si="26"/>
        <v xml:space="preserve">["FACTION"] = 1; </v>
      </c>
      <c r="AK18" t="str">
        <f t="shared" si="27"/>
        <v xml:space="preserve">["TIER"] = 16; </v>
      </c>
      <c r="AL18" t="str">
        <f t="shared" si="28"/>
        <v xml:space="preserve">["MINI_TIER"] = "Y"; </v>
      </c>
      <c r="AM18" t="str">
        <f t="shared" si="29"/>
        <v xml:space="preserve">["MIN_LVL"] = "110"; </v>
      </c>
      <c r="AN18" t="str">
        <f t="shared" si="30"/>
        <v/>
      </c>
      <c r="AO18" t="str">
        <f t="shared" si="31"/>
        <v xml:space="preserve">["NAME"] = { ["EN"] = "Durin's Folk: Allegiance Level 15"; }; </v>
      </c>
      <c r="AP18" t="str">
        <f t="shared" si="32"/>
        <v/>
      </c>
      <c r="AQ18" t="str">
        <f t="shared" si="33"/>
        <v/>
      </c>
      <c r="AR18" t="str">
        <f t="shared" si="34"/>
        <v/>
      </c>
      <c r="AS18" t="str">
        <f t="shared" si="11"/>
        <v>};</v>
      </c>
    </row>
    <row r="19" spans="1:45" x14ac:dyDescent="0.25">
      <c r="A19">
        <v>1879352024</v>
      </c>
      <c r="B19">
        <v>258</v>
      </c>
      <c r="C19" t="s">
        <v>1739</v>
      </c>
      <c r="D19" t="s">
        <v>30</v>
      </c>
      <c r="J19">
        <v>17</v>
      </c>
      <c r="K19" t="s">
        <v>2898</v>
      </c>
      <c r="L19">
        <v>110</v>
      </c>
      <c r="P19" t="s">
        <v>79</v>
      </c>
      <c r="S19" t="str">
        <f t="shared" si="12"/>
        <v xml:space="preserve"> [18] = {["ID"] = 1879352024; }; -- Durin's Folk: Allegiance Level 14</v>
      </c>
      <c r="T19" s="1" t="str">
        <f t="shared" si="13"/>
        <v xml:space="preserve"> [18] = {["ID"] = 1879352024; ["SAVE_INDEX"] = 258; ["TYPE"] =  7; ["VXP"] =    0; ["LP"] = 0; ["REP"] = 0; ["FACTION"] = 1; ["TIER"] = 17; ["MINI_TIER"] = "Y"; ["MIN_LVL"] = "110"; ["NAME"] = { ["EN"] = "Durin's Folk: Allegiance Level 14"; }; };</v>
      </c>
      <c r="U19">
        <f t="shared" si="0"/>
        <v>18</v>
      </c>
      <c r="V19" t="str">
        <f t="shared" si="14"/>
        <v xml:space="preserve"> [18] = {</v>
      </c>
      <c r="W19" t="str">
        <f t="shared" si="15"/>
        <v xml:space="preserve">["ID"] = 1879352024; </v>
      </c>
      <c r="X19" t="str">
        <f t="shared" si="16"/>
        <v xml:space="preserve">["ID"] = 1879352024; </v>
      </c>
      <c r="Y19" t="str">
        <f t="shared" si="17"/>
        <v/>
      </c>
      <c r="Z19" s="1" t="str">
        <f t="shared" si="18"/>
        <v xml:space="preserve">["SAVE_INDEX"] = 258; </v>
      </c>
      <c r="AA19">
        <f>VLOOKUP(D19,Type!A$2:B$16,2,)</f>
        <v>7</v>
      </c>
      <c r="AB19" t="str">
        <f t="shared" si="19"/>
        <v xml:space="preserve">["TYPE"] =  7; </v>
      </c>
      <c r="AC19" t="str">
        <f t="shared" si="20"/>
        <v>0</v>
      </c>
      <c r="AD19" t="str">
        <f t="shared" si="21"/>
        <v xml:space="preserve">["VXP"] =    0; </v>
      </c>
      <c r="AE19" t="str">
        <f t="shared" si="22"/>
        <v>0</v>
      </c>
      <c r="AF19" t="str">
        <f t="shared" si="23"/>
        <v xml:space="preserve">["LP"] = 0; </v>
      </c>
      <c r="AG19" t="str">
        <f t="shared" si="24"/>
        <v>0</v>
      </c>
      <c r="AH19" t="str">
        <f t="shared" si="25"/>
        <v xml:space="preserve">["REP"] = 0; </v>
      </c>
      <c r="AI19">
        <f>VLOOKUP(P19,Faction!A$2:B$77,2,)</f>
        <v>1</v>
      </c>
      <c r="AJ19" t="str">
        <f t="shared" si="26"/>
        <v xml:space="preserve">["FACTION"] = 1; </v>
      </c>
      <c r="AK19" t="str">
        <f t="shared" si="27"/>
        <v xml:space="preserve">["TIER"] = 17; </v>
      </c>
      <c r="AL19" t="str">
        <f t="shared" si="28"/>
        <v xml:space="preserve">["MINI_TIER"] = "Y"; </v>
      </c>
      <c r="AM19" t="str">
        <f t="shared" si="29"/>
        <v xml:space="preserve">["MIN_LVL"] = "110"; </v>
      </c>
      <c r="AN19" t="str">
        <f t="shared" si="30"/>
        <v/>
      </c>
      <c r="AO19" t="str">
        <f t="shared" si="31"/>
        <v xml:space="preserve">["NAME"] = { ["EN"] = "Durin's Folk: Allegiance Level 14"; }; </v>
      </c>
      <c r="AP19" t="str">
        <f t="shared" si="32"/>
        <v/>
      </c>
      <c r="AQ19" t="str">
        <f t="shared" si="33"/>
        <v/>
      </c>
      <c r="AR19" t="str">
        <f t="shared" si="34"/>
        <v/>
      </c>
      <c r="AS19" t="str">
        <f t="shared" si="11"/>
        <v>};</v>
      </c>
    </row>
    <row r="20" spans="1:45" x14ac:dyDescent="0.25">
      <c r="A20">
        <v>1879352029</v>
      </c>
      <c r="B20">
        <v>257</v>
      </c>
      <c r="C20" t="s">
        <v>1738</v>
      </c>
      <c r="D20" t="s">
        <v>30</v>
      </c>
      <c r="J20">
        <v>18</v>
      </c>
      <c r="K20" t="s">
        <v>2898</v>
      </c>
      <c r="L20">
        <v>110</v>
      </c>
      <c r="P20" t="s">
        <v>79</v>
      </c>
      <c r="S20" t="str">
        <f t="shared" si="12"/>
        <v xml:space="preserve"> [19] = {["ID"] = 1879352029; }; -- Durin's Folk: Allegiance Level 13</v>
      </c>
      <c r="T20" s="1" t="str">
        <f t="shared" si="13"/>
        <v xml:space="preserve"> [19] = {["ID"] = 1879352029; ["SAVE_INDEX"] = 257; ["TYPE"] =  7; ["VXP"] =    0; ["LP"] = 0; ["REP"] = 0; ["FACTION"] = 1; ["TIER"] = 18; ["MINI_TIER"] = "Y"; ["MIN_LVL"] = "110"; ["NAME"] = { ["EN"] = "Durin's Folk: Allegiance Level 13"; }; };</v>
      </c>
      <c r="U20">
        <f t="shared" si="0"/>
        <v>19</v>
      </c>
      <c r="V20" t="str">
        <f t="shared" si="14"/>
        <v xml:space="preserve"> [19] = {</v>
      </c>
      <c r="W20" t="str">
        <f t="shared" si="15"/>
        <v xml:space="preserve">["ID"] = 1879352029; </v>
      </c>
      <c r="X20" t="str">
        <f t="shared" si="16"/>
        <v xml:space="preserve">["ID"] = 1879352029; </v>
      </c>
      <c r="Y20" t="str">
        <f t="shared" si="17"/>
        <v/>
      </c>
      <c r="Z20" s="1" t="str">
        <f t="shared" si="18"/>
        <v xml:space="preserve">["SAVE_INDEX"] = 257; </v>
      </c>
      <c r="AA20">
        <f>VLOOKUP(D20,Type!A$2:B$16,2,)</f>
        <v>7</v>
      </c>
      <c r="AB20" t="str">
        <f t="shared" si="19"/>
        <v xml:space="preserve">["TYPE"] =  7; </v>
      </c>
      <c r="AC20" t="str">
        <f t="shared" si="20"/>
        <v>0</v>
      </c>
      <c r="AD20" t="str">
        <f t="shared" si="21"/>
        <v xml:space="preserve">["VXP"] =    0; </v>
      </c>
      <c r="AE20" t="str">
        <f t="shared" si="22"/>
        <v>0</v>
      </c>
      <c r="AF20" t="str">
        <f t="shared" si="23"/>
        <v xml:space="preserve">["LP"] = 0; </v>
      </c>
      <c r="AG20" t="str">
        <f t="shared" si="24"/>
        <v>0</v>
      </c>
      <c r="AH20" t="str">
        <f t="shared" si="25"/>
        <v xml:space="preserve">["REP"] = 0; </v>
      </c>
      <c r="AI20">
        <f>VLOOKUP(P20,Faction!A$2:B$77,2,)</f>
        <v>1</v>
      </c>
      <c r="AJ20" t="str">
        <f t="shared" si="26"/>
        <v xml:space="preserve">["FACTION"] = 1; </v>
      </c>
      <c r="AK20" t="str">
        <f t="shared" si="27"/>
        <v xml:space="preserve">["TIER"] = 18; </v>
      </c>
      <c r="AL20" t="str">
        <f t="shared" si="28"/>
        <v xml:space="preserve">["MINI_TIER"] = "Y"; </v>
      </c>
      <c r="AM20" t="str">
        <f t="shared" si="29"/>
        <v xml:space="preserve">["MIN_LVL"] = "110"; </v>
      </c>
      <c r="AN20" t="str">
        <f t="shared" si="30"/>
        <v/>
      </c>
      <c r="AO20" t="str">
        <f t="shared" si="31"/>
        <v xml:space="preserve">["NAME"] = { ["EN"] = "Durin's Folk: Allegiance Level 13"; }; </v>
      </c>
      <c r="AP20" t="str">
        <f t="shared" si="32"/>
        <v/>
      </c>
      <c r="AQ20" t="str">
        <f t="shared" si="33"/>
        <v/>
      </c>
      <c r="AR20" t="str">
        <f t="shared" si="34"/>
        <v/>
      </c>
      <c r="AS20" t="str">
        <f t="shared" si="11"/>
        <v>};</v>
      </c>
    </row>
    <row r="21" spans="1:45" x14ac:dyDescent="0.25">
      <c r="A21">
        <v>1879352004</v>
      </c>
      <c r="B21">
        <v>256</v>
      </c>
      <c r="C21" t="s">
        <v>1737</v>
      </c>
      <c r="D21" t="s">
        <v>30</v>
      </c>
      <c r="J21">
        <v>19</v>
      </c>
      <c r="K21" t="s">
        <v>2898</v>
      </c>
      <c r="L21">
        <v>110</v>
      </c>
      <c r="P21" t="s">
        <v>79</v>
      </c>
      <c r="S21" t="str">
        <f t="shared" si="12"/>
        <v xml:space="preserve"> [20] = {["ID"] = 1879352004; }; -- Durin's Folk: Allegiance Level 12</v>
      </c>
      <c r="T21" s="1" t="str">
        <f t="shared" si="13"/>
        <v xml:space="preserve"> [20] = {["ID"] = 1879352004; ["SAVE_INDEX"] = 256; ["TYPE"] =  7; ["VXP"] =    0; ["LP"] = 0; ["REP"] = 0; ["FACTION"] = 1; ["TIER"] = 19; ["MINI_TIER"] = "Y"; ["MIN_LVL"] = "110"; ["NAME"] = { ["EN"] = "Durin's Folk: Allegiance Level 12"; }; };</v>
      </c>
      <c r="U21">
        <f t="shared" si="0"/>
        <v>20</v>
      </c>
      <c r="V21" t="str">
        <f t="shared" si="14"/>
        <v xml:space="preserve"> [20] = {</v>
      </c>
      <c r="W21" t="str">
        <f t="shared" si="15"/>
        <v xml:space="preserve">["ID"] = 1879352004; </v>
      </c>
      <c r="X21" t="str">
        <f t="shared" si="16"/>
        <v xml:space="preserve">["ID"] = 1879352004; </v>
      </c>
      <c r="Y21" t="str">
        <f t="shared" si="17"/>
        <v/>
      </c>
      <c r="Z21" s="1" t="str">
        <f t="shared" si="18"/>
        <v xml:space="preserve">["SAVE_INDEX"] = 256; </v>
      </c>
      <c r="AA21">
        <f>VLOOKUP(D21,Type!A$2:B$16,2,)</f>
        <v>7</v>
      </c>
      <c r="AB21" t="str">
        <f t="shared" si="19"/>
        <v xml:space="preserve">["TYPE"] =  7; </v>
      </c>
      <c r="AC21" t="str">
        <f t="shared" si="20"/>
        <v>0</v>
      </c>
      <c r="AD21" t="str">
        <f t="shared" si="21"/>
        <v xml:space="preserve">["VXP"] =    0; </v>
      </c>
      <c r="AE21" t="str">
        <f t="shared" si="22"/>
        <v>0</v>
      </c>
      <c r="AF21" t="str">
        <f t="shared" si="23"/>
        <v xml:space="preserve">["LP"] = 0; </v>
      </c>
      <c r="AG21" t="str">
        <f t="shared" si="24"/>
        <v>0</v>
      </c>
      <c r="AH21" t="str">
        <f t="shared" si="25"/>
        <v xml:space="preserve">["REP"] = 0; </v>
      </c>
      <c r="AI21">
        <f>VLOOKUP(P21,Faction!A$2:B$77,2,)</f>
        <v>1</v>
      </c>
      <c r="AJ21" t="str">
        <f t="shared" si="26"/>
        <v xml:space="preserve">["FACTION"] = 1; </v>
      </c>
      <c r="AK21" t="str">
        <f t="shared" si="27"/>
        <v xml:space="preserve">["TIER"] = 19; </v>
      </c>
      <c r="AL21" t="str">
        <f t="shared" si="28"/>
        <v xml:space="preserve">["MINI_TIER"] = "Y"; </v>
      </c>
      <c r="AM21" t="str">
        <f t="shared" si="29"/>
        <v xml:space="preserve">["MIN_LVL"] = "110"; </v>
      </c>
      <c r="AN21" t="str">
        <f t="shared" si="30"/>
        <v/>
      </c>
      <c r="AO21" t="str">
        <f t="shared" si="31"/>
        <v xml:space="preserve">["NAME"] = { ["EN"] = "Durin's Folk: Allegiance Level 12"; }; </v>
      </c>
      <c r="AP21" t="str">
        <f t="shared" si="32"/>
        <v/>
      </c>
      <c r="AQ21" t="str">
        <f t="shared" si="33"/>
        <v/>
      </c>
      <c r="AR21" t="str">
        <f t="shared" si="34"/>
        <v/>
      </c>
      <c r="AS21" t="str">
        <f t="shared" si="11"/>
        <v>};</v>
      </c>
    </row>
    <row r="22" spans="1:45" x14ac:dyDescent="0.25">
      <c r="A22">
        <v>1879352009</v>
      </c>
      <c r="B22">
        <v>255</v>
      </c>
      <c r="C22" t="s">
        <v>1736</v>
      </c>
      <c r="D22" t="s">
        <v>30</v>
      </c>
      <c r="J22">
        <v>20</v>
      </c>
      <c r="K22" t="s">
        <v>2898</v>
      </c>
      <c r="L22">
        <v>110</v>
      </c>
      <c r="P22" t="s">
        <v>79</v>
      </c>
      <c r="S22" t="str">
        <f t="shared" si="12"/>
        <v xml:space="preserve"> [21] = {["ID"] = 1879352009; }; -- Durin's Folk: Allegiance Level 11</v>
      </c>
      <c r="T22" s="1" t="str">
        <f t="shared" si="13"/>
        <v xml:space="preserve"> [21] = {["ID"] = 1879352009; ["SAVE_INDEX"] = 255; ["TYPE"] =  7; ["VXP"] =    0; ["LP"] = 0; ["REP"] = 0; ["FACTION"] = 1; ["TIER"] = 20; ["MINI_TIER"] = "Y"; ["MIN_LVL"] = "110"; ["NAME"] = { ["EN"] = "Durin's Folk: Allegiance Level 11"; }; };</v>
      </c>
      <c r="U22">
        <f t="shared" si="0"/>
        <v>21</v>
      </c>
      <c r="V22" t="str">
        <f t="shared" si="14"/>
        <v xml:space="preserve"> [21] = {</v>
      </c>
      <c r="W22" t="str">
        <f t="shared" si="15"/>
        <v xml:space="preserve">["ID"] = 1879352009; </v>
      </c>
      <c r="X22" t="str">
        <f t="shared" si="16"/>
        <v xml:space="preserve">["ID"] = 1879352009; </v>
      </c>
      <c r="Y22" t="str">
        <f t="shared" si="17"/>
        <v/>
      </c>
      <c r="Z22" s="1" t="str">
        <f t="shared" si="18"/>
        <v xml:space="preserve">["SAVE_INDEX"] = 255; </v>
      </c>
      <c r="AA22">
        <f>VLOOKUP(D22,Type!A$2:B$16,2,)</f>
        <v>7</v>
      </c>
      <c r="AB22" t="str">
        <f t="shared" si="19"/>
        <v xml:space="preserve">["TYPE"] =  7; </v>
      </c>
      <c r="AC22" t="str">
        <f t="shared" si="20"/>
        <v>0</v>
      </c>
      <c r="AD22" t="str">
        <f t="shared" si="21"/>
        <v xml:space="preserve">["VXP"] =    0; </v>
      </c>
      <c r="AE22" t="str">
        <f t="shared" si="22"/>
        <v>0</v>
      </c>
      <c r="AF22" t="str">
        <f t="shared" si="23"/>
        <v xml:space="preserve">["LP"] = 0; </v>
      </c>
      <c r="AG22" t="str">
        <f t="shared" si="24"/>
        <v>0</v>
      </c>
      <c r="AH22" t="str">
        <f t="shared" si="25"/>
        <v xml:space="preserve">["REP"] = 0; </v>
      </c>
      <c r="AI22">
        <f>VLOOKUP(P22,Faction!A$2:B$77,2,)</f>
        <v>1</v>
      </c>
      <c r="AJ22" t="str">
        <f t="shared" si="26"/>
        <v xml:space="preserve">["FACTION"] = 1; </v>
      </c>
      <c r="AK22" t="str">
        <f t="shared" si="27"/>
        <v xml:space="preserve">["TIER"] = 20; </v>
      </c>
      <c r="AL22" t="str">
        <f t="shared" si="28"/>
        <v xml:space="preserve">["MINI_TIER"] = "Y"; </v>
      </c>
      <c r="AM22" t="str">
        <f t="shared" si="29"/>
        <v xml:space="preserve">["MIN_LVL"] = "110"; </v>
      </c>
      <c r="AN22" t="str">
        <f t="shared" si="30"/>
        <v/>
      </c>
      <c r="AO22" t="str">
        <f t="shared" si="31"/>
        <v xml:space="preserve">["NAME"] = { ["EN"] = "Durin's Folk: Allegiance Level 11"; }; </v>
      </c>
      <c r="AP22" t="str">
        <f t="shared" si="32"/>
        <v/>
      </c>
      <c r="AQ22" t="str">
        <f t="shared" si="33"/>
        <v/>
      </c>
      <c r="AR22" t="str">
        <f t="shared" si="34"/>
        <v/>
      </c>
      <c r="AS22" t="str">
        <f t="shared" si="11"/>
        <v>};</v>
      </c>
    </row>
    <row r="23" spans="1:45" x14ac:dyDescent="0.25">
      <c r="A23">
        <v>1879352013</v>
      </c>
      <c r="B23">
        <v>254</v>
      </c>
      <c r="C23" t="s">
        <v>1735</v>
      </c>
      <c r="D23" t="s">
        <v>30</v>
      </c>
      <c r="J23">
        <v>21</v>
      </c>
      <c r="K23" t="s">
        <v>2898</v>
      </c>
      <c r="L23">
        <v>110</v>
      </c>
      <c r="P23" t="s">
        <v>79</v>
      </c>
      <c r="S23" t="str">
        <f t="shared" si="12"/>
        <v xml:space="preserve"> [22] = {["ID"] = 1879352013; }; -- Durin's Folk: Allegiance Level 10</v>
      </c>
      <c r="T23" s="1" t="str">
        <f t="shared" si="13"/>
        <v xml:space="preserve"> [22] = {["ID"] = 1879352013; ["SAVE_INDEX"] = 254; ["TYPE"] =  7; ["VXP"] =    0; ["LP"] = 0; ["REP"] = 0; ["FACTION"] = 1; ["TIER"] = 21; ["MINI_TIER"] = "Y"; ["MIN_LVL"] = "110"; ["NAME"] = { ["EN"] = "Durin's Folk: Allegiance Level 10"; }; };</v>
      </c>
      <c r="U23">
        <f t="shared" si="0"/>
        <v>22</v>
      </c>
      <c r="V23" t="str">
        <f t="shared" si="14"/>
        <v xml:space="preserve"> [22] = {</v>
      </c>
      <c r="W23" t="str">
        <f t="shared" si="15"/>
        <v xml:space="preserve">["ID"] = 1879352013; </v>
      </c>
      <c r="X23" t="str">
        <f t="shared" si="16"/>
        <v xml:space="preserve">["ID"] = 1879352013; </v>
      </c>
      <c r="Y23" t="str">
        <f t="shared" si="17"/>
        <v/>
      </c>
      <c r="Z23" s="1" t="str">
        <f t="shared" si="18"/>
        <v xml:space="preserve">["SAVE_INDEX"] = 254; </v>
      </c>
      <c r="AA23">
        <f>VLOOKUP(D23,Type!A$2:B$16,2,)</f>
        <v>7</v>
      </c>
      <c r="AB23" t="str">
        <f t="shared" si="19"/>
        <v xml:space="preserve">["TYPE"] =  7; </v>
      </c>
      <c r="AC23" t="str">
        <f t="shared" si="20"/>
        <v>0</v>
      </c>
      <c r="AD23" t="str">
        <f t="shared" si="21"/>
        <v xml:space="preserve">["VXP"] =    0; </v>
      </c>
      <c r="AE23" t="str">
        <f t="shared" si="22"/>
        <v>0</v>
      </c>
      <c r="AF23" t="str">
        <f t="shared" si="23"/>
        <v xml:space="preserve">["LP"] = 0; </v>
      </c>
      <c r="AG23" t="str">
        <f t="shared" si="24"/>
        <v>0</v>
      </c>
      <c r="AH23" t="str">
        <f t="shared" si="25"/>
        <v xml:space="preserve">["REP"] = 0; </v>
      </c>
      <c r="AI23">
        <f>VLOOKUP(P23,Faction!A$2:B$77,2,)</f>
        <v>1</v>
      </c>
      <c r="AJ23" t="str">
        <f t="shared" si="26"/>
        <v xml:space="preserve">["FACTION"] = 1; </v>
      </c>
      <c r="AK23" t="str">
        <f t="shared" si="27"/>
        <v xml:space="preserve">["TIER"] = 21; </v>
      </c>
      <c r="AL23" t="str">
        <f t="shared" si="28"/>
        <v xml:space="preserve">["MINI_TIER"] = "Y"; </v>
      </c>
      <c r="AM23" t="str">
        <f t="shared" si="29"/>
        <v xml:space="preserve">["MIN_LVL"] = "110"; </v>
      </c>
      <c r="AN23" t="str">
        <f t="shared" si="30"/>
        <v/>
      </c>
      <c r="AO23" t="str">
        <f t="shared" si="31"/>
        <v xml:space="preserve">["NAME"] = { ["EN"] = "Durin's Folk: Allegiance Level 10"; }; </v>
      </c>
      <c r="AP23" t="str">
        <f t="shared" si="32"/>
        <v/>
      </c>
      <c r="AQ23" t="str">
        <f t="shared" si="33"/>
        <v/>
      </c>
      <c r="AR23" t="str">
        <f t="shared" si="34"/>
        <v/>
      </c>
      <c r="AS23" t="str">
        <f t="shared" si="11"/>
        <v>};</v>
      </c>
    </row>
    <row r="24" spans="1:45" x14ac:dyDescent="0.25">
      <c r="A24">
        <v>1879352020</v>
      </c>
      <c r="B24">
        <v>253</v>
      </c>
      <c r="C24" t="s">
        <v>1734</v>
      </c>
      <c r="D24" t="s">
        <v>30</v>
      </c>
      <c r="J24">
        <v>22</v>
      </c>
      <c r="K24" t="s">
        <v>2898</v>
      </c>
      <c r="L24">
        <v>110</v>
      </c>
      <c r="P24" t="s">
        <v>79</v>
      </c>
      <c r="S24" t="str">
        <f t="shared" si="12"/>
        <v xml:space="preserve"> [23] = {["ID"] = 1879352020; }; -- Durin's Folk: Allegiance Level 9</v>
      </c>
      <c r="T24" s="1" t="str">
        <f t="shared" si="13"/>
        <v xml:space="preserve"> [23] = {["ID"] = 1879352020; ["SAVE_INDEX"] = 253; ["TYPE"] =  7; ["VXP"] =    0; ["LP"] = 0; ["REP"] = 0; ["FACTION"] = 1; ["TIER"] = 22; ["MINI_TIER"] = "Y"; ["MIN_LVL"] = "110"; ["NAME"] = { ["EN"] = "Durin's Folk: Allegiance Level 9"; }; };</v>
      </c>
      <c r="U24">
        <f t="shared" si="0"/>
        <v>23</v>
      </c>
      <c r="V24" t="str">
        <f t="shared" si="14"/>
        <v xml:space="preserve"> [23] = {</v>
      </c>
      <c r="W24" t="str">
        <f t="shared" si="15"/>
        <v xml:space="preserve">["ID"] = 1879352020; </v>
      </c>
      <c r="X24" t="str">
        <f t="shared" si="16"/>
        <v xml:space="preserve">["ID"] = 1879352020; </v>
      </c>
      <c r="Y24" t="str">
        <f t="shared" si="17"/>
        <v/>
      </c>
      <c r="Z24" s="1" t="str">
        <f t="shared" si="18"/>
        <v xml:space="preserve">["SAVE_INDEX"] = 253; </v>
      </c>
      <c r="AA24">
        <f>VLOOKUP(D24,Type!A$2:B$16,2,)</f>
        <v>7</v>
      </c>
      <c r="AB24" t="str">
        <f t="shared" si="19"/>
        <v xml:space="preserve">["TYPE"] =  7; </v>
      </c>
      <c r="AC24" t="str">
        <f t="shared" si="20"/>
        <v>0</v>
      </c>
      <c r="AD24" t="str">
        <f t="shared" si="21"/>
        <v xml:space="preserve">["VXP"] =    0; </v>
      </c>
      <c r="AE24" t="str">
        <f t="shared" si="22"/>
        <v>0</v>
      </c>
      <c r="AF24" t="str">
        <f t="shared" si="23"/>
        <v xml:space="preserve">["LP"] = 0; </v>
      </c>
      <c r="AG24" t="str">
        <f t="shared" si="24"/>
        <v>0</v>
      </c>
      <c r="AH24" t="str">
        <f t="shared" si="25"/>
        <v xml:space="preserve">["REP"] = 0; </v>
      </c>
      <c r="AI24">
        <f>VLOOKUP(P24,Faction!A$2:B$77,2,)</f>
        <v>1</v>
      </c>
      <c r="AJ24" t="str">
        <f t="shared" si="26"/>
        <v xml:space="preserve">["FACTION"] = 1; </v>
      </c>
      <c r="AK24" t="str">
        <f t="shared" si="27"/>
        <v xml:space="preserve">["TIER"] = 22; </v>
      </c>
      <c r="AL24" t="str">
        <f t="shared" si="28"/>
        <v xml:space="preserve">["MINI_TIER"] = "Y"; </v>
      </c>
      <c r="AM24" t="str">
        <f t="shared" si="29"/>
        <v xml:space="preserve">["MIN_LVL"] = "110"; </v>
      </c>
      <c r="AN24" t="str">
        <f t="shared" si="30"/>
        <v/>
      </c>
      <c r="AO24" t="str">
        <f t="shared" si="31"/>
        <v xml:space="preserve">["NAME"] = { ["EN"] = "Durin's Folk: Allegiance Level 9"; }; </v>
      </c>
      <c r="AP24" t="str">
        <f t="shared" si="32"/>
        <v/>
      </c>
      <c r="AQ24" t="str">
        <f t="shared" si="33"/>
        <v/>
      </c>
      <c r="AR24" t="str">
        <f t="shared" si="34"/>
        <v/>
      </c>
      <c r="AS24" t="str">
        <f t="shared" si="11"/>
        <v>};</v>
      </c>
    </row>
    <row r="25" spans="1:45" x14ac:dyDescent="0.25">
      <c r="A25">
        <v>1879352025</v>
      </c>
      <c r="B25">
        <v>252</v>
      </c>
      <c r="C25" t="s">
        <v>1733</v>
      </c>
      <c r="D25" t="s">
        <v>30</v>
      </c>
      <c r="J25">
        <v>23</v>
      </c>
      <c r="K25" t="s">
        <v>2898</v>
      </c>
      <c r="L25">
        <v>110</v>
      </c>
      <c r="P25" t="s">
        <v>79</v>
      </c>
      <c r="S25" t="str">
        <f t="shared" si="12"/>
        <v xml:space="preserve"> [24] = {["ID"] = 1879352025; }; -- Durin's Folk: Allegiance Level 8</v>
      </c>
      <c r="T25" s="1" t="str">
        <f t="shared" si="13"/>
        <v xml:space="preserve"> [24] = {["ID"] = 1879352025; ["SAVE_INDEX"] = 252; ["TYPE"] =  7; ["VXP"] =    0; ["LP"] = 0; ["REP"] = 0; ["FACTION"] = 1; ["TIER"] = 23; ["MINI_TIER"] = "Y"; ["MIN_LVL"] = "110"; ["NAME"] = { ["EN"] = "Durin's Folk: Allegiance Level 8"; }; };</v>
      </c>
      <c r="U25">
        <f t="shared" si="0"/>
        <v>24</v>
      </c>
      <c r="V25" t="str">
        <f t="shared" si="14"/>
        <v xml:space="preserve"> [24] = {</v>
      </c>
      <c r="W25" t="str">
        <f t="shared" si="15"/>
        <v xml:space="preserve">["ID"] = 1879352025; </v>
      </c>
      <c r="X25" t="str">
        <f t="shared" si="16"/>
        <v xml:space="preserve">["ID"] = 1879352025; </v>
      </c>
      <c r="Y25" t="str">
        <f t="shared" si="17"/>
        <v/>
      </c>
      <c r="Z25" s="1" t="str">
        <f t="shared" si="18"/>
        <v xml:space="preserve">["SAVE_INDEX"] = 252; </v>
      </c>
      <c r="AA25">
        <f>VLOOKUP(D25,Type!A$2:B$16,2,)</f>
        <v>7</v>
      </c>
      <c r="AB25" t="str">
        <f t="shared" si="19"/>
        <v xml:space="preserve">["TYPE"] =  7; </v>
      </c>
      <c r="AC25" t="str">
        <f t="shared" si="20"/>
        <v>0</v>
      </c>
      <c r="AD25" t="str">
        <f t="shared" si="21"/>
        <v xml:space="preserve">["VXP"] =    0; </v>
      </c>
      <c r="AE25" t="str">
        <f t="shared" si="22"/>
        <v>0</v>
      </c>
      <c r="AF25" t="str">
        <f t="shared" si="23"/>
        <v xml:space="preserve">["LP"] = 0; </v>
      </c>
      <c r="AG25" t="str">
        <f t="shared" si="24"/>
        <v>0</v>
      </c>
      <c r="AH25" t="str">
        <f t="shared" si="25"/>
        <v xml:space="preserve">["REP"] = 0; </v>
      </c>
      <c r="AI25">
        <f>VLOOKUP(P25,Faction!A$2:B$77,2,)</f>
        <v>1</v>
      </c>
      <c r="AJ25" t="str">
        <f t="shared" si="26"/>
        <v xml:space="preserve">["FACTION"] = 1; </v>
      </c>
      <c r="AK25" t="str">
        <f t="shared" si="27"/>
        <v xml:space="preserve">["TIER"] = 23; </v>
      </c>
      <c r="AL25" t="str">
        <f t="shared" si="28"/>
        <v xml:space="preserve">["MINI_TIER"] = "Y"; </v>
      </c>
      <c r="AM25" t="str">
        <f t="shared" si="29"/>
        <v xml:space="preserve">["MIN_LVL"] = "110"; </v>
      </c>
      <c r="AN25" t="str">
        <f t="shared" si="30"/>
        <v/>
      </c>
      <c r="AO25" t="str">
        <f t="shared" si="31"/>
        <v xml:space="preserve">["NAME"] = { ["EN"] = "Durin's Folk: Allegiance Level 8"; }; </v>
      </c>
      <c r="AP25" t="str">
        <f t="shared" si="32"/>
        <v/>
      </c>
      <c r="AQ25" t="str">
        <f t="shared" si="33"/>
        <v/>
      </c>
      <c r="AR25" t="str">
        <f t="shared" si="34"/>
        <v/>
      </c>
      <c r="AS25" t="str">
        <f t="shared" si="11"/>
        <v>};</v>
      </c>
    </row>
    <row r="26" spans="1:45" x14ac:dyDescent="0.25">
      <c r="A26">
        <v>1879352012</v>
      </c>
      <c r="B26">
        <v>251</v>
      </c>
      <c r="C26" t="s">
        <v>1732</v>
      </c>
      <c r="D26" t="s">
        <v>30</v>
      </c>
      <c r="J26">
        <v>24</v>
      </c>
      <c r="K26" t="s">
        <v>2898</v>
      </c>
      <c r="L26">
        <v>110</v>
      </c>
      <c r="P26" t="s">
        <v>79</v>
      </c>
      <c r="S26" t="str">
        <f t="shared" si="12"/>
        <v xml:space="preserve"> [25] = {["ID"] = 1879352012; }; -- Durin's Folk: Allegiance Level 7</v>
      </c>
      <c r="T26" s="1" t="str">
        <f t="shared" si="13"/>
        <v xml:space="preserve"> [25] = {["ID"] = 1879352012; ["SAVE_INDEX"] = 251; ["TYPE"] =  7; ["VXP"] =    0; ["LP"] = 0; ["REP"] = 0; ["FACTION"] = 1; ["TIER"] = 24; ["MINI_TIER"] = "Y"; ["MIN_LVL"] = "110"; ["NAME"] = { ["EN"] = "Durin's Folk: Allegiance Level 7"; }; };</v>
      </c>
      <c r="U26">
        <f t="shared" si="0"/>
        <v>25</v>
      </c>
      <c r="V26" t="str">
        <f t="shared" si="14"/>
        <v xml:space="preserve"> [25] = {</v>
      </c>
      <c r="W26" t="str">
        <f t="shared" si="15"/>
        <v xml:space="preserve">["ID"] = 1879352012; </v>
      </c>
      <c r="X26" t="str">
        <f t="shared" si="16"/>
        <v xml:space="preserve">["ID"] = 1879352012; </v>
      </c>
      <c r="Y26" t="str">
        <f t="shared" si="17"/>
        <v/>
      </c>
      <c r="Z26" s="1" t="str">
        <f t="shared" si="18"/>
        <v xml:space="preserve">["SAVE_INDEX"] = 251; </v>
      </c>
      <c r="AA26">
        <f>VLOOKUP(D26,Type!A$2:B$16,2,)</f>
        <v>7</v>
      </c>
      <c r="AB26" t="str">
        <f t="shared" si="19"/>
        <v xml:space="preserve">["TYPE"] =  7; </v>
      </c>
      <c r="AC26" t="str">
        <f t="shared" si="20"/>
        <v>0</v>
      </c>
      <c r="AD26" t="str">
        <f t="shared" si="21"/>
        <v xml:space="preserve">["VXP"] =    0; </v>
      </c>
      <c r="AE26" t="str">
        <f t="shared" si="22"/>
        <v>0</v>
      </c>
      <c r="AF26" t="str">
        <f t="shared" si="23"/>
        <v xml:space="preserve">["LP"] = 0; </v>
      </c>
      <c r="AG26" t="str">
        <f t="shared" si="24"/>
        <v>0</v>
      </c>
      <c r="AH26" t="str">
        <f t="shared" si="25"/>
        <v xml:space="preserve">["REP"] = 0; </v>
      </c>
      <c r="AI26">
        <f>VLOOKUP(P26,Faction!A$2:B$77,2,)</f>
        <v>1</v>
      </c>
      <c r="AJ26" t="str">
        <f t="shared" si="26"/>
        <v xml:space="preserve">["FACTION"] = 1; </v>
      </c>
      <c r="AK26" t="str">
        <f t="shared" si="27"/>
        <v xml:space="preserve">["TIER"] = 24; </v>
      </c>
      <c r="AL26" t="str">
        <f t="shared" si="28"/>
        <v xml:space="preserve">["MINI_TIER"] = "Y"; </v>
      </c>
      <c r="AM26" t="str">
        <f t="shared" si="29"/>
        <v xml:space="preserve">["MIN_LVL"] = "110"; </v>
      </c>
      <c r="AN26" t="str">
        <f t="shared" si="30"/>
        <v/>
      </c>
      <c r="AO26" t="str">
        <f t="shared" si="31"/>
        <v xml:space="preserve">["NAME"] = { ["EN"] = "Durin's Folk: Allegiance Level 7"; }; </v>
      </c>
      <c r="AP26" t="str">
        <f t="shared" si="32"/>
        <v/>
      </c>
      <c r="AQ26" t="str">
        <f t="shared" si="33"/>
        <v/>
      </c>
      <c r="AR26" t="str">
        <f t="shared" si="34"/>
        <v/>
      </c>
      <c r="AS26" t="str">
        <f t="shared" si="11"/>
        <v>};</v>
      </c>
    </row>
    <row r="27" spans="1:45" x14ac:dyDescent="0.25">
      <c r="A27">
        <v>1879352017</v>
      </c>
      <c r="B27">
        <v>250</v>
      </c>
      <c r="C27" t="s">
        <v>1731</v>
      </c>
      <c r="D27" t="s">
        <v>30</v>
      </c>
      <c r="J27">
        <v>25</v>
      </c>
      <c r="K27" t="s">
        <v>2898</v>
      </c>
      <c r="L27">
        <v>110</v>
      </c>
      <c r="P27" t="s">
        <v>79</v>
      </c>
      <c r="S27" t="str">
        <f t="shared" si="12"/>
        <v xml:space="preserve"> [26] = {["ID"] = 1879352017; }; -- Durin's Folk: Allegiance Level 6</v>
      </c>
      <c r="T27" s="1" t="str">
        <f t="shared" si="13"/>
        <v xml:space="preserve"> [26] = {["ID"] = 1879352017; ["SAVE_INDEX"] = 250; ["TYPE"] =  7; ["VXP"] =    0; ["LP"] = 0; ["REP"] = 0; ["FACTION"] = 1; ["TIER"] = 25; ["MINI_TIER"] = "Y"; ["MIN_LVL"] = "110"; ["NAME"] = { ["EN"] = "Durin's Folk: Allegiance Level 6"; }; };</v>
      </c>
      <c r="U27">
        <f t="shared" si="0"/>
        <v>26</v>
      </c>
      <c r="V27" t="str">
        <f t="shared" si="14"/>
        <v xml:space="preserve"> [26] = {</v>
      </c>
      <c r="W27" t="str">
        <f t="shared" si="15"/>
        <v xml:space="preserve">["ID"] = 1879352017; </v>
      </c>
      <c r="X27" t="str">
        <f t="shared" si="16"/>
        <v xml:space="preserve">["ID"] = 1879352017; </v>
      </c>
      <c r="Y27" t="str">
        <f t="shared" si="17"/>
        <v/>
      </c>
      <c r="Z27" s="1" t="str">
        <f t="shared" si="18"/>
        <v xml:space="preserve">["SAVE_INDEX"] = 250; </v>
      </c>
      <c r="AA27">
        <f>VLOOKUP(D27,Type!A$2:B$16,2,)</f>
        <v>7</v>
      </c>
      <c r="AB27" t="str">
        <f t="shared" si="19"/>
        <v xml:space="preserve">["TYPE"] =  7; </v>
      </c>
      <c r="AC27" t="str">
        <f t="shared" si="20"/>
        <v>0</v>
      </c>
      <c r="AD27" t="str">
        <f t="shared" si="21"/>
        <v xml:space="preserve">["VXP"] =    0; </v>
      </c>
      <c r="AE27" t="str">
        <f t="shared" si="22"/>
        <v>0</v>
      </c>
      <c r="AF27" t="str">
        <f t="shared" si="23"/>
        <v xml:space="preserve">["LP"] = 0; </v>
      </c>
      <c r="AG27" t="str">
        <f t="shared" si="24"/>
        <v>0</v>
      </c>
      <c r="AH27" t="str">
        <f t="shared" si="25"/>
        <v xml:space="preserve">["REP"] = 0; </v>
      </c>
      <c r="AI27">
        <f>VLOOKUP(P27,Faction!A$2:B$77,2,)</f>
        <v>1</v>
      </c>
      <c r="AJ27" t="str">
        <f t="shared" si="26"/>
        <v xml:space="preserve">["FACTION"] = 1; </v>
      </c>
      <c r="AK27" t="str">
        <f t="shared" si="27"/>
        <v xml:space="preserve">["TIER"] = 25; </v>
      </c>
      <c r="AL27" t="str">
        <f t="shared" si="28"/>
        <v xml:space="preserve">["MINI_TIER"] = "Y"; </v>
      </c>
      <c r="AM27" t="str">
        <f t="shared" si="29"/>
        <v xml:space="preserve">["MIN_LVL"] = "110"; </v>
      </c>
      <c r="AN27" t="str">
        <f t="shared" si="30"/>
        <v/>
      </c>
      <c r="AO27" t="str">
        <f t="shared" si="31"/>
        <v xml:space="preserve">["NAME"] = { ["EN"] = "Durin's Folk: Allegiance Level 6"; }; </v>
      </c>
      <c r="AP27" t="str">
        <f t="shared" si="32"/>
        <v/>
      </c>
      <c r="AQ27" t="str">
        <f t="shared" si="33"/>
        <v/>
      </c>
      <c r="AR27" t="str">
        <f t="shared" si="34"/>
        <v/>
      </c>
      <c r="AS27" t="str">
        <f t="shared" si="11"/>
        <v>};</v>
      </c>
    </row>
    <row r="28" spans="1:45" x14ac:dyDescent="0.25">
      <c r="A28">
        <v>1879352003</v>
      </c>
      <c r="B28">
        <v>249</v>
      </c>
      <c r="C28" t="s">
        <v>1730</v>
      </c>
      <c r="D28" t="s">
        <v>30</v>
      </c>
      <c r="J28">
        <v>26</v>
      </c>
      <c r="K28" t="s">
        <v>2898</v>
      </c>
      <c r="L28">
        <v>110</v>
      </c>
      <c r="P28" t="s">
        <v>79</v>
      </c>
      <c r="S28" t="str">
        <f t="shared" si="12"/>
        <v xml:space="preserve"> [27] = {["ID"] = 1879352003; }; -- Durin's Folk: Allegiance Level 5</v>
      </c>
      <c r="T28" s="1" t="str">
        <f t="shared" si="13"/>
        <v xml:space="preserve"> [27] = {["ID"] = 1879352003; ["SAVE_INDEX"] = 249; ["TYPE"] =  7; ["VXP"] =    0; ["LP"] = 0; ["REP"] = 0; ["FACTION"] = 1; ["TIER"] = 26; ["MINI_TIER"] = "Y"; ["MIN_LVL"] = "110"; ["NAME"] = { ["EN"] = "Durin's Folk: Allegiance Level 5"; }; };</v>
      </c>
      <c r="U28">
        <f t="shared" si="0"/>
        <v>27</v>
      </c>
      <c r="V28" t="str">
        <f t="shared" si="14"/>
        <v xml:space="preserve"> [27] = {</v>
      </c>
      <c r="W28" t="str">
        <f t="shared" si="15"/>
        <v xml:space="preserve">["ID"] = 1879352003; </v>
      </c>
      <c r="X28" t="str">
        <f t="shared" si="16"/>
        <v xml:space="preserve">["ID"] = 1879352003; </v>
      </c>
      <c r="Y28" t="str">
        <f t="shared" si="17"/>
        <v/>
      </c>
      <c r="Z28" s="1" t="str">
        <f t="shared" si="18"/>
        <v xml:space="preserve">["SAVE_INDEX"] = 249; </v>
      </c>
      <c r="AA28">
        <f>VLOOKUP(D28,Type!A$2:B$16,2,)</f>
        <v>7</v>
      </c>
      <c r="AB28" t="str">
        <f t="shared" si="19"/>
        <v xml:space="preserve">["TYPE"] =  7; </v>
      </c>
      <c r="AC28" t="str">
        <f t="shared" si="20"/>
        <v>0</v>
      </c>
      <c r="AD28" t="str">
        <f t="shared" si="21"/>
        <v xml:space="preserve">["VXP"] =    0; </v>
      </c>
      <c r="AE28" t="str">
        <f t="shared" si="22"/>
        <v>0</v>
      </c>
      <c r="AF28" t="str">
        <f t="shared" si="23"/>
        <v xml:space="preserve">["LP"] = 0; </v>
      </c>
      <c r="AG28" t="str">
        <f t="shared" si="24"/>
        <v>0</v>
      </c>
      <c r="AH28" t="str">
        <f t="shared" si="25"/>
        <v xml:space="preserve">["REP"] = 0; </v>
      </c>
      <c r="AI28">
        <f>VLOOKUP(P28,Faction!A$2:B$77,2,)</f>
        <v>1</v>
      </c>
      <c r="AJ28" t="str">
        <f t="shared" si="26"/>
        <v xml:space="preserve">["FACTION"] = 1; </v>
      </c>
      <c r="AK28" t="str">
        <f t="shared" si="27"/>
        <v xml:space="preserve">["TIER"] = 26; </v>
      </c>
      <c r="AL28" t="str">
        <f t="shared" si="28"/>
        <v xml:space="preserve">["MINI_TIER"] = "Y"; </v>
      </c>
      <c r="AM28" t="str">
        <f t="shared" si="29"/>
        <v xml:space="preserve">["MIN_LVL"] = "110"; </v>
      </c>
      <c r="AN28" t="str">
        <f t="shared" si="30"/>
        <v/>
      </c>
      <c r="AO28" t="str">
        <f t="shared" si="31"/>
        <v xml:space="preserve">["NAME"] = { ["EN"] = "Durin's Folk: Allegiance Level 5"; }; </v>
      </c>
      <c r="AP28" t="str">
        <f t="shared" si="32"/>
        <v/>
      </c>
      <c r="AQ28" t="str">
        <f t="shared" si="33"/>
        <v/>
      </c>
      <c r="AR28" t="str">
        <f t="shared" si="34"/>
        <v/>
      </c>
      <c r="AS28" t="str">
        <f t="shared" si="11"/>
        <v>};</v>
      </c>
    </row>
    <row r="29" spans="1:45" x14ac:dyDescent="0.25">
      <c r="A29">
        <v>1879352008</v>
      </c>
      <c r="B29">
        <v>248</v>
      </c>
      <c r="C29" t="s">
        <v>1729</v>
      </c>
      <c r="D29" t="s">
        <v>30</v>
      </c>
      <c r="J29">
        <v>27</v>
      </c>
      <c r="K29" t="s">
        <v>2898</v>
      </c>
      <c r="L29">
        <v>110</v>
      </c>
      <c r="P29" t="s">
        <v>79</v>
      </c>
      <c r="S29" t="str">
        <f t="shared" si="12"/>
        <v xml:space="preserve"> [28] = {["ID"] = 1879352008; }; -- Durin's Folk: Allegiance Level 4</v>
      </c>
      <c r="T29" s="1" t="str">
        <f t="shared" si="13"/>
        <v xml:space="preserve"> [28] = {["ID"] = 1879352008; ["SAVE_INDEX"] = 248; ["TYPE"] =  7; ["VXP"] =    0; ["LP"] = 0; ["REP"] = 0; ["FACTION"] = 1; ["TIER"] = 27; ["MINI_TIER"] = "Y"; ["MIN_LVL"] = "110"; ["NAME"] = { ["EN"] = "Durin's Folk: Allegiance Level 4"; }; };</v>
      </c>
      <c r="U29">
        <f t="shared" si="0"/>
        <v>28</v>
      </c>
      <c r="V29" t="str">
        <f t="shared" si="14"/>
        <v xml:space="preserve"> [28] = {</v>
      </c>
      <c r="W29" t="str">
        <f t="shared" si="15"/>
        <v xml:space="preserve">["ID"] = 1879352008; </v>
      </c>
      <c r="X29" t="str">
        <f t="shared" si="16"/>
        <v xml:space="preserve">["ID"] = 1879352008; </v>
      </c>
      <c r="Y29" t="str">
        <f t="shared" si="17"/>
        <v/>
      </c>
      <c r="Z29" s="1" t="str">
        <f t="shared" si="18"/>
        <v xml:space="preserve">["SAVE_INDEX"] = 248; </v>
      </c>
      <c r="AA29">
        <f>VLOOKUP(D29,Type!A$2:B$16,2,)</f>
        <v>7</v>
      </c>
      <c r="AB29" t="str">
        <f t="shared" si="19"/>
        <v xml:space="preserve">["TYPE"] =  7; </v>
      </c>
      <c r="AC29" t="str">
        <f t="shared" si="20"/>
        <v>0</v>
      </c>
      <c r="AD29" t="str">
        <f t="shared" si="21"/>
        <v xml:space="preserve">["VXP"] =    0; </v>
      </c>
      <c r="AE29" t="str">
        <f t="shared" si="22"/>
        <v>0</v>
      </c>
      <c r="AF29" t="str">
        <f t="shared" si="23"/>
        <v xml:space="preserve">["LP"] = 0; </v>
      </c>
      <c r="AG29" t="str">
        <f t="shared" si="24"/>
        <v>0</v>
      </c>
      <c r="AH29" t="str">
        <f t="shared" si="25"/>
        <v xml:space="preserve">["REP"] = 0; </v>
      </c>
      <c r="AI29">
        <f>VLOOKUP(P29,Faction!A$2:B$77,2,)</f>
        <v>1</v>
      </c>
      <c r="AJ29" t="str">
        <f t="shared" si="26"/>
        <v xml:space="preserve">["FACTION"] = 1; </v>
      </c>
      <c r="AK29" t="str">
        <f t="shared" si="27"/>
        <v xml:space="preserve">["TIER"] = 27; </v>
      </c>
      <c r="AL29" t="str">
        <f t="shared" si="28"/>
        <v xml:space="preserve">["MINI_TIER"] = "Y"; </v>
      </c>
      <c r="AM29" t="str">
        <f t="shared" si="29"/>
        <v xml:space="preserve">["MIN_LVL"] = "110"; </v>
      </c>
      <c r="AN29" t="str">
        <f t="shared" si="30"/>
        <v/>
      </c>
      <c r="AO29" t="str">
        <f t="shared" si="31"/>
        <v xml:space="preserve">["NAME"] = { ["EN"] = "Durin's Folk: Allegiance Level 4"; }; </v>
      </c>
      <c r="AP29" t="str">
        <f t="shared" si="32"/>
        <v/>
      </c>
      <c r="AQ29" t="str">
        <f t="shared" si="33"/>
        <v/>
      </c>
      <c r="AR29" t="str">
        <f t="shared" si="34"/>
        <v/>
      </c>
      <c r="AS29" t="str">
        <f t="shared" si="11"/>
        <v>};</v>
      </c>
    </row>
    <row r="30" spans="1:45" x14ac:dyDescent="0.25">
      <c r="A30">
        <v>1879352023</v>
      </c>
      <c r="B30">
        <v>247</v>
      </c>
      <c r="C30" t="s">
        <v>1728</v>
      </c>
      <c r="D30" t="s">
        <v>30</v>
      </c>
      <c r="J30">
        <v>28</v>
      </c>
      <c r="K30" t="s">
        <v>2898</v>
      </c>
      <c r="L30">
        <v>110</v>
      </c>
      <c r="P30" t="s">
        <v>79</v>
      </c>
      <c r="S30" t="str">
        <f t="shared" si="12"/>
        <v xml:space="preserve"> [29] = {["ID"] = 1879352023; }; -- Durin's Folk: Allegiance Level 3</v>
      </c>
      <c r="T30" s="1" t="str">
        <f t="shared" si="13"/>
        <v xml:space="preserve"> [29] = {["ID"] = 1879352023; ["SAVE_INDEX"] = 247; ["TYPE"] =  7; ["VXP"] =    0; ["LP"] = 0; ["REP"] = 0; ["FACTION"] = 1; ["TIER"] = 28; ["MINI_TIER"] = "Y"; ["MIN_LVL"] = "110"; ["NAME"] = { ["EN"] = "Durin's Folk: Allegiance Level 3"; }; };</v>
      </c>
      <c r="U30">
        <f t="shared" si="0"/>
        <v>29</v>
      </c>
      <c r="V30" t="str">
        <f t="shared" si="14"/>
        <v xml:space="preserve"> [29] = {</v>
      </c>
      <c r="W30" t="str">
        <f t="shared" si="15"/>
        <v xml:space="preserve">["ID"] = 1879352023; </v>
      </c>
      <c r="X30" t="str">
        <f t="shared" si="16"/>
        <v xml:space="preserve">["ID"] = 1879352023; </v>
      </c>
      <c r="Y30" t="str">
        <f t="shared" si="17"/>
        <v/>
      </c>
      <c r="Z30" s="1" t="str">
        <f t="shared" si="18"/>
        <v xml:space="preserve">["SAVE_INDEX"] = 247; </v>
      </c>
      <c r="AA30">
        <f>VLOOKUP(D30,Type!A$2:B$16,2,)</f>
        <v>7</v>
      </c>
      <c r="AB30" t="str">
        <f t="shared" si="19"/>
        <v xml:space="preserve">["TYPE"] =  7; </v>
      </c>
      <c r="AC30" t="str">
        <f t="shared" si="20"/>
        <v>0</v>
      </c>
      <c r="AD30" t="str">
        <f t="shared" si="21"/>
        <v xml:space="preserve">["VXP"] =    0; </v>
      </c>
      <c r="AE30" t="str">
        <f t="shared" si="22"/>
        <v>0</v>
      </c>
      <c r="AF30" t="str">
        <f t="shared" si="23"/>
        <v xml:space="preserve">["LP"] = 0; </v>
      </c>
      <c r="AG30" t="str">
        <f t="shared" si="24"/>
        <v>0</v>
      </c>
      <c r="AH30" t="str">
        <f t="shared" si="25"/>
        <v xml:space="preserve">["REP"] = 0; </v>
      </c>
      <c r="AI30">
        <f>VLOOKUP(P30,Faction!A$2:B$77,2,)</f>
        <v>1</v>
      </c>
      <c r="AJ30" t="str">
        <f t="shared" si="26"/>
        <v xml:space="preserve">["FACTION"] = 1; </v>
      </c>
      <c r="AK30" t="str">
        <f t="shared" si="27"/>
        <v xml:space="preserve">["TIER"] = 28; </v>
      </c>
      <c r="AL30" t="str">
        <f t="shared" si="28"/>
        <v xml:space="preserve">["MINI_TIER"] = "Y"; </v>
      </c>
      <c r="AM30" t="str">
        <f t="shared" si="29"/>
        <v xml:space="preserve">["MIN_LVL"] = "110"; </v>
      </c>
      <c r="AN30" t="str">
        <f t="shared" si="30"/>
        <v/>
      </c>
      <c r="AO30" t="str">
        <f t="shared" si="31"/>
        <v xml:space="preserve">["NAME"] = { ["EN"] = "Durin's Folk: Allegiance Level 3"; }; </v>
      </c>
      <c r="AP30" t="str">
        <f t="shared" si="32"/>
        <v/>
      </c>
      <c r="AQ30" t="str">
        <f t="shared" si="33"/>
        <v/>
      </c>
      <c r="AR30" t="str">
        <f t="shared" si="34"/>
        <v/>
      </c>
      <c r="AS30" t="str">
        <f t="shared" si="11"/>
        <v>};</v>
      </c>
    </row>
    <row r="31" spans="1:45" x14ac:dyDescent="0.25">
      <c r="A31">
        <v>1879352028</v>
      </c>
      <c r="B31">
        <v>246</v>
      </c>
      <c r="C31" t="s">
        <v>1727</v>
      </c>
      <c r="D31" t="s">
        <v>30</v>
      </c>
      <c r="J31">
        <v>29</v>
      </c>
      <c r="K31" t="s">
        <v>2898</v>
      </c>
      <c r="L31">
        <v>110</v>
      </c>
      <c r="P31" t="s">
        <v>79</v>
      </c>
      <c r="S31" t="str">
        <f t="shared" si="12"/>
        <v xml:space="preserve"> [30] = {["ID"] = 1879352028; }; -- Durin's Folk: Allegiance Level 2</v>
      </c>
      <c r="T31" s="1" t="str">
        <f t="shared" si="13"/>
        <v xml:space="preserve"> [30] = {["ID"] = 1879352028; ["SAVE_INDEX"] = 246; ["TYPE"] =  7; ["VXP"] =    0; ["LP"] = 0; ["REP"] = 0; ["FACTION"] = 1; ["TIER"] = 29; ["MINI_TIER"] = "Y"; ["MIN_LVL"] = "110"; ["NAME"] = { ["EN"] = "Durin's Folk: Allegiance Level 2"; }; };</v>
      </c>
      <c r="U31">
        <f t="shared" si="0"/>
        <v>30</v>
      </c>
      <c r="V31" t="str">
        <f t="shared" si="14"/>
        <v xml:space="preserve"> [30] = {</v>
      </c>
      <c r="W31" t="str">
        <f t="shared" si="15"/>
        <v xml:space="preserve">["ID"] = 1879352028; </v>
      </c>
      <c r="X31" t="str">
        <f t="shared" si="16"/>
        <v xml:space="preserve">["ID"] = 1879352028; </v>
      </c>
      <c r="Y31" t="str">
        <f t="shared" si="17"/>
        <v/>
      </c>
      <c r="Z31" s="1" t="str">
        <f t="shared" si="18"/>
        <v xml:space="preserve">["SAVE_INDEX"] = 246; </v>
      </c>
      <c r="AA31">
        <f>VLOOKUP(D31,Type!A$2:B$16,2,)</f>
        <v>7</v>
      </c>
      <c r="AB31" t="str">
        <f t="shared" si="19"/>
        <v xml:space="preserve">["TYPE"] =  7; </v>
      </c>
      <c r="AC31" t="str">
        <f t="shared" si="20"/>
        <v>0</v>
      </c>
      <c r="AD31" t="str">
        <f t="shared" si="21"/>
        <v xml:space="preserve">["VXP"] =    0; </v>
      </c>
      <c r="AE31" t="str">
        <f t="shared" si="22"/>
        <v>0</v>
      </c>
      <c r="AF31" t="str">
        <f t="shared" si="23"/>
        <v xml:space="preserve">["LP"] = 0; </v>
      </c>
      <c r="AG31" t="str">
        <f t="shared" si="24"/>
        <v>0</v>
      </c>
      <c r="AH31" t="str">
        <f t="shared" si="25"/>
        <v xml:space="preserve">["REP"] = 0; </v>
      </c>
      <c r="AI31">
        <f>VLOOKUP(P31,Faction!A$2:B$77,2,)</f>
        <v>1</v>
      </c>
      <c r="AJ31" t="str">
        <f t="shared" si="26"/>
        <v xml:space="preserve">["FACTION"] = 1; </v>
      </c>
      <c r="AK31" t="str">
        <f t="shared" si="27"/>
        <v xml:space="preserve">["TIER"] = 29; </v>
      </c>
      <c r="AL31" t="str">
        <f t="shared" si="28"/>
        <v xml:space="preserve">["MINI_TIER"] = "Y"; </v>
      </c>
      <c r="AM31" t="str">
        <f t="shared" si="29"/>
        <v xml:space="preserve">["MIN_LVL"] = "110"; </v>
      </c>
      <c r="AN31" t="str">
        <f t="shared" si="30"/>
        <v/>
      </c>
      <c r="AO31" t="str">
        <f t="shared" si="31"/>
        <v xml:space="preserve">["NAME"] = { ["EN"] = "Durin's Folk: Allegiance Level 2"; }; </v>
      </c>
      <c r="AP31" t="str">
        <f t="shared" si="32"/>
        <v/>
      </c>
      <c r="AQ31" t="str">
        <f t="shared" si="33"/>
        <v/>
      </c>
      <c r="AR31" t="str">
        <f t="shared" si="34"/>
        <v/>
      </c>
      <c r="AS31" t="str">
        <f t="shared" si="11"/>
        <v>};</v>
      </c>
    </row>
    <row r="32" spans="1:45" x14ac:dyDescent="0.25">
      <c r="A32">
        <v>1879352015</v>
      </c>
      <c r="B32">
        <v>245</v>
      </c>
      <c r="C32" t="s">
        <v>1726</v>
      </c>
      <c r="D32" t="s">
        <v>30</v>
      </c>
      <c r="J32">
        <v>30</v>
      </c>
      <c r="K32" t="s">
        <v>2898</v>
      </c>
      <c r="L32">
        <v>110</v>
      </c>
      <c r="P32" t="s">
        <v>79</v>
      </c>
      <c r="S32" t="str">
        <f t="shared" si="12"/>
        <v xml:space="preserve"> [31] = {["ID"] = 1879352015; }; -- Durin's Folk: Allegiance Level 1</v>
      </c>
      <c r="T32" s="1" t="str">
        <f t="shared" si="13"/>
        <v xml:space="preserve"> [31] = {["ID"] = 1879352015; ["SAVE_INDEX"] = 245; ["TYPE"] =  7; ["VXP"] =    0; ["LP"] = 0; ["REP"] = 0; ["FACTION"] = 1; ["TIER"] = 30; ["MINI_TIER"] = "Y"; ["MIN_LVL"] = "110"; ["NAME"] = { ["EN"] = "Durin's Folk: Allegiance Level 1"; }; };</v>
      </c>
      <c r="U32">
        <f t="shared" si="0"/>
        <v>31</v>
      </c>
      <c r="V32" t="str">
        <f t="shared" si="14"/>
        <v xml:space="preserve"> [31] = {</v>
      </c>
      <c r="W32" t="str">
        <f t="shared" si="15"/>
        <v xml:space="preserve">["ID"] = 1879352015; </v>
      </c>
      <c r="X32" t="str">
        <f t="shared" si="16"/>
        <v xml:space="preserve">["ID"] = 1879352015; </v>
      </c>
      <c r="Y32" t="str">
        <f t="shared" si="17"/>
        <v/>
      </c>
      <c r="Z32" s="1" t="str">
        <f t="shared" si="18"/>
        <v xml:space="preserve">["SAVE_INDEX"] = 245; </v>
      </c>
      <c r="AA32">
        <f>VLOOKUP(D32,Type!A$2:B$16,2,)</f>
        <v>7</v>
      </c>
      <c r="AB32" t="str">
        <f t="shared" si="19"/>
        <v xml:space="preserve">["TYPE"] =  7; </v>
      </c>
      <c r="AC32" t="str">
        <f t="shared" si="20"/>
        <v>0</v>
      </c>
      <c r="AD32" t="str">
        <f t="shared" si="21"/>
        <v xml:space="preserve">["VXP"] =    0; </v>
      </c>
      <c r="AE32" t="str">
        <f t="shared" si="22"/>
        <v>0</v>
      </c>
      <c r="AF32" t="str">
        <f t="shared" si="23"/>
        <v xml:space="preserve">["LP"] = 0; </v>
      </c>
      <c r="AG32" t="str">
        <f t="shared" si="24"/>
        <v>0</v>
      </c>
      <c r="AH32" t="str">
        <f t="shared" si="25"/>
        <v xml:space="preserve">["REP"] = 0; </v>
      </c>
      <c r="AI32">
        <f>VLOOKUP(P32,Faction!A$2:B$77,2,)</f>
        <v>1</v>
      </c>
      <c r="AJ32" t="str">
        <f t="shared" si="26"/>
        <v xml:space="preserve">["FACTION"] = 1; </v>
      </c>
      <c r="AK32" t="str">
        <f t="shared" si="27"/>
        <v xml:space="preserve">["TIER"] = 30; </v>
      </c>
      <c r="AL32" t="str">
        <f t="shared" si="28"/>
        <v xml:space="preserve">["MINI_TIER"] = "Y"; </v>
      </c>
      <c r="AM32" t="str">
        <f t="shared" si="29"/>
        <v xml:space="preserve">["MIN_LVL"] = "110"; </v>
      </c>
      <c r="AN32" t="str">
        <f t="shared" si="30"/>
        <v/>
      </c>
      <c r="AO32" t="str">
        <f t="shared" si="31"/>
        <v xml:space="preserve">["NAME"] = { ["EN"] = "Durin's Folk: Allegiance Level 1"; }; </v>
      </c>
      <c r="AP32" t="str">
        <f t="shared" si="32"/>
        <v/>
      </c>
      <c r="AQ32" t="str">
        <f t="shared" si="33"/>
        <v/>
      </c>
      <c r="AR32" t="str">
        <f t="shared" si="34"/>
        <v/>
      </c>
      <c r="AS32" t="str">
        <f t="shared" si="11"/>
        <v>};</v>
      </c>
    </row>
    <row r="33" spans="1:45" x14ac:dyDescent="0.25">
      <c r="C33" s="3" t="s">
        <v>2335</v>
      </c>
      <c r="D33" s="2" t="s">
        <v>812</v>
      </c>
      <c r="J33">
        <v>1</v>
      </c>
      <c r="L33">
        <v>110</v>
      </c>
      <c r="P33" t="s">
        <v>79</v>
      </c>
      <c r="Q33">
        <v>245</v>
      </c>
      <c r="S33" t="str">
        <f t="shared" si="12"/>
        <v xml:space="preserve"> [32] = {["CAT_ID"] = 245; }; -- - The Court of Lothlórien -</v>
      </c>
      <c r="T33" s="1" t="str">
        <f t="shared" si="13"/>
        <v xml:space="preserve"> [32] = {                                           ["TYPE"] = 14; ["VXP"] =    0; ["LP"] = 0; ["REP"] = 0; ["FACTION"] = 1; ["TIER"] = 1; ["MIN_LVL"] = "110"; ["NAME"] = { ["EN"] = "- The Court of Lothlórien -"; }; };</v>
      </c>
      <c r="U33">
        <f t="shared" si="0"/>
        <v>32</v>
      </c>
      <c r="V33" t="str">
        <f t="shared" si="14"/>
        <v xml:space="preserve"> [32] = {</v>
      </c>
      <c r="W33" t="str">
        <f t="shared" si="15"/>
        <v xml:space="preserve">                     </v>
      </c>
      <c r="X33" t="str">
        <f t="shared" si="16"/>
        <v/>
      </c>
      <c r="Y33" t="str">
        <f t="shared" si="17"/>
        <v xml:space="preserve">["CAT_ID"] = 245; </v>
      </c>
      <c r="Z33" s="1" t="str">
        <f t="shared" si="18"/>
        <v xml:space="preserve">                      </v>
      </c>
      <c r="AA33">
        <f>VLOOKUP(D33,Type!A$2:B$16,2,)</f>
        <v>14</v>
      </c>
      <c r="AB33" t="str">
        <f t="shared" si="19"/>
        <v xml:space="preserve">["TYPE"] = 14; </v>
      </c>
      <c r="AC33" t="str">
        <f t="shared" si="20"/>
        <v>0</v>
      </c>
      <c r="AD33" t="str">
        <f t="shared" si="21"/>
        <v xml:space="preserve">["VXP"] =    0; </v>
      </c>
      <c r="AE33" t="str">
        <f t="shared" si="22"/>
        <v>0</v>
      </c>
      <c r="AF33" t="str">
        <f t="shared" si="23"/>
        <v xml:space="preserve">["LP"] = 0; </v>
      </c>
      <c r="AG33" t="str">
        <f t="shared" si="24"/>
        <v>0</v>
      </c>
      <c r="AH33" t="str">
        <f t="shared" si="25"/>
        <v xml:space="preserve">["REP"] = 0; </v>
      </c>
      <c r="AI33">
        <f>VLOOKUP(P33,Faction!A$2:B$77,2,)</f>
        <v>1</v>
      </c>
      <c r="AJ33" t="str">
        <f t="shared" si="26"/>
        <v xml:space="preserve">["FACTION"] = 1; </v>
      </c>
      <c r="AK33" t="str">
        <f t="shared" si="27"/>
        <v xml:space="preserve">["TIER"] = 1; </v>
      </c>
      <c r="AL33" t="str">
        <f t="shared" si="28"/>
        <v/>
      </c>
      <c r="AM33" t="str">
        <f t="shared" si="29"/>
        <v xml:space="preserve">["MIN_LVL"] = "110"; </v>
      </c>
      <c r="AN33" t="str">
        <f t="shared" si="30"/>
        <v/>
      </c>
      <c r="AO33" t="str">
        <f t="shared" si="31"/>
        <v xml:space="preserve">["NAME"] = { ["EN"] = "- The Court of Lothlórien -"; }; </v>
      </c>
      <c r="AP33" t="str">
        <f t="shared" si="32"/>
        <v/>
      </c>
      <c r="AQ33" t="str">
        <f t="shared" si="33"/>
        <v/>
      </c>
      <c r="AR33" t="str">
        <f t="shared" si="34"/>
        <v/>
      </c>
      <c r="AS33" t="str">
        <f t="shared" si="11"/>
        <v>};</v>
      </c>
    </row>
    <row r="34" spans="1:45" x14ac:dyDescent="0.25">
      <c r="A34">
        <v>1879352084</v>
      </c>
      <c r="B34">
        <v>304</v>
      </c>
      <c r="C34" t="s">
        <v>2365</v>
      </c>
      <c r="D34" t="s">
        <v>30</v>
      </c>
      <c r="J34">
        <v>1</v>
      </c>
      <c r="K34" t="s">
        <v>2898</v>
      </c>
      <c r="L34">
        <v>110</v>
      </c>
      <c r="P34" t="s">
        <v>79</v>
      </c>
      <c r="S34" t="str">
        <f t="shared" si="12"/>
        <v xml:space="preserve"> [33] = {["ID"] = 1879352084; }; -- The Court of Lothlórien: Allegiance Level 30</v>
      </c>
      <c r="T34" s="1" t="str">
        <f t="shared" si="13"/>
        <v xml:space="preserve"> [33] = {["ID"] = 1879352084; ["SAVE_INDEX"] = 304; ["TYPE"] =  7; ["VXP"] =    0; ["LP"] = 0; ["REP"] = 0; ["FACTION"] = 1; ["TIER"] = 1; ["MINI_TIER"] = "Y"; ["MIN_LVL"] = "110"; ["NAME"] = { ["EN"] = "The Court of Lothlórien: Allegiance Level 30"; }; };</v>
      </c>
      <c r="U34">
        <f t="shared" si="0"/>
        <v>33</v>
      </c>
      <c r="V34" t="str">
        <f t="shared" si="14"/>
        <v xml:space="preserve"> [33] = {</v>
      </c>
      <c r="W34" t="str">
        <f t="shared" si="15"/>
        <v xml:space="preserve">["ID"] = 1879352084; </v>
      </c>
      <c r="X34" t="str">
        <f t="shared" si="16"/>
        <v xml:space="preserve">["ID"] = 1879352084; </v>
      </c>
      <c r="Y34" t="str">
        <f t="shared" si="17"/>
        <v/>
      </c>
      <c r="Z34" s="1" t="str">
        <f t="shared" si="18"/>
        <v xml:space="preserve">["SAVE_INDEX"] = 304; </v>
      </c>
      <c r="AA34">
        <f>VLOOKUP(D34,Type!A$2:B$16,2,)</f>
        <v>7</v>
      </c>
      <c r="AB34" t="str">
        <f t="shared" si="19"/>
        <v xml:space="preserve">["TYPE"] =  7; </v>
      </c>
      <c r="AC34" t="str">
        <f t="shared" si="20"/>
        <v>0</v>
      </c>
      <c r="AD34" t="str">
        <f t="shared" si="21"/>
        <v xml:space="preserve">["VXP"] =    0; </v>
      </c>
      <c r="AE34" t="str">
        <f t="shared" si="22"/>
        <v>0</v>
      </c>
      <c r="AF34" t="str">
        <f t="shared" si="23"/>
        <v xml:space="preserve">["LP"] = 0; </v>
      </c>
      <c r="AG34" t="str">
        <f t="shared" si="24"/>
        <v>0</v>
      </c>
      <c r="AH34" t="str">
        <f t="shared" si="25"/>
        <v xml:space="preserve">["REP"] = 0; </v>
      </c>
      <c r="AI34">
        <f>VLOOKUP(P34,Faction!A$2:B$77,2,)</f>
        <v>1</v>
      </c>
      <c r="AJ34" t="str">
        <f t="shared" si="26"/>
        <v xml:space="preserve">["FACTION"] = 1; </v>
      </c>
      <c r="AK34" t="str">
        <f t="shared" si="27"/>
        <v xml:space="preserve">["TIER"] = 1; </v>
      </c>
      <c r="AL34" t="str">
        <f t="shared" si="28"/>
        <v xml:space="preserve">["MINI_TIER"] = "Y"; </v>
      </c>
      <c r="AM34" t="str">
        <f t="shared" si="29"/>
        <v xml:space="preserve">["MIN_LVL"] = "110"; </v>
      </c>
      <c r="AN34" t="str">
        <f t="shared" si="30"/>
        <v/>
      </c>
      <c r="AO34" t="str">
        <f t="shared" si="31"/>
        <v xml:space="preserve">["NAME"] = { ["EN"] = "The Court of Lothlórien: Allegiance Level 30"; }; </v>
      </c>
      <c r="AP34" t="str">
        <f t="shared" si="32"/>
        <v/>
      </c>
      <c r="AQ34" t="str">
        <f t="shared" si="33"/>
        <v/>
      </c>
      <c r="AR34" t="str">
        <f t="shared" si="34"/>
        <v/>
      </c>
      <c r="AS34" t="str">
        <f t="shared" si="11"/>
        <v>};</v>
      </c>
    </row>
    <row r="35" spans="1:45" x14ac:dyDescent="0.25">
      <c r="A35">
        <v>1879352037</v>
      </c>
      <c r="B35">
        <v>303</v>
      </c>
      <c r="C35" t="s">
        <v>2364</v>
      </c>
      <c r="D35" t="s">
        <v>30</v>
      </c>
      <c r="J35">
        <v>2</v>
      </c>
      <c r="K35" t="s">
        <v>2898</v>
      </c>
      <c r="L35">
        <v>110</v>
      </c>
      <c r="P35" t="s">
        <v>79</v>
      </c>
      <c r="S35" t="str">
        <f t="shared" si="12"/>
        <v xml:space="preserve"> [34] = {["ID"] = 1879352037; }; -- The Court of Lothlórien: Allegiance Level 29</v>
      </c>
      <c r="T35" s="1" t="str">
        <f t="shared" si="13"/>
        <v xml:space="preserve"> [34] = {["ID"] = 1879352037; ["SAVE_INDEX"] = 303; ["TYPE"] =  7; ["VXP"] =    0; ["LP"] = 0; ["REP"] = 0; ["FACTION"] = 1; ["TIER"] = 2; ["MINI_TIER"] = "Y"; ["MIN_LVL"] = "110"; ["NAME"] = { ["EN"] = "The Court of Lothlórien: Allegiance Level 29"; }; };</v>
      </c>
      <c r="U35">
        <f t="shared" si="0"/>
        <v>34</v>
      </c>
      <c r="V35" t="str">
        <f t="shared" si="14"/>
        <v xml:space="preserve"> [34] = {</v>
      </c>
      <c r="W35" t="str">
        <f t="shared" si="15"/>
        <v xml:space="preserve">["ID"] = 1879352037; </v>
      </c>
      <c r="X35" t="str">
        <f t="shared" si="16"/>
        <v xml:space="preserve">["ID"] = 1879352037; </v>
      </c>
      <c r="Y35" t="str">
        <f t="shared" si="17"/>
        <v/>
      </c>
      <c r="Z35" s="1" t="str">
        <f t="shared" si="18"/>
        <v xml:space="preserve">["SAVE_INDEX"] = 303; </v>
      </c>
      <c r="AA35">
        <f>VLOOKUP(D35,Type!A$2:B$16,2,)</f>
        <v>7</v>
      </c>
      <c r="AB35" t="str">
        <f t="shared" si="19"/>
        <v xml:space="preserve">["TYPE"] =  7; </v>
      </c>
      <c r="AC35" t="str">
        <f t="shared" si="20"/>
        <v>0</v>
      </c>
      <c r="AD35" t="str">
        <f t="shared" si="21"/>
        <v xml:space="preserve">["VXP"] =    0; </v>
      </c>
      <c r="AE35" t="str">
        <f t="shared" si="22"/>
        <v>0</v>
      </c>
      <c r="AF35" t="str">
        <f t="shared" si="23"/>
        <v xml:space="preserve">["LP"] = 0; </v>
      </c>
      <c r="AG35" t="str">
        <f t="shared" si="24"/>
        <v>0</v>
      </c>
      <c r="AH35" t="str">
        <f t="shared" si="25"/>
        <v xml:space="preserve">["REP"] = 0; </v>
      </c>
      <c r="AI35">
        <f>VLOOKUP(P35,Faction!A$2:B$77,2,)</f>
        <v>1</v>
      </c>
      <c r="AJ35" t="str">
        <f t="shared" si="26"/>
        <v xml:space="preserve">["FACTION"] = 1; </v>
      </c>
      <c r="AK35" t="str">
        <f t="shared" si="27"/>
        <v xml:space="preserve">["TIER"] = 2; </v>
      </c>
      <c r="AL35" t="str">
        <f t="shared" si="28"/>
        <v xml:space="preserve">["MINI_TIER"] = "Y"; </v>
      </c>
      <c r="AM35" t="str">
        <f t="shared" si="29"/>
        <v xml:space="preserve">["MIN_LVL"] = "110"; </v>
      </c>
      <c r="AN35" t="str">
        <f t="shared" si="30"/>
        <v/>
      </c>
      <c r="AO35" t="str">
        <f t="shared" si="31"/>
        <v xml:space="preserve">["NAME"] = { ["EN"] = "The Court of Lothlórien: Allegiance Level 29"; }; </v>
      </c>
      <c r="AP35" t="str">
        <f t="shared" si="32"/>
        <v/>
      </c>
      <c r="AQ35" t="str">
        <f t="shared" si="33"/>
        <v/>
      </c>
      <c r="AR35" t="str">
        <f t="shared" si="34"/>
        <v/>
      </c>
      <c r="AS35" t="str">
        <f t="shared" si="11"/>
        <v>};</v>
      </c>
    </row>
    <row r="36" spans="1:45" x14ac:dyDescent="0.25">
      <c r="A36">
        <v>1879352079</v>
      </c>
      <c r="B36">
        <v>302</v>
      </c>
      <c r="C36" t="s">
        <v>2363</v>
      </c>
      <c r="D36" t="s">
        <v>30</v>
      </c>
      <c r="J36">
        <v>3</v>
      </c>
      <c r="K36" t="s">
        <v>2898</v>
      </c>
      <c r="L36">
        <v>110</v>
      </c>
      <c r="P36" t="s">
        <v>79</v>
      </c>
      <c r="S36" t="str">
        <f t="shared" si="12"/>
        <v xml:space="preserve"> [35] = {["ID"] = 1879352079; }; -- The Court of Lothlórien: Allegiance Level 28</v>
      </c>
      <c r="T36" s="1" t="str">
        <f t="shared" si="13"/>
        <v xml:space="preserve"> [35] = {["ID"] = 1879352079; ["SAVE_INDEX"] = 302; ["TYPE"] =  7; ["VXP"] =    0; ["LP"] = 0; ["REP"] = 0; ["FACTION"] = 1; ["TIER"] = 3; ["MINI_TIER"] = "Y"; ["MIN_LVL"] = "110"; ["NAME"] = { ["EN"] = "The Court of Lothlórien: Allegiance Level 28"; }; };</v>
      </c>
      <c r="U36">
        <f t="shared" si="0"/>
        <v>35</v>
      </c>
      <c r="V36" t="str">
        <f t="shared" si="14"/>
        <v xml:space="preserve"> [35] = {</v>
      </c>
      <c r="W36" t="str">
        <f t="shared" si="15"/>
        <v xml:space="preserve">["ID"] = 1879352079; </v>
      </c>
      <c r="X36" t="str">
        <f t="shared" si="16"/>
        <v xml:space="preserve">["ID"] = 1879352079; </v>
      </c>
      <c r="Y36" t="str">
        <f t="shared" si="17"/>
        <v/>
      </c>
      <c r="Z36" s="1" t="str">
        <f t="shared" si="18"/>
        <v xml:space="preserve">["SAVE_INDEX"] = 302; </v>
      </c>
      <c r="AA36">
        <f>VLOOKUP(D36,Type!A$2:B$16,2,)</f>
        <v>7</v>
      </c>
      <c r="AB36" t="str">
        <f t="shared" si="19"/>
        <v xml:space="preserve">["TYPE"] =  7; </v>
      </c>
      <c r="AC36" t="str">
        <f t="shared" si="20"/>
        <v>0</v>
      </c>
      <c r="AD36" t="str">
        <f t="shared" si="21"/>
        <v xml:space="preserve">["VXP"] =    0; </v>
      </c>
      <c r="AE36" t="str">
        <f t="shared" si="22"/>
        <v>0</v>
      </c>
      <c r="AF36" t="str">
        <f t="shared" si="23"/>
        <v xml:space="preserve">["LP"] = 0; </v>
      </c>
      <c r="AG36" t="str">
        <f t="shared" si="24"/>
        <v>0</v>
      </c>
      <c r="AH36" t="str">
        <f t="shared" si="25"/>
        <v xml:space="preserve">["REP"] = 0; </v>
      </c>
      <c r="AI36">
        <f>VLOOKUP(P36,Faction!A$2:B$77,2,)</f>
        <v>1</v>
      </c>
      <c r="AJ36" t="str">
        <f t="shared" si="26"/>
        <v xml:space="preserve">["FACTION"] = 1; </v>
      </c>
      <c r="AK36" t="str">
        <f t="shared" si="27"/>
        <v xml:space="preserve">["TIER"] = 3; </v>
      </c>
      <c r="AL36" t="str">
        <f t="shared" si="28"/>
        <v xml:space="preserve">["MINI_TIER"] = "Y"; </v>
      </c>
      <c r="AM36" t="str">
        <f t="shared" si="29"/>
        <v xml:space="preserve">["MIN_LVL"] = "110"; </v>
      </c>
      <c r="AN36" t="str">
        <f t="shared" si="30"/>
        <v/>
      </c>
      <c r="AO36" t="str">
        <f t="shared" si="31"/>
        <v xml:space="preserve">["NAME"] = { ["EN"] = "The Court of Lothlórien: Allegiance Level 28"; }; </v>
      </c>
      <c r="AP36" t="str">
        <f t="shared" si="32"/>
        <v/>
      </c>
      <c r="AQ36" t="str">
        <f t="shared" si="33"/>
        <v/>
      </c>
      <c r="AR36" t="str">
        <f t="shared" si="34"/>
        <v/>
      </c>
      <c r="AS36" t="str">
        <f t="shared" si="11"/>
        <v>};</v>
      </c>
    </row>
    <row r="37" spans="1:45" x14ac:dyDescent="0.25">
      <c r="A37">
        <v>1879352046</v>
      </c>
      <c r="B37">
        <v>301</v>
      </c>
      <c r="C37" t="s">
        <v>2362</v>
      </c>
      <c r="D37" t="s">
        <v>30</v>
      </c>
      <c r="J37">
        <v>4</v>
      </c>
      <c r="K37" t="s">
        <v>2898</v>
      </c>
      <c r="L37">
        <v>110</v>
      </c>
      <c r="P37" t="s">
        <v>79</v>
      </c>
      <c r="S37" t="str">
        <f t="shared" si="12"/>
        <v xml:space="preserve"> [36] = {["ID"] = 1879352046; }; -- The Court of Lothlórien: Allegiance Level 27</v>
      </c>
      <c r="T37" s="1" t="str">
        <f t="shared" si="13"/>
        <v xml:space="preserve"> [36] = {["ID"] = 1879352046; ["SAVE_INDEX"] = 301; ["TYPE"] =  7; ["VXP"] =    0; ["LP"] = 0; ["REP"] = 0; ["FACTION"] = 1; ["TIER"] = 4; ["MINI_TIER"] = "Y"; ["MIN_LVL"] = "110"; ["NAME"] = { ["EN"] = "The Court of Lothlórien: Allegiance Level 27"; }; };</v>
      </c>
      <c r="U37">
        <f t="shared" si="0"/>
        <v>36</v>
      </c>
      <c r="V37" t="str">
        <f t="shared" si="14"/>
        <v xml:space="preserve"> [36] = {</v>
      </c>
      <c r="W37" t="str">
        <f t="shared" si="15"/>
        <v xml:space="preserve">["ID"] = 1879352046; </v>
      </c>
      <c r="X37" t="str">
        <f t="shared" si="16"/>
        <v xml:space="preserve">["ID"] = 1879352046; </v>
      </c>
      <c r="Y37" t="str">
        <f t="shared" si="17"/>
        <v/>
      </c>
      <c r="Z37" s="1" t="str">
        <f t="shared" si="18"/>
        <v xml:space="preserve">["SAVE_INDEX"] = 301; </v>
      </c>
      <c r="AA37">
        <f>VLOOKUP(D37,Type!A$2:B$16,2,)</f>
        <v>7</v>
      </c>
      <c r="AB37" t="str">
        <f t="shared" si="19"/>
        <v xml:space="preserve">["TYPE"] =  7; </v>
      </c>
      <c r="AC37" t="str">
        <f t="shared" si="20"/>
        <v>0</v>
      </c>
      <c r="AD37" t="str">
        <f t="shared" si="21"/>
        <v xml:space="preserve">["VXP"] =    0; </v>
      </c>
      <c r="AE37" t="str">
        <f t="shared" si="22"/>
        <v>0</v>
      </c>
      <c r="AF37" t="str">
        <f t="shared" si="23"/>
        <v xml:space="preserve">["LP"] = 0; </v>
      </c>
      <c r="AG37" t="str">
        <f t="shared" si="24"/>
        <v>0</v>
      </c>
      <c r="AH37" t="str">
        <f t="shared" si="25"/>
        <v xml:space="preserve">["REP"] = 0; </v>
      </c>
      <c r="AI37">
        <f>VLOOKUP(P37,Faction!A$2:B$77,2,)</f>
        <v>1</v>
      </c>
      <c r="AJ37" t="str">
        <f t="shared" si="26"/>
        <v xml:space="preserve">["FACTION"] = 1; </v>
      </c>
      <c r="AK37" t="str">
        <f t="shared" si="27"/>
        <v xml:space="preserve">["TIER"] = 4; </v>
      </c>
      <c r="AL37" t="str">
        <f t="shared" si="28"/>
        <v xml:space="preserve">["MINI_TIER"] = "Y"; </v>
      </c>
      <c r="AM37" t="str">
        <f t="shared" si="29"/>
        <v xml:space="preserve">["MIN_LVL"] = "110"; </v>
      </c>
      <c r="AN37" t="str">
        <f t="shared" si="30"/>
        <v/>
      </c>
      <c r="AO37" t="str">
        <f t="shared" si="31"/>
        <v xml:space="preserve">["NAME"] = { ["EN"] = "The Court of Lothlórien: Allegiance Level 27"; }; </v>
      </c>
      <c r="AP37" t="str">
        <f t="shared" si="32"/>
        <v/>
      </c>
      <c r="AQ37" t="str">
        <f t="shared" si="33"/>
        <v/>
      </c>
      <c r="AR37" t="str">
        <f t="shared" si="34"/>
        <v/>
      </c>
      <c r="AS37" t="str">
        <f t="shared" si="11"/>
        <v>};</v>
      </c>
    </row>
    <row r="38" spans="1:45" x14ac:dyDescent="0.25">
      <c r="A38">
        <v>1879352089</v>
      </c>
      <c r="B38">
        <v>300</v>
      </c>
      <c r="C38" t="s">
        <v>2361</v>
      </c>
      <c r="D38" t="s">
        <v>30</v>
      </c>
      <c r="J38">
        <v>5</v>
      </c>
      <c r="K38" t="s">
        <v>2898</v>
      </c>
      <c r="L38">
        <v>110</v>
      </c>
      <c r="P38" t="s">
        <v>79</v>
      </c>
      <c r="S38" t="str">
        <f t="shared" si="12"/>
        <v xml:space="preserve"> [37] = {["ID"] = 1879352089; }; -- The Court of Lothlórien: Allegiance Level 26</v>
      </c>
      <c r="T38" s="1" t="str">
        <f t="shared" si="13"/>
        <v xml:space="preserve"> [37] = {["ID"] = 1879352089; ["SAVE_INDEX"] = 300; ["TYPE"] =  7; ["VXP"] =    0; ["LP"] = 0; ["REP"] = 0; ["FACTION"] = 1; ["TIER"] = 5; ["MINI_TIER"] = "Y"; ["MIN_LVL"] = "110"; ["NAME"] = { ["EN"] = "The Court of Lothlórien: Allegiance Level 26"; }; };</v>
      </c>
      <c r="U38">
        <f t="shared" si="0"/>
        <v>37</v>
      </c>
      <c r="V38" t="str">
        <f t="shared" si="14"/>
        <v xml:space="preserve"> [37] = {</v>
      </c>
      <c r="W38" t="str">
        <f t="shared" si="15"/>
        <v xml:space="preserve">["ID"] = 1879352089; </v>
      </c>
      <c r="X38" t="str">
        <f t="shared" si="16"/>
        <v xml:space="preserve">["ID"] = 1879352089; </v>
      </c>
      <c r="Y38" t="str">
        <f t="shared" si="17"/>
        <v/>
      </c>
      <c r="Z38" s="1" t="str">
        <f t="shared" si="18"/>
        <v xml:space="preserve">["SAVE_INDEX"] = 300; </v>
      </c>
      <c r="AA38">
        <f>VLOOKUP(D38,Type!A$2:B$16,2,)</f>
        <v>7</v>
      </c>
      <c r="AB38" t="str">
        <f t="shared" si="19"/>
        <v xml:space="preserve">["TYPE"] =  7; </v>
      </c>
      <c r="AC38" t="str">
        <f t="shared" si="20"/>
        <v>0</v>
      </c>
      <c r="AD38" t="str">
        <f t="shared" si="21"/>
        <v xml:space="preserve">["VXP"] =    0; </v>
      </c>
      <c r="AE38" t="str">
        <f t="shared" si="22"/>
        <v>0</v>
      </c>
      <c r="AF38" t="str">
        <f t="shared" si="23"/>
        <v xml:space="preserve">["LP"] = 0; </v>
      </c>
      <c r="AG38" t="str">
        <f t="shared" si="24"/>
        <v>0</v>
      </c>
      <c r="AH38" t="str">
        <f t="shared" si="25"/>
        <v xml:space="preserve">["REP"] = 0; </v>
      </c>
      <c r="AI38">
        <f>VLOOKUP(P38,Faction!A$2:B$77,2,)</f>
        <v>1</v>
      </c>
      <c r="AJ38" t="str">
        <f t="shared" si="26"/>
        <v xml:space="preserve">["FACTION"] = 1; </v>
      </c>
      <c r="AK38" t="str">
        <f t="shared" si="27"/>
        <v xml:space="preserve">["TIER"] = 5; </v>
      </c>
      <c r="AL38" t="str">
        <f t="shared" si="28"/>
        <v xml:space="preserve">["MINI_TIER"] = "Y"; </v>
      </c>
      <c r="AM38" t="str">
        <f t="shared" si="29"/>
        <v xml:space="preserve">["MIN_LVL"] = "110"; </v>
      </c>
      <c r="AN38" t="str">
        <f t="shared" si="30"/>
        <v/>
      </c>
      <c r="AO38" t="str">
        <f t="shared" si="31"/>
        <v xml:space="preserve">["NAME"] = { ["EN"] = "The Court of Lothlórien: Allegiance Level 26"; }; </v>
      </c>
      <c r="AP38" t="str">
        <f t="shared" si="32"/>
        <v/>
      </c>
      <c r="AQ38" t="str">
        <f t="shared" si="33"/>
        <v/>
      </c>
      <c r="AR38" t="str">
        <f t="shared" si="34"/>
        <v/>
      </c>
      <c r="AS38" t="str">
        <f t="shared" si="11"/>
        <v>};</v>
      </c>
    </row>
    <row r="39" spans="1:45" x14ac:dyDescent="0.25">
      <c r="A39">
        <v>1879352057</v>
      </c>
      <c r="B39">
        <v>299</v>
      </c>
      <c r="C39" t="s">
        <v>2360</v>
      </c>
      <c r="D39" t="s">
        <v>30</v>
      </c>
      <c r="J39">
        <v>6</v>
      </c>
      <c r="K39" t="s">
        <v>2898</v>
      </c>
      <c r="L39">
        <v>110</v>
      </c>
      <c r="P39" t="s">
        <v>79</v>
      </c>
      <c r="S39" t="str">
        <f t="shared" si="12"/>
        <v xml:space="preserve"> [38] = {["ID"] = 1879352057; }; -- The Court of Lothlórien: Allegiance Level 25</v>
      </c>
      <c r="T39" s="1" t="str">
        <f t="shared" si="13"/>
        <v xml:space="preserve"> [38] = {["ID"] = 1879352057; ["SAVE_INDEX"] = 299; ["TYPE"] =  7; ["VXP"] =    0; ["LP"] = 0; ["REP"] = 0; ["FACTION"] = 1; ["TIER"] = 6; ["MINI_TIER"] = "Y"; ["MIN_LVL"] = "110"; ["NAME"] = { ["EN"] = "The Court of Lothlórien: Allegiance Level 25"; }; };</v>
      </c>
      <c r="U39">
        <f t="shared" si="0"/>
        <v>38</v>
      </c>
      <c r="V39" t="str">
        <f t="shared" si="14"/>
        <v xml:space="preserve"> [38] = {</v>
      </c>
      <c r="W39" t="str">
        <f t="shared" si="15"/>
        <v xml:space="preserve">["ID"] = 1879352057; </v>
      </c>
      <c r="X39" t="str">
        <f t="shared" si="16"/>
        <v xml:space="preserve">["ID"] = 1879352057; </v>
      </c>
      <c r="Y39" t="str">
        <f t="shared" si="17"/>
        <v/>
      </c>
      <c r="Z39" s="1" t="str">
        <f t="shared" si="18"/>
        <v xml:space="preserve">["SAVE_INDEX"] = 299; </v>
      </c>
      <c r="AA39">
        <f>VLOOKUP(D39,Type!A$2:B$16,2,)</f>
        <v>7</v>
      </c>
      <c r="AB39" t="str">
        <f t="shared" si="19"/>
        <v xml:space="preserve">["TYPE"] =  7; </v>
      </c>
      <c r="AC39" t="str">
        <f t="shared" si="20"/>
        <v>0</v>
      </c>
      <c r="AD39" t="str">
        <f t="shared" si="21"/>
        <v xml:space="preserve">["VXP"] =    0; </v>
      </c>
      <c r="AE39" t="str">
        <f t="shared" si="22"/>
        <v>0</v>
      </c>
      <c r="AF39" t="str">
        <f t="shared" si="23"/>
        <v xml:space="preserve">["LP"] = 0; </v>
      </c>
      <c r="AG39" t="str">
        <f t="shared" si="24"/>
        <v>0</v>
      </c>
      <c r="AH39" t="str">
        <f t="shared" si="25"/>
        <v xml:space="preserve">["REP"] = 0; </v>
      </c>
      <c r="AI39">
        <f>VLOOKUP(P39,Faction!A$2:B$77,2,)</f>
        <v>1</v>
      </c>
      <c r="AJ39" t="str">
        <f t="shared" si="26"/>
        <v xml:space="preserve">["FACTION"] = 1; </v>
      </c>
      <c r="AK39" t="str">
        <f t="shared" si="27"/>
        <v xml:space="preserve">["TIER"] = 6; </v>
      </c>
      <c r="AL39" t="str">
        <f t="shared" si="28"/>
        <v xml:space="preserve">["MINI_TIER"] = "Y"; </v>
      </c>
      <c r="AM39" t="str">
        <f t="shared" si="29"/>
        <v xml:space="preserve">["MIN_LVL"] = "110"; </v>
      </c>
      <c r="AN39" t="str">
        <f t="shared" si="30"/>
        <v/>
      </c>
      <c r="AO39" t="str">
        <f t="shared" si="31"/>
        <v xml:space="preserve">["NAME"] = { ["EN"] = "The Court of Lothlórien: Allegiance Level 25"; }; </v>
      </c>
      <c r="AP39" t="str">
        <f t="shared" si="32"/>
        <v/>
      </c>
      <c r="AQ39" t="str">
        <f t="shared" si="33"/>
        <v/>
      </c>
      <c r="AR39" t="str">
        <f t="shared" si="34"/>
        <v/>
      </c>
      <c r="AS39" t="str">
        <f t="shared" si="11"/>
        <v>};</v>
      </c>
    </row>
    <row r="40" spans="1:45" x14ac:dyDescent="0.25">
      <c r="A40">
        <v>1879352100</v>
      </c>
      <c r="B40">
        <v>298</v>
      </c>
      <c r="C40" t="s">
        <v>2359</v>
      </c>
      <c r="D40" t="s">
        <v>30</v>
      </c>
      <c r="J40">
        <v>7</v>
      </c>
      <c r="K40" t="s">
        <v>2898</v>
      </c>
      <c r="L40">
        <v>110</v>
      </c>
      <c r="P40" t="s">
        <v>79</v>
      </c>
      <c r="S40" t="str">
        <f t="shared" si="12"/>
        <v xml:space="preserve"> [39] = {["ID"] = 1879352100; }; -- The Court of Lothlórien: Allegiance Level 24</v>
      </c>
      <c r="T40" s="1" t="str">
        <f t="shared" si="13"/>
        <v xml:space="preserve"> [39] = {["ID"] = 1879352100; ["SAVE_INDEX"] = 298; ["TYPE"] =  7; ["VXP"] =    0; ["LP"] = 0; ["REP"] = 0; ["FACTION"] = 1; ["TIER"] = 7; ["MINI_TIER"] = "Y"; ["MIN_LVL"] = "110"; ["NAME"] = { ["EN"] = "The Court of Lothlórien: Allegiance Level 24"; }; };</v>
      </c>
      <c r="U40">
        <f t="shared" si="0"/>
        <v>39</v>
      </c>
      <c r="V40" t="str">
        <f t="shared" si="14"/>
        <v xml:space="preserve"> [39] = {</v>
      </c>
      <c r="W40" t="str">
        <f t="shared" si="15"/>
        <v xml:space="preserve">["ID"] = 1879352100; </v>
      </c>
      <c r="X40" t="str">
        <f t="shared" si="16"/>
        <v xml:space="preserve">["ID"] = 1879352100; </v>
      </c>
      <c r="Y40" t="str">
        <f t="shared" si="17"/>
        <v/>
      </c>
      <c r="Z40" s="1" t="str">
        <f t="shared" si="18"/>
        <v xml:space="preserve">["SAVE_INDEX"] = 298; </v>
      </c>
      <c r="AA40">
        <f>VLOOKUP(D40,Type!A$2:B$16,2,)</f>
        <v>7</v>
      </c>
      <c r="AB40" t="str">
        <f t="shared" si="19"/>
        <v xml:space="preserve">["TYPE"] =  7; </v>
      </c>
      <c r="AC40" t="str">
        <f t="shared" si="20"/>
        <v>0</v>
      </c>
      <c r="AD40" t="str">
        <f t="shared" si="21"/>
        <v xml:space="preserve">["VXP"] =    0; </v>
      </c>
      <c r="AE40" t="str">
        <f t="shared" si="22"/>
        <v>0</v>
      </c>
      <c r="AF40" t="str">
        <f t="shared" si="23"/>
        <v xml:space="preserve">["LP"] = 0; </v>
      </c>
      <c r="AG40" t="str">
        <f t="shared" si="24"/>
        <v>0</v>
      </c>
      <c r="AH40" t="str">
        <f t="shared" si="25"/>
        <v xml:space="preserve">["REP"] = 0; </v>
      </c>
      <c r="AI40">
        <f>VLOOKUP(P40,Faction!A$2:B$77,2,)</f>
        <v>1</v>
      </c>
      <c r="AJ40" t="str">
        <f t="shared" si="26"/>
        <v xml:space="preserve">["FACTION"] = 1; </v>
      </c>
      <c r="AK40" t="str">
        <f t="shared" si="27"/>
        <v xml:space="preserve">["TIER"] = 7; </v>
      </c>
      <c r="AL40" t="str">
        <f t="shared" si="28"/>
        <v xml:space="preserve">["MINI_TIER"] = "Y"; </v>
      </c>
      <c r="AM40" t="str">
        <f t="shared" si="29"/>
        <v xml:space="preserve">["MIN_LVL"] = "110"; </v>
      </c>
      <c r="AN40" t="str">
        <f t="shared" si="30"/>
        <v/>
      </c>
      <c r="AO40" t="str">
        <f t="shared" si="31"/>
        <v xml:space="preserve">["NAME"] = { ["EN"] = "The Court of Lothlórien: Allegiance Level 24"; }; </v>
      </c>
      <c r="AP40" t="str">
        <f t="shared" si="32"/>
        <v/>
      </c>
      <c r="AQ40" t="str">
        <f t="shared" si="33"/>
        <v/>
      </c>
      <c r="AR40" t="str">
        <f t="shared" si="34"/>
        <v/>
      </c>
      <c r="AS40" t="str">
        <f t="shared" si="11"/>
        <v>};</v>
      </c>
    </row>
    <row r="41" spans="1:45" x14ac:dyDescent="0.25">
      <c r="A41">
        <v>1879352068</v>
      </c>
      <c r="B41">
        <v>297</v>
      </c>
      <c r="C41" t="s">
        <v>2358</v>
      </c>
      <c r="D41" t="s">
        <v>30</v>
      </c>
      <c r="J41">
        <v>8</v>
      </c>
      <c r="K41" t="s">
        <v>2898</v>
      </c>
      <c r="L41">
        <v>110</v>
      </c>
      <c r="P41" t="s">
        <v>79</v>
      </c>
      <c r="S41" t="str">
        <f t="shared" si="12"/>
        <v xml:space="preserve"> [40] = {["ID"] = 1879352068; }; -- The Court of Lothlórien: Allegiance Level 23</v>
      </c>
      <c r="T41" s="1" t="str">
        <f t="shared" si="13"/>
        <v xml:space="preserve"> [40] = {["ID"] = 1879352068; ["SAVE_INDEX"] = 297; ["TYPE"] =  7; ["VXP"] =    0; ["LP"] = 0; ["REP"] = 0; ["FACTION"] = 1; ["TIER"] = 8; ["MINI_TIER"] = "Y"; ["MIN_LVL"] = "110"; ["NAME"] = { ["EN"] = "The Court of Lothlórien: Allegiance Level 23"; }; };</v>
      </c>
      <c r="U41">
        <f t="shared" si="0"/>
        <v>40</v>
      </c>
      <c r="V41" t="str">
        <f t="shared" si="14"/>
        <v xml:space="preserve"> [40] = {</v>
      </c>
      <c r="W41" t="str">
        <f t="shared" si="15"/>
        <v xml:space="preserve">["ID"] = 1879352068; </v>
      </c>
      <c r="X41" t="str">
        <f t="shared" si="16"/>
        <v xml:space="preserve">["ID"] = 1879352068; </v>
      </c>
      <c r="Y41" t="str">
        <f t="shared" si="17"/>
        <v/>
      </c>
      <c r="Z41" s="1" t="str">
        <f t="shared" si="18"/>
        <v xml:space="preserve">["SAVE_INDEX"] = 297; </v>
      </c>
      <c r="AA41">
        <f>VLOOKUP(D41,Type!A$2:B$16,2,)</f>
        <v>7</v>
      </c>
      <c r="AB41" t="str">
        <f t="shared" si="19"/>
        <v xml:space="preserve">["TYPE"] =  7; </v>
      </c>
      <c r="AC41" t="str">
        <f t="shared" si="20"/>
        <v>0</v>
      </c>
      <c r="AD41" t="str">
        <f t="shared" si="21"/>
        <v xml:space="preserve">["VXP"] =    0; </v>
      </c>
      <c r="AE41" t="str">
        <f t="shared" si="22"/>
        <v>0</v>
      </c>
      <c r="AF41" t="str">
        <f t="shared" si="23"/>
        <v xml:space="preserve">["LP"] = 0; </v>
      </c>
      <c r="AG41" t="str">
        <f t="shared" si="24"/>
        <v>0</v>
      </c>
      <c r="AH41" t="str">
        <f t="shared" si="25"/>
        <v xml:space="preserve">["REP"] = 0; </v>
      </c>
      <c r="AI41">
        <f>VLOOKUP(P41,Faction!A$2:B$77,2,)</f>
        <v>1</v>
      </c>
      <c r="AJ41" t="str">
        <f t="shared" si="26"/>
        <v xml:space="preserve">["FACTION"] = 1; </v>
      </c>
      <c r="AK41" t="str">
        <f t="shared" si="27"/>
        <v xml:space="preserve">["TIER"] = 8; </v>
      </c>
      <c r="AL41" t="str">
        <f t="shared" si="28"/>
        <v xml:space="preserve">["MINI_TIER"] = "Y"; </v>
      </c>
      <c r="AM41" t="str">
        <f t="shared" si="29"/>
        <v xml:space="preserve">["MIN_LVL"] = "110"; </v>
      </c>
      <c r="AN41" t="str">
        <f t="shared" si="30"/>
        <v/>
      </c>
      <c r="AO41" t="str">
        <f t="shared" si="31"/>
        <v xml:space="preserve">["NAME"] = { ["EN"] = "The Court of Lothlórien: Allegiance Level 23"; }; </v>
      </c>
      <c r="AP41" t="str">
        <f t="shared" si="32"/>
        <v/>
      </c>
      <c r="AQ41" t="str">
        <f t="shared" si="33"/>
        <v/>
      </c>
      <c r="AR41" t="str">
        <f t="shared" si="34"/>
        <v/>
      </c>
      <c r="AS41" t="str">
        <f t="shared" si="11"/>
        <v>};</v>
      </c>
    </row>
    <row r="42" spans="1:45" x14ac:dyDescent="0.25">
      <c r="A42">
        <v>1879352109</v>
      </c>
      <c r="B42">
        <v>296</v>
      </c>
      <c r="C42" t="s">
        <v>2357</v>
      </c>
      <c r="D42" t="s">
        <v>30</v>
      </c>
      <c r="J42">
        <v>9</v>
      </c>
      <c r="K42" t="s">
        <v>2898</v>
      </c>
      <c r="L42">
        <v>110</v>
      </c>
      <c r="P42" t="s">
        <v>79</v>
      </c>
      <c r="S42" t="str">
        <f t="shared" si="12"/>
        <v xml:space="preserve"> [41] = {["ID"] = 1879352109; }; -- The Court of Lothlórien: Allegiance Level 22</v>
      </c>
      <c r="T42" s="1" t="str">
        <f t="shared" si="13"/>
        <v xml:space="preserve"> [41] = {["ID"] = 1879352109; ["SAVE_INDEX"] = 296; ["TYPE"] =  7; ["VXP"] =    0; ["LP"] = 0; ["REP"] = 0; ["FACTION"] = 1; ["TIER"] = 9; ["MINI_TIER"] = "Y"; ["MIN_LVL"] = "110"; ["NAME"] = { ["EN"] = "The Court of Lothlórien: Allegiance Level 22"; }; };</v>
      </c>
      <c r="U42">
        <f t="shared" si="0"/>
        <v>41</v>
      </c>
      <c r="V42" t="str">
        <f t="shared" si="14"/>
        <v xml:space="preserve"> [41] = {</v>
      </c>
      <c r="W42" t="str">
        <f t="shared" si="15"/>
        <v xml:space="preserve">["ID"] = 1879352109; </v>
      </c>
      <c r="X42" t="str">
        <f t="shared" si="16"/>
        <v xml:space="preserve">["ID"] = 1879352109; </v>
      </c>
      <c r="Y42" t="str">
        <f t="shared" si="17"/>
        <v/>
      </c>
      <c r="Z42" s="1" t="str">
        <f t="shared" si="18"/>
        <v xml:space="preserve">["SAVE_INDEX"] = 296; </v>
      </c>
      <c r="AA42">
        <f>VLOOKUP(D42,Type!A$2:B$16,2,)</f>
        <v>7</v>
      </c>
      <c r="AB42" t="str">
        <f t="shared" si="19"/>
        <v xml:space="preserve">["TYPE"] =  7; </v>
      </c>
      <c r="AC42" t="str">
        <f t="shared" si="20"/>
        <v>0</v>
      </c>
      <c r="AD42" t="str">
        <f t="shared" si="21"/>
        <v xml:space="preserve">["VXP"] =    0; </v>
      </c>
      <c r="AE42" t="str">
        <f t="shared" si="22"/>
        <v>0</v>
      </c>
      <c r="AF42" t="str">
        <f t="shared" si="23"/>
        <v xml:space="preserve">["LP"] = 0; </v>
      </c>
      <c r="AG42" t="str">
        <f t="shared" si="24"/>
        <v>0</v>
      </c>
      <c r="AH42" t="str">
        <f t="shared" si="25"/>
        <v xml:space="preserve">["REP"] = 0; </v>
      </c>
      <c r="AI42">
        <f>VLOOKUP(P42,Faction!A$2:B$77,2,)</f>
        <v>1</v>
      </c>
      <c r="AJ42" t="str">
        <f t="shared" si="26"/>
        <v xml:space="preserve">["FACTION"] = 1; </v>
      </c>
      <c r="AK42" t="str">
        <f t="shared" si="27"/>
        <v xml:space="preserve">["TIER"] = 9; </v>
      </c>
      <c r="AL42" t="str">
        <f t="shared" si="28"/>
        <v xml:space="preserve">["MINI_TIER"] = "Y"; </v>
      </c>
      <c r="AM42" t="str">
        <f t="shared" si="29"/>
        <v xml:space="preserve">["MIN_LVL"] = "110"; </v>
      </c>
      <c r="AN42" t="str">
        <f t="shared" si="30"/>
        <v/>
      </c>
      <c r="AO42" t="str">
        <f t="shared" si="31"/>
        <v xml:space="preserve">["NAME"] = { ["EN"] = "The Court of Lothlórien: Allegiance Level 22"; }; </v>
      </c>
      <c r="AP42" t="str">
        <f t="shared" si="32"/>
        <v/>
      </c>
      <c r="AQ42" t="str">
        <f t="shared" si="33"/>
        <v/>
      </c>
      <c r="AR42" t="str">
        <f t="shared" si="34"/>
        <v/>
      </c>
      <c r="AS42" t="str">
        <f t="shared" si="11"/>
        <v>};</v>
      </c>
    </row>
    <row r="43" spans="1:45" x14ac:dyDescent="0.25">
      <c r="A43">
        <v>1879352078</v>
      </c>
      <c r="B43">
        <v>295</v>
      </c>
      <c r="C43" t="s">
        <v>2356</v>
      </c>
      <c r="D43" t="s">
        <v>30</v>
      </c>
      <c r="J43">
        <v>10</v>
      </c>
      <c r="K43" t="s">
        <v>2898</v>
      </c>
      <c r="L43">
        <v>110</v>
      </c>
      <c r="P43" t="s">
        <v>79</v>
      </c>
      <c r="S43" t="str">
        <f t="shared" si="12"/>
        <v xml:space="preserve"> [42] = {["ID"] = 1879352078; }; -- The Court of Lothlórien: Allegiance Level 21</v>
      </c>
      <c r="T43" s="1" t="str">
        <f t="shared" si="13"/>
        <v xml:space="preserve"> [42] = {["ID"] = 1879352078; ["SAVE_INDEX"] = 295; ["TYPE"] =  7; ["VXP"] =    0; ["LP"] = 0; ["REP"] = 0; ["FACTION"] = 1; ["TIER"] = 10; ["MINI_TIER"] = "Y"; ["MIN_LVL"] = "110"; ["NAME"] = { ["EN"] = "The Court of Lothlórien: Allegiance Level 21"; }; };</v>
      </c>
      <c r="U43">
        <f t="shared" si="0"/>
        <v>42</v>
      </c>
      <c r="V43" t="str">
        <f t="shared" si="14"/>
        <v xml:space="preserve"> [42] = {</v>
      </c>
      <c r="W43" t="str">
        <f t="shared" si="15"/>
        <v xml:space="preserve">["ID"] = 1879352078; </v>
      </c>
      <c r="X43" t="str">
        <f t="shared" si="16"/>
        <v xml:space="preserve">["ID"] = 1879352078; </v>
      </c>
      <c r="Y43" t="str">
        <f t="shared" si="17"/>
        <v/>
      </c>
      <c r="Z43" s="1" t="str">
        <f t="shared" si="18"/>
        <v xml:space="preserve">["SAVE_INDEX"] = 295; </v>
      </c>
      <c r="AA43">
        <f>VLOOKUP(D43,Type!A$2:B$16,2,)</f>
        <v>7</v>
      </c>
      <c r="AB43" t="str">
        <f t="shared" si="19"/>
        <v xml:space="preserve">["TYPE"] =  7; </v>
      </c>
      <c r="AC43" t="str">
        <f t="shared" si="20"/>
        <v>0</v>
      </c>
      <c r="AD43" t="str">
        <f t="shared" si="21"/>
        <v xml:space="preserve">["VXP"] =    0; </v>
      </c>
      <c r="AE43" t="str">
        <f t="shared" si="22"/>
        <v>0</v>
      </c>
      <c r="AF43" t="str">
        <f t="shared" si="23"/>
        <v xml:space="preserve">["LP"] = 0; </v>
      </c>
      <c r="AG43" t="str">
        <f t="shared" si="24"/>
        <v>0</v>
      </c>
      <c r="AH43" t="str">
        <f t="shared" si="25"/>
        <v xml:space="preserve">["REP"] = 0; </v>
      </c>
      <c r="AI43">
        <f>VLOOKUP(P43,Faction!A$2:B$77,2,)</f>
        <v>1</v>
      </c>
      <c r="AJ43" t="str">
        <f t="shared" si="26"/>
        <v xml:space="preserve">["FACTION"] = 1; </v>
      </c>
      <c r="AK43" t="str">
        <f t="shared" si="27"/>
        <v xml:space="preserve">["TIER"] = 10; </v>
      </c>
      <c r="AL43" t="str">
        <f t="shared" si="28"/>
        <v xml:space="preserve">["MINI_TIER"] = "Y"; </v>
      </c>
      <c r="AM43" t="str">
        <f t="shared" si="29"/>
        <v xml:space="preserve">["MIN_LVL"] = "110"; </v>
      </c>
      <c r="AN43" t="str">
        <f t="shared" si="30"/>
        <v/>
      </c>
      <c r="AO43" t="str">
        <f t="shared" si="31"/>
        <v xml:space="preserve">["NAME"] = { ["EN"] = "The Court of Lothlórien: Allegiance Level 21"; }; </v>
      </c>
      <c r="AP43" t="str">
        <f t="shared" si="32"/>
        <v/>
      </c>
      <c r="AQ43" t="str">
        <f t="shared" si="33"/>
        <v/>
      </c>
      <c r="AR43" t="str">
        <f t="shared" si="34"/>
        <v/>
      </c>
      <c r="AS43" t="str">
        <f t="shared" si="11"/>
        <v>};</v>
      </c>
    </row>
    <row r="44" spans="1:45" x14ac:dyDescent="0.25">
      <c r="A44">
        <v>1879352119</v>
      </c>
      <c r="B44">
        <v>294</v>
      </c>
      <c r="C44" t="s">
        <v>2355</v>
      </c>
      <c r="D44" t="s">
        <v>30</v>
      </c>
      <c r="J44">
        <v>11</v>
      </c>
      <c r="K44" t="s">
        <v>2898</v>
      </c>
      <c r="L44">
        <v>110</v>
      </c>
      <c r="P44" t="s">
        <v>79</v>
      </c>
      <c r="S44" t="str">
        <f t="shared" si="12"/>
        <v xml:space="preserve"> [43] = {["ID"] = 1879352119; }; -- The Court of Lothlórien: Allegiance Level 20</v>
      </c>
      <c r="T44" s="1" t="str">
        <f t="shared" si="13"/>
        <v xml:space="preserve"> [43] = {["ID"] = 1879352119; ["SAVE_INDEX"] = 294; ["TYPE"] =  7; ["VXP"] =    0; ["LP"] = 0; ["REP"] = 0; ["FACTION"] = 1; ["TIER"] = 11; ["MINI_TIER"] = "Y"; ["MIN_LVL"] = "110"; ["NAME"] = { ["EN"] = "The Court of Lothlórien: Allegiance Level 20"; }; };</v>
      </c>
      <c r="U44">
        <f t="shared" si="0"/>
        <v>43</v>
      </c>
      <c r="V44" t="str">
        <f t="shared" si="14"/>
        <v xml:space="preserve"> [43] = {</v>
      </c>
      <c r="W44" t="str">
        <f t="shared" si="15"/>
        <v xml:space="preserve">["ID"] = 1879352119; </v>
      </c>
      <c r="X44" t="str">
        <f t="shared" si="16"/>
        <v xml:space="preserve">["ID"] = 1879352119; </v>
      </c>
      <c r="Y44" t="str">
        <f t="shared" si="17"/>
        <v/>
      </c>
      <c r="Z44" s="1" t="str">
        <f t="shared" si="18"/>
        <v xml:space="preserve">["SAVE_INDEX"] = 294; </v>
      </c>
      <c r="AA44">
        <f>VLOOKUP(D44,Type!A$2:B$16,2,)</f>
        <v>7</v>
      </c>
      <c r="AB44" t="str">
        <f t="shared" si="19"/>
        <v xml:space="preserve">["TYPE"] =  7; </v>
      </c>
      <c r="AC44" t="str">
        <f t="shared" si="20"/>
        <v>0</v>
      </c>
      <c r="AD44" t="str">
        <f t="shared" si="21"/>
        <v xml:space="preserve">["VXP"] =    0; </v>
      </c>
      <c r="AE44" t="str">
        <f t="shared" si="22"/>
        <v>0</v>
      </c>
      <c r="AF44" t="str">
        <f t="shared" si="23"/>
        <v xml:space="preserve">["LP"] = 0; </v>
      </c>
      <c r="AG44" t="str">
        <f t="shared" si="24"/>
        <v>0</v>
      </c>
      <c r="AH44" t="str">
        <f t="shared" si="25"/>
        <v xml:space="preserve">["REP"] = 0; </v>
      </c>
      <c r="AI44">
        <f>VLOOKUP(P44,Faction!A$2:B$77,2,)</f>
        <v>1</v>
      </c>
      <c r="AJ44" t="str">
        <f t="shared" si="26"/>
        <v xml:space="preserve">["FACTION"] = 1; </v>
      </c>
      <c r="AK44" t="str">
        <f t="shared" si="27"/>
        <v xml:space="preserve">["TIER"] = 11; </v>
      </c>
      <c r="AL44" t="str">
        <f t="shared" si="28"/>
        <v xml:space="preserve">["MINI_TIER"] = "Y"; </v>
      </c>
      <c r="AM44" t="str">
        <f t="shared" si="29"/>
        <v xml:space="preserve">["MIN_LVL"] = "110"; </v>
      </c>
      <c r="AN44" t="str">
        <f t="shared" si="30"/>
        <v/>
      </c>
      <c r="AO44" t="str">
        <f t="shared" si="31"/>
        <v xml:space="preserve">["NAME"] = { ["EN"] = "The Court of Lothlórien: Allegiance Level 20"; }; </v>
      </c>
      <c r="AP44" t="str">
        <f t="shared" si="32"/>
        <v/>
      </c>
      <c r="AQ44" t="str">
        <f t="shared" si="33"/>
        <v/>
      </c>
      <c r="AR44" t="str">
        <f t="shared" si="34"/>
        <v/>
      </c>
      <c r="AS44" t="str">
        <f t="shared" si="11"/>
        <v>};</v>
      </c>
    </row>
    <row r="45" spans="1:45" x14ac:dyDescent="0.25">
      <c r="A45">
        <v>1879352118</v>
      </c>
      <c r="B45">
        <v>293</v>
      </c>
      <c r="C45" t="s">
        <v>2354</v>
      </c>
      <c r="D45" t="s">
        <v>30</v>
      </c>
      <c r="J45">
        <v>12</v>
      </c>
      <c r="K45" t="s">
        <v>2898</v>
      </c>
      <c r="L45">
        <v>110</v>
      </c>
      <c r="P45" t="s">
        <v>79</v>
      </c>
      <c r="S45" t="str">
        <f t="shared" si="12"/>
        <v xml:space="preserve"> [44] = {["ID"] = 1879352118; }; -- The Court of Lothlórien: Allegiance Level 19</v>
      </c>
      <c r="T45" s="1" t="str">
        <f t="shared" si="13"/>
        <v xml:space="preserve"> [44] = {["ID"] = 1879352118; ["SAVE_INDEX"] = 293; ["TYPE"] =  7; ["VXP"] =    0; ["LP"] = 0; ["REP"] = 0; ["FACTION"] = 1; ["TIER"] = 12; ["MINI_TIER"] = "Y"; ["MIN_LVL"] = "110"; ["NAME"] = { ["EN"] = "The Court of Lothlórien: Allegiance Level 19"; }; };</v>
      </c>
      <c r="U45">
        <f t="shared" si="0"/>
        <v>44</v>
      </c>
      <c r="V45" t="str">
        <f t="shared" si="14"/>
        <v xml:space="preserve"> [44] = {</v>
      </c>
      <c r="W45" t="str">
        <f t="shared" si="15"/>
        <v xml:space="preserve">["ID"] = 1879352118; </v>
      </c>
      <c r="X45" t="str">
        <f t="shared" si="16"/>
        <v xml:space="preserve">["ID"] = 1879352118; </v>
      </c>
      <c r="Y45" t="str">
        <f t="shared" si="17"/>
        <v/>
      </c>
      <c r="Z45" s="1" t="str">
        <f t="shared" si="18"/>
        <v xml:space="preserve">["SAVE_INDEX"] = 293; </v>
      </c>
      <c r="AA45">
        <f>VLOOKUP(D45,Type!A$2:B$16,2,)</f>
        <v>7</v>
      </c>
      <c r="AB45" t="str">
        <f t="shared" si="19"/>
        <v xml:space="preserve">["TYPE"] =  7; </v>
      </c>
      <c r="AC45" t="str">
        <f t="shared" si="20"/>
        <v>0</v>
      </c>
      <c r="AD45" t="str">
        <f t="shared" si="21"/>
        <v xml:space="preserve">["VXP"] =    0; </v>
      </c>
      <c r="AE45" t="str">
        <f t="shared" si="22"/>
        <v>0</v>
      </c>
      <c r="AF45" t="str">
        <f t="shared" si="23"/>
        <v xml:space="preserve">["LP"] = 0; </v>
      </c>
      <c r="AG45" t="str">
        <f t="shared" si="24"/>
        <v>0</v>
      </c>
      <c r="AH45" t="str">
        <f t="shared" si="25"/>
        <v xml:space="preserve">["REP"] = 0; </v>
      </c>
      <c r="AI45">
        <f>VLOOKUP(P45,Faction!A$2:B$77,2,)</f>
        <v>1</v>
      </c>
      <c r="AJ45" t="str">
        <f t="shared" si="26"/>
        <v xml:space="preserve">["FACTION"] = 1; </v>
      </c>
      <c r="AK45" t="str">
        <f t="shared" si="27"/>
        <v xml:space="preserve">["TIER"] = 12; </v>
      </c>
      <c r="AL45" t="str">
        <f t="shared" si="28"/>
        <v xml:space="preserve">["MINI_TIER"] = "Y"; </v>
      </c>
      <c r="AM45" t="str">
        <f t="shared" si="29"/>
        <v xml:space="preserve">["MIN_LVL"] = "110"; </v>
      </c>
      <c r="AN45" t="str">
        <f t="shared" si="30"/>
        <v/>
      </c>
      <c r="AO45" t="str">
        <f t="shared" si="31"/>
        <v xml:space="preserve">["NAME"] = { ["EN"] = "The Court of Lothlórien: Allegiance Level 19"; }; </v>
      </c>
      <c r="AP45" t="str">
        <f t="shared" si="32"/>
        <v/>
      </c>
      <c r="AQ45" t="str">
        <f t="shared" si="33"/>
        <v/>
      </c>
      <c r="AR45" t="str">
        <f t="shared" si="34"/>
        <v/>
      </c>
      <c r="AS45" t="str">
        <f t="shared" si="11"/>
        <v>};</v>
      </c>
    </row>
    <row r="46" spans="1:45" x14ac:dyDescent="0.25">
      <c r="A46">
        <v>1879352066</v>
      </c>
      <c r="B46">
        <v>292</v>
      </c>
      <c r="C46" t="s">
        <v>2353</v>
      </c>
      <c r="D46" t="s">
        <v>30</v>
      </c>
      <c r="J46">
        <v>13</v>
      </c>
      <c r="K46" t="s">
        <v>2898</v>
      </c>
      <c r="L46">
        <v>110</v>
      </c>
      <c r="P46" t="s">
        <v>79</v>
      </c>
      <c r="S46" t="str">
        <f t="shared" si="12"/>
        <v xml:space="preserve"> [45] = {["ID"] = 1879352066; }; -- The Court of Lothlórien: Allegiance Level 18</v>
      </c>
      <c r="T46" s="1" t="str">
        <f t="shared" si="13"/>
        <v xml:space="preserve"> [45] = {["ID"] = 1879352066; ["SAVE_INDEX"] = 292; ["TYPE"] =  7; ["VXP"] =    0; ["LP"] = 0; ["REP"] = 0; ["FACTION"] = 1; ["TIER"] = 13; ["MINI_TIER"] = "Y"; ["MIN_LVL"] = "110"; ["NAME"] = { ["EN"] = "The Court of Lothlórien: Allegiance Level 18"; }; };</v>
      </c>
      <c r="U46">
        <f t="shared" si="0"/>
        <v>45</v>
      </c>
      <c r="V46" t="str">
        <f t="shared" si="14"/>
        <v xml:space="preserve"> [45] = {</v>
      </c>
      <c r="W46" t="str">
        <f t="shared" si="15"/>
        <v xml:space="preserve">["ID"] = 1879352066; </v>
      </c>
      <c r="X46" t="str">
        <f t="shared" si="16"/>
        <v xml:space="preserve">["ID"] = 1879352066; </v>
      </c>
      <c r="Y46" t="str">
        <f t="shared" si="17"/>
        <v/>
      </c>
      <c r="Z46" s="1" t="str">
        <f t="shared" si="18"/>
        <v xml:space="preserve">["SAVE_INDEX"] = 292; </v>
      </c>
      <c r="AA46">
        <f>VLOOKUP(D46,Type!A$2:B$16,2,)</f>
        <v>7</v>
      </c>
      <c r="AB46" t="str">
        <f t="shared" si="19"/>
        <v xml:space="preserve">["TYPE"] =  7; </v>
      </c>
      <c r="AC46" t="str">
        <f t="shared" si="20"/>
        <v>0</v>
      </c>
      <c r="AD46" t="str">
        <f t="shared" si="21"/>
        <v xml:space="preserve">["VXP"] =    0; </v>
      </c>
      <c r="AE46" t="str">
        <f t="shared" si="22"/>
        <v>0</v>
      </c>
      <c r="AF46" t="str">
        <f t="shared" si="23"/>
        <v xml:space="preserve">["LP"] = 0; </v>
      </c>
      <c r="AG46" t="str">
        <f t="shared" si="24"/>
        <v>0</v>
      </c>
      <c r="AH46" t="str">
        <f t="shared" si="25"/>
        <v xml:space="preserve">["REP"] = 0; </v>
      </c>
      <c r="AI46">
        <f>VLOOKUP(P46,Faction!A$2:B$77,2,)</f>
        <v>1</v>
      </c>
      <c r="AJ46" t="str">
        <f t="shared" si="26"/>
        <v xml:space="preserve">["FACTION"] = 1; </v>
      </c>
      <c r="AK46" t="str">
        <f t="shared" si="27"/>
        <v xml:space="preserve">["TIER"] = 13; </v>
      </c>
      <c r="AL46" t="str">
        <f t="shared" si="28"/>
        <v xml:space="preserve">["MINI_TIER"] = "Y"; </v>
      </c>
      <c r="AM46" t="str">
        <f t="shared" si="29"/>
        <v xml:space="preserve">["MIN_LVL"] = "110"; </v>
      </c>
      <c r="AN46" t="str">
        <f t="shared" si="30"/>
        <v/>
      </c>
      <c r="AO46" t="str">
        <f t="shared" si="31"/>
        <v xml:space="preserve">["NAME"] = { ["EN"] = "The Court of Lothlórien: Allegiance Level 18"; }; </v>
      </c>
      <c r="AP46" t="str">
        <f t="shared" si="32"/>
        <v/>
      </c>
      <c r="AQ46" t="str">
        <f t="shared" si="33"/>
        <v/>
      </c>
      <c r="AR46" t="str">
        <f t="shared" si="34"/>
        <v/>
      </c>
      <c r="AS46" t="str">
        <f t="shared" si="11"/>
        <v>};</v>
      </c>
    </row>
    <row r="47" spans="1:45" x14ac:dyDescent="0.25">
      <c r="A47">
        <v>1879352036</v>
      </c>
      <c r="B47">
        <v>291</v>
      </c>
      <c r="C47" t="s">
        <v>2352</v>
      </c>
      <c r="D47" t="s">
        <v>30</v>
      </c>
      <c r="J47">
        <v>14</v>
      </c>
      <c r="K47" t="s">
        <v>2898</v>
      </c>
      <c r="L47">
        <v>110</v>
      </c>
      <c r="P47" t="s">
        <v>79</v>
      </c>
      <c r="S47" t="str">
        <f t="shared" si="12"/>
        <v xml:space="preserve"> [46] = {["ID"] = 1879352036; }; -- The Court of Lothlórien: Allegiance Level 17</v>
      </c>
      <c r="T47" s="1" t="str">
        <f t="shared" si="13"/>
        <v xml:space="preserve"> [46] = {["ID"] = 1879352036; ["SAVE_INDEX"] = 291; ["TYPE"] =  7; ["VXP"] =    0; ["LP"] = 0; ["REP"] = 0; ["FACTION"] = 1; ["TIER"] = 14; ["MINI_TIER"] = "Y"; ["MIN_LVL"] = "110"; ["NAME"] = { ["EN"] = "The Court of Lothlórien: Allegiance Level 17"; }; };</v>
      </c>
      <c r="U47">
        <f t="shared" si="0"/>
        <v>46</v>
      </c>
      <c r="V47" t="str">
        <f t="shared" si="14"/>
        <v xml:space="preserve"> [46] = {</v>
      </c>
      <c r="W47" t="str">
        <f t="shared" si="15"/>
        <v xml:space="preserve">["ID"] = 1879352036; </v>
      </c>
      <c r="X47" t="str">
        <f t="shared" si="16"/>
        <v xml:space="preserve">["ID"] = 1879352036; </v>
      </c>
      <c r="Y47" t="str">
        <f t="shared" si="17"/>
        <v/>
      </c>
      <c r="Z47" s="1" t="str">
        <f t="shared" si="18"/>
        <v xml:space="preserve">["SAVE_INDEX"] = 291; </v>
      </c>
      <c r="AA47">
        <f>VLOOKUP(D47,Type!A$2:B$16,2,)</f>
        <v>7</v>
      </c>
      <c r="AB47" t="str">
        <f t="shared" si="19"/>
        <v xml:space="preserve">["TYPE"] =  7; </v>
      </c>
      <c r="AC47" t="str">
        <f t="shared" si="20"/>
        <v>0</v>
      </c>
      <c r="AD47" t="str">
        <f t="shared" si="21"/>
        <v xml:space="preserve">["VXP"] =    0; </v>
      </c>
      <c r="AE47" t="str">
        <f t="shared" si="22"/>
        <v>0</v>
      </c>
      <c r="AF47" t="str">
        <f t="shared" si="23"/>
        <v xml:space="preserve">["LP"] = 0; </v>
      </c>
      <c r="AG47" t="str">
        <f t="shared" si="24"/>
        <v>0</v>
      </c>
      <c r="AH47" t="str">
        <f t="shared" si="25"/>
        <v xml:space="preserve">["REP"] = 0; </v>
      </c>
      <c r="AI47">
        <f>VLOOKUP(P47,Faction!A$2:B$77,2,)</f>
        <v>1</v>
      </c>
      <c r="AJ47" t="str">
        <f t="shared" si="26"/>
        <v xml:space="preserve">["FACTION"] = 1; </v>
      </c>
      <c r="AK47" t="str">
        <f t="shared" si="27"/>
        <v xml:space="preserve">["TIER"] = 14; </v>
      </c>
      <c r="AL47" t="str">
        <f t="shared" si="28"/>
        <v xml:space="preserve">["MINI_TIER"] = "Y"; </v>
      </c>
      <c r="AM47" t="str">
        <f t="shared" si="29"/>
        <v xml:space="preserve">["MIN_LVL"] = "110"; </v>
      </c>
      <c r="AN47" t="str">
        <f t="shared" si="30"/>
        <v/>
      </c>
      <c r="AO47" t="str">
        <f t="shared" si="31"/>
        <v xml:space="preserve">["NAME"] = { ["EN"] = "The Court of Lothlórien: Allegiance Level 17"; }; </v>
      </c>
      <c r="AP47" t="str">
        <f t="shared" si="32"/>
        <v/>
      </c>
      <c r="AQ47" t="str">
        <f t="shared" si="33"/>
        <v/>
      </c>
      <c r="AR47" t="str">
        <f t="shared" si="34"/>
        <v/>
      </c>
      <c r="AS47" t="str">
        <f t="shared" si="11"/>
        <v>};</v>
      </c>
    </row>
    <row r="48" spans="1:45" x14ac:dyDescent="0.25">
      <c r="A48">
        <v>1879352077</v>
      </c>
      <c r="B48">
        <v>290</v>
      </c>
      <c r="C48" t="s">
        <v>2351</v>
      </c>
      <c r="D48" t="s">
        <v>30</v>
      </c>
      <c r="J48">
        <v>15</v>
      </c>
      <c r="K48" t="s">
        <v>2898</v>
      </c>
      <c r="L48">
        <v>110</v>
      </c>
      <c r="P48" t="s">
        <v>79</v>
      </c>
      <c r="S48" t="str">
        <f t="shared" si="12"/>
        <v xml:space="preserve"> [47] = {["ID"] = 1879352077; }; -- The Court of Lothlórien: Allegiance Level 16</v>
      </c>
      <c r="T48" s="1" t="str">
        <f t="shared" si="13"/>
        <v xml:space="preserve"> [47] = {["ID"] = 1879352077; ["SAVE_INDEX"] = 290; ["TYPE"] =  7; ["VXP"] =    0; ["LP"] = 0; ["REP"] = 0; ["FACTION"] = 1; ["TIER"] = 15; ["MINI_TIER"] = "Y"; ["MIN_LVL"] = "110"; ["NAME"] = { ["EN"] = "The Court of Lothlórien: Allegiance Level 16"; }; };</v>
      </c>
      <c r="U48">
        <f t="shared" si="0"/>
        <v>47</v>
      </c>
      <c r="V48" t="str">
        <f t="shared" si="14"/>
        <v xml:space="preserve"> [47] = {</v>
      </c>
      <c r="W48" t="str">
        <f t="shared" si="15"/>
        <v xml:space="preserve">["ID"] = 1879352077; </v>
      </c>
      <c r="X48" t="str">
        <f t="shared" si="16"/>
        <v xml:space="preserve">["ID"] = 1879352077; </v>
      </c>
      <c r="Y48" t="str">
        <f t="shared" si="17"/>
        <v/>
      </c>
      <c r="Z48" s="1" t="str">
        <f t="shared" si="18"/>
        <v xml:space="preserve">["SAVE_INDEX"] = 290; </v>
      </c>
      <c r="AA48">
        <f>VLOOKUP(D48,Type!A$2:B$16,2,)</f>
        <v>7</v>
      </c>
      <c r="AB48" t="str">
        <f t="shared" si="19"/>
        <v xml:space="preserve">["TYPE"] =  7; </v>
      </c>
      <c r="AC48" t="str">
        <f t="shared" si="20"/>
        <v>0</v>
      </c>
      <c r="AD48" t="str">
        <f t="shared" si="21"/>
        <v xml:space="preserve">["VXP"] =    0; </v>
      </c>
      <c r="AE48" t="str">
        <f t="shared" si="22"/>
        <v>0</v>
      </c>
      <c r="AF48" t="str">
        <f t="shared" si="23"/>
        <v xml:space="preserve">["LP"] = 0; </v>
      </c>
      <c r="AG48" t="str">
        <f t="shared" si="24"/>
        <v>0</v>
      </c>
      <c r="AH48" t="str">
        <f t="shared" si="25"/>
        <v xml:space="preserve">["REP"] = 0; </v>
      </c>
      <c r="AI48">
        <f>VLOOKUP(P48,Faction!A$2:B$77,2,)</f>
        <v>1</v>
      </c>
      <c r="AJ48" t="str">
        <f t="shared" si="26"/>
        <v xml:space="preserve">["FACTION"] = 1; </v>
      </c>
      <c r="AK48" t="str">
        <f t="shared" si="27"/>
        <v xml:space="preserve">["TIER"] = 15; </v>
      </c>
      <c r="AL48" t="str">
        <f t="shared" si="28"/>
        <v xml:space="preserve">["MINI_TIER"] = "Y"; </v>
      </c>
      <c r="AM48" t="str">
        <f t="shared" si="29"/>
        <v xml:space="preserve">["MIN_LVL"] = "110"; </v>
      </c>
      <c r="AN48" t="str">
        <f t="shared" si="30"/>
        <v/>
      </c>
      <c r="AO48" t="str">
        <f t="shared" si="31"/>
        <v xml:space="preserve">["NAME"] = { ["EN"] = "The Court of Lothlórien: Allegiance Level 16"; }; </v>
      </c>
      <c r="AP48" t="str">
        <f t="shared" si="32"/>
        <v/>
      </c>
      <c r="AQ48" t="str">
        <f t="shared" si="33"/>
        <v/>
      </c>
      <c r="AR48" t="str">
        <f t="shared" si="34"/>
        <v/>
      </c>
      <c r="AS48" t="str">
        <f t="shared" si="11"/>
        <v>};</v>
      </c>
    </row>
    <row r="49" spans="1:45" x14ac:dyDescent="0.25">
      <c r="A49">
        <v>1879352043</v>
      </c>
      <c r="B49">
        <v>289</v>
      </c>
      <c r="C49" t="s">
        <v>2350</v>
      </c>
      <c r="D49" t="s">
        <v>30</v>
      </c>
      <c r="J49">
        <v>16</v>
      </c>
      <c r="K49" t="s">
        <v>2898</v>
      </c>
      <c r="L49">
        <v>110</v>
      </c>
      <c r="P49" t="s">
        <v>79</v>
      </c>
      <c r="S49" t="str">
        <f t="shared" si="12"/>
        <v xml:space="preserve"> [48] = {["ID"] = 1879352043; }; -- The Court of Lothlórien: Allegiance Level 15</v>
      </c>
      <c r="T49" s="1" t="str">
        <f t="shared" si="13"/>
        <v xml:space="preserve"> [48] = {["ID"] = 1879352043; ["SAVE_INDEX"] = 289; ["TYPE"] =  7; ["VXP"] =    0; ["LP"] = 0; ["REP"] = 0; ["FACTION"] = 1; ["TIER"] = 16; ["MINI_TIER"] = "Y"; ["MIN_LVL"] = "110"; ["NAME"] = { ["EN"] = "The Court of Lothlórien: Allegiance Level 15"; }; };</v>
      </c>
      <c r="U49">
        <f t="shared" si="0"/>
        <v>48</v>
      </c>
      <c r="V49" t="str">
        <f t="shared" si="14"/>
        <v xml:space="preserve"> [48] = {</v>
      </c>
      <c r="W49" t="str">
        <f t="shared" si="15"/>
        <v xml:space="preserve">["ID"] = 1879352043; </v>
      </c>
      <c r="X49" t="str">
        <f t="shared" si="16"/>
        <v xml:space="preserve">["ID"] = 1879352043; </v>
      </c>
      <c r="Y49" t="str">
        <f t="shared" si="17"/>
        <v/>
      </c>
      <c r="Z49" s="1" t="str">
        <f t="shared" si="18"/>
        <v xml:space="preserve">["SAVE_INDEX"] = 289; </v>
      </c>
      <c r="AA49">
        <f>VLOOKUP(D49,Type!A$2:B$16,2,)</f>
        <v>7</v>
      </c>
      <c r="AB49" t="str">
        <f t="shared" si="19"/>
        <v xml:space="preserve">["TYPE"] =  7; </v>
      </c>
      <c r="AC49" t="str">
        <f t="shared" si="20"/>
        <v>0</v>
      </c>
      <c r="AD49" t="str">
        <f t="shared" si="21"/>
        <v xml:space="preserve">["VXP"] =    0; </v>
      </c>
      <c r="AE49" t="str">
        <f t="shared" si="22"/>
        <v>0</v>
      </c>
      <c r="AF49" t="str">
        <f t="shared" si="23"/>
        <v xml:space="preserve">["LP"] = 0; </v>
      </c>
      <c r="AG49" t="str">
        <f t="shared" si="24"/>
        <v>0</v>
      </c>
      <c r="AH49" t="str">
        <f t="shared" si="25"/>
        <v xml:space="preserve">["REP"] = 0; </v>
      </c>
      <c r="AI49">
        <f>VLOOKUP(P49,Faction!A$2:B$77,2,)</f>
        <v>1</v>
      </c>
      <c r="AJ49" t="str">
        <f t="shared" si="26"/>
        <v xml:space="preserve">["FACTION"] = 1; </v>
      </c>
      <c r="AK49" t="str">
        <f t="shared" si="27"/>
        <v xml:space="preserve">["TIER"] = 16; </v>
      </c>
      <c r="AL49" t="str">
        <f t="shared" si="28"/>
        <v xml:space="preserve">["MINI_TIER"] = "Y"; </v>
      </c>
      <c r="AM49" t="str">
        <f t="shared" si="29"/>
        <v xml:space="preserve">["MIN_LVL"] = "110"; </v>
      </c>
      <c r="AN49" t="str">
        <f t="shared" si="30"/>
        <v/>
      </c>
      <c r="AO49" t="str">
        <f t="shared" si="31"/>
        <v xml:space="preserve">["NAME"] = { ["EN"] = "The Court of Lothlórien: Allegiance Level 15"; }; </v>
      </c>
      <c r="AP49" t="str">
        <f t="shared" si="32"/>
        <v/>
      </c>
      <c r="AQ49" t="str">
        <f t="shared" si="33"/>
        <v/>
      </c>
      <c r="AR49" t="str">
        <f t="shared" si="34"/>
        <v/>
      </c>
      <c r="AS49" t="str">
        <f t="shared" si="11"/>
        <v>};</v>
      </c>
    </row>
    <row r="50" spans="1:45" x14ac:dyDescent="0.25">
      <c r="A50">
        <v>1879352088</v>
      </c>
      <c r="B50">
        <v>288</v>
      </c>
      <c r="C50" t="s">
        <v>2349</v>
      </c>
      <c r="D50" t="s">
        <v>30</v>
      </c>
      <c r="J50">
        <v>17</v>
      </c>
      <c r="K50" t="s">
        <v>2898</v>
      </c>
      <c r="L50">
        <v>110</v>
      </c>
      <c r="P50" t="s">
        <v>79</v>
      </c>
      <c r="S50" t="str">
        <f t="shared" si="12"/>
        <v xml:space="preserve"> [49] = {["ID"] = 1879352088; }; -- The Court of Lothlórien: Allegiance Level 14</v>
      </c>
      <c r="T50" s="1" t="str">
        <f t="shared" si="13"/>
        <v xml:space="preserve"> [49] = {["ID"] = 1879352088; ["SAVE_INDEX"] = 288; ["TYPE"] =  7; ["VXP"] =    0; ["LP"] = 0; ["REP"] = 0; ["FACTION"] = 1; ["TIER"] = 17; ["MINI_TIER"] = "Y"; ["MIN_LVL"] = "110"; ["NAME"] = { ["EN"] = "The Court of Lothlórien: Allegiance Level 14"; }; };</v>
      </c>
      <c r="U50">
        <f t="shared" si="0"/>
        <v>49</v>
      </c>
      <c r="V50" t="str">
        <f t="shared" si="14"/>
        <v xml:space="preserve"> [49] = {</v>
      </c>
      <c r="W50" t="str">
        <f t="shared" si="15"/>
        <v xml:space="preserve">["ID"] = 1879352088; </v>
      </c>
      <c r="X50" t="str">
        <f t="shared" si="16"/>
        <v xml:space="preserve">["ID"] = 1879352088; </v>
      </c>
      <c r="Y50" t="str">
        <f t="shared" si="17"/>
        <v/>
      </c>
      <c r="Z50" s="1" t="str">
        <f t="shared" si="18"/>
        <v xml:space="preserve">["SAVE_INDEX"] = 288; </v>
      </c>
      <c r="AA50">
        <f>VLOOKUP(D50,Type!A$2:B$16,2,)</f>
        <v>7</v>
      </c>
      <c r="AB50" t="str">
        <f t="shared" si="19"/>
        <v xml:space="preserve">["TYPE"] =  7; </v>
      </c>
      <c r="AC50" t="str">
        <f t="shared" si="20"/>
        <v>0</v>
      </c>
      <c r="AD50" t="str">
        <f t="shared" si="21"/>
        <v xml:space="preserve">["VXP"] =    0; </v>
      </c>
      <c r="AE50" t="str">
        <f t="shared" si="22"/>
        <v>0</v>
      </c>
      <c r="AF50" t="str">
        <f t="shared" si="23"/>
        <v xml:space="preserve">["LP"] = 0; </v>
      </c>
      <c r="AG50" t="str">
        <f t="shared" si="24"/>
        <v>0</v>
      </c>
      <c r="AH50" t="str">
        <f t="shared" si="25"/>
        <v xml:space="preserve">["REP"] = 0; </v>
      </c>
      <c r="AI50">
        <f>VLOOKUP(P50,Faction!A$2:B$77,2,)</f>
        <v>1</v>
      </c>
      <c r="AJ50" t="str">
        <f t="shared" si="26"/>
        <v xml:space="preserve">["FACTION"] = 1; </v>
      </c>
      <c r="AK50" t="str">
        <f t="shared" si="27"/>
        <v xml:space="preserve">["TIER"] = 17; </v>
      </c>
      <c r="AL50" t="str">
        <f t="shared" si="28"/>
        <v xml:space="preserve">["MINI_TIER"] = "Y"; </v>
      </c>
      <c r="AM50" t="str">
        <f t="shared" si="29"/>
        <v xml:space="preserve">["MIN_LVL"] = "110"; </v>
      </c>
      <c r="AN50" t="str">
        <f t="shared" si="30"/>
        <v/>
      </c>
      <c r="AO50" t="str">
        <f t="shared" si="31"/>
        <v xml:space="preserve">["NAME"] = { ["EN"] = "The Court of Lothlórien: Allegiance Level 14"; }; </v>
      </c>
      <c r="AP50" t="str">
        <f t="shared" si="32"/>
        <v/>
      </c>
      <c r="AQ50" t="str">
        <f t="shared" si="33"/>
        <v/>
      </c>
      <c r="AR50" t="str">
        <f t="shared" si="34"/>
        <v/>
      </c>
      <c r="AS50" t="str">
        <f t="shared" si="11"/>
        <v>};</v>
      </c>
    </row>
    <row r="51" spans="1:45" x14ac:dyDescent="0.25">
      <c r="A51">
        <v>1879352054</v>
      </c>
      <c r="B51">
        <v>287</v>
      </c>
      <c r="C51" t="s">
        <v>2348</v>
      </c>
      <c r="D51" t="s">
        <v>30</v>
      </c>
      <c r="J51">
        <v>18</v>
      </c>
      <c r="K51" t="s">
        <v>2898</v>
      </c>
      <c r="L51">
        <v>110</v>
      </c>
      <c r="P51" t="s">
        <v>79</v>
      </c>
      <c r="S51" t="str">
        <f t="shared" si="12"/>
        <v xml:space="preserve"> [50] = {["ID"] = 1879352054; }; -- The Court of Lothlórien: Allegiance Level 13</v>
      </c>
      <c r="T51" s="1" t="str">
        <f t="shared" si="13"/>
        <v xml:space="preserve"> [50] = {["ID"] = 1879352054; ["SAVE_INDEX"] = 287; ["TYPE"] =  7; ["VXP"] =    0; ["LP"] = 0; ["REP"] = 0; ["FACTION"] = 1; ["TIER"] = 18; ["MINI_TIER"] = "Y"; ["MIN_LVL"] = "110"; ["NAME"] = { ["EN"] = "The Court of Lothlórien: Allegiance Level 13"; }; };</v>
      </c>
      <c r="U51">
        <f t="shared" si="0"/>
        <v>50</v>
      </c>
      <c r="V51" t="str">
        <f t="shared" si="14"/>
        <v xml:space="preserve"> [50] = {</v>
      </c>
      <c r="W51" t="str">
        <f t="shared" si="15"/>
        <v xml:space="preserve">["ID"] = 1879352054; </v>
      </c>
      <c r="X51" t="str">
        <f t="shared" si="16"/>
        <v xml:space="preserve">["ID"] = 1879352054; </v>
      </c>
      <c r="Y51" t="str">
        <f t="shared" si="17"/>
        <v/>
      </c>
      <c r="Z51" s="1" t="str">
        <f t="shared" si="18"/>
        <v xml:space="preserve">["SAVE_INDEX"] = 287; </v>
      </c>
      <c r="AA51">
        <f>VLOOKUP(D51,Type!A$2:B$16,2,)</f>
        <v>7</v>
      </c>
      <c r="AB51" t="str">
        <f t="shared" si="19"/>
        <v xml:space="preserve">["TYPE"] =  7; </v>
      </c>
      <c r="AC51" t="str">
        <f t="shared" si="20"/>
        <v>0</v>
      </c>
      <c r="AD51" t="str">
        <f t="shared" si="21"/>
        <v xml:space="preserve">["VXP"] =    0; </v>
      </c>
      <c r="AE51" t="str">
        <f t="shared" si="22"/>
        <v>0</v>
      </c>
      <c r="AF51" t="str">
        <f t="shared" si="23"/>
        <v xml:space="preserve">["LP"] = 0; </v>
      </c>
      <c r="AG51" t="str">
        <f t="shared" si="24"/>
        <v>0</v>
      </c>
      <c r="AH51" t="str">
        <f t="shared" si="25"/>
        <v xml:space="preserve">["REP"] = 0; </v>
      </c>
      <c r="AI51">
        <f>VLOOKUP(P51,Faction!A$2:B$77,2,)</f>
        <v>1</v>
      </c>
      <c r="AJ51" t="str">
        <f t="shared" si="26"/>
        <v xml:space="preserve">["FACTION"] = 1; </v>
      </c>
      <c r="AK51" t="str">
        <f t="shared" si="27"/>
        <v xml:space="preserve">["TIER"] = 18; </v>
      </c>
      <c r="AL51" t="str">
        <f t="shared" si="28"/>
        <v xml:space="preserve">["MINI_TIER"] = "Y"; </v>
      </c>
      <c r="AM51" t="str">
        <f t="shared" si="29"/>
        <v xml:space="preserve">["MIN_LVL"] = "110"; </v>
      </c>
      <c r="AN51" t="str">
        <f t="shared" si="30"/>
        <v/>
      </c>
      <c r="AO51" t="str">
        <f t="shared" si="31"/>
        <v xml:space="preserve">["NAME"] = { ["EN"] = "The Court of Lothlórien: Allegiance Level 13"; }; </v>
      </c>
      <c r="AP51" t="str">
        <f t="shared" si="32"/>
        <v/>
      </c>
      <c r="AQ51" t="str">
        <f t="shared" si="33"/>
        <v/>
      </c>
      <c r="AR51" t="str">
        <f t="shared" si="34"/>
        <v/>
      </c>
      <c r="AS51" t="str">
        <f t="shared" si="11"/>
        <v>};</v>
      </c>
    </row>
    <row r="52" spans="1:45" x14ac:dyDescent="0.25">
      <c r="A52">
        <v>1879352095</v>
      </c>
      <c r="B52">
        <v>286</v>
      </c>
      <c r="C52" t="s">
        <v>2347</v>
      </c>
      <c r="D52" t="s">
        <v>30</v>
      </c>
      <c r="J52">
        <v>19</v>
      </c>
      <c r="K52" t="s">
        <v>2898</v>
      </c>
      <c r="L52">
        <v>110</v>
      </c>
      <c r="P52" t="s">
        <v>79</v>
      </c>
      <c r="S52" t="str">
        <f t="shared" si="12"/>
        <v xml:space="preserve"> [51] = {["ID"] = 1879352095; }; -- The Court of Lothlórien: Allegiance Level 12</v>
      </c>
      <c r="T52" s="1" t="str">
        <f t="shared" si="13"/>
        <v xml:space="preserve"> [51] = {["ID"] = 1879352095; ["SAVE_INDEX"] = 286; ["TYPE"] =  7; ["VXP"] =    0; ["LP"] = 0; ["REP"] = 0; ["FACTION"] = 1; ["TIER"] = 19; ["MINI_TIER"] = "Y"; ["MIN_LVL"] = "110"; ["NAME"] = { ["EN"] = "The Court of Lothlórien: Allegiance Level 12"; }; };</v>
      </c>
      <c r="U52">
        <f t="shared" si="0"/>
        <v>51</v>
      </c>
      <c r="V52" t="str">
        <f t="shared" si="14"/>
        <v xml:space="preserve"> [51] = {</v>
      </c>
      <c r="W52" t="str">
        <f t="shared" si="15"/>
        <v xml:space="preserve">["ID"] = 1879352095; </v>
      </c>
      <c r="X52" t="str">
        <f t="shared" si="16"/>
        <v xml:space="preserve">["ID"] = 1879352095; </v>
      </c>
      <c r="Y52" t="str">
        <f t="shared" si="17"/>
        <v/>
      </c>
      <c r="Z52" s="1" t="str">
        <f t="shared" si="18"/>
        <v xml:space="preserve">["SAVE_INDEX"] = 286; </v>
      </c>
      <c r="AA52">
        <f>VLOOKUP(D52,Type!A$2:B$16,2,)</f>
        <v>7</v>
      </c>
      <c r="AB52" t="str">
        <f t="shared" si="19"/>
        <v xml:space="preserve">["TYPE"] =  7; </v>
      </c>
      <c r="AC52" t="str">
        <f t="shared" si="20"/>
        <v>0</v>
      </c>
      <c r="AD52" t="str">
        <f t="shared" si="21"/>
        <v xml:space="preserve">["VXP"] =    0; </v>
      </c>
      <c r="AE52" t="str">
        <f t="shared" si="22"/>
        <v>0</v>
      </c>
      <c r="AF52" t="str">
        <f t="shared" si="23"/>
        <v xml:space="preserve">["LP"] = 0; </v>
      </c>
      <c r="AG52" t="str">
        <f t="shared" si="24"/>
        <v>0</v>
      </c>
      <c r="AH52" t="str">
        <f t="shared" si="25"/>
        <v xml:space="preserve">["REP"] = 0; </v>
      </c>
      <c r="AI52">
        <f>VLOOKUP(P52,Faction!A$2:B$77,2,)</f>
        <v>1</v>
      </c>
      <c r="AJ52" t="str">
        <f t="shared" si="26"/>
        <v xml:space="preserve">["FACTION"] = 1; </v>
      </c>
      <c r="AK52" t="str">
        <f t="shared" si="27"/>
        <v xml:space="preserve">["TIER"] = 19; </v>
      </c>
      <c r="AL52" t="str">
        <f t="shared" si="28"/>
        <v xml:space="preserve">["MINI_TIER"] = "Y"; </v>
      </c>
      <c r="AM52" t="str">
        <f t="shared" si="29"/>
        <v xml:space="preserve">["MIN_LVL"] = "110"; </v>
      </c>
      <c r="AN52" t="str">
        <f t="shared" si="30"/>
        <v/>
      </c>
      <c r="AO52" t="str">
        <f t="shared" si="31"/>
        <v xml:space="preserve">["NAME"] = { ["EN"] = "The Court of Lothlórien: Allegiance Level 12"; }; </v>
      </c>
      <c r="AP52" t="str">
        <f t="shared" si="32"/>
        <v/>
      </c>
      <c r="AQ52" t="str">
        <f t="shared" si="33"/>
        <v/>
      </c>
      <c r="AR52" t="str">
        <f t="shared" si="34"/>
        <v/>
      </c>
      <c r="AS52" t="str">
        <f t="shared" si="11"/>
        <v>};</v>
      </c>
    </row>
    <row r="53" spans="1:45" x14ac:dyDescent="0.25">
      <c r="A53">
        <v>1879352064</v>
      </c>
      <c r="B53">
        <v>285</v>
      </c>
      <c r="C53" t="s">
        <v>2346</v>
      </c>
      <c r="D53" t="s">
        <v>30</v>
      </c>
      <c r="J53">
        <v>20</v>
      </c>
      <c r="K53" t="s">
        <v>2898</v>
      </c>
      <c r="L53">
        <v>110</v>
      </c>
      <c r="P53" t="s">
        <v>79</v>
      </c>
      <c r="S53" t="str">
        <f t="shared" si="12"/>
        <v xml:space="preserve"> [52] = {["ID"] = 1879352064; }; -- The Court of Lothlórien: Allegiance Level 11</v>
      </c>
      <c r="T53" s="1" t="str">
        <f t="shared" si="13"/>
        <v xml:space="preserve"> [52] = {["ID"] = 1879352064; ["SAVE_INDEX"] = 285; ["TYPE"] =  7; ["VXP"] =    0; ["LP"] = 0; ["REP"] = 0; ["FACTION"] = 1; ["TIER"] = 20; ["MINI_TIER"] = "Y"; ["MIN_LVL"] = "110"; ["NAME"] = { ["EN"] = "The Court of Lothlórien: Allegiance Level 11"; }; };</v>
      </c>
      <c r="U53">
        <f t="shared" si="0"/>
        <v>52</v>
      </c>
      <c r="V53" t="str">
        <f t="shared" si="14"/>
        <v xml:space="preserve"> [52] = {</v>
      </c>
      <c r="W53" t="str">
        <f t="shared" si="15"/>
        <v xml:space="preserve">["ID"] = 1879352064; </v>
      </c>
      <c r="X53" t="str">
        <f t="shared" si="16"/>
        <v xml:space="preserve">["ID"] = 1879352064; </v>
      </c>
      <c r="Y53" t="str">
        <f t="shared" si="17"/>
        <v/>
      </c>
      <c r="Z53" s="1" t="str">
        <f t="shared" si="18"/>
        <v xml:space="preserve">["SAVE_INDEX"] = 285; </v>
      </c>
      <c r="AA53">
        <f>VLOOKUP(D53,Type!A$2:B$16,2,)</f>
        <v>7</v>
      </c>
      <c r="AB53" t="str">
        <f t="shared" si="19"/>
        <v xml:space="preserve">["TYPE"] =  7; </v>
      </c>
      <c r="AC53" t="str">
        <f t="shared" si="20"/>
        <v>0</v>
      </c>
      <c r="AD53" t="str">
        <f t="shared" si="21"/>
        <v xml:space="preserve">["VXP"] =    0; </v>
      </c>
      <c r="AE53" t="str">
        <f t="shared" si="22"/>
        <v>0</v>
      </c>
      <c r="AF53" t="str">
        <f t="shared" si="23"/>
        <v xml:space="preserve">["LP"] = 0; </v>
      </c>
      <c r="AG53" t="str">
        <f t="shared" si="24"/>
        <v>0</v>
      </c>
      <c r="AH53" t="str">
        <f t="shared" si="25"/>
        <v xml:space="preserve">["REP"] = 0; </v>
      </c>
      <c r="AI53">
        <f>VLOOKUP(P53,Faction!A$2:B$77,2,)</f>
        <v>1</v>
      </c>
      <c r="AJ53" t="str">
        <f t="shared" si="26"/>
        <v xml:space="preserve">["FACTION"] = 1; </v>
      </c>
      <c r="AK53" t="str">
        <f t="shared" si="27"/>
        <v xml:space="preserve">["TIER"] = 20; </v>
      </c>
      <c r="AL53" t="str">
        <f t="shared" si="28"/>
        <v xml:space="preserve">["MINI_TIER"] = "Y"; </v>
      </c>
      <c r="AM53" t="str">
        <f t="shared" si="29"/>
        <v xml:space="preserve">["MIN_LVL"] = "110"; </v>
      </c>
      <c r="AN53" t="str">
        <f t="shared" si="30"/>
        <v/>
      </c>
      <c r="AO53" t="str">
        <f t="shared" si="31"/>
        <v xml:space="preserve">["NAME"] = { ["EN"] = "The Court of Lothlórien: Allegiance Level 11"; }; </v>
      </c>
      <c r="AP53" t="str">
        <f t="shared" si="32"/>
        <v/>
      </c>
      <c r="AQ53" t="str">
        <f t="shared" si="33"/>
        <v/>
      </c>
      <c r="AR53" t="str">
        <f t="shared" si="34"/>
        <v/>
      </c>
      <c r="AS53" t="str">
        <f t="shared" si="11"/>
        <v>};</v>
      </c>
    </row>
    <row r="54" spans="1:45" x14ac:dyDescent="0.25">
      <c r="A54">
        <v>1879352106</v>
      </c>
      <c r="B54">
        <v>284</v>
      </c>
      <c r="C54" t="s">
        <v>2345</v>
      </c>
      <c r="D54" t="s">
        <v>30</v>
      </c>
      <c r="J54">
        <v>21</v>
      </c>
      <c r="K54" t="s">
        <v>2898</v>
      </c>
      <c r="L54">
        <v>110</v>
      </c>
      <c r="P54" t="s">
        <v>79</v>
      </c>
      <c r="S54" t="str">
        <f t="shared" si="12"/>
        <v xml:space="preserve"> [53] = {["ID"] = 1879352106; }; -- The Court of Lothlórien: Allegiance Level 10</v>
      </c>
      <c r="T54" s="1" t="str">
        <f t="shared" si="13"/>
        <v xml:space="preserve"> [53] = {["ID"] = 1879352106; ["SAVE_INDEX"] = 284; ["TYPE"] =  7; ["VXP"] =    0; ["LP"] = 0; ["REP"] = 0; ["FACTION"] = 1; ["TIER"] = 21; ["MINI_TIER"] = "Y"; ["MIN_LVL"] = "110"; ["NAME"] = { ["EN"] = "The Court of Lothlórien: Allegiance Level 10"; }; };</v>
      </c>
      <c r="U54">
        <f t="shared" si="0"/>
        <v>53</v>
      </c>
      <c r="V54" t="str">
        <f t="shared" si="14"/>
        <v xml:space="preserve"> [53] = {</v>
      </c>
      <c r="W54" t="str">
        <f t="shared" si="15"/>
        <v xml:space="preserve">["ID"] = 1879352106; </v>
      </c>
      <c r="X54" t="str">
        <f t="shared" si="16"/>
        <v xml:space="preserve">["ID"] = 1879352106; </v>
      </c>
      <c r="Y54" t="str">
        <f t="shared" si="17"/>
        <v/>
      </c>
      <c r="Z54" s="1" t="str">
        <f t="shared" si="18"/>
        <v xml:space="preserve">["SAVE_INDEX"] = 284; </v>
      </c>
      <c r="AA54">
        <f>VLOOKUP(D54,Type!A$2:B$16,2,)</f>
        <v>7</v>
      </c>
      <c r="AB54" t="str">
        <f t="shared" si="19"/>
        <v xml:space="preserve">["TYPE"] =  7; </v>
      </c>
      <c r="AC54" t="str">
        <f t="shared" si="20"/>
        <v>0</v>
      </c>
      <c r="AD54" t="str">
        <f t="shared" si="21"/>
        <v xml:space="preserve">["VXP"] =    0; </v>
      </c>
      <c r="AE54" t="str">
        <f t="shared" si="22"/>
        <v>0</v>
      </c>
      <c r="AF54" t="str">
        <f t="shared" si="23"/>
        <v xml:space="preserve">["LP"] = 0; </v>
      </c>
      <c r="AG54" t="str">
        <f t="shared" si="24"/>
        <v>0</v>
      </c>
      <c r="AH54" t="str">
        <f t="shared" si="25"/>
        <v xml:space="preserve">["REP"] = 0; </v>
      </c>
      <c r="AI54">
        <f>VLOOKUP(P54,Faction!A$2:B$77,2,)</f>
        <v>1</v>
      </c>
      <c r="AJ54" t="str">
        <f t="shared" si="26"/>
        <v xml:space="preserve">["FACTION"] = 1; </v>
      </c>
      <c r="AK54" t="str">
        <f t="shared" si="27"/>
        <v xml:space="preserve">["TIER"] = 21; </v>
      </c>
      <c r="AL54" t="str">
        <f t="shared" si="28"/>
        <v xml:space="preserve">["MINI_TIER"] = "Y"; </v>
      </c>
      <c r="AM54" t="str">
        <f t="shared" si="29"/>
        <v xml:space="preserve">["MIN_LVL"] = "110"; </v>
      </c>
      <c r="AN54" t="str">
        <f t="shared" si="30"/>
        <v/>
      </c>
      <c r="AO54" t="str">
        <f t="shared" si="31"/>
        <v xml:space="preserve">["NAME"] = { ["EN"] = "The Court of Lothlórien: Allegiance Level 10"; }; </v>
      </c>
      <c r="AP54" t="str">
        <f t="shared" si="32"/>
        <v/>
      </c>
      <c r="AQ54" t="str">
        <f t="shared" si="33"/>
        <v/>
      </c>
      <c r="AR54" t="str">
        <f t="shared" si="34"/>
        <v/>
      </c>
      <c r="AS54" t="str">
        <f t="shared" si="11"/>
        <v>};</v>
      </c>
    </row>
    <row r="55" spans="1:45" x14ac:dyDescent="0.25">
      <c r="A55">
        <v>1879352097</v>
      </c>
      <c r="B55">
        <v>283</v>
      </c>
      <c r="C55" t="s">
        <v>2344</v>
      </c>
      <c r="D55" t="s">
        <v>30</v>
      </c>
      <c r="J55">
        <v>22</v>
      </c>
      <c r="K55" t="s">
        <v>2898</v>
      </c>
      <c r="L55">
        <v>110</v>
      </c>
      <c r="P55" t="s">
        <v>79</v>
      </c>
      <c r="S55" t="str">
        <f t="shared" si="12"/>
        <v xml:space="preserve"> [54] = {["ID"] = 1879352097; }; -- The Court of Lothlórien: Allegiance Level 9</v>
      </c>
      <c r="T55" s="1" t="str">
        <f t="shared" si="13"/>
        <v xml:space="preserve"> [54] = {["ID"] = 1879352097; ["SAVE_INDEX"] = 283; ["TYPE"] =  7; ["VXP"] =    0; ["LP"] = 0; ["REP"] = 0; ["FACTION"] = 1; ["TIER"] = 22; ["MINI_TIER"] = "Y"; ["MIN_LVL"] = "110"; ["NAME"] = { ["EN"] = "The Court of Lothlórien: Allegiance Level 9"; }; };</v>
      </c>
      <c r="U55">
        <f t="shared" si="0"/>
        <v>54</v>
      </c>
      <c r="V55" t="str">
        <f t="shared" si="14"/>
        <v xml:space="preserve"> [54] = {</v>
      </c>
      <c r="W55" t="str">
        <f t="shared" si="15"/>
        <v xml:space="preserve">["ID"] = 1879352097; </v>
      </c>
      <c r="X55" t="str">
        <f t="shared" si="16"/>
        <v xml:space="preserve">["ID"] = 1879352097; </v>
      </c>
      <c r="Y55" t="str">
        <f t="shared" si="17"/>
        <v/>
      </c>
      <c r="Z55" s="1" t="str">
        <f t="shared" si="18"/>
        <v xml:space="preserve">["SAVE_INDEX"] = 283; </v>
      </c>
      <c r="AA55">
        <f>VLOOKUP(D55,Type!A$2:B$16,2,)</f>
        <v>7</v>
      </c>
      <c r="AB55" t="str">
        <f t="shared" si="19"/>
        <v xml:space="preserve">["TYPE"] =  7; </v>
      </c>
      <c r="AC55" t="str">
        <f t="shared" si="20"/>
        <v>0</v>
      </c>
      <c r="AD55" t="str">
        <f t="shared" si="21"/>
        <v xml:space="preserve">["VXP"] =    0; </v>
      </c>
      <c r="AE55" t="str">
        <f t="shared" si="22"/>
        <v>0</v>
      </c>
      <c r="AF55" t="str">
        <f t="shared" si="23"/>
        <v xml:space="preserve">["LP"] = 0; </v>
      </c>
      <c r="AG55" t="str">
        <f t="shared" si="24"/>
        <v>0</v>
      </c>
      <c r="AH55" t="str">
        <f t="shared" si="25"/>
        <v xml:space="preserve">["REP"] = 0; </v>
      </c>
      <c r="AI55">
        <f>VLOOKUP(P55,Faction!A$2:B$77,2,)</f>
        <v>1</v>
      </c>
      <c r="AJ55" t="str">
        <f t="shared" si="26"/>
        <v xml:space="preserve">["FACTION"] = 1; </v>
      </c>
      <c r="AK55" t="str">
        <f t="shared" si="27"/>
        <v xml:space="preserve">["TIER"] = 22; </v>
      </c>
      <c r="AL55" t="str">
        <f t="shared" si="28"/>
        <v xml:space="preserve">["MINI_TIER"] = "Y"; </v>
      </c>
      <c r="AM55" t="str">
        <f t="shared" si="29"/>
        <v xml:space="preserve">["MIN_LVL"] = "110"; </v>
      </c>
      <c r="AN55" t="str">
        <f t="shared" si="30"/>
        <v/>
      </c>
      <c r="AO55" t="str">
        <f t="shared" si="31"/>
        <v xml:space="preserve">["NAME"] = { ["EN"] = "The Court of Lothlórien: Allegiance Level 9"; }; </v>
      </c>
      <c r="AP55" t="str">
        <f t="shared" si="32"/>
        <v/>
      </c>
      <c r="AQ55" t="str">
        <f t="shared" si="33"/>
        <v/>
      </c>
      <c r="AR55" t="str">
        <f t="shared" si="34"/>
        <v/>
      </c>
      <c r="AS55" t="str">
        <f t="shared" si="11"/>
        <v>};</v>
      </c>
    </row>
    <row r="56" spans="1:45" x14ac:dyDescent="0.25">
      <c r="A56">
        <v>1879352055</v>
      </c>
      <c r="B56">
        <v>282</v>
      </c>
      <c r="C56" t="s">
        <v>2343</v>
      </c>
      <c r="D56" t="s">
        <v>30</v>
      </c>
      <c r="J56">
        <v>23</v>
      </c>
      <c r="K56" t="s">
        <v>2898</v>
      </c>
      <c r="L56">
        <v>110</v>
      </c>
      <c r="P56" t="s">
        <v>79</v>
      </c>
      <c r="S56" t="str">
        <f t="shared" si="12"/>
        <v xml:space="preserve"> [55] = {["ID"] = 1879352055; }; -- The Court of Lothlórien: Allegiance Level 8</v>
      </c>
      <c r="T56" s="1" t="str">
        <f t="shared" si="13"/>
        <v xml:space="preserve"> [55] = {["ID"] = 1879352055; ["SAVE_INDEX"] = 282; ["TYPE"] =  7; ["VXP"] =    0; ["LP"] = 0; ["REP"] = 0; ["FACTION"] = 1; ["TIER"] = 23; ["MINI_TIER"] = "Y"; ["MIN_LVL"] = "110"; ["NAME"] = { ["EN"] = "The Court of Lothlórien: Allegiance Level 8"; }; };</v>
      </c>
      <c r="U56">
        <f t="shared" si="0"/>
        <v>55</v>
      </c>
      <c r="V56" t="str">
        <f t="shared" si="14"/>
        <v xml:space="preserve"> [55] = {</v>
      </c>
      <c r="W56" t="str">
        <f t="shared" si="15"/>
        <v xml:space="preserve">["ID"] = 1879352055; </v>
      </c>
      <c r="X56" t="str">
        <f t="shared" si="16"/>
        <v xml:space="preserve">["ID"] = 1879352055; </v>
      </c>
      <c r="Y56" t="str">
        <f t="shared" si="17"/>
        <v/>
      </c>
      <c r="Z56" s="1" t="str">
        <f t="shared" si="18"/>
        <v xml:space="preserve">["SAVE_INDEX"] = 282; </v>
      </c>
      <c r="AA56">
        <f>VLOOKUP(D56,Type!A$2:B$16,2,)</f>
        <v>7</v>
      </c>
      <c r="AB56" t="str">
        <f t="shared" si="19"/>
        <v xml:space="preserve">["TYPE"] =  7; </v>
      </c>
      <c r="AC56" t="str">
        <f t="shared" si="20"/>
        <v>0</v>
      </c>
      <c r="AD56" t="str">
        <f t="shared" si="21"/>
        <v xml:space="preserve">["VXP"] =    0; </v>
      </c>
      <c r="AE56" t="str">
        <f t="shared" si="22"/>
        <v>0</v>
      </c>
      <c r="AF56" t="str">
        <f t="shared" si="23"/>
        <v xml:space="preserve">["LP"] = 0; </v>
      </c>
      <c r="AG56" t="str">
        <f t="shared" si="24"/>
        <v>0</v>
      </c>
      <c r="AH56" t="str">
        <f t="shared" si="25"/>
        <v xml:space="preserve">["REP"] = 0; </v>
      </c>
      <c r="AI56">
        <f>VLOOKUP(P56,Faction!A$2:B$77,2,)</f>
        <v>1</v>
      </c>
      <c r="AJ56" t="str">
        <f t="shared" si="26"/>
        <v xml:space="preserve">["FACTION"] = 1; </v>
      </c>
      <c r="AK56" t="str">
        <f t="shared" si="27"/>
        <v xml:space="preserve">["TIER"] = 23; </v>
      </c>
      <c r="AL56" t="str">
        <f t="shared" si="28"/>
        <v xml:space="preserve">["MINI_TIER"] = "Y"; </v>
      </c>
      <c r="AM56" t="str">
        <f t="shared" si="29"/>
        <v xml:space="preserve">["MIN_LVL"] = "110"; </v>
      </c>
      <c r="AN56" t="str">
        <f t="shared" si="30"/>
        <v/>
      </c>
      <c r="AO56" t="str">
        <f t="shared" si="31"/>
        <v xml:space="preserve">["NAME"] = { ["EN"] = "The Court of Lothlórien: Allegiance Level 8"; }; </v>
      </c>
      <c r="AP56" t="str">
        <f t="shared" si="32"/>
        <v/>
      </c>
      <c r="AQ56" t="str">
        <f t="shared" si="33"/>
        <v/>
      </c>
      <c r="AR56" t="str">
        <f t="shared" si="34"/>
        <v/>
      </c>
      <c r="AS56" t="str">
        <f t="shared" si="11"/>
        <v>};</v>
      </c>
    </row>
    <row r="57" spans="1:45" x14ac:dyDescent="0.25">
      <c r="A57">
        <v>1879352087</v>
      </c>
      <c r="B57">
        <v>281</v>
      </c>
      <c r="C57" t="s">
        <v>2342</v>
      </c>
      <c r="D57" t="s">
        <v>30</v>
      </c>
      <c r="J57">
        <v>24</v>
      </c>
      <c r="K57" t="s">
        <v>2898</v>
      </c>
      <c r="L57">
        <v>110</v>
      </c>
      <c r="P57" t="s">
        <v>79</v>
      </c>
      <c r="S57" t="str">
        <f t="shared" si="12"/>
        <v xml:space="preserve"> [56] = {["ID"] = 1879352087; }; -- The Court of Lothlórien: Allegiance Level 7</v>
      </c>
      <c r="T57" s="1" t="str">
        <f t="shared" si="13"/>
        <v xml:space="preserve"> [56] = {["ID"] = 1879352087; ["SAVE_INDEX"] = 281; ["TYPE"] =  7; ["VXP"] =    0; ["LP"] = 0; ["REP"] = 0; ["FACTION"] = 1; ["TIER"] = 24; ["MINI_TIER"] = "Y"; ["MIN_LVL"] = "110"; ["NAME"] = { ["EN"] = "The Court of Lothlórien: Allegiance Level 7"; }; };</v>
      </c>
      <c r="U57">
        <f t="shared" si="0"/>
        <v>56</v>
      </c>
      <c r="V57" t="str">
        <f t="shared" si="14"/>
        <v xml:space="preserve"> [56] = {</v>
      </c>
      <c r="W57" t="str">
        <f t="shared" si="15"/>
        <v xml:space="preserve">["ID"] = 1879352087; </v>
      </c>
      <c r="X57" t="str">
        <f t="shared" si="16"/>
        <v xml:space="preserve">["ID"] = 1879352087; </v>
      </c>
      <c r="Y57" t="str">
        <f t="shared" si="17"/>
        <v/>
      </c>
      <c r="Z57" s="1" t="str">
        <f t="shared" si="18"/>
        <v xml:space="preserve">["SAVE_INDEX"] = 281; </v>
      </c>
      <c r="AA57">
        <f>VLOOKUP(D57,Type!A$2:B$16,2,)</f>
        <v>7</v>
      </c>
      <c r="AB57" t="str">
        <f t="shared" si="19"/>
        <v xml:space="preserve">["TYPE"] =  7; </v>
      </c>
      <c r="AC57" t="str">
        <f t="shared" si="20"/>
        <v>0</v>
      </c>
      <c r="AD57" t="str">
        <f t="shared" si="21"/>
        <v xml:space="preserve">["VXP"] =    0; </v>
      </c>
      <c r="AE57" t="str">
        <f t="shared" si="22"/>
        <v>0</v>
      </c>
      <c r="AF57" t="str">
        <f t="shared" si="23"/>
        <v xml:space="preserve">["LP"] = 0; </v>
      </c>
      <c r="AG57" t="str">
        <f t="shared" si="24"/>
        <v>0</v>
      </c>
      <c r="AH57" t="str">
        <f t="shared" si="25"/>
        <v xml:space="preserve">["REP"] = 0; </v>
      </c>
      <c r="AI57">
        <f>VLOOKUP(P57,Faction!A$2:B$77,2,)</f>
        <v>1</v>
      </c>
      <c r="AJ57" t="str">
        <f t="shared" si="26"/>
        <v xml:space="preserve">["FACTION"] = 1; </v>
      </c>
      <c r="AK57" t="str">
        <f t="shared" si="27"/>
        <v xml:space="preserve">["TIER"] = 24; </v>
      </c>
      <c r="AL57" t="str">
        <f t="shared" si="28"/>
        <v xml:space="preserve">["MINI_TIER"] = "Y"; </v>
      </c>
      <c r="AM57" t="str">
        <f t="shared" si="29"/>
        <v xml:space="preserve">["MIN_LVL"] = "110"; </v>
      </c>
      <c r="AN57" t="str">
        <f t="shared" si="30"/>
        <v/>
      </c>
      <c r="AO57" t="str">
        <f t="shared" si="31"/>
        <v xml:space="preserve">["NAME"] = { ["EN"] = "The Court of Lothlórien: Allegiance Level 7"; }; </v>
      </c>
      <c r="AP57" t="str">
        <f t="shared" si="32"/>
        <v/>
      </c>
      <c r="AQ57" t="str">
        <f t="shared" si="33"/>
        <v/>
      </c>
      <c r="AR57" t="str">
        <f t="shared" si="34"/>
        <v/>
      </c>
      <c r="AS57" t="str">
        <f t="shared" si="11"/>
        <v>};</v>
      </c>
    </row>
    <row r="58" spans="1:45" x14ac:dyDescent="0.25">
      <c r="A58">
        <v>1879352044</v>
      </c>
      <c r="B58">
        <v>280</v>
      </c>
      <c r="C58" t="s">
        <v>2341</v>
      </c>
      <c r="D58" t="s">
        <v>30</v>
      </c>
      <c r="J58">
        <v>25</v>
      </c>
      <c r="K58" t="s">
        <v>2898</v>
      </c>
      <c r="L58">
        <v>110</v>
      </c>
      <c r="P58" t="s">
        <v>79</v>
      </c>
      <c r="S58" t="str">
        <f t="shared" si="12"/>
        <v xml:space="preserve"> [57] = {["ID"] = 1879352044; }; -- The Court of Lothlórien: Allegiance Level 6</v>
      </c>
      <c r="T58" s="1" t="str">
        <f t="shared" si="13"/>
        <v xml:space="preserve"> [57] = {["ID"] = 1879352044; ["SAVE_INDEX"] = 280; ["TYPE"] =  7; ["VXP"] =    0; ["LP"] = 0; ["REP"] = 0; ["FACTION"] = 1; ["TIER"] = 25; ["MINI_TIER"] = "Y"; ["MIN_LVL"] = "110"; ["NAME"] = { ["EN"] = "The Court of Lothlórien: Allegiance Level 6"; }; };</v>
      </c>
      <c r="U58">
        <f t="shared" si="0"/>
        <v>57</v>
      </c>
      <c r="V58" t="str">
        <f t="shared" si="14"/>
        <v xml:space="preserve"> [57] = {</v>
      </c>
      <c r="W58" t="str">
        <f t="shared" si="15"/>
        <v xml:space="preserve">["ID"] = 1879352044; </v>
      </c>
      <c r="X58" t="str">
        <f t="shared" si="16"/>
        <v xml:space="preserve">["ID"] = 1879352044; </v>
      </c>
      <c r="Y58" t="str">
        <f t="shared" si="17"/>
        <v/>
      </c>
      <c r="Z58" s="1" t="str">
        <f t="shared" si="18"/>
        <v xml:space="preserve">["SAVE_INDEX"] = 280; </v>
      </c>
      <c r="AA58">
        <f>VLOOKUP(D58,Type!A$2:B$16,2,)</f>
        <v>7</v>
      </c>
      <c r="AB58" t="str">
        <f t="shared" si="19"/>
        <v xml:space="preserve">["TYPE"] =  7; </v>
      </c>
      <c r="AC58" t="str">
        <f t="shared" si="20"/>
        <v>0</v>
      </c>
      <c r="AD58" t="str">
        <f t="shared" si="21"/>
        <v xml:space="preserve">["VXP"] =    0; </v>
      </c>
      <c r="AE58" t="str">
        <f t="shared" si="22"/>
        <v>0</v>
      </c>
      <c r="AF58" t="str">
        <f t="shared" si="23"/>
        <v xml:space="preserve">["LP"] = 0; </v>
      </c>
      <c r="AG58" t="str">
        <f t="shared" si="24"/>
        <v>0</v>
      </c>
      <c r="AH58" t="str">
        <f t="shared" si="25"/>
        <v xml:space="preserve">["REP"] = 0; </v>
      </c>
      <c r="AI58">
        <f>VLOOKUP(P58,Faction!A$2:B$77,2,)</f>
        <v>1</v>
      </c>
      <c r="AJ58" t="str">
        <f t="shared" si="26"/>
        <v xml:space="preserve">["FACTION"] = 1; </v>
      </c>
      <c r="AK58" t="str">
        <f t="shared" si="27"/>
        <v xml:space="preserve">["TIER"] = 25; </v>
      </c>
      <c r="AL58" t="str">
        <f t="shared" si="28"/>
        <v xml:space="preserve">["MINI_TIER"] = "Y"; </v>
      </c>
      <c r="AM58" t="str">
        <f t="shared" si="29"/>
        <v xml:space="preserve">["MIN_LVL"] = "110"; </v>
      </c>
      <c r="AN58" t="str">
        <f t="shared" si="30"/>
        <v/>
      </c>
      <c r="AO58" t="str">
        <f t="shared" si="31"/>
        <v xml:space="preserve">["NAME"] = { ["EN"] = "The Court of Lothlórien: Allegiance Level 6"; }; </v>
      </c>
      <c r="AP58" t="str">
        <f t="shared" si="32"/>
        <v/>
      </c>
      <c r="AQ58" t="str">
        <f t="shared" si="33"/>
        <v/>
      </c>
      <c r="AR58" t="str">
        <f t="shared" si="34"/>
        <v/>
      </c>
      <c r="AS58" t="str">
        <f t="shared" si="11"/>
        <v>};</v>
      </c>
    </row>
    <row r="59" spans="1:45" x14ac:dyDescent="0.25">
      <c r="A59">
        <v>1879352116</v>
      </c>
      <c r="B59">
        <v>279</v>
      </c>
      <c r="C59" t="s">
        <v>2340</v>
      </c>
      <c r="D59" t="s">
        <v>30</v>
      </c>
      <c r="J59">
        <v>26</v>
      </c>
      <c r="K59" t="s">
        <v>2898</v>
      </c>
      <c r="L59">
        <v>110</v>
      </c>
      <c r="P59" t="s">
        <v>79</v>
      </c>
      <c r="S59" t="str">
        <f t="shared" si="12"/>
        <v xml:space="preserve"> [58] = {["ID"] = 1879352116; }; -- The Court of Lothlórien: Allegiance Level 5</v>
      </c>
      <c r="T59" s="1" t="str">
        <f t="shared" si="13"/>
        <v xml:space="preserve"> [58] = {["ID"] = 1879352116; ["SAVE_INDEX"] = 279; ["TYPE"] =  7; ["VXP"] =    0; ["LP"] = 0; ["REP"] = 0; ["FACTION"] = 1; ["TIER"] = 26; ["MINI_TIER"] = "Y"; ["MIN_LVL"] = "110"; ["NAME"] = { ["EN"] = "The Court of Lothlórien: Allegiance Level 5"; }; };</v>
      </c>
      <c r="U59">
        <f t="shared" si="0"/>
        <v>58</v>
      </c>
      <c r="V59" t="str">
        <f t="shared" si="14"/>
        <v xml:space="preserve"> [58] = {</v>
      </c>
      <c r="W59" t="str">
        <f t="shared" si="15"/>
        <v xml:space="preserve">["ID"] = 1879352116; </v>
      </c>
      <c r="X59" t="str">
        <f t="shared" si="16"/>
        <v xml:space="preserve">["ID"] = 1879352116; </v>
      </c>
      <c r="Y59" t="str">
        <f t="shared" si="17"/>
        <v/>
      </c>
      <c r="Z59" s="1" t="str">
        <f t="shared" si="18"/>
        <v xml:space="preserve">["SAVE_INDEX"] = 279; </v>
      </c>
      <c r="AA59">
        <f>VLOOKUP(D59,Type!A$2:B$16,2,)</f>
        <v>7</v>
      </c>
      <c r="AB59" t="str">
        <f t="shared" si="19"/>
        <v xml:space="preserve">["TYPE"] =  7; </v>
      </c>
      <c r="AC59" t="str">
        <f t="shared" si="20"/>
        <v>0</v>
      </c>
      <c r="AD59" t="str">
        <f t="shared" si="21"/>
        <v xml:space="preserve">["VXP"] =    0; </v>
      </c>
      <c r="AE59" t="str">
        <f t="shared" si="22"/>
        <v>0</v>
      </c>
      <c r="AF59" t="str">
        <f t="shared" si="23"/>
        <v xml:space="preserve">["LP"] = 0; </v>
      </c>
      <c r="AG59" t="str">
        <f t="shared" si="24"/>
        <v>0</v>
      </c>
      <c r="AH59" t="str">
        <f t="shared" si="25"/>
        <v xml:space="preserve">["REP"] = 0; </v>
      </c>
      <c r="AI59">
        <f>VLOOKUP(P59,Faction!A$2:B$77,2,)</f>
        <v>1</v>
      </c>
      <c r="AJ59" t="str">
        <f t="shared" si="26"/>
        <v xml:space="preserve">["FACTION"] = 1; </v>
      </c>
      <c r="AK59" t="str">
        <f t="shared" si="27"/>
        <v xml:space="preserve">["TIER"] = 26; </v>
      </c>
      <c r="AL59" t="str">
        <f t="shared" si="28"/>
        <v xml:space="preserve">["MINI_TIER"] = "Y"; </v>
      </c>
      <c r="AM59" t="str">
        <f t="shared" si="29"/>
        <v xml:space="preserve">["MIN_LVL"] = "110"; </v>
      </c>
      <c r="AN59" t="str">
        <f t="shared" si="30"/>
        <v/>
      </c>
      <c r="AO59" t="str">
        <f t="shared" si="31"/>
        <v xml:space="preserve">["NAME"] = { ["EN"] = "The Court of Lothlórien: Allegiance Level 5"; }; </v>
      </c>
      <c r="AP59" t="str">
        <f t="shared" si="32"/>
        <v/>
      </c>
      <c r="AQ59" t="str">
        <f t="shared" si="33"/>
        <v/>
      </c>
      <c r="AR59" t="str">
        <f t="shared" si="34"/>
        <v/>
      </c>
      <c r="AS59" t="str">
        <f t="shared" si="11"/>
        <v>};</v>
      </c>
    </row>
    <row r="60" spans="1:45" x14ac:dyDescent="0.25">
      <c r="A60">
        <v>1879352075</v>
      </c>
      <c r="B60">
        <v>278</v>
      </c>
      <c r="C60" t="s">
        <v>2339</v>
      </c>
      <c r="D60" t="s">
        <v>30</v>
      </c>
      <c r="J60">
        <v>27</v>
      </c>
      <c r="K60" t="s">
        <v>2898</v>
      </c>
      <c r="L60">
        <v>110</v>
      </c>
      <c r="P60" t="s">
        <v>79</v>
      </c>
      <c r="S60" t="str">
        <f t="shared" si="12"/>
        <v xml:space="preserve"> [59] = {["ID"] = 1879352075; }; -- The Court of Lothlórien: Allegiance Level 4</v>
      </c>
      <c r="T60" s="1" t="str">
        <f t="shared" si="13"/>
        <v xml:space="preserve"> [59] = {["ID"] = 1879352075; ["SAVE_INDEX"] = 278; ["TYPE"] =  7; ["VXP"] =    0; ["LP"] = 0; ["REP"] = 0; ["FACTION"] = 1; ["TIER"] = 27; ["MINI_TIER"] = "Y"; ["MIN_LVL"] = "110"; ["NAME"] = { ["EN"] = "The Court of Lothlórien: Allegiance Level 4"; }; };</v>
      </c>
      <c r="U60">
        <f t="shared" si="0"/>
        <v>59</v>
      </c>
      <c r="V60" t="str">
        <f t="shared" si="14"/>
        <v xml:space="preserve"> [59] = {</v>
      </c>
      <c r="W60" t="str">
        <f t="shared" si="15"/>
        <v xml:space="preserve">["ID"] = 1879352075; </v>
      </c>
      <c r="X60" t="str">
        <f t="shared" si="16"/>
        <v xml:space="preserve">["ID"] = 1879352075; </v>
      </c>
      <c r="Y60" t="str">
        <f t="shared" si="17"/>
        <v/>
      </c>
      <c r="Z60" s="1" t="str">
        <f t="shared" si="18"/>
        <v xml:space="preserve">["SAVE_INDEX"] = 278; </v>
      </c>
      <c r="AA60">
        <f>VLOOKUP(D60,Type!A$2:B$16,2,)</f>
        <v>7</v>
      </c>
      <c r="AB60" t="str">
        <f t="shared" si="19"/>
        <v xml:space="preserve">["TYPE"] =  7; </v>
      </c>
      <c r="AC60" t="str">
        <f t="shared" si="20"/>
        <v>0</v>
      </c>
      <c r="AD60" t="str">
        <f t="shared" si="21"/>
        <v xml:space="preserve">["VXP"] =    0; </v>
      </c>
      <c r="AE60" t="str">
        <f t="shared" si="22"/>
        <v>0</v>
      </c>
      <c r="AF60" t="str">
        <f t="shared" si="23"/>
        <v xml:space="preserve">["LP"] = 0; </v>
      </c>
      <c r="AG60" t="str">
        <f t="shared" si="24"/>
        <v>0</v>
      </c>
      <c r="AH60" t="str">
        <f t="shared" si="25"/>
        <v xml:space="preserve">["REP"] = 0; </v>
      </c>
      <c r="AI60">
        <f>VLOOKUP(P60,Faction!A$2:B$77,2,)</f>
        <v>1</v>
      </c>
      <c r="AJ60" t="str">
        <f t="shared" si="26"/>
        <v xml:space="preserve">["FACTION"] = 1; </v>
      </c>
      <c r="AK60" t="str">
        <f t="shared" si="27"/>
        <v xml:space="preserve">["TIER"] = 27; </v>
      </c>
      <c r="AL60" t="str">
        <f t="shared" si="28"/>
        <v xml:space="preserve">["MINI_TIER"] = "Y"; </v>
      </c>
      <c r="AM60" t="str">
        <f t="shared" si="29"/>
        <v xml:space="preserve">["MIN_LVL"] = "110"; </v>
      </c>
      <c r="AN60" t="str">
        <f t="shared" si="30"/>
        <v/>
      </c>
      <c r="AO60" t="str">
        <f t="shared" si="31"/>
        <v xml:space="preserve">["NAME"] = { ["EN"] = "The Court of Lothlórien: Allegiance Level 4"; }; </v>
      </c>
      <c r="AP60" t="str">
        <f t="shared" si="32"/>
        <v/>
      </c>
      <c r="AQ60" t="str">
        <f t="shared" si="33"/>
        <v/>
      </c>
      <c r="AR60" t="str">
        <f t="shared" si="34"/>
        <v/>
      </c>
      <c r="AS60" t="str">
        <f t="shared" si="11"/>
        <v>};</v>
      </c>
    </row>
    <row r="61" spans="1:45" x14ac:dyDescent="0.25">
      <c r="A61">
        <v>1879352107</v>
      </c>
      <c r="B61">
        <v>277</v>
      </c>
      <c r="C61" t="s">
        <v>2338</v>
      </c>
      <c r="D61" t="s">
        <v>30</v>
      </c>
      <c r="J61">
        <v>28</v>
      </c>
      <c r="K61" t="s">
        <v>2898</v>
      </c>
      <c r="L61">
        <v>110</v>
      </c>
      <c r="P61" t="s">
        <v>79</v>
      </c>
      <c r="S61" t="str">
        <f t="shared" si="12"/>
        <v xml:space="preserve"> [60] = {["ID"] = 1879352107; }; -- The Court of Lothlórien: Allegiance Level 3</v>
      </c>
      <c r="T61" s="1" t="str">
        <f t="shared" si="13"/>
        <v xml:space="preserve"> [60] = {["ID"] = 1879352107; ["SAVE_INDEX"] = 277; ["TYPE"] =  7; ["VXP"] =    0; ["LP"] = 0; ["REP"] = 0; ["FACTION"] = 1; ["TIER"] = 28; ["MINI_TIER"] = "Y"; ["MIN_LVL"] = "110"; ["NAME"] = { ["EN"] = "The Court of Lothlórien: Allegiance Level 3"; }; };</v>
      </c>
      <c r="U61">
        <f t="shared" si="0"/>
        <v>60</v>
      </c>
      <c r="V61" t="str">
        <f t="shared" si="14"/>
        <v xml:space="preserve"> [60] = {</v>
      </c>
      <c r="W61" t="str">
        <f t="shared" si="15"/>
        <v xml:space="preserve">["ID"] = 1879352107; </v>
      </c>
      <c r="X61" t="str">
        <f t="shared" si="16"/>
        <v xml:space="preserve">["ID"] = 1879352107; </v>
      </c>
      <c r="Y61" t="str">
        <f t="shared" si="17"/>
        <v/>
      </c>
      <c r="Z61" s="1" t="str">
        <f t="shared" si="18"/>
        <v xml:space="preserve">["SAVE_INDEX"] = 277; </v>
      </c>
      <c r="AA61">
        <f>VLOOKUP(D61,Type!A$2:B$16,2,)</f>
        <v>7</v>
      </c>
      <c r="AB61" t="str">
        <f t="shared" si="19"/>
        <v xml:space="preserve">["TYPE"] =  7; </v>
      </c>
      <c r="AC61" t="str">
        <f t="shared" si="20"/>
        <v>0</v>
      </c>
      <c r="AD61" t="str">
        <f t="shared" si="21"/>
        <v xml:space="preserve">["VXP"] =    0; </v>
      </c>
      <c r="AE61" t="str">
        <f t="shared" si="22"/>
        <v>0</v>
      </c>
      <c r="AF61" t="str">
        <f t="shared" si="23"/>
        <v xml:space="preserve">["LP"] = 0; </v>
      </c>
      <c r="AG61" t="str">
        <f t="shared" si="24"/>
        <v>0</v>
      </c>
      <c r="AH61" t="str">
        <f t="shared" si="25"/>
        <v xml:space="preserve">["REP"] = 0; </v>
      </c>
      <c r="AI61">
        <f>VLOOKUP(P61,Faction!A$2:B$77,2,)</f>
        <v>1</v>
      </c>
      <c r="AJ61" t="str">
        <f t="shared" si="26"/>
        <v xml:space="preserve">["FACTION"] = 1; </v>
      </c>
      <c r="AK61" t="str">
        <f t="shared" si="27"/>
        <v xml:space="preserve">["TIER"] = 28; </v>
      </c>
      <c r="AL61" t="str">
        <f t="shared" si="28"/>
        <v xml:space="preserve">["MINI_TIER"] = "Y"; </v>
      </c>
      <c r="AM61" t="str">
        <f t="shared" si="29"/>
        <v xml:space="preserve">["MIN_LVL"] = "110"; </v>
      </c>
      <c r="AN61" t="str">
        <f t="shared" si="30"/>
        <v/>
      </c>
      <c r="AO61" t="str">
        <f t="shared" si="31"/>
        <v xml:space="preserve">["NAME"] = { ["EN"] = "The Court of Lothlórien: Allegiance Level 3"; }; </v>
      </c>
      <c r="AP61" t="str">
        <f t="shared" si="32"/>
        <v/>
      </c>
      <c r="AQ61" t="str">
        <f t="shared" si="33"/>
        <v/>
      </c>
      <c r="AR61" t="str">
        <f t="shared" si="34"/>
        <v/>
      </c>
      <c r="AS61" t="str">
        <f t="shared" si="11"/>
        <v>};</v>
      </c>
    </row>
    <row r="62" spans="1:45" x14ac:dyDescent="0.25">
      <c r="A62">
        <v>1879352065</v>
      </c>
      <c r="B62">
        <v>276</v>
      </c>
      <c r="C62" t="s">
        <v>2337</v>
      </c>
      <c r="D62" t="s">
        <v>30</v>
      </c>
      <c r="J62">
        <v>29</v>
      </c>
      <c r="K62" t="s">
        <v>2898</v>
      </c>
      <c r="L62">
        <v>110</v>
      </c>
      <c r="P62" t="s">
        <v>79</v>
      </c>
      <c r="S62" t="str">
        <f t="shared" si="12"/>
        <v xml:space="preserve"> [61] = {["ID"] = 1879352065; }; -- The Court of Lothlórien: Allegiance Level 2</v>
      </c>
      <c r="T62" s="1" t="str">
        <f t="shared" si="13"/>
        <v xml:space="preserve"> [61] = {["ID"] = 1879352065; ["SAVE_INDEX"] = 276; ["TYPE"] =  7; ["VXP"] =    0; ["LP"] = 0; ["REP"] = 0; ["FACTION"] = 1; ["TIER"] = 29; ["MINI_TIER"] = "Y"; ["MIN_LVL"] = "110"; ["NAME"] = { ["EN"] = "The Court of Lothlórien: Allegiance Level 2"; }; };</v>
      </c>
      <c r="U62">
        <f t="shared" si="0"/>
        <v>61</v>
      </c>
      <c r="V62" t="str">
        <f t="shared" si="14"/>
        <v xml:space="preserve"> [61] = {</v>
      </c>
      <c r="W62" t="str">
        <f t="shared" si="15"/>
        <v xml:space="preserve">["ID"] = 1879352065; </v>
      </c>
      <c r="X62" t="str">
        <f t="shared" si="16"/>
        <v xml:space="preserve">["ID"] = 1879352065; </v>
      </c>
      <c r="Y62" t="str">
        <f t="shared" si="17"/>
        <v/>
      </c>
      <c r="Z62" s="1" t="str">
        <f t="shared" si="18"/>
        <v xml:space="preserve">["SAVE_INDEX"] = 276; </v>
      </c>
      <c r="AA62">
        <f>VLOOKUP(D62,Type!A$2:B$16,2,)</f>
        <v>7</v>
      </c>
      <c r="AB62" t="str">
        <f t="shared" si="19"/>
        <v xml:space="preserve">["TYPE"] =  7; </v>
      </c>
      <c r="AC62" t="str">
        <f t="shared" si="20"/>
        <v>0</v>
      </c>
      <c r="AD62" t="str">
        <f t="shared" si="21"/>
        <v xml:space="preserve">["VXP"] =    0; </v>
      </c>
      <c r="AE62" t="str">
        <f t="shared" si="22"/>
        <v>0</v>
      </c>
      <c r="AF62" t="str">
        <f t="shared" si="23"/>
        <v xml:space="preserve">["LP"] = 0; </v>
      </c>
      <c r="AG62" t="str">
        <f t="shared" si="24"/>
        <v>0</v>
      </c>
      <c r="AH62" t="str">
        <f t="shared" si="25"/>
        <v xml:space="preserve">["REP"] = 0; </v>
      </c>
      <c r="AI62">
        <f>VLOOKUP(P62,Faction!A$2:B$77,2,)</f>
        <v>1</v>
      </c>
      <c r="AJ62" t="str">
        <f t="shared" si="26"/>
        <v xml:space="preserve">["FACTION"] = 1; </v>
      </c>
      <c r="AK62" t="str">
        <f t="shared" si="27"/>
        <v xml:space="preserve">["TIER"] = 29; </v>
      </c>
      <c r="AL62" t="str">
        <f t="shared" si="28"/>
        <v xml:space="preserve">["MINI_TIER"] = "Y"; </v>
      </c>
      <c r="AM62" t="str">
        <f t="shared" si="29"/>
        <v xml:space="preserve">["MIN_LVL"] = "110"; </v>
      </c>
      <c r="AN62" t="str">
        <f t="shared" si="30"/>
        <v/>
      </c>
      <c r="AO62" t="str">
        <f t="shared" si="31"/>
        <v xml:space="preserve">["NAME"] = { ["EN"] = "The Court of Lothlórien: Allegiance Level 2"; }; </v>
      </c>
      <c r="AP62" t="str">
        <f t="shared" si="32"/>
        <v/>
      </c>
      <c r="AQ62" t="str">
        <f t="shared" si="33"/>
        <v/>
      </c>
      <c r="AR62" t="str">
        <f t="shared" si="34"/>
        <v/>
      </c>
      <c r="AS62" t="str">
        <f t="shared" si="11"/>
        <v>};</v>
      </c>
    </row>
    <row r="63" spans="1:45" x14ac:dyDescent="0.25">
      <c r="A63">
        <v>1879352042</v>
      </c>
      <c r="B63">
        <v>275</v>
      </c>
      <c r="C63" t="s">
        <v>2336</v>
      </c>
      <c r="D63" t="s">
        <v>30</v>
      </c>
      <c r="J63">
        <v>30</v>
      </c>
      <c r="K63" t="s">
        <v>2898</v>
      </c>
      <c r="L63">
        <v>110</v>
      </c>
      <c r="P63" t="s">
        <v>79</v>
      </c>
      <c r="S63" t="str">
        <f t="shared" si="12"/>
        <v xml:space="preserve"> [62] = {["ID"] = 1879352042; }; -- The Court of Lothlórien: Allegiance Level 1</v>
      </c>
      <c r="T63" s="1" t="str">
        <f t="shared" si="13"/>
        <v xml:space="preserve"> [62] = {["ID"] = 1879352042; ["SAVE_INDEX"] = 275; ["TYPE"] =  7; ["VXP"] =    0; ["LP"] = 0; ["REP"] = 0; ["FACTION"] = 1; ["TIER"] = 30; ["MINI_TIER"] = "Y"; ["MIN_LVL"] = "110"; ["NAME"] = { ["EN"] = "The Court of Lothlórien: Allegiance Level 1"; }; };</v>
      </c>
      <c r="U63">
        <f t="shared" si="0"/>
        <v>62</v>
      </c>
      <c r="V63" t="str">
        <f t="shared" si="14"/>
        <v xml:space="preserve"> [62] = {</v>
      </c>
      <c r="W63" t="str">
        <f t="shared" si="15"/>
        <v xml:space="preserve">["ID"] = 1879352042; </v>
      </c>
      <c r="X63" t="str">
        <f t="shared" si="16"/>
        <v xml:space="preserve">["ID"] = 1879352042; </v>
      </c>
      <c r="Y63" t="str">
        <f t="shared" si="17"/>
        <v/>
      </c>
      <c r="Z63" s="1" t="str">
        <f t="shared" si="18"/>
        <v xml:space="preserve">["SAVE_INDEX"] = 275; </v>
      </c>
      <c r="AA63">
        <f>VLOOKUP(D63,Type!A$2:B$16,2,)</f>
        <v>7</v>
      </c>
      <c r="AB63" t="str">
        <f t="shared" si="19"/>
        <v xml:space="preserve">["TYPE"] =  7; </v>
      </c>
      <c r="AC63" t="str">
        <f t="shared" si="20"/>
        <v>0</v>
      </c>
      <c r="AD63" t="str">
        <f t="shared" si="21"/>
        <v xml:space="preserve">["VXP"] =    0; </v>
      </c>
      <c r="AE63" t="str">
        <f t="shared" si="22"/>
        <v>0</v>
      </c>
      <c r="AF63" t="str">
        <f t="shared" si="23"/>
        <v xml:space="preserve">["LP"] = 0; </v>
      </c>
      <c r="AG63" t="str">
        <f t="shared" si="24"/>
        <v>0</v>
      </c>
      <c r="AH63" t="str">
        <f t="shared" si="25"/>
        <v xml:space="preserve">["REP"] = 0; </v>
      </c>
      <c r="AI63">
        <f>VLOOKUP(P63,Faction!A$2:B$77,2,)</f>
        <v>1</v>
      </c>
      <c r="AJ63" t="str">
        <f t="shared" si="26"/>
        <v xml:space="preserve">["FACTION"] = 1; </v>
      </c>
      <c r="AK63" t="str">
        <f t="shared" si="27"/>
        <v xml:space="preserve">["TIER"] = 30; </v>
      </c>
      <c r="AL63" t="str">
        <f t="shared" si="28"/>
        <v xml:space="preserve">["MINI_TIER"] = "Y"; </v>
      </c>
      <c r="AM63" t="str">
        <f t="shared" si="29"/>
        <v xml:space="preserve">["MIN_LVL"] = "110"; </v>
      </c>
      <c r="AN63" t="str">
        <f t="shared" si="30"/>
        <v/>
      </c>
      <c r="AO63" t="str">
        <f t="shared" si="31"/>
        <v xml:space="preserve">["NAME"] = { ["EN"] = "The Court of Lothlórien: Allegiance Level 1"; }; </v>
      </c>
      <c r="AP63" t="str">
        <f t="shared" si="32"/>
        <v/>
      </c>
      <c r="AQ63" t="str">
        <f t="shared" si="33"/>
        <v/>
      </c>
      <c r="AR63" t="str">
        <f t="shared" si="34"/>
        <v/>
      </c>
      <c r="AS63" t="str">
        <f t="shared" si="11"/>
        <v>};</v>
      </c>
    </row>
    <row r="64" spans="1:45" x14ac:dyDescent="0.25">
      <c r="C64" s="3" t="s">
        <v>1725</v>
      </c>
      <c r="D64" s="2" t="s">
        <v>812</v>
      </c>
      <c r="J64">
        <v>1</v>
      </c>
      <c r="L64">
        <v>110</v>
      </c>
      <c r="P64" t="s">
        <v>79</v>
      </c>
      <c r="Q64">
        <v>246</v>
      </c>
      <c r="S64" t="str">
        <f t="shared" si="12"/>
        <v xml:space="preserve"> [63] = {["CAT_ID"] = 246; }; -- - Hobbits of the Company -</v>
      </c>
      <c r="T64" s="1" t="str">
        <f t="shared" si="13"/>
        <v xml:space="preserve"> [63] = {                                           ["TYPE"] = 14; ["VXP"] =    0; ["LP"] = 0; ["REP"] = 0; ["FACTION"] = 1; ["TIER"] = 1; ["MIN_LVL"] = "110"; ["NAME"] = { ["EN"] = "- Hobbits of the Company -"; }; };</v>
      </c>
      <c r="U64">
        <f t="shared" si="0"/>
        <v>63</v>
      </c>
      <c r="V64" t="str">
        <f t="shared" si="14"/>
        <v xml:space="preserve"> [63] = {</v>
      </c>
      <c r="W64" t="str">
        <f t="shared" si="15"/>
        <v xml:space="preserve">                     </v>
      </c>
      <c r="X64" t="str">
        <f t="shared" si="16"/>
        <v/>
      </c>
      <c r="Y64" t="str">
        <f t="shared" si="17"/>
        <v xml:space="preserve">["CAT_ID"] = 246; </v>
      </c>
      <c r="Z64" s="1" t="str">
        <f t="shared" si="18"/>
        <v xml:space="preserve">                      </v>
      </c>
      <c r="AA64">
        <f>VLOOKUP(D64,Type!A$2:B$16,2,)</f>
        <v>14</v>
      </c>
      <c r="AB64" t="str">
        <f t="shared" si="19"/>
        <v xml:space="preserve">["TYPE"] = 14; </v>
      </c>
      <c r="AC64" t="str">
        <f t="shared" si="20"/>
        <v>0</v>
      </c>
      <c r="AD64" t="str">
        <f t="shared" si="21"/>
        <v xml:space="preserve">["VXP"] =    0; </v>
      </c>
      <c r="AE64" t="str">
        <f t="shared" si="22"/>
        <v>0</v>
      </c>
      <c r="AF64" t="str">
        <f t="shared" si="23"/>
        <v xml:space="preserve">["LP"] = 0; </v>
      </c>
      <c r="AG64" t="str">
        <f t="shared" si="24"/>
        <v>0</v>
      </c>
      <c r="AH64" t="str">
        <f t="shared" si="25"/>
        <v xml:space="preserve">["REP"] = 0; </v>
      </c>
      <c r="AI64">
        <f>VLOOKUP(P64,Faction!A$2:B$77,2,)</f>
        <v>1</v>
      </c>
      <c r="AJ64" t="str">
        <f t="shared" si="26"/>
        <v xml:space="preserve">["FACTION"] = 1; </v>
      </c>
      <c r="AK64" t="str">
        <f t="shared" si="27"/>
        <v xml:space="preserve">["TIER"] = 1; </v>
      </c>
      <c r="AL64" t="str">
        <f t="shared" si="28"/>
        <v/>
      </c>
      <c r="AM64" t="str">
        <f t="shared" si="29"/>
        <v xml:space="preserve">["MIN_LVL"] = "110"; </v>
      </c>
      <c r="AN64" t="str">
        <f t="shared" si="30"/>
        <v/>
      </c>
      <c r="AO64" t="str">
        <f t="shared" si="31"/>
        <v xml:space="preserve">["NAME"] = { ["EN"] = "- Hobbits of the Company -"; }; </v>
      </c>
      <c r="AP64" t="str">
        <f t="shared" si="32"/>
        <v/>
      </c>
      <c r="AQ64" t="str">
        <f t="shared" si="33"/>
        <v/>
      </c>
      <c r="AR64" t="str">
        <f t="shared" si="34"/>
        <v/>
      </c>
      <c r="AS64" t="str">
        <f t="shared" si="11"/>
        <v>};</v>
      </c>
    </row>
    <row r="65" spans="1:45" x14ac:dyDescent="0.25">
      <c r="A65">
        <v>1879352058</v>
      </c>
      <c r="B65">
        <v>334</v>
      </c>
      <c r="C65" t="s">
        <v>1785</v>
      </c>
      <c r="D65" t="s">
        <v>30</v>
      </c>
      <c r="J65">
        <v>1</v>
      </c>
      <c r="K65" t="s">
        <v>2898</v>
      </c>
      <c r="L65">
        <v>110</v>
      </c>
      <c r="P65" t="s">
        <v>79</v>
      </c>
      <c r="S65" t="str">
        <f t="shared" si="12"/>
        <v xml:space="preserve"> [64] = {["ID"] = 1879352058; }; -- Hobbits of the Company: Allegiance Level 30</v>
      </c>
      <c r="T65" s="1" t="str">
        <f t="shared" si="13"/>
        <v xml:space="preserve"> [64] = {["ID"] = 1879352058; ["SAVE_INDEX"] = 334; ["TYPE"] =  7; ["VXP"] =    0; ["LP"] = 0; ["REP"] = 0; ["FACTION"] = 1; ["TIER"] = 1; ["MINI_TIER"] = "Y"; ["MIN_LVL"] = "110"; ["NAME"] = { ["EN"] = "Hobbits of the Company: Allegiance Level 30"; }; };</v>
      </c>
      <c r="U65">
        <f t="shared" si="0"/>
        <v>64</v>
      </c>
      <c r="V65" t="str">
        <f t="shared" si="14"/>
        <v xml:space="preserve"> [64] = {</v>
      </c>
      <c r="W65" t="str">
        <f t="shared" si="15"/>
        <v xml:space="preserve">["ID"] = 1879352058; </v>
      </c>
      <c r="X65" t="str">
        <f t="shared" si="16"/>
        <v xml:space="preserve">["ID"] = 1879352058; </v>
      </c>
      <c r="Y65" t="str">
        <f t="shared" si="17"/>
        <v/>
      </c>
      <c r="Z65" s="1" t="str">
        <f t="shared" si="18"/>
        <v xml:space="preserve">["SAVE_INDEX"] = 334; </v>
      </c>
      <c r="AA65">
        <f>VLOOKUP(D65,Type!A$2:B$16,2,)</f>
        <v>7</v>
      </c>
      <c r="AB65" t="str">
        <f t="shared" si="19"/>
        <v xml:space="preserve">["TYPE"] =  7; </v>
      </c>
      <c r="AC65" t="str">
        <f t="shared" si="20"/>
        <v>0</v>
      </c>
      <c r="AD65" t="str">
        <f t="shared" si="21"/>
        <v xml:space="preserve">["VXP"] =    0; </v>
      </c>
      <c r="AE65" t="str">
        <f t="shared" si="22"/>
        <v>0</v>
      </c>
      <c r="AF65" t="str">
        <f t="shared" si="23"/>
        <v xml:space="preserve">["LP"] = 0; </v>
      </c>
      <c r="AG65" t="str">
        <f t="shared" si="24"/>
        <v>0</v>
      </c>
      <c r="AH65" t="str">
        <f t="shared" si="25"/>
        <v xml:space="preserve">["REP"] = 0; </v>
      </c>
      <c r="AI65">
        <f>VLOOKUP(P65,Faction!A$2:B$77,2,)</f>
        <v>1</v>
      </c>
      <c r="AJ65" t="str">
        <f t="shared" si="26"/>
        <v xml:space="preserve">["FACTION"] = 1; </v>
      </c>
      <c r="AK65" t="str">
        <f t="shared" si="27"/>
        <v xml:space="preserve">["TIER"] = 1; </v>
      </c>
      <c r="AL65" t="str">
        <f t="shared" si="28"/>
        <v xml:space="preserve">["MINI_TIER"] = "Y"; </v>
      </c>
      <c r="AM65" t="str">
        <f t="shared" si="29"/>
        <v xml:space="preserve">["MIN_LVL"] = "110"; </v>
      </c>
      <c r="AN65" t="str">
        <f t="shared" si="30"/>
        <v/>
      </c>
      <c r="AO65" t="str">
        <f t="shared" si="31"/>
        <v xml:space="preserve">["NAME"] = { ["EN"] = "Hobbits of the Company: Allegiance Level 30"; }; </v>
      </c>
      <c r="AP65" t="str">
        <f t="shared" si="32"/>
        <v/>
      </c>
      <c r="AQ65" t="str">
        <f t="shared" si="33"/>
        <v/>
      </c>
      <c r="AR65" t="str">
        <f t="shared" si="34"/>
        <v/>
      </c>
      <c r="AS65" t="str">
        <f t="shared" si="11"/>
        <v>};</v>
      </c>
    </row>
    <row r="66" spans="1:45" x14ac:dyDescent="0.25">
      <c r="A66">
        <v>1879352113</v>
      </c>
      <c r="B66">
        <v>333</v>
      </c>
      <c r="C66" t="s">
        <v>1784</v>
      </c>
      <c r="D66" t="s">
        <v>30</v>
      </c>
      <c r="J66">
        <v>2</v>
      </c>
      <c r="K66" t="s">
        <v>2898</v>
      </c>
      <c r="L66">
        <v>110</v>
      </c>
      <c r="P66" t="s">
        <v>79</v>
      </c>
      <c r="S66" t="str">
        <f t="shared" si="12"/>
        <v xml:space="preserve"> [65] = {["ID"] = 1879352113; }; -- Hobbits of the Company: Allegiance Level 29</v>
      </c>
      <c r="T66" s="1" t="str">
        <f t="shared" si="13"/>
        <v xml:space="preserve"> [65] = {["ID"] = 1879352113; ["SAVE_INDEX"] = 333; ["TYPE"] =  7; ["VXP"] =    0; ["LP"] = 0; ["REP"] = 0; ["FACTION"] = 1; ["TIER"] = 2; ["MINI_TIER"] = "Y"; ["MIN_LVL"] = "110"; ["NAME"] = { ["EN"] = "Hobbits of the Company: Allegiance Level 29"; }; };</v>
      </c>
      <c r="U66">
        <f t="shared" ref="U66:U156" si="35">ROW()-1</f>
        <v>65</v>
      </c>
      <c r="V66" t="str">
        <f t="shared" si="14"/>
        <v xml:space="preserve"> [65] = {</v>
      </c>
      <c r="W66" t="str">
        <f t="shared" si="15"/>
        <v xml:space="preserve">["ID"] = 1879352113; </v>
      </c>
      <c r="X66" t="str">
        <f t="shared" si="16"/>
        <v xml:space="preserve">["ID"] = 1879352113; </v>
      </c>
      <c r="Y66" t="str">
        <f t="shared" si="17"/>
        <v/>
      </c>
      <c r="Z66" s="1" t="str">
        <f t="shared" si="18"/>
        <v xml:space="preserve">["SAVE_INDEX"] = 333; </v>
      </c>
      <c r="AA66">
        <f>VLOOKUP(D66,Type!A$2:B$16,2,)</f>
        <v>7</v>
      </c>
      <c r="AB66" t="str">
        <f t="shared" si="19"/>
        <v xml:space="preserve">["TYPE"] =  7; </v>
      </c>
      <c r="AC66" t="str">
        <f t="shared" si="20"/>
        <v>0</v>
      </c>
      <c r="AD66" t="str">
        <f t="shared" si="21"/>
        <v xml:space="preserve">["VXP"] =    0; </v>
      </c>
      <c r="AE66" t="str">
        <f t="shared" si="22"/>
        <v>0</v>
      </c>
      <c r="AF66" t="str">
        <f t="shared" si="23"/>
        <v xml:space="preserve">["LP"] = 0; </v>
      </c>
      <c r="AG66" t="str">
        <f t="shared" si="24"/>
        <v>0</v>
      </c>
      <c r="AH66" t="str">
        <f t="shared" si="25"/>
        <v xml:space="preserve">["REP"] = 0; </v>
      </c>
      <c r="AI66">
        <f>VLOOKUP(P66,Faction!A$2:B$77,2,)</f>
        <v>1</v>
      </c>
      <c r="AJ66" t="str">
        <f t="shared" si="26"/>
        <v xml:space="preserve">["FACTION"] = 1; </v>
      </c>
      <c r="AK66" t="str">
        <f t="shared" si="27"/>
        <v xml:space="preserve">["TIER"] = 2; </v>
      </c>
      <c r="AL66" t="str">
        <f t="shared" si="28"/>
        <v xml:space="preserve">["MINI_TIER"] = "Y"; </v>
      </c>
      <c r="AM66" t="str">
        <f t="shared" si="29"/>
        <v xml:space="preserve">["MIN_LVL"] = "110"; </v>
      </c>
      <c r="AN66" t="str">
        <f t="shared" si="30"/>
        <v/>
      </c>
      <c r="AO66" t="str">
        <f t="shared" si="31"/>
        <v xml:space="preserve">["NAME"] = { ["EN"] = "Hobbits of the Company: Allegiance Level 29"; }; </v>
      </c>
      <c r="AP66" t="str">
        <f t="shared" si="32"/>
        <v/>
      </c>
      <c r="AQ66" t="str">
        <f t="shared" si="33"/>
        <v/>
      </c>
      <c r="AR66" t="str">
        <f t="shared" si="34"/>
        <v/>
      </c>
      <c r="AS66" t="str">
        <f t="shared" ref="AS66:AS156" si="36">CONCATENATE("};")</f>
        <v>};</v>
      </c>
    </row>
    <row r="67" spans="1:45" x14ac:dyDescent="0.25">
      <c r="A67">
        <v>1879352061</v>
      </c>
      <c r="B67">
        <v>332</v>
      </c>
      <c r="C67" t="s">
        <v>1783</v>
      </c>
      <c r="D67" t="s">
        <v>30</v>
      </c>
      <c r="J67">
        <v>3</v>
      </c>
      <c r="K67" t="s">
        <v>2898</v>
      </c>
      <c r="L67">
        <v>110</v>
      </c>
      <c r="P67" t="s">
        <v>79</v>
      </c>
      <c r="S67" t="str">
        <f t="shared" ref="S67:S130" si="37">CONCATENATE(V67,X67,Y67,AS67," -- ",C67)</f>
        <v xml:space="preserve"> [66] = {["ID"] = 1879352061; }; -- Hobbits of the Company: Allegiance Level 28</v>
      </c>
      <c r="T67" s="1" t="str">
        <f t="shared" ref="T67:T122" si="38">CONCATENATE(V67,W67,Z67,AB67,AD67,AF67,AH67,AJ67,AK67,AL67,AM67,AN67,AO67,AP67,AQ67,AR67,AS67)</f>
        <v xml:space="preserve"> [66] = {["ID"] = 1879352061; ["SAVE_INDEX"] = 332; ["TYPE"] =  7; ["VXP"] =    0; ["LP"] = 0; ["REP"] = 0; ["FACTION"] = 1; ["TIER"] = 3; ["MINI_TIER"] = "Y"; ["MIN_LVL"] = "110"; ["NAME"] = { ["EN"] = "Hobbits of the Company: Allegiance Level 28"; }; };</v>
      </c>
      <c r="U67">
        <f t="shared" si="35"/>
        <v>66</v>
      </c>
      <c r="V67" t="str">
        <f t="shared" ref="V67:V122" si="39">CONCATENATE(REPT(" ",3-LEN(U67)),"[",U67,"] = {")</f>
        <v xml:space="preserve"> [66] = {</v>
      </c>
      <c r="W67" t="str">
        <f t="shared" ref="W67:W122" si="40">IF(LEN(A67)&gt;0,CONCATENATE("[""ID""] = ",A67,"; "),"                     ")</f>
        <v xml:space="preserve">["ID"] = 1879352061; </v>
      </c>
      <c r="X67" t="str">
        <f t="shared" ref="X67:X130" si="41">IF(LEN(A67)&gt;0,CONCATENATE("[""ID""] = ",A67,"; "),"")</f>
        <v xml:space="preserve">["ID"] = 1879352061; </v>
      </c>
      <c r="Y67" t="str">
        <f t="shared" ref="Y67:Y130" si="42">IF(LEN(Q67)&gt;0,CONCATENATE("[""CAT_ID""] = ",Q67,"; "),"")</f>
        <v/>
      </c>
      <c r="Z67" s="1" t="str">
        <f t="shared" ref="Z67:Z122" si="43">IF(LEN(B67)&gt;0,CONCATENATE("[""SAVE_INDEX""] = ",REPT(" ",3-LEN(B67)),B67,"; "),"                      ")</f>
        <v xml:space="preserve">["SAVE_INDEX"] = 332; </v>
      </c>
      <c r="AA67">
        <f>VLOOKUP(D67,Type!A$2:B$16,2,)</f>
        <v>7</v>
      </c>
      <c r="AB67" t="str">
        <f t="shared" ref="AB67:AB122" si="44">CONCATENATE("[""TYPE""] = ",REPT(" ",2-LEN(AA67)),AA67,"; ")</f>
        <v xml:space="preserve">["TYPE"] =  7; </v>
      </c>
      <c r="AC67" t="str">
        <f t="shared" ref="AC67:AC122" si="45">TEXT(N67,0)</f>
        <v>0</v>
      </c>
      <c r="AD67" t="str">
        <f t="shared" ref="AD67:AD130" si="46">CONCATENATE("[""VXP""] = ",REPT(" ",4-LEN(AC67)),TEXT(AC67,"0"),"; ")</f>
        <v xml:space="preserve">["VXP"] =    0; </v>
      </c>
      <c r="AE67" t="str">
        <f t="shared" ref="AE67:AE122" si="47">TEXT(F67,0)</f>
        <v>0</v>
      </c>
      <c r="AF67" t="str">
        <f t="shared" ref="AF67:AF122" si="48">CONCATENATE("[""LP""] = ",REPT(" ",1-LEN(AE67)),TEXT(AE67,"0"),"; ")</f>
        <v xml:space="preserve">["LP"] = 0; </v>
      </c>
      <c r="AG67" t="str">
        <f t="shared" ref="AG67:AG122" si="49">TEXT(O67,0)</f>
        <v>0</v>
      </c>
      <c r="AH67" t="str">
        <f t="shared" ref="AH67:AH122" si="50">CONCATENATE("[""REP""] = ",REPT(" ",1-LEN(AG67)),TEXT(AG67,"0"),"; ")</f>
        <v xml:space="preserve">["REP"] = 0; </v>
      </c>
      <c r="AI67">
        <f>VLOOKUP(P67,Faction!A$2:B$77,2,)</f>
        <v>1</v>
      </c>
      <c r="AJ67" t="str">
        <f t="shared" ref="AJ67:AJ122" si="51">CONCATENATE("[""FACTION""] = ",TEXT(AI67,"0"),"; ")</f>
        <v xml:space="preserve">["FACTION"] = 1; </v>
      </c>
      <c r="AK67" t="str">
        <f t="shared" ref="AK67:AK122" si="52">CONCATENATE("[""TIER""] = ",TEXT(J67,"0"),"; ")</f>
        <v xml:space="preserve">["TIER"] = 3; </v>
      </c>
      <c r="AL67" t="str">
        <f t="shared" ref="AL67:AL122" si="53">IF(LEN(K67)&gt;0,CONCATENATE("[""MINI_TIER""] = ","""",K67,"""; "),"")</f>
        <v xml:space="preserve">["MINI_TIER"] = "Y"; </v>
      </c>
      <c r="AM67" t="str">
        <f t="shared" ref="AM67:AM122" si="54">IF(LEN(L67)&gt;0,CONCATENATE("[""MIN_LVL""] = ",REPT(" ",3-LEN(L67)),"""",L67,"""; "),"")</f>
        <v xml:space="preserve">["MIN_LVL"] = "110"; </v>
      </c>
      <c r="AN67" t="str">
        <f t="shared" ref="AN67:AN122" si="55">IF(LEN(M67)&gt;0,CONCATENATE("[""MIN_LVL""] = ",REPT(" ",3-LEN(M67)),"""",M67,"""; "),"")</f>
        <v/>
      </c>
      <c r="AO67" t="str">
        <f t="shared" ref="AO67:AO122" si="56">CONCATENATE("[""NAME""] = { [""EN""] = """,C67,"""; }; ")</f>
        <v xml:space="preserve">["NAME"] = { ["EN"] = "Hobbits of the Company: Allegiance Level 28"; }; </v>
      </c>
      <c r="AP67" t="str">
        <f t="shared" ref="AP67:AP122" si="57">IF(LEN(I67)&gt;0,CONCATENATE("[""LORE""] = { [""EN""] = """,I67,"""; }; "),"")</f>
        <v/>
      </c>
      <c r="AQ67" t="str">
        <f t="shared" ref="AQ67:AQ122" si="58">IF(LEN(H67)&gt;0,CONCATENATE("[""SUMMARY""] = { [""EN""] = """,H67,"""; }; "),"")</f>
        <v/>
      </c>
      <c r="AR67" t="str">
        <f t="shared" ref="AR67:AR122" si="59">IF(LEN(E67)&gt;0,CONCATENATE("[""TITLE""] = { [""EN""] = """,E67,"""; }; "),"")</f>
        <v/>
      </c>
      <c r="AS67" t="str">
        <f t="shared" si="36"/>
        <v>};</v>
      </c>
    </row>
    <row r="68" spans="1:45" x14ac:dyDescent="0.25">
      <c r="A68">
        <v>1879352104</v>
      </c>
      <c r="B68">
        <v>331</v>
      </c>
      <c r="C68" t="s">
        <v>1782</v>
      </c>
      <c r="D68" t="s">
        <v>30</v>
      </c>
      <c r="J68">
        <v>4</v>
      </c>
      <c r="K68" t="s">
        <v>2898</v>
      </c>
      <c r="L68">
        <v>110</v>
      </c>
      <c r="P68" t="s">
        <v>79</v>
      </c>
      <c r="S68" t="str">
        <f t="shared" si="37"/>
        <v xml:space="preserve"> [67] = {["ID"] = 1879352104; }; -- Hobbits of the Company: Allegiance Level 27</v>
      </c>
      <c r="T68" s="1" t="str">
        <f t="shared" si="38"/>
        <v xml:space="preserve"> [67] = {["ID"] = 1879352104; ["SAVE_INDEX"] = 331; ["TYPE"] =  7; ["VXP"] =    0; ["LP"] = 0; ["REP"] = 0; ["FACTION"] = 1; ["TIER"] = 4; ["MINI_TIER"] = "Y"; ["MIN_LVL"] = "110"; ["NAME"] = { ["EN"] = "Hobbits of the Company: Allegiance Level 27"; }; };</v>
      </c>
      <c r="U68">
        <f t="shared" si="35"/>
        <v>67</v>
      </c>
      <c r="V68" t="str">
        <f t="shared" si="39"/>
        <v xml:space="preserve"> [67] = {</v>
      </c>
      <c r="W68" t="str">
        <f t="shared" si="40"/>
        <v xml:space="preserve">["ID"] = 1879352104; </v>
      </c>
      <c r="X68" t="str">
        <f t="shared" si="41"/>
        <v xml:space="preserve">["ID"] = 1879352104; </v>
      </c>
      <c r="Y68" t="str">
        <f t="shared" si="42"/>
        <v/>
      </c>
      <c r="Z68" s="1" t="str">
        <f t="shared" si="43"/>
        <v xml:space="preserve">["SAVE_INDEX"] = 331; </v>
      </c>
      <c r="AA68">
        <f>VLOOKUP(D68,Type!A$2:B$16,2,)</f>
        <v>7</v>
      </c>
      <c r="AB68" t="str">
        <f t="shared" si="44"/>
        <v xml:space="preserve">["TYPE"] =  7; </v>
      </c>
      <c r="AC68" t="str">
        <f t="shared" si="45"/>
        <v>0</v>
      </c>
      <c r="AD68" t="str">
        <f t="shared" si="46"/>
        <v xml:space="preserve">["VXP"] =    0; </v>
      </c>
      <c r="AE68" t="str">
        <f t="shared" si="47"/>
        <v>0</v>
      </c>
      <c r="AF68" t="str">
        <f t="shared" si="48"/>
        <v xml:space="preserve">["LP"] = 0; </v>
      </c>
      <c r="AG68" t="str">
        <f t="shared" si="49"/>
        <v>0</v>
      </c>
      <c r="AH68" t="str">
        <f t="shared" si="50"/>
        <v xml:space="preserve">["REP"] = 0; </v>
      </c>
      <c r="AI68">
        <f>VLOOKUP(P68,Faction!A$2:B$77,2,)</f>
        <v>1</v>
      </c>
      <c r="AJ68" t="str">
        <f t="shared" si="51"/>
        <v xml:space="preserve">["FACTION"] = 1; </v>
      </c>
      <c r="AK68" t="str">
        <f t="shared" si="52"/>
        <v xml:space="preserve">["TIER"] = 4; </v>
      </c>
      <c r="AL68" t="str">
        <f t="shared" si="53"/>
        <v xml:space="preserve">["MINI_TIER"] = "Y"; </v>
      </c>
      <c r="AM68" t="str">
        <f t="shared" si="54"/>
        <v xml:space="preserve">["MIN_LVL"] = "110"; </v>
      </c>
      <c r="AN68" t="str">
        <f t="shared" si="55"/>
        <v/>
      </c>
      <c r="AO68" t="str">
        <f t="shared" si="56"/>
        <v xml:space="preserve">["NAME"] = { ["EN"] = "Hobbits of the Company: Allegiance Level 27"; }; </v>
      </c>
      <c r="AP68" t="str">
        <f t="shared" si="57"/>
        <v/>
      </c>
      <c r="AQ68" t="str">
        <f t="shared" si="58"/>
        <v/>
      </c>
      <c r="AR68" t="str">
        <f t="shared" si="59"/>
        <v/>
      </c>
      <c r="AS68" t="str">
        <f t="shared" si="36"/>
        <v>};</v>
      </c>
    </row>
    <row r="69" spans="1:45" x14ac:dyDescent="0.25">
      <c r="A69">
        <v>1879352051</v>
      </c>
      <c r="B69">
        <v>330</v>
      </c>
      <c r="C69" t="s">
        <v>1781</v>
      </c>
      <c r="D69" t="s">
        <v>30</v>
      </c>
      <c r="J69">
        <v>5</v>
      </c>
      <c r="K69" t="s">
        <v>2898</v>
      </c>
      <c r="L69">
        <v>110</v>
      </c>
      <c r="P69" t="s">
        <v>79</v>
      </c>
      <c r="S69" t="str">
        <f t="shared" si="37"/>
        <v xml:space="preserve"> [68] = {["ID"] = 1879352051; }; -- Hobbits of the Company: Allegiance Level 26</v>
      </c>
      <c r="T69" s="1" t="str">
        <f t="shared" si="38"/>
        <v xml:space="preserve"> [68] = {["ID"] = 1879352051; ["SAVE_INDEX"] = 330; ["TYPE"] =  7; ["VXP"] =    0; ["LP"] = 0; ["REP"] = 0; ["FACTION"] = 1; ["TIER"] = 5; ["MINI_TIER"] = "Y"; ["MIN_LVL"] = "110"; ["NAME"] = { ["EN"] = "Hobbits of the Company: Allegiance Level 26"; }; };</v>
      </c>
      <c r="U69">
        <f t="shared" si="35"/>
        <v>68</v>
      </c>
      <c r="V69" t="str">
        <f t="shared" si="39"/>
        <v xml:space="preserve"> [68] = {</v>
      </c>
      <c r="W69" t="str">
        <f t="shared" si="40"/>
        <v xml:space="preserve">["ID"] = 1879352051; </v>
      </c>
      <c r="X69" t="str">
        <f t="shared" si="41"/>
        <v xml:space="preserve">["ID"] = 1879352051; </v>
      </c>
      <c r="Y69" t="str">
        <f t="shared" si="42"/>
        <v/>
      </c>
      <c r="Z69" s="1" t="str">
        <f t="shared" si="43"/>
        <v xml:space="preserve">["SAVE_INDEX"] = 330; </v>
      </c>
      <c r="AA69">
        <f>VLOOKUP(D69,Type!A$2:B$16,2,)</f>
        <v>7</v>
      </c>
      <c r="AB69" t="str">
        <f t="shared" si="44"/>
        <v xml:space="preserve">["TYPE"] =  7; </v>
      </c>
      <c r="AC69" t="str">
        <f t="shared" si="45"/>
        <v>0</v>
      </c>
      <c r="AD69" t="str">
        <f t="shared" si="46"/>
        <v xml:space="preserve">["VXP"] =    0; </v>
      </c>
      <c r="AE69" t="str">
        <f t="shared" si="47"/>
        <v>0</v>
      </c>
      <c r="AF69" t="str">
        <f t="shared" si="48"/>
        <v xml:space="preserve">["LP"] = 0; </v>
      </c>
      <c r="AG69" t="str">
        <f t="shared" si="49"/>
        <v>0</v>
      </c>
      <c r="AH69" t="str">
        <f t="shared" si="50"/>
        <v xml:space="preserve">["REP"] = 0; </v>
      </c>
      <c r="AI69">
        <f>VLOOKUP(P69,Faction!A$2:B$77,2,)</f>
        <v>1</v>
      </c>
      <c r="AJ69" t="str">
        <f t="shared" si="51"/>
        <v xml:space="preserve">["FACTION"] = 1; </v>
      </c>
      <c r="AK69" t="str">
        <f t="shared" si="52"/>
        <v xml:space="preserve">["TIER"] = 5; </v>
      </c>
      <c r="AL69" t="str">
        <f t="shared" si="53"/>
        <v xml:space="preserve">["MINI_TIER"] = "Y"; </v>
      </c>
      <c r="AM69" t="str">
        <f t="shared" si="54"/>
        <v xml:space="preserve">["MIN_LVL"] = "110"; </v>
      </c>
      <c r="AN69" t="str">
        <f t="shared" si="55"/>
        <v/>
      </c>
      <c r="AO69" t="str">
        <f t="shared" si="56"/>
        <v xml:space="preserve">["NAME"] = { ["EN"] = "Hobbits of the Company: Allegiance Level 26"; }; </v>
      </c>
      <c r="AP69" t="str">
        <f t="shared" si="57"/>
        <v/>
      </c>
      <c r="AQ69" t="str">
        <f t="shared" si="58"/>
        <v/>
      </c>
      <c r="AR69" t="str">
        <f t="shared" si="59"/>
        <v/>
      </c>
      <c r="AS69" t="str">
        <f t="shared" si="36"/>
        <v>};</v>
      </c>
    </row>
    <row r="70" spans="1:45" x14ac:dyDescent="0.25">
      <c r="A70">
        <v>1879352052</v>
      </c>
      <c r="B70">
        <v>329</v>
      </c>
      <c r="C70" t="s">
        <v>1780</v>
      </c>
      <c r="D70" t="s">
        <v>30</v>
      </c>
      <c r="J70">
        <v>6</v>
      </c>
      <c r="K70" t="s">
        <v>2898</v>
      </c>
      <c r="L70">
        <v>110</v>
      </c>
      <c r="P70" t="s">
        <v>79</v>
      </c>
      <c r="S70" t="str">
        <f t="shared" si="37"/>
        <v xml:space="preserve"> [69] = {["ID"] = 1879352052; }; -- Hobbits of the Company: Allegiance Level 25</v>
      </c>
      <c r="T70" s="1" t="str">
        <f t="shared" si="38"/>
        <v xml:space="preserve"> [69] = {["ID"] = 1879352052; ["SAVE_INDEX"] = 329; ["TYPE"] =  7; ["VXP"] =    0; ["LP"] = 0; ["REP"] = 0; ["FACTION"] = 1; ["TIER"] = 6; ["MINI_TIER"] = "Y"; ["MIN_LVL"] = "110"; ["NAME"] = { ["EN"] = "Hobbits of the Company: Allegiance Level 25"; }; };</v>
      </c>
      <c r="U70">
        <f t="shared" si="35"/>
        <v>69</v>
      </c>
      <c r="V70" t="str">
        <f t="shared" si="39"/>
        <v xml:space="preserve"> [69] = {</v>
      </c>
      <c r="W70" t="str">
        <f t="shared" si="40"/>
        <v xml:space="preserve">["ID"] = 1879352052; </v>
      </c>
      <c r="X70" t="str">
        <f t="shared" si="41"/>
        <v xml:space="preserve">["ID"] = 1879352052; </v>
      </c>
      <c r="Y70" t="str">
        <f t="shared" si="42"/>
        <v/>
      </c>
      <c r="Z70" s="1" t="str">
        <f t="shared" si="43"/>
        <v xml:space="preserve">["SAVE_INDEX"] = 329; </v>
      </c>
      <c r="AA70">
        <f>VLOOKUP(D70,Type!A$2:B$16,2,)</f>
        <v>7</v>
      </c>
      <c r="AB70" t="str">
        <f t="shared" si="44"/>
        <v xml:space="preserve">["TYPE"] =  7; </v>
      </c>
      <c r="AC70" t="str">
        <f t="shared" si="45"/>
        <v>0</v>
      </c>
      <c r="AD70" t="str">
        <f t="shared" si="46"/>
        <v xml:space="preserve">["VXP"] =    0; </v>
      </c>
      <c r="AE70" t="str">
        <f t="shared" si="47"/>
        <v>0</v>
      </c>
      <c r="AF70" t="str">
        <f t="shared" si="48"/>
        <v xml:space="preserve">["LP"] = 0; </v>
      </c>
      <c r="AG70" t="str">
        <f t="shared" si="49"/>
        <v>0</v>
      </c>
      <c r="AH70" t="str">
        <f t="shared" si="50"/>
        <v xml:space="preserve">["REP"] = 0; </v>
      </c>
      <c r="AI70">
        <f>VLOOKUP(P70,Faction!A$2:B$77,2,)</f>
        <v>1</v>
      </c>
      <c r="AJ70" t="str">
        <f t="shared" si="51"/>
        <v xml:space="preserve">["FACTION"] = 1; </v>
      </c>
      <c r="AK70" t="str">
        <f t="shared" si="52"/>
        <v xml:space="preserve">["TIER"] = 6; </v>
      </c>
      <c r="AL70" t="str">
        <f t="shared" si="53"/>
        <v xml:space="preserve">["MINI_TIER"] = "Y"; </v>
      </c>
      <c r="AM70" t="str">
        <f t="shared" si="54"/>
        <v xml:space="preserve">["MIN_LVL"] = "110"; </v>
      </c>
      <c r="AN70" t="str">
        <f t="shared" si="55"/>
        <v/>
      </c>
      <c r="AO70" t="str">
        <f t="shared" si="56"/>
        <v xml:space="preserve">["NAME"] = { ["EN"] = "Hobbits of the Company: Allegiance Level 25"; }; </v>
      </c>
      <c r="AP70" t="str">
        <f t="shared" si="57"/>
        <v/>
      </c>
      <c r="AQ70" t="str">
        <f t="shared" si="58"/>
        <v/>
      </c>
      <c r="AR70" t="str">
        <f t="shared" si="59"/>
        <v/>
      </c>
      <c r="AS70" t="str">
        <f t="shared" si="36"/>
        <v>};</v>
      </c>
    </row>
    <row r="71" spans="1:45" x14ac:dyDescent="0.25">
      <c r="A71">
        <v>1879352093</v>
      </c>
      <c r="B71">
        <v>328</v>
      </c>
      <c r="C71" t="s">
        <v>1779</v>
      </c>
      <c r="D71" t="s">
        <v>30</v>
      </c>
      <c r="J71">
        <v>7</v>
      </c>
      <c r="K71" t="s">
        <v>2898</v>
      </c>
      <c r="L71">
        <v>110</v>
      </c>
      <c r="P71" t="s">
        <v>79</v>
      </c>
      <c r="S71" t="str">
        <f t="shared" si="37"/>
        <v xml:space="preserve"> [70] = {["ID"] = 1879352093; }; -- Hobbits of the Company: Allegiance Level 24</v>
      </c>
      <c r="T71" s="1" t="str">
        <f t="shared" si="38"/>
        <v xml:space="preserve"> [70] = {["ID"] = 1879352093; ["SAVE_INDEX"] = 328; ["TYPE"] =  7; ["VXP"] =    0; ["LP"] = 0; ["REP"] = 0; ["FACTION"] = 1; ["TIER"] = 7; ["MINI_TIER"] = "Y"; ["MIN_LVL"] = "110"; ["NAME"] = { ["EN"] = "Hobbits of the Company: Allegiance Level 24"; }; };</v>
      </c>
      <c r="U71">
        <f t="shared" si="35"/>
        <v>70</v>
      </c>
      <c r="V71" t="str">
        <f t="shared" si="39"/>
        <v xml:space="preserve"> [70] = {</v>
      </c>
      <c r="W71" t="str">
        <f t="shared" si="40"/>
        <v xml:space="preserve">["ID"] = 1879352093; </v>
      </c>
      <c r="X71" t="str">
        <f t="shared" si="41"/>
        <v xml:space="preserve">["ID"] = 1879352093; </v>
      </c>
      <c r="Y71" t="str">
        <f t="shared" si="42"/>
        <v/>
      </c>
      <c r="Z71" s="1" t="str">
        <f t="shared" si="43"/>
        <v xml:space="preserve">["SAVE_INDEX"] = 328; </v>
      </c>
      <c r="AA71">
        <f>VLOOKUP(D71,Type!A$2:B$16,2,)</f>
        <v>7</v>
      </c>
      <c r="AB71" t="str">
        <f t="shared" si="44"/>
        <v xml:space="preserve">["TYPE"] =  7; </v>
      </c>
      <c r="AC71" t="str">
        <f t="shared" si="45"/>
        <v>0</v>
      </c>
      <c r="AD71" t="str">
        <f t="shared" si="46"/>
        <v xml:space="preserve">["VXP"] =    0; </v>
      </c>
      <c r="AE71" t="str">
        <f t="shared" si="47"/>
        <v>0</v>
      </c>
      <c r="AF71" t="str">
        <f t="shared" si="48"/>
        <v xml:space="preserve">["LP"] = 0; </v>
      </c>
      <c r="AG71" t="str">
        <f t="shared" si="49"/>
        <v>0</v>
      </c>
      <c r="AH71" t="str">
        <f t="shared" si="50"/>
        <v xml:space="preserve">["REP"] = 0; </v>
      </c>
      <c r="AI71">
        <f>VLOOKUP(P71,Faction!A$2:B$77,2,)</f>
        <v>1</v>
      </c>
      <c r="AJ71" t="str">
        <f t="shared" si="51"/>
        <v xml:space="preserve">["FACTION"] = 1; </v>
      </c>
      <c r="AK71" t="str">
        <f t="shared" si="52"/>
        <v xml:space="preserve">["TIER"] = 7; </v>
      </c>
      <c r="AL71" t="str">
        <f t="shared" si="53"/>
        <v xml:space="preserve">["MINI_TIER"] = "Y"; </v>
      </c>
      <c r="AM71" t="str">
        <f t="shared" si="54"/>
        <v xml:space="preserve">["MIN_LVL"] = "110"; </v>
      </c>
      <c r="AN71" t="str">
        <f t="shared" si="55"/>
        <v/>
      </c>
      <c r="AO71" t="str">
        <f t="shared" si="56"/>
        <v xml:space="preserve">["NAME"] = { ["EN"] = "Hobbits of the Company: Allegiance Level 24"; }; </v>
      </c>
      <c r="AP71" t="str">
        <f t="shared" si="57"/>
        <v/>
      </c>
      <c r="AQ71" t="str">
        <f t="shared" si="58"/>
        <v/>
      </c>
      <c r="AR71" t="str">
        <f t="shared" si="59"/>
        <v/>
      </c>
      <c r="AS71" t="str">
        <f t="shared" si="36"/>
        <v>};</v>
      </c>
    </row>
    <row r="72" spans="1:45" x14ac:dyDescent="0.25">
      <c r="A72">
        <v>1879352041</v>
      </c>
      <c r="B72">
        <v>327</v>
      </c>
      <c r="C72" t="s">
        <v>1778</v>
      </c>
      <c r="D72" t="s">
        <v>30</v>
      </c>
      <c r="J72">
        <v>8</v>
      </c>
      <c r="K72" t="s">
        <v>2898</v>
      </c>
      <c r="L72">
        <v>110</v>
      </c>
      <c r="P72" t="s">
        <v>79</v>
      </c>
      <c r="S72" t="str">
        <f t="shared" si="37"/>
        <v xml:space="preserve"> [71] = {["ID"] = 1879352041; }; -- Hobbits of the Company: Allegiance Level 23</v>
      </c>
      <c r="T72" s="1" t="str">
        <f t="shared" si="38"/>
        <v xml:space="preserve"> [71] = {["ID"] = 1879352041; ["SAVE_INDEX"] = 327; ["TYPE"] =  7; ["VXP"] =    0; ["LP"] = 0; ["REP"] = 0; ["FACTION"] = 1; ["TIER"] = 8; ["MINI_TIER"] = "Y"; ["MIN_LVL"] = "110"; ["NAME"] = { ["EN"] = "Hobbits of the Company: Allegiance Level 23"; }; };</v>
      </c>
      <c r="U72">
        <f t="shared" si="35"/>
        <v>71</v>
      </c>
      <c r="V72" t="str">
        <f t="shared" si="39"/>
        <v xml:space="preserve"> [71] = {</v>
      </c>
      <c r="W72" t="str">
        <f t="shared" si="40"/>
        <v xml:space="preserve">["ID"] = 1879352041; </v>
      </c>
      <c r="X72" t="str">
        <f t="shared" si="41"/>
        <v xml:space="preserve">["ID"] = 1879352041; </v>
      </c>
      <c r="Y72" t="str">
        <f t="shared" si="42"/>
        <v/>
      </c>
      <c r="Z72" s="1" t="str">
        <f t="shared" si="43"/>
        <v xml:space="preserve">["SAVE_INDEX"] = 327; </v>
      </c>
      <c r="AA72">
        <f>VLOOKUP(D72,Type!A$2:B$16,2,)</f>
        <v>7</v>
      </c>
      <c r="AB72" t="str">
        <f t="shared" si="44"/>
        <v xml:space="preserve">["TYPE"] =  7; </v>
      </c>
      <c r="AC72" t="str">
        <f t="shared" si="45"/>
        <v>0</v>
      </c>
      <c r="AD72" t="str">
        <f t="shared" si="46"/>
        <v xml:space="preserve">["VXP"] =    0; </v>
      </c>
      <c r="AE72" t="str">
        <f t="shared" si="47"/>
        <v>0</v>
      </c>
      <c r="AF72" t="str">
        <f t="shared" si="48"/>
        <v xml:space="preserve">["LP"] = 0; </v>
      </c>
      <c r="AG72" t="str">
        <f t="shared" si="49"/>
        <v>0</v>
      </c>
      <c r="AH72" t="str">
        <f t="shared" si="50"/>
        <v xml:space="preserve">["REP"] = 0; </v>
      </c>
      <c r="AI72">
        <f>VLOOKUP(P72,Faction!A$2:B$77,2,)</f>
        <v>1</v>
      </c>
      <c r="AJ72" t="str">
        <f t="shared" si="51"/>
        <v xml:space="preserve">["FACTION"] = 1; </v>
      </c>
      <c r="AK72" t="str">
        <f t="shared" si="52"/>
        <v xml:space="preserve">["TIER"] = 8; </v>
      </c>
      <c r="AL72" t="str">
        <f t="shared" si="53"/>
        <v xml:space="preserve">["MINI_TIER"] = "Y"; </v>
      </c>
      <c r="AM72" t="str">
        <f t="shared" si="54"/>
        <v xml:space="preserve">["MIN_LVL"] = "110"; </v>
      </c>
      <c r="AN72" t="str">
        <f t="shared" si="55"/>
        <v/>
      </c>
      <c r="AO72" t="str">
        <f t="shared" si="56"/>
        <v xml:space="preserve">["NAME"] = { ["EN"] = "Hobbits of the Company: Allegiance Level 23"; }; </v>
      </c>
      <c r="AP72" t="str">
        <f t="shared" si="57"/>
        <v/>
      </c>
      <c r="AQ72" t="str">
        <f t="shared" si="58"/>
        <v/>
      </c>
      <c r="AR72" t="str">
        <f t="shared" si="59"/>
        <v/>
      </c>
      <c r="AS72" t="str">
        <f t="shared" si="36"/>
        <v>};</v>
      </c>
    </row>
    <row r="73" spans="1:45" x14ac:dyDescent="0.25">
      <c r="A73">
        <v>1879352085</v>
      </c>
      <c r="B73">
        <v>326</v>
      </c>
      <c r="C73" t="s">
        <v>1777</v>
      </c>
      <c r="D73" t="s">
        <v>30</v>
      </c>
      <c r="J73">
        <v>9</v>
      </c>
      <c r="K73" t="s">
        <v>2898</v>
      </c>
      <c r="L73">
        <v>110</v>
      </c>
      <c r="P73" t="s">
        <v>79</v>
      </c>
      <c r="S73" t="str">
        <f t="shared" si="37"/>
        <v xml:space="preserve"> [72] = {["ID"] = 1879352085; }; -- Hobbits of the Company: Allegiance Level 22</v>
      </c>
      <c r="T73" s="1" t="str">
        <f t="shared" si="38"/>
        <v xml:space="preserve"> [72] = {["ID"] = 1879352085; ["SAVE_INDEX"] = 326; ["TYPE"] =  7; ["VXP"] =    0; ["LP"] = 0; ["REP"] = 0; ["FACTION"] = 1; ["TIER"] = 9; ["MINI_TIER"] = "Y"; ["MIN_LVL"] = "110"; ["NAME"] = { ["EN"] = "Hobbits of the Company: Allegiance Level 22"; }; };</v>
      </c>
      <c r="U73">
        <f t="shared" si="35"/>
        <v>72</v>
      </c>
      <c r="V73" t="str">
        <f t="shared" si="39"/>
        <v xml:space="preserve"> [72] = {</v>
      </c>
      <c r="W73" t="str">
        <f t="shared" si="40"/>
        <v xml:space="preserve">["ID"] = 1879352085; </v>
      </c>
      <c r="X73" t="str">
        <f t="shared" si="41"/>
        <v xml:space="preserve">["ID"] = 1879352085; </v>
      </c>
      <c r="Y73" t="str">
        <f t="shared" si="42"/>
        <v/>
      </c>
      <c r="Z73" s="1" t="str">
        <f t="shared" si="43"/>
        <v xml:space="preserve">["SAVE_INDEX"] = 326; </v>
      </c>
      <c r="AA73">
        <f>VLOOKUP(D73,Type!A$2:B$16,2,)</f>
        <v>7</v>
      </c>
      <c r="AB73" t="str">
        <f t="shared" si="44"/>
        <v xml:space="preserve">["TYPE"] =  7; </v>
      </c>
      <c r="AC73" t="str">
        <f t="shared" si="45"/>
        <v>0</v>
      </c>
      <c r="AD73" t="str">
        <f t="shared" si="46"/>
        <v xml:space="preserve">["VXP"] =    0; </v>
      </c>
      <c r="AE73" t="str">
        <f t="shared" si="47"/>
        <v>0</v>
      </c>
      <c r="AF73" t="str">
        <f t="shared" si="48"/>
        <v xml:space="preserve">["LP"] = 0; </v>
      </c>
      <c r="AG73" t="str">
        <f t="shared" si="49"/>
        <v>0</v>
      </c>
      <c r="AH73" t="str">
        <f t="shared" si="50"/>
        <v xml:space="preserve">["REP"] = 0; </v>
      </c>
      <c r="AI73">
        <f>VLOOKUP(P73,Faction!A$2:B$77,2,)</f>
        <v>1</v>
      </c>
      <c r="AJ73" t="str">
        <f t="shared" si="51"/>
        <v xml:space="preserve">["FACTION"] = 1; </v>
      </c>
      <c r="AK73" t="str">
        <f t="shared" si="52"/>
        <v xml:space="preserve">["TIER"] = 9; </v>
      </c>
      <c r="AL73" t="str">
        <f t="shared" si="53"/>
        <v xml:space="preserve">["MINI_TIER"] = "Y"; </v>
      </c>
      <c r="AM73" t="str">
        <f t="shared" si="54"/>
        <v xml:space="preserve">["MIN_LVL"] = "110"; </v>
      </c>
      <c r="AN73" t="str">
        <f t="shared" si="55"/>
        <v/>
      </c>
      <c r="AO73" t="str">
        <f t="shared" si="56"/>
        <v xml:space="preserve">["NAME"] = { ["EN"] = "Hobbits of the Company: Allegiance Level 22"; }; </v>
      </c>
      <c r="AP73" t="str">
        <f t="shared" si="57"/>
        <v/>
      </c>
      <c r="AQ73" t="str">
        <f t="shared" si="58"/>
        <v/>
      </c>
      <c r="AR73" t="str">
        <f t="shared" si="59"/>
        <v/>
      </c>
      <c r="AS73" t="str">
        <f t="shared" si="36"/>
        <v>};</v>
      </c>
    </row>
    <row r="74" spans="1:45" x14ac:dyDescent="0.25">
      <c r="A74">
        <v>1879352073</v>
      </c>
      <c r="B74">
        <v>325</v>
      </c>
      <c r="C74" t="s">
        <v>1776</v>
      </c>
      <c r="D74" t="s">
        <v>30</v>
      </c>
      <c r="J74">
        <v>10</v>
      </c>
      <c r="K74" t="s">
        <v>2898</v>
      </c>
      <c r="L74">
        <v>110</v>
      </c>
      <c r="P74" t="s">
        <v>79</v>
      </c>
      <c r="S74" t="str">
        <f t="shared" si="37"/>
        <v xml:space="preserve"> [73] = {["ID"] = 1879352073; }; -- Hobbits of the Company: Allegiance Level 21</v>
      </c>
      <c r="T74" s="1" t="str">
        <f t="shared" si="38"/>
        <v xml:space="preserve"> [73] = {["ID"] = 1879352073; ["SAVE_INDEX"] = 325; ["TYPE"] =  7; ["VXP"] =    0; ["LP"] = 0; ["REP"] = 0; ["FACTION"] = 1; ["TIER"] = 10; ["MINI_TIER"] = "Y"; ["MIN_LVL"] = "110"; ["NAME"] = { ["EN"] = "Hobbits of the Company: Allegiance Level 21"; }; };</v>
      </c>
      <c r="U74">
        <f t="shared" si="35"/>
        <v>73</v>
      </c>
      <c r="V74" t="str">
        <f t="shared" si="39"/>
        <v xml:space="preserve"> [73] = {</v>
      </c>
      <c r="W74" t="str">
        <f t="shared" si="40"/>
        <v xml:space="preserve">["ID"] = 1879352073; </v>
      </c>
      <c r="X74" t="str">
        <f t="shared" si="41"/>
        <v xml:space="preserve">["ID"] = 1879352073; </v>
      </c>
      <c r="Y74" t="str">
        <f t="shared" si="42"/>
        <v/>
      </c>
      <c r="Z74" s="1" t="str">
        <f t="shared" si="43"/>
        <v xml:space="preserve">["SAVE_INDEX"] = 325; </v>
      </c>
      <c r="AA74">
        <f>VLOOKUP(D74,Type!A$2:B$16,2,)</f>
        <v>7</v>
      </c>
      <c r="AB74" t="str">
        <f t="shared" si="44"/>
        <v xml:space="preserve">["TYPE"] =  7; </v>
      </c>
      <c r="AC74" t="str">
        <f t="shared" si="45"/>
        <v>0</v>
      </c>
      <c r="AD74" t="str">
        <f t="shared" si="46"/>
        <v xml:space="preserve">["VXP"] =    0; </v>
      </c>
      <c r="AE74" t="str">
        <f t="shared" si="47"/>
        <v>0</v>
      </c>
      <c r="AF74" t="str">
        <f t="shared" si="48"/>
        <v xml:space="preserve">["LP"] = 0; </v>
      </c>
      <c r="AG74" t="str">
        <f t="shared" si="49"/>
        <v>0</v>
      </c>
      <c r="AH74" t="str">
        <f t="shared" si="50"/>
        <v xml:space="preserve">["REP"] = 0; </v>
      </c>
      <c r="AI74">
        <f>VLOOKUP(P74,Faction!A$2:B$77,2,)</f>
        <v>1</v>
      </c>
      <c r="AJ74" t="str">
        <f t="shared" si="51"/>
        <v xml:space="preserve">["FACTION"] = 1; </v>
      </c>
      <c r="AK74" t="str">
        <f t="shared" si="52"/>
        <v xml:space="preserve">["TIER"] = 10; </v>
      </c>
      <c r="AL74" t="str">
        <f t="shared" si="53"/>
        <v xml:space="preserve">["MINI_TIER"] = "Y"; </v>
      </c>
      <c r="AM74" t="str">
        <f t="shared" si="54"/>
        <v xml:space="preserve">["MIN_LVL"] = "110"; </v>
      </c>
      <c r="AN74" t="str">
        <f t="shared" si="55"/>
        <v/>
      </c>
      <c r="AO74" t="str">
        <f t="shared" si="56"/>
        <v xml:space="preserve">["NAME"] = { ["EN"] = "Hobbits of the Company: Allegiance Level 21"; }; </v>
      </c>
      <c r="AP74" t="str">
        <f t="shared" si="57"/>
        <v/>
      </c>
      <c r="AQ74" t="str">
        <f t="shared" si="58"/>
        <v/>
      </c>
      <c r="AR74" t="str">
        <f t="shared" si="59"/>
        <v/>
      </c>
      <c r="AS74" t="str">
        <f t="shared" si="36"/>
        <v>};</v>
      </c>
    </row>
    <row r="75" spans="1:45" x14ac:dyDescent="0.25">
      <c r="A75">
        <v>1879352114</v>
      </c>
      <c r="B75">
        <v>324</v>
      </c>
      <c r="C75" t="s">
        <v>1775</v>
      </c>
      <c r="D75" t="s">
        <v>30</v>
      </c>
      <c r="J75">
        <v>11</v>
      </c>
      <c r="K75" t="s">
        <v>2898</v>
      </c>
      <c r="L75">
        <v>110</v>
      </c>
      <c r="P75" t="s">
        <v>79</v>
      </c>
      <c r="S75" t="str">
        <f t="shared" si="37"/>
        <v xml:space="preserve"> [74] = {["ID"] = 1879352114; }; -- Hobbits of the Company: Allegiance Level 20</v>
      </c>
      <c r="T75" s="1" t="str">
        <f t="shared" si="38"/>
        <v xml:space="preserve"> [74] = {["ID"] = 1879352114; ["SAVE_INDEX"] = 324; ["TYPE"] =  7; ["VXP"] =    0; ["LP"] = 0; ["REP"] = 0; ["FACTION"] = 1; ["TIER"] = 11; ["MINI_TIER"] = "Y"; ["MIN_LVL"] = "110"; ["NAME"] = { ["EN"] = "Hobbits of the Company: Allegiance Level 20"; }; };</v>
      </c>
      <c r="U75">
        <f t="shared" si="35"/>
        <v>74</v>
      </c>
      <c r="V75" t="str">
        <f t="shared" si="39"/>
        <v xml:space="preserve"> [74] = {</v>
      </c>
      <c r="W75" t="str">
        <f t="shared" si="40"/>
        <v xml:space="preserve">["ID"] = 1879352114; </v>
      </c>
      <c r="X75" t="str">
        <f t="shared" si="41"/>
        <v xml:space="preserve">["ID"] = 1879352114; </v>
      </c>
      <c r="Y75" t="str">
        <f t="shared" si="42"/>
        <v/>
      </c>
      <c r="Z75" s="1" t="str">
        <f t="shared" si="43"/>
        <v xml:space="preserve">["SAVE_INDEX"] = 324; </v>
      </c>
      <c r="AA75">
        <f>VLOOKUP(D75,Type!A$2:B$16,2,)</f>
        <v>7</v>
      </c>
      <c r="AB75" t="str">
        <f t="shared" si="44"/>
        <v xml:space="preserve">["TYPE"] =  7; </v>
      </c>
      <c r="AC75" t="str">
        <f t="shared" si="45"/>
        <v>0</v>
      </c>
      <c r="AD75" t="str">
        <f t="shared" si="46"/>
        <v xml:space="preserve">["VXP"] =    0; </v>
      </c>
      <c r="AE75" t="str">
        <f t="shared" si="47"/>
        <v>0</v>
      </c>
      <c r="AF75" t="str">
        <f t="shared" si="48"/>
        <v xml:space="preserve">["LP"] = 0; </v>
      </c>
      <c r="AG75" t="str">
        <f t="shared" si="49"/>
        <v>0</v>
      </c>
      <c r="AH75" t="str">
        <f t="shared" si="50"/>
        <v xml:space="preserve">["REP"] = 0; </v>
      </c>
      <c r="AI75">
        <f>VLOOKUP(P75,Faction!A$2:B$77,2,)</f>
        <v>1</v>
      </c>
      <c r="AJ75" t="str">
        <f t="shared" si="51"/>
        <v xml:space="preserve">["FACTION"] = 1; </v>
      </c>
      <c r="AK75" t="str">
        <f t="shared" si="52"/>
        <v xml:space="preserve">["TIER"] = 11; </v>
      </c>
      <c r="AL75" t="str">
        <f t="shared" si="53"/>
        <v xml:space="preserve">["MINI_TIER"] = "Y"; </v>
      </c>
      <c r="AM75" t="str">
        <f t="shared" si="54"/>
        <v xml:space="preserve">["MIN_LVL"] = "110"; </v>
      </c>
      <c r="AN75" t="str">
        <f t="shared" si="55"/>
        <v/>
      </c>
      <c r="AO75" t="str">
        <f t="shared" si="56"/>
        <v xml:space="preserve">["NAME"] = { ["EN"] = "Hobbits of the Company: Allegiance Level 20"; }; </v>
      </c>
      <c r="AP75" t="str">
        <f t="shared" si="57"/>
        <v/>
      </c>
      <c r="AQ75" t="str">
        <f t="shared" si="58"/>
        <v/>
      </c>
      <c r="AR75" t="str">
        <f t="shared" si="59"/>
        <v/>
      </c>
      <c r="AS75" t="str">
        <f t="shared" si="36"/>
        <v>};</v>
      </c>
    </row>
    <row r="76" spans="1:45" x14ac:dyDescent="0.25">
      <c r="A76">
        <v>1879352033</v>
      </c>
      <c r="B76">
        <v>323</v>
      </c>
      <c r="C76" t="s">
        <v>1774</v>
      </c>
      <c r="D76" t="s">
        <v>30</v>
      </c>
      <c r="J76">
        <v>12</v>
      </c>
      <c r="K76" t="s">
        <v>2898</v>
      </c>
      <c r="L76">
        <v>110</v>
      </c>
      <c r="P76" t="s">
        <v>79</v>
      </c>
      <c r="S76" t="str">
        <f t="shared" si="37"/>
        <v xml:space="preserve"> [75] = {["ID"] = 1879352033; }; -- Hobbits of the Company: Allegiance Level 19</v>
      </c>
      <c r="T76" s="1" t="str">
        <f t="shared" si="38"/>
        <v xml:space="preserve"> [75] = {["ID"] = 1879352033; ["SAVE_INDEX"] = 323; ["TYPE"] =  7; ["VXP"] =    0; ["LP"] = 0; ["REP"] = 0; ["FACTION"] = 1; ["TIER"] = 12; ["MINI_TIER"] = "Y"; ["MIN_LVL"] = "110"; ["NAME"] = { ["EN"] = "Hobbits of the Company: Allegiance Level 19"; }; };</v>
      </c>
      <c r="U76">
        <f t="shared" si="35"/>
        <v>75</v>
      </c>
      <c r="V76" t="str">
        <f t="shared" si="39"/>
        <v xml:space="preserve"> [75] = {</v>
      </c>
      <c r="W76" t="str">
        <f t="shared" si="40"/>
        <v xml:space="preserve">["ID"] = 1879352033; </v>
      </c>
      <c r="X76" t="str">
        <f t="shared" si="41"/>
        <v xml:space="preserve">["ID"] = 1879352033; </v>
      </c>
      <c r="Y76" t="str">
        <f t="shared" si="42"/>
        <v/>
      </c>
      <c r="Z76" s="1" t="str">
        <f t="shared" si="43"/>
        <v xml:space="preserve">["SAVE_INDEX"] = 323; </v>
      </c>
      <c r="AA76">
        <f>VLOOKUP(D76,Type!A$2:B$16,2,)</f>
        <v>7</v>
      </c>
      <c r="AB76" t="str">
        <f t="shared" si="44"/>
        <v xml:space="preserve">["TYPE"] =  7; </v>
      </c>
      <c r="AC76" t="str">
        <f t="shared" si="45"/>
        <v>0</v>
      </c>
      <c r="AD76" t="str">
        <f t="shared" si="46"/>
        <v xml:space="preserve">["VXP"] =    0; </v>
      </c>
      <c r="AE76" t="str">
        <f t="shared" si="47"/>
        <v>0</v>
      </c>
      <c r="AF76" t="str">
        <f t="shared" si="48"/>
        <v xml:space="preserve">["LP"] = 0; </v>
      </c>
      <c r="AG76" t="str">
        <f t="shared" si="49"/>
        <v>0</v>
      </c>
      <c r="AH76" t="str">
        <f t="shared" si="50"/>
        <v xml:space="preserve">["REP"] = 0; </v>
      </c>
      <c r="AI76">
        <f>VLOOKUP(P76,Faction!A$2:B$77,2,)</f>
        <v>1</v>
      </c>
      <c r="AJ76" t="str">
        <f t="shared" si="51"/>
        <v xml:space="preserve">["FACTION"] = 1; </v>
      </c>
      <c r="AK76" t="str">
        <f t="shared" si="52"/>
        <v xml:space="preserve">["TIER"] = 12; </v>
      </c>
      <c r="AL76" t="str">
        <f t="shared" si="53"/>
        <v xml:space="preserve">["MINI_TIER"] = "Y"; </v>
      </c>
      <c r="AM76" t="str">
        <f t="shared" si="54"/>
        <v xml:space="preserve">["MIN_LVL"] = "110"; </v>
      </c>
      <c r="AN76" t="str">
        <f t="shared" si="55"/>
        <v/>
      </c>
      <c r="AO76" t="str">
        <f t="shared" si="56"/>
        <v xml:space="preserve">["NAME"] = { ["EN"] = "Hobbits of the Company: Allegiance Level 19"; }; </v>
      </c>
      <c r="AP76" t="str">
        <f t="shared" si="57"/>
        <v/>
      </c>
      <c r="AQ76" t="str">
        <f t="shared" si="58"/>
        <v/>
      </c>
      <c r="AR76" t="str">
        <f t="shared" si="59"/>
        <v/>
      </c>
      <c r="AS76" t="str">
        <f t="shared" si="36"/>
        <v>};</v>
      </c>
    </row>
    <row r="77" spans="1:45" x14ac:dyDescent="0.25">
      <c r="A77">
        <v>1879352074</v>
      </c>
      <c r="B77">
        <v>322</v>
      </c>
      <c r="C77" t="s">
        <v>1773</v>
      </c>
      <c r="D77" t="s">
        <v>30</v>
      </c>
      <c r="J77">
        <v>13</v>
      </c>
      <c r="K77" t="s">
        <v>2898</v>
      </c>
      <c r="L77">
        <v>110</v>
      </c>
      <c r="P77" t="s">
        <v>79</v>
      </c>
      <c r="S77" t="str">
        <f t="shared" si="37"/>
        <v xml:space="preserve"> [76] = {["ID"] = 1879352074; }; -- Hobbits of the Company: Allegiance Level 18</v>
      </c>
      <c r="T77" s="1" t="str">
        <f t="shared" si="38"/>
        <v xml:space="preserve"> [76] = {["ID"] = 1879352074; ["SAVE_INDEX"] = 322; ["TYPE"] =  7; ["VXP"] =    0; ["LP"] = 0; ["REP"] = 0; ["FACTION"] = 1; ["TIER"] = 13; ["MINI_TIER"] = "Y"; ["MIN_LVL"] = "110"; ["NAME"] = { ["EN"] = "Hobbits of the Company: Allegiance Level 18"; }; };</v>
      </c>
      <c r="U77">
        <f t="shared" si="35"/>
        <v>76</v>
      </c>
      <c r="V77" t="str">
        <f t="shared" si="39"/>
        <v xml:space="preserve"> [76] = {</v>
      </c>
      <c r="W77" t="str">
        <f t="shared" si="40"/>
        <v xml:space="preserve">["ID"] = 1879352074; </v>
      </c>
      <c r="X77" t="str">
        <f t="shared" si="41"/>
        <v xml:space="preserve">["ID"] = 1879352074; </v>
      </c>
      <c r="Y77" t="str">
        <f t="shared" si="42"/>
        <v/>
      </c>
      <c r="Z77" s="1" t="str">
        <f t="shared" si="43"/>
        <v xml:space="preserve">["SAVE_INDEX"] = 322; </v>
      </c>
      <c r="AA77">
        <f>VLOOKUP(D77,Type!A$2:B$16,2,)</f>
        <v>7</v>
      </c>
      <c r="AB77" t="str">
        <f t="shared" si="44"/>
        <v xml:space="preserve">["TYPE"] =  7; </v>
      </c>
      <c r="AC77" t="str">
        <f t="shared" si="45"/>
        <v>0</v>
      </c>
      <c r="AD77" t="str">
        <f t="shared" si="46"/>
        <v xml:space="preserve">["VXP"] =    0; </v>
      </c>
      <c r="AE77" t="str">
        <f t="shared" si="47"/>
        <v>0</v>
      </c>
      <c r="AF77" t="str">
        <f t="shared" si="48"/>
        <v xml:space="preserve">["LP"] = 0; </v>
      </c>
      <c r="AG77" t="str">
        <f t="shared" si="49"/>
        <v>0</v>
      </c>
      <c r="AH77" t="str">
        <f t="shared" si="50"/>
        <v xml:space="preserve">["REP"] = 0; </v>
      </c>
      <c r="AI77">
        <f>VLOOKUP(P77,Faction!A$2:B$77,2,)</f>
        <v>1</v>
      </c>
      <c r="AJ77" t="str">
        <f t="shared" si="51"/>
        <v xml:space="preserve">["FACTION"] = 1; </v>
      </c>
      <c r="AK77" t="str">
        <f t="shared" si="52"/>
        <v xml:space="preserve">["TIER"] = 13; </v>
      </c>
      <c r="AL77" t="str">
        <f t="shared" si="53"/>
        <v xml:space="preserve">["MINI_TIER"] = "Y"; </v>
      </c>
      <c r="AM77" t="str">
        <f t="shared" si="54"/>
        <v xml:space="preserve">["MIN_LVL"] = "110"; </v>
      </c>
      <c r="AN77" t="str">
        <f t="shared" si="55"/>
        <v/>
      </c>
      <c r="AO77" t="str">
        <f t="shared" si="56"/>
        <v xml:space="preserve">["NAME"] = { ["EN"] = "Hobbits of the Company: Allegiance Level 18"; }; </v>
      </c>
      <c r="AP77" t="str">
        <f t="shared" si="57"/>
        <v/>
      </c>
      <c r="AQ77" t="str">
        <f t="shared" si="58"/>
        <v/>
      </c>
      <c r="AR77" t="str">
        <f t="shared" si="59"/>
        <v/>
      </c>
      <c r="AS77" t="str">
        <f t="shared" si="36"/>
        <v>};</v>
      </c>
    </row>
    <row r="78" spans="1:45" x14ac:dyDescent="0.25">
      <c r="A78">
        <v>1879352115</v>
      </c>
      <c r="B78">
        <v>321</v>
      </c>
      <c r="C78" t="s">
        <v>1772</v>
      </c>
      <c r="D78" t="s">
        <v>30</v>
      </c>
      <c r="J78">
        <v>14</v>
      </c>
      <c r="K78" t="s">
        <v>2898</v>
      </c>
      <c r="L78">
        <v>110</v>
      </c>
      <c r="P78" t="s">
        <v>79</v>
      </c>
      <c r="S78" t="str">
        <f t="shared" si="37"/>
        <v xml:space="preserve"> [77] = {["ID"] = 1879352115; }; -- Hobbits of the Company: Allegiance Level 17</v>
      </c>
      <c r="T78" s="1" t="str">
        <f t="shared" si="38"/>
        <v xml:space="preserve"> [77] = {["ID"] = 1879352115; ["SAVE_INDEX"] = 321; ["TYPE"] =  7; ["VXP"] =    0; ["LP"] = 0; ["REP"] = 0; ["FACTION"] = 1; ["TIER"] = 14; ["MINI_TIER"] = "Y"; ["MIN_LVL"] = "110"; ["NAME"] = { ["EN"] = "Hobbits of the Company: Allegiance Level 17"; }; };</v>
      </c>
      <c r="U78">
        <f t="shared" si="35"/>
        <v>77</v>
      </c>
      <c r="V78" t="str">
        <f t="shared" si="39"/>
        <v xml:space="preserve"> [77] = {</v>
      </c>
      <c r="W78" t="str">
        <f t="shared" si="40"/>
        <v xml:space="preserve">["ID"] = 1879352115; </v>
      </c>
      <c r="X78" t="str">
        <f t="shared" si="41"/>
        <v xml:space="preserve">["ID"] = 1879352115; </v>
      </c>
      <c r="Y78" t="str">
        <f t="shared" si="42"/>
        <v/>
      </c>
      <c r="Z78" s="1" t="str">
        <f t="shared" si="43"/>
        <v xml:space="preserve">["SAVE_INDEX"] = 321; </v>
      </c>
      <c r="AA78">
        <f>VLOOKUP(D78,Type!A$2:B$16,2,)</f>
        <v>7</v>
      </c>
      <c r="AB78" t="str">
        <f t="shared" si="44"/>
        <v xml:space="preserve">["TYPE"] =  7; </v>
      </c>
      <c r="AC78" t="str">
        <f t="shared" si="45"/>
        <v>0</v>
      </c>
      <c r="AD78" t="str">
        <f t="shared" si="46"/>
        <v xml:space="preserve">["VXP"] =    0; </v>
      </c>
      <c r="AE78" t="str">
        <f t="shared" si="47"/>
        <v>0</v>
      </c>
      <c r="AF78" t="str">
        <f t="shared" si="48"/>
        <v xml:space="preserve">["LP"] = 0; </v>
      </c>
      <c r="AG78" t="str">
        <f t="shared" si="49"/>
        <v>0</v>
      </c>
      <c r="AH78" t="str">
        <f t="shared" si="50"/>
        <v xml:space="preserve">["REP"] = 0; </v>
      </c>
      <c r="AI78">
        <f>VLOOKUP(P78,Faction!A$2:B$77,2,)</f>
        <v>1</v>
      </c>
      <c r="AJ78" t="str">
        <f t="shared" si="51"/>
        <v xml:space="preserve">["FACTION"] = 1; </v>
      </c>
      <c r="AK78" t="str">
        <f t="shared" si="52"/>
        <v xml:space="preserve">["TIER"] = 14; </v>
      </c>
      <c r="AL78" t="str">
        <f t="shared" si="53"/>
        <v xml:space="preserve">["MINI_TIER"] = "Y"; </v>
      </c>
      <c r="AM78" t="str">
        <f t="shared" si="54"/>
        <v xml:space="preserve">["MIN_LVL"] = "110"; </v>
      </c>
      <c r="AN78" t="str">
        <f t="shared" si="55"/>
        <v/>
      </c>
      <c r="AO78" t="str">
        <f t="shared" si="56"/>
        <v xml:space="preserve">["NAME"] = { ["EN"] = "Hobbits of the Company: Allegiance Level 17"; }; </v>
      </c>
      <c r="AP78" t="str">
        <f t="shared" si="57"/>
        <v/>
      </c>
      <c r="AQ78" t="str">
        <f t="shared" si="58"/>
        <v/>
      </c>
      <c r="AR78" t="str">
        <f t="shared" si="59"/>
        <v/>
      </c>
      <c r="AS78" t="str">
        <f t="shared" si="36"/>
        <v>};</v>
      </c>
    </row>
    <row r="79" spans="1:45" x14ac:dyDescent="0.25">
      <c r="A79">
        <v>1879352062</v>
      </c>
      <c r="B79">
        <v>320</v>
      </c>
      <c r="C79" t="s">
        <v>1771</v>
      </c>
      <c r="D79" t="s">
        <v>30</v>
      </c>
      <c r="J79">
        <v>15</v>
      </c>
      <c r="K79" t="s">
        <v>2898</v>
      </c>
      <c r="L79">
        <v>110</v>
      </c>
      <c r="P79" t="s">
        <v>79</v>
      </c>
      <c r="S79" t="str">
        <f t="shared" si="37"/>
        <v xml:space="preserve"> [78] = {["ID"] = 1879352062; }; -- Hobbits of the Company: Allegiance Level 16</v>
      </c>
      <c r="T79" s="1" t="str">
        <f t="shared" si="38"/>
        <v xml:space="preserve"> [78] = {["ID"] = 1879352062; ["SAVE_INDEX"] = 320; ["TYPE"] =  7; ["VXP"] =    0; ["LP"] = 0; ["REP"] = 0; ["FACTION"] = 1; ["TIER"] = 15; ["MINI_TIER"] = "Y"; ["MIN_LVL"] = "110"; ["NAME"] = { ["EN"] = "Hobbits of the Company: Allegiance Level 16"; }; };</v>
      </c>
      <c r="U79">
        <f t="shared" si="35"/>
        <v>78</v>
      </c>
      <c r="V79" t="str">
        <f t="shared" si="39"/>
        <v xml:space="preserve"> [78] = {</v>
      </c>
      <c r="W79" t="str">
        <f t="shared" si="40"/>
        <v xml:space="preserve">["ID"] = 1879352062; </v>
      </c>
      <c r="X79" t="str">
        <f t="shared" si="41"/>
        <v xml:space="preserve">["ID"] = 1879352062; </v>
      </c>
      <c r="Y79" t="str">
        <f t="shared" si="42"/>
        <v/>
      </c>
      <c r="Z79" s="1" t="str">
        <f t="shared" si="43"/>
        <v xml:space="preserve">["SAVE_INDEX"] = 320; </v>
      </c>
      <c r="AA79">
        <f>VLOOKUP(D79,Type!A$2:B$16,2,)</f>
        <v>7</v>
      </c>
      <c r="AB79" t="str">
        <f t="shared" si="44"/>
        <v xml:space="preserve">["TYPE"] =  7; </v>
      </c>
      <c r="AC79" t="str">
        <f t="shared" si="45"/>
        <v>0</v>
      </c>
      <c r="AD79" t="str">
        <f t="shared" si="46"/>
        <v xml:space="preserve">["VXP"] =    0; </v>
      </c>
      <c r="AE79" t="str">
        <f t="shared" si="47"/>
        <v>0</v>
      </c>
      <c r="AF79" t="str">
        <f t="shared" si="48"/>
        <v xml:space="preserve">["LP"] = 0; </v>
      </c>
      <c r="AG79" t="str">
        <f t="shared" si="49"/>
        <v>0</v>
      </c>
      <c r="AH79" t="str">
        <f t="shared" si="50"/>
        <v xml:space="preserve">["REP"] = 0; </v>
      </c>
      <c r="AI79">
        <f>VLOOKUP(P79,Faction!A$2:B$77,2,)</f>
        <v>1</v>
      </c>
      <c r="AJ79" t="str">
        <f t="shared" si="51"/>
        <v xml:space="preserve">["FACTION"] = 1; </v>
      </c>
      <c r="AK79" t="str">
        <f t="shared" si="52"/>
        <v xml:space="preserve">["TIER"] = 15; </v>
      </c>
      <c r="AL79" t="str">
        <f t="shared" si="53"/>
        <v xml:space="preserve">["MINI_TIER"] = "Y"; </v>
      </c>
      <c r="AM79" t="str">
        <f t="shared" si="54"/>
        <v xml:space="preserve">["MIN_LVL"] = "110"; </v>
      </c>
      <c r="AN79" t="str">
        <f t="shared" si="55"/>
        <v/>
      </c>
      <c r="AO79" t="str">
        <f t="shared" si="56"/>
        <v xml:space="preserve">["NAME"] = { ["EN"] = "Hobbits of the Company: Allegiance Level 16"; }; </v>
      </c>
      <c r="AP79" t="str">
        <f t="shared" si="57"/>
        <v/>
      </c>
      <c r="AQ79" t="str">
        <f t="shared" si="58"/>
        <v/>
      </c>
      <c r="AR79" t="str">
        <f t="shared" si="59"/>
        <v/>
      </c>
      <c r="AS79" t="str">
        <f t="shared" si="36"/>
        <v>};</v>
      </c>
    </row>
    <row r="80" spans="1:45" x14ac:dyDescent="0.25">
      <c r="A80">
        <v>1879352063</v>
      </c>
      <c r="B80">
        <v>319</v>
      </c>
      <c r="C80" t="s">
        <v>1770</v>
      </c>
      <c r="D80" t="s">
        <v>30</v>
      </c>
      <c r="J80">
        <v>16</v>
      </c>
      <c r="K80" t="s">
        <v>2898</v>
      </c>
      <c r="L80">
        <v>110</v>
      </c>
      <c r="P80" t="s">
        <v>79</v>
      </c>
      <c r="S80" t="str">
        <f t="shared" si="37"/>
        <v xml:space="preserve"> [79] = {["ID"] = 1879352063; }; -- Hobbits of the Company: Allegiance Level 15</v>
      </c>
      <c r="T80" s="1" t="str">
        <f t="shared" si="38"/>
        <v xml:space="preserve"> [79] = {["ID"] = 1879352063; ["SAVE_INDEX"] = 319; ["TYPE"] =  7; ["VXP"] =    0; ["LP"] = 0; ["REP"] = 0; ["FACTION"] = 1; ["TIER"] = 16; ["MINI_TIER"] = "Y"; ["MIN_LVL"] = "110"; ["NAME"] = { ["EN"] = "Hobbits of the Company: Allegiance Level 15"; }; };</v>
      </c>
      <c r="U80">
        <f t="shared" si="35"/>
        <v>79</v>
      </c>
      <c r="V80" t="str">
        <f t="shared" si="39"/>
        <v xml:space="preserve"> [79] = {</v>
      </c>
      <c r="W80" t="str">
        <f t="shared" si="40"/>
        <v xml:space="preserve">["ID"] = 1879352063; </v>
      </c>
      <c r="X80" t="str">
        <f t="shared" si="41"/>
        <v xml:space="preserve">["ID"] = 1879352063; </v>
      </c>
      <c r="Y80" t="str">
        <f t="shared" si="42"/>
        <v/>
      </c>
      <c r="Z80" s="1" t="str">
        <f t="shared" si="43"/>
        <v xml:space="preserve">["SAVE_INDEX"] = 319; </v>
      </c>
      <c r="AA80">
        <f>VLOOKUP(D80,Type!A$2:B$16,2,)</f>
        <v>7</v>
      </c>
      <c r="AB80" t="str">
        <f t="shared" si="44"/>
        <v xml:space="preserve">["TYPE"] =  7; </v>
      </c>
      <c r="AC80" t="str">
        <f t="shared" si="45"/>
        <v>0</v>
      </c>
      <c r="AD80" t="str">
        <f t="shared" si="46"/>
        <v xml:space="preserve">["VXP"] =    0; </v>
      </c>
      <c r="AE80" t="str">
        <f t="shared" si="47"/>
        <v>0</v>
      </c>
      <c r="AF80" t="str">
        <f t="shared" si="48"/>
        <v xml:space="preserve">["LP"] = 0; </v>
      </c>
      <c r="AG80" t="str">
        <f t="shared" si="49"/>
        <v>0</v>
      </c>
      <c r="AH80" t="str">
        <f t="shared" si="50"/>
        <v xml:space="preserve">["REP"] = 0; </v>
      </c>
      <c r="AI80">
        <f>VLOOKUP(P80,Faction!A$2:B$77,2,)</f>
        <v>1</v>
      </c>
      <c r="AJ80" t="str">
        <f t="shared" si="51"/>
        <v xml:space="preserve">["FACTION"] = 1; </v>
      </c>
      <c r="AK80" t="str">
        <f t="shared" si="52"/>
        <v xml:space="preserve">["TIER"] = 16; </v>
      </c>
      <c r="AL80" t="str">
        <f t="shared" si="53"/>
        <v xml:space="preserve">["MINI_TIER"] = "Y"; </v>
      </c>
      <c r="AM80" t="str">
        <f t="shared" si="54"/>
        <v xml:space="preserve">["MIN_LVL"] = "110"; </v>
      </c>
      <c r="AN80" t="str">
        <f t="shared" si="55"/>
        <v/>
      </c>
      <c r="AO80" t="str">
        <f t="shared" si="56"/>
        <v xml:space="preserve">["NAME"] = { ["EN"] = "Hobbits of the Company: Allegiance Level 15"; }; </v>
      </c>
      <c r="AP80" t="str">
        <f t="shared" si="57"/>
        <v/>
      </c>
      <c r="AQ80" t="str">
        <f t="shared" si="58"/>
        <v/>
      </c>
      <c r="AR80" t="str">
        <f t="shared" si="59"/>
        <v/>
      </c>
      <c r="AS80" t="str">
        <f t="shared" si="36"/>
        <v>};</v>
      </c>
    </row>
    <row r="81" spans="1:45" x14ac:dyDescent="0.25">
      <c r="A81">
        <v>1879352105</v>
      </c>
      <c r="B81">
        <v>318</v>
      </c>
      <c r="C81" t="s">
        <v>1769</v>
      </c>
      <c r="D81" t="s">
        <v>30</v>
      </c>
      <c r="J81">
        <v>17</v>
      </c>
      <c r="K81" t="s">
        <v>2898</v>
      </c>
      <c r="L81">
        <v>110</v>
      </c>
      <c r="P81" t="s">
        <v>79</v>
      </c>
      <c r="S81" t="str">
        <f t="shared" si="37"/>
        <v xml:space="preserve"> [80] = {["ID"] = 1879352105; }; -- Hobbits of the Company: Allegiance Level 14</v>
      </c>
      <c r="T81" s="1" t="str">
        <f t="shared" si="38"/>
        <v xml:space="preserve"> [80] = {["ID"] = 1879352105; ["SAVE_INDEX"] = 318; ["TYPE"] =  7; ["VXP"] =    0; ["LP"] = 0; ["REP"] = 0; ["FACTION"] = 1; ["TIER"] = 17; ["MINI_TIER"] = "Y"; ["MIN_LVL"] = "110"; ["NAME"] = { ["EN"] = "Hobbits of the Company: Allegiance Level 14"; }; };</v>
      </c>
      <c r="U81">
        <f t="shared" si="35"/>
        <v>80</v>
      </c>
      <c r="V81" t="str">
        <f t="shared" si="39"/>
        <v xml:space="preserve"> [80] = {</v>
      </c>
      <c r="W81" t="str">
        <f t="shared" si="40"/>
        <v xml:space="preserve">["ID"] = 1879352105; </v>
      </c>
      <c r="X81" t="str">
        <f t="shared" si="41"/>
        <v xml:space="preserve">["ID"] = 1879352105; </v>
      </c>
      <c r="Y81" t="str">
        <f t="shared" si="42"/>
        <v/>
      </c>
      <c r="Z81" s="1" t="str">
        <f t="shared" si="43"/>
        <v xml:space="preserve">["SAVE_INDEX"] = 318; </v>
      </c>
      <c r="AA81">
        <f>VLOOKUP(D81,Type!A$2:B$16,2,)</f>
        <v>7</v>
      </c>
      <c r="AB81" t="str">
        <f t="shared" si="44"/>
        <v xml:space="preserve">["TYPE"] =  7; </v>
      </c>
      <c r="AC81" t="str">
        <f t="shared" si="45"/>
        <v>0</v>
      </c>
      <c r="AD81" t="str">
        <f t="shared" si="46"/>
        <v xml:space="preserve">["VXP"] =    0; </v>
      </c>
      <c r="AE81" t="str">
        <f t="shared" si="47"/>
        <v>0</v>
      </c>
      <c r="AF81" t="str">
        <f t="shared" si="48"/>
        <v xml:space="preserve">["LP"] = 0; </v>
      </c>
      <c r="AG81" t="str">
        <f t="shared" si="49"/>
        <v>0</v>
      </c>
      <c r="AH81" t="str">
        <f t="shared" si="50"/>
        <v xml:space="preserve">["REP"] = 0; </v>
      </c>
      <c r="AI81">
        <f>VLOOKUP(P81,Faction!A$2:B$77,2,)</f>
        <v>1</v>
      </c>
      <c r="AJ81" t="str">
        <f t="shared" si="51"/>
        <v xml:space="preserve">["FACTION"] = 1; </v>
      </c>
      <c r="AK81" t="str">
        <f t="shared" si="52"/>
        <v xml:space="preserve">["TIER"] = 17; </v>
      </c>
      <c r="AL81" t="str">
        <f t="shared" si="53"/>
        <v xml:space="preserve">["MINI_TIER"] = "Y"; </v>
      </c>
      <c r="AM81" t="str">
        <f t="shared" si="54"/>
        <v xml:space="preserve">["MIN_LVL"] = "110"; </v>
      </c>
      <c r="AN81" t="str">
        <f t="shared" si="55"/>
        <v/>
      </c>
      <c r="AO81" t="str">
        <f t="shared" si="56"/>
        <v xml:space="preserve">["NAME"] = { ["EN"] = "Hobbits of the Company: Allegiance Level 14"; }; </v>
      </c>
      <c r="AP81" t="str">
        <f t="shared" si="57"/>
        <v/>
      </c>
      <c r="AQ81" t="str">
        <f t="shared" si="58"/>
        <v/>
      </c>
      <c r="AR81" t="str">
        <f t="shared" si="59"/>
        <v/>
      </c>
      <c r="AS81" t="str">
        <f t="shared" si="36"/>
        <v>};</v>
      </c>
    </row>
    <row r="82" spans="1:45" x14ac:dyDescent="0.25">
      <c r="A82">
        <v>1879352053</v>
      </c>
      <c r="B82">
        <v>317</v>
      </c>
      <c r="C82" t="s">
        <v>1768</v>
      </c>
      <c r="D82" t="s">
        <v>30</v>
      </c>
      <c r="J82">
        <v>18</v>
      </c>
      <c r="K82" t="s">
        <v>2898</v>
      </c>
      <c r="L82">
        <v>110</v>
      </c>
      <c r="P82" t="s">
        <v>79</v>
      </c>
      <c r="S82" t="str">
        <f t="shared" si="37"/>
        <v xml:space="preserve"> [81] = {["ID"] = 1879352053; }; -- Hobbits of the Company: Allegiance Level 13</v>
      </c>
      <c r="T82" s="1" t="str">
        <f t="shared" si="38"/>
        <v xml:space="preserve"> [81] = {["ID"] = 1879352053; ["SAVE_INDEX"] = 317; ["TYPE"] =  7; ["VXP"] =    0; ["LP"] = 0; ["REP"] = 0; ["FACTION"] = 1; ["TIER"] = 18; ["MINI_TIER"] = "Y"; ["MIN_LVL"] = "110"; ["NAME"] = { ["EN"] = "Hobbits of the Company: Allegiance Level 13"; }; };</v>
      </c>
      <c r="U82">
        <f t="shared" si="35"/>
        <v>81</v>
      </c>
      <c r="V82" t="str">
        <f t="shared" si="39"/>
        <v xml:space="preserve"> [81] = {</v>
      </c>
      <c r="W82" t="str">
        <f t="shared" si="40"/>
        <v xml:space="preserve">["ID"] = 1879352053; </v>
      </c>
      <c r="X82" t="str">
        <f t="shared" si="41"/>
        <v xml:space="preserve">["ID"] = 1879352053; </v>
      </c>
      <c r="Y82" t="str">
        <f t="shared" si="42"/>
        <v/>
      </c>
      <c r="Z82" s="1" t="str">
        <f t="shared" si="43"/>
        <v xml:space="preserve">["SAVE_INDEX"] = 317; </v>
      </c>
      <c r="AA82">
        <f>VLOOKUP(D82,Type!A$2:B$16,2,)</f>
        <v>7</v>
      </c>
      <c r="AB82" t="str">
        <f t="shared" si="44"/>
        <v xml:space="preserve">["TYPE"] =  7; </v>
      </c>
      <c r="AC82" t="str">
        <f t="shared" si="45"/>
        <v>0</v>
      </c>
      <c r="AD82" t="str">
        <f t="shared" si="46"/>
        <v xml:space="preserve">["VXP"] =    0; </v>
      </c>
      <c r="AE82" t="str">
        <f t="shared" si="47"/>
        <v>0</v>
      </c>
      <c r="AF82" t="str">
        <f t="shared" si="48"/>
        <v xml:space="preserve">["LP"] = 0; </v>
      </c>
      <c r="AG82" t="str">
        <f t="shared" si="49"/>
        <v>0</v>
      </c>
      <c r="AH82" t="str">
        <f t="shared" si="50"/>
        <v xml:space="preserve">["REP"] = 0; </v>
      </c>
      <c r="AI82">
        <f>VLOOKUP(P82,Faction!A$2:B$77,2,)</f>
        <v>1</v>
      </c>
      <c r="AJ82" t="str">
        <f t="shared" si="51"/>
        <v xml:space="preserve">["FACTION"] = 1; </v>
      </c>
      <c r="AK82" t="str">
        <f t="shared" si="52"/>
        <v xml:space="preserve">["TIER"] = 18; </v>
      </c>
      <c r="AL82" t="str">
        <f t="shared" si="53"/>
        <v xml:space="preserve">["MINI_TIER"] = "Y"; </v>
      </c>
      <c r="AM82" t="str">
        <f t="shared" si="54"/>
        <v xml:space="preserve">["MIN_LVL"] = "110"; </v>
      </c>
      <c r="AN82" t="str">
        <f t="shared" si="55"/>
        <v/>
      </c>
      <c r="AO82" t="str">
        <f t="shared" si="56"/>
        <v xml:space="preserve">["NAME"] = { ["EN"] = "Hobbits of the Company: Allegiance Level 13"; }; </v>
      </c>
      <c r="AP82" t="str">
        <f t="shared" si="57"/>
        <v/>
      </c>
      <c r="AQ82" t="str">
        <f t="shared" si="58"/>
        <v/>
      </c>
      <c r="AR82" t="str">
        <f t="shared" si="59"/>
        <v/>
      </c>
      <c r="AS82" t="str">
        <f t="shared" si="36"/>
        <v>};</v>
      </c>
    </row>
    <row r="83" spans="1:45" x14ac:dyDescent="0.25">
      <c r="A83">
        <v>1879352094</v>
      </c>
      <c r="B83">
        <v>316</v>
      </c>
      <c r="C83" t="s">
        <v>1767</v>
      </c>
      <c r="D83" t="s">
        <v>30</v>
      </c>
      <c r="J83">
        <v>19</v>
      </c>
      <c r="K83" t="s">
        <v>2898</v>
      </c>
      <c r="L83">
        <v>110</v>
      </c>
      <c r="P83" t="s">
        <v>79</v>
      </c>
      <c r="S83" t="str">
        <f t="shared" si="37"/>
        <v xml:space="preserve"> [82] = {["ID"] = 1879352094; }; -- Hobbits of the Company: Allegiance Level 12</v>
      </c>
      <c r="T83" s="1" t="str">
        <f t="shared" si="38"/>
        <v xml:space="preserve"> [82] = {["ID"] = 1879352094; ["SAVE_INDEX"] = 316; ["TYPE"] =  7; ["VXP"] =    0; ["LP"] = 0; ["REP"] = 0; ["FACTION"] = 1; ["TIER"] = 19; ["MINI_TIER"] = "Y"; ["MIN_LVL"] = "110"; ["NAME"] = { ["EN"] = "Hobbits of the Company: Allegiance Level 12"; }; };</v>
      </c>
      <c r="U83">
        <f t="shared" si="35"/>
        <v>82</v>
      </c>
      <c r="V83" t="str">
        <f t="shared" si="39"/>
        <v xml:space="preserve"> [82] = {</v>
      </c>
      <c r="W83" t="str">
        <f t="shared" si="40"/>
        <v xml:space="preserve">["ID"] = 1879352094; </v>
      </c>
      <c r="X83" t="str">
        <f t="shared" si="41"/>
        <v xml:space="preserve">["ID"] = 1879352094; </v>
      </c>
      <c r="Y83" t="str">
        <f t="shared" si="42"/>
        <v/>
      </c>
      <c r="Z83" s="1" t="str">
        <f t="shared" si="43"/>
        <v xml:space="preserve">["SAVE_INDEX"] = 316; </v>
      </c>
      <c r="AA83">
        <f>VLOOKUP(D83,Type!A$2:B$16,2,)</f>
        <v>7</v>
      </c>
      <c r="AB83" t="str">
        <f t="shared" si="44"/>
        <v xml:space="preserve">["TYPE"] =  7; </v>
      </c>
      <c r="AC83" t="str">
        <f t="shared" si="45"/>
        <v>0</v>
      </c>
      <c r="AD83" t="str">
        <f t="shared" si="46"/>
        <v xml:space="preserve">["VXP"] =    0; </v>
      </c>
      <c r="AE83" t="str">
        <f t="shared" si="47"/>
        <v>0</v>
      </c>
      <c r="AF83" t="str">
        <f t="shared" si="48"/>
        <v xml:space="preserve">["LP"] = 0; </v>
      </c>
      <c r="AG83" t="str">
        <f t="shared" si="49"/>
        <v>0</v>
      </c>
      <c r="AH83" t="str">
        <f t="shared" si="50"/>
        <v xml:space="preserve">["REP"] = 0; </v>
      </c>
      <c r="AI83">
        <f>VLOOKUP(P83,Faction!A$2:B$77,2,)</f>
        <v>1</v>
      </c>
      <c r="AJ83" t="str">
        <f t="shared" si="51"/>
        <v xml:space="preserve">["FACTION"] = 1; </v>
      </c>
      <c r="AK83" t="str">
        <f t="shared" si="52"/>
        <v xml:space="preserve">["TIER"] = 19; </v>
      </c>
      <c r="AL83" t="str">
        <f t="shared" si="53"/>
        <v xml:space="preserve">["MINI_TIER"] = "Y"; </v>
      </c>
      <c r="AM83" t="str">
        <f t="shared" si="54"/>
        <v xml:space="preserve">["MIN_LVL"] = "110"; </v>
      </c>
      <c r="AN83" t="str">
        <f t="shared" si="55"/>
        <v/>
      </c>
      <c r="AO83" t="str">
        <f t="shared" si="56"/>
        <v xml:space="preserve">["NAME"] = { ["EN"] = "Hobbits of the Company: Allegiance Level 12"; }; </v>
      </c>
      <c r="AP83" t="str">
        <f t="shared" si="57"/>
        <v/>
      </c>
      <c r="AQ83" t="str">
        <f t="shared" si="58"/>
        <v/>
      </c>
      <c r="AR83" t="str">
        <f t="shared" si="59"/>
        <v/>
      </c>
      <c r="AS83" t="str">
        <f t="shared" si="36"/>
        <v>};</v>
      </c>
    </row>
    <row r="84" spans="1:45" x14ac:dyDescent="0.25">
      <c r="A84">
        <v>1879352086</v>
      </c>
      <c r="B84">
        <v>315</v>
      </c>
      <c r="C84" t="s">
        <v>1766</v>
      </c>
      <c r="D84" t="s">
        <v>30</v>
      </c>
      <c r="J84">
        <v>20</v>
      </c>
      <c r="K84" t="s">
        <v>2898</v>
      </c>
      <c r="L84">
        <v>110</v>
      </c>
      <c r="P84" t="s">
        <v>79</v>
      </c>
      <c r="S84" t="str">
        <f t="shared" si="37"/>
        <v xml:space="preserve"> [83] = {["ID"] = 1879352086; }; -- Hobbits of the Company: Allegiance Level 11</v>
      </c>
      <c r="T84" s="1" t="str">
        <f t="shared" si="38"/>
        <v xml:space="preserve"> [83] = {["ID"] = 1879352086; ["SAVE_INDEX"] = 315; ["TYPE"] =  7; ["VXP"] =    0; ["LP"] = 0; ["REP"] = 0; ["FACTION"] = 1; ["TIER"] = 20; ["MINI_TIER"] = "Y"; ["MIN_LVL"] = "110"; ["NAME"] = { ["EN"] = "Hobbits of the Company: Allegiance Level 11"; }; };</v>
      </c>
      <c r="U84">
        <f t="shared" si="35"/>
        <v>83</v>
      </c>
      <c r="V84" t="str">
        <f t="shared" si="39"/>
        <v xml:space="preserve"> [83] = {</v>
      </c>
      <c r="W84" t="str">
        <f t="shared" si="40"/>
        <v xml:space="preserve">["ID"] = 1879352086; </v>
      </c>
      <c r="X84" t="str">
        <f t="shared" si="41"/>
        <v xml:space="preserve">["ID"] = 1879352086; </v>
      </c>
      <c r="Y84" t="str">
        <f t="shared" si="42"/>
        <v/>
      </c>
      <c r="Z84" s="1" t="str">
        <f t="shared" si="43"/>
        <v xml:space="preserve">["SAVE_INDEX"] = 315; </v>
      </c>
      <c r="AA84">
        <f>VLOOKUP(D84,Type!A$2:B$16,2,)</f>
        <v>7</v>
      </c>
      <c r="AB84" t="str">
        <f t="shared" si="44"/>
        <v xml:space="preserve">["TYPE"] =  7; </v>
      </c>
      <c r="AC84" t="str">
        <f t="shared" si="45"/>
        <v>0</v>
      </c>
      <c r="AD84" t="str">
        <f t="shared" si="46"/>
        <v xml:space="preserve">["VXP"] =    0; </v>
      </c>
      <c r="AE84" t="str">
        <f t="shared" si="47"/>
        <v>0</v>
      </c>
      <c r="AF84" t="str">
        <f t="shared" si="48"/>
        <v xml:space="preserve">["LP"] = 0; </v>
      </c>
      <c r="AG84" t="str">
        <f t="shared" si="49"/>
        <v>0</v>
      </c>
      <c r="AH84" t="str">
        <f t="shared" si="50"/>
        <v xml:space="preserve">["REP"] = 0; </v>
      </c>
      <c r="AI84">
        <f>VLOOKUP(P84,Faction!A$2:B$77,2,)</f>
        <v>1</v>
      </c>
      <c r="AJ84" t="str">
        <f t="shared" si="51"/>
        <v xml:space="preserve">["FACTION"] = 1; </v>
      </c>
      <c r="AK84" t="str">
        <f t="shared" si="52"/>
        <v xml:space="preserve">["TIER"] = 20; </v>
      </c>
      <c r="AL84" t="str">
        <f t="shared" si="53"/>
        <v xml:space="preserve">["MINI_TIER"] = "Y"; </v>
      </c>
      <c r="AM84" t="str">
        <f t="shared" si="54"/>
        <v xml:space="preserve">["MIN_LVL"] = "110"; </v>
      </c>
      <c r="AN84" t="str">
        <f t="shared" si="55"/>
        <v/>
      </c>
      <c r="AO84" t="str">
        <f t="shared" si="56"/>
        <v xml:space="preserve">["NAME"] = { ["EN"] = "Hobbits of the Company: Allegiance Level 11"; }; </v>
      </c>
      <c r="AP84" t="str">
        <f t="shared" si="57"/>
        <v/>
      </c>
      <c r="AQ84" t="str">
        <f t="shared" si="58"/>
        <v/>
      </c>
      <c r="AR84" t="str">
        <f t="shared" si="59"/>
        <v/>
      </c>
      <c r="AS84" t="str">
        <f t="shared" si="36"/>
        <v>};</v>
      </c>
    </row>
    <row r="85" spans="1:45" x14ac:dyDescent="0.25">
      <c r="A85">
        <v>1879352034</v>
      </c>
      <c r="B85">
        <v>314</v>
      </c>
      <c r="C85" t="s">
        <v>1765</v>
      </c>
      <c r="D85" t="s">
        <v>30</v>
      </c>
      <c r="J85">
        <v>21</v>
      </c>
      <c r="K85" t="s">
        <v>2898</v>
      </c>
      <c r="L85">
        <v>110</v>
      </c>
      <c r="P85" t="s">
        <v>79</v>
      </c>
      <c r="S85" t="str">
        <f t="shared" si="37"/>
        <v xml:space="preserve"> [84] = {["ID"] = 1879352034; }; -- Hobbits of the Company: Allegiance Level 10</v>
      </c>
      <c r="T85" s="1" t="str">
        <f t="shared" si="38"/>
        <v xml:space="preserve"> [84] = {["ID"] = 1879352034; ["SAVE_INDEX"] = 314; ["TYPE"] =  7; ["VXP"] =    0; ["LP"] = 0; ["REP"] = 0; ["FACTION"] = 1; ["TIER"] = 21; ["MINI_TIER"] = "Y"; ["MIN_LVL"] = "110"; ["NAME"] = { ["EN"] = "Hobbits of the Company: Allegiance Level 10"; }; };</v>
      </c>
      <c r="U85">
        <f t="shared" si="35"/>
        <v>84</v>
      </c>
      <c r="V85" t="str">
        <f t="shared" si="39"/>
        <v xml:space="preserve"> [84] = {</v>
      </c>
      <c r="W85" t="str">
        <f t="shared" si="40"/>
        <v xml:space="preserve">["ID"] = 1879352034; </v>
      </c>
      <c r="X85" t="str">
        <f t="shared" si="41"/>
        <v xml:space="preserve">["ID"] = 1879352034; </v>
      </c>
      <c r="Y85" t="str">
        <f t="shared" si="42"/>
        <v/>
      </c>
      <c r="Z85" s="1" t="str">
        <f t="shared" si="43"/>
        <v xml:space="preserve">["SAVE_INDEX"] = 314; </v>
      </c>
      <c r="AA85">
        <f>VLOOKUP(D85,Type!A$2:B$16,2,)</f>
        <v>7</v>
      </c>
      <c r="AB85" t="str">
        <f t="shared" si="44"/>
        <v xml:space="preserve">["TYPE"] =  7; </v>
      </c>
      <c r="AC85" t="str">
        <f t="shared" si="45"/>
        <v>0</v>
      </c>
      <c r="AD85" t="str">
        <f t="shared" si="46"/>
        <v xml:space="preserve">["VXP"] =    0; </v>
      </c>
      <c r="AE85" t="str">
        <f t="shared" si="47"/>
        <v>0</v>
      </c>
      <c r="AF85" t="str">
        <f t="shared" si="48"/>
        <v xml:space="preserve">["LP"] = 0; </v>
      </c>
      <c r="AG85" t="str">
        <f t="shared" si="49"/>
        <v>0</v>
      </c>
      <c r="AH85" t="str">
        <f t="shared" si="50"/>
        <v xml:space="preserve">["REP"] = 0; </v>
      </c>
      <c r="AI85">
        <f>VLOOKUP(P85,Faction!A$2:B$77,2,)</f>
        <v>1</v>
      </c>
      <c r="AJ85" t="str">
        <f t="shared" si="51"/>
        <v xml:space="preserve">["FACTION"] = 1; </v>
      </c>
      <c r="AK85" t="str">
        <f t="shared" si="52"/>
        <v xml:space="preserve">["TIER"] = 21; </v>
      </c>
      <c r="AL85" t="str">
        <f t="shared" si="53"/>
        <v xml:space="preserve">["MINI_TIER"] = "Y"; </v>
      </c>
      <c r="AM85" t="str">
        <f t="shared" si="54"/>
        <v xml:space="preserve">["MIN_LVL"] = "110"; </v>
      </c>
      <c r="AN85" t="str">
        <f t="shared" si="55"/>
        <v/>
      </c>
      <c r="AO85" t="str">
        <f t="shared" si="56"/>
        <v xml:space="preserve">["NAME"] = { ["EN"] = "Hobbits of the Company: Allegiance Level 10"; }; </v>
      </c>
      <c r="AP85" t="str">
        <f t="shared" si="57"/>
        <v/>
      </c>
      <c r="AQ85" t="str">
        <f t="shared" si="58"/>
        <v/>
      </c>
      <c r="AR85" t="str">
        <f t="shared" si="59"/>
        <v/>
      </c>
      <c r="AS85" t="str">
        <f t="shared" si="36"/>
        <v>};</v>
      </c>
    </row>
    <row r="86" spans="1:45" x14ac:dyDescent="0.25">
      <c r="A86">
        <v>1879352092</v>
      </c>
      <c r="B86">
        <v>313</v>
      </c>
      <c r="C86" t="s">
        <v>1764</v>
      </c>
      <c r="D86" t="s">
        <v>30</v>
      </c>
      <c r="J86">
        <v>22</v>
      </c>
      <c r="K86" t="s">
        <v>2898</v>
      </c>
      <c r="L86">
        <v>110</v>
      </c>
      <c r="P86" t="s">
        <v>79</v>
      </c>
      <c r="S86" t="str">
        <f t="shared" si="37"/>
        <v xml:space="preserve"> [85] = {["ID"] = 1879352092; }; -- Hobbits of the Company: Allegiance Level 9</v>
      </c>
      <c r="T86" s="1" t="str">
        <f t="shared" si="38"/>
        <v xml:space="preserve"> [85] = {["ID"] = 1879352092; ["SAVE_INDEX"] = 313; ["TYPE"] =  7; ["VXP"] =    0; ["LP"] = 0; ["REP"] = 0; ["FACTION"] = 1; ["TIER"] = 22; ["MINI_TIER"] = "Y"; ["MIN_LVL"] = "110"; ["NAME"] = { ["EN"] = "Hobbits of the Company: Allegiance Level 9"; }; };</v>
      </c>
      <c r="U86">
        <f t="shared" si="35"/>
        <v>85</v>
      </c>
      <c r="V86" t="str">
        <f t="shared" si="39"/>
        <v xml:space="preserve"> [85] = {</v>
      </c>
      <c r="W86" t="str">
        <f t="shared" si="40"/>
        <v xml:space="preserve">["ID"] = 1879352092; </v>
      </c>
      <c r="X86" t="str">
        <f t="shared" si="41"/>
        <v xml:space="preserve">["ID"] = 1879352092; </v>
      </c>
      <c r="Y86" t="str">
        <f t="shared" si="42"/>
        <v/>
      </c>
      <c r="Z86" s="1" t="str">
        <f t="shared" si="43"/>
        <v xml:space="preserve">["SAVE_INDEX"] = 313; </v>
      </c>
      <c r="AA86">
        <f>VLOOKUP(D86,Type!A$2:B$16,2,)</f>
        <v>7</v>
      </c>
      <c r="AB86" t="str">
        <f t="shared" si="44"/>
        <v xml:space="preserve">["TYPE"] =  7; </v>
      </c>
      <c r="AC86" t="str">
        <f t="shared" si="45"/>
        <v>0</v>
      </c>
      <c r="AD86" t="str">
        <f t="shared" si="46"/>
        <v xml:space="preserve">["VXP"] =    0; </v>
      </c>
      <c r="AE86" t="str">
        <f t="shared" si="47"/>
        <v>0</v>
      </c>
      <c r="AF86" t="str">
        <f t="shared" si="48"/>
        <v xml:space="preserve">["LP"] = 0; </v>
      </c>
      <c r="AG86" t="str">
        <f t="shared" si="49"/>
        <v>0</v>
      </c>
      <c r="AH86" t="str">
        <f t="shared" si="50"/>
        <v xml:space="preserve">["REP"] = 0; </v>
      </c>
      <c r="AI86">
        <f>VLOOKUP(P86,Faction!A$2:B$77,2,)</f>
        <v>1</v>
      </c>
      <c r="AJ86" t="str">
        <f t="shared" si="51"/>
        <v xml:space="preserve">["FACTION"] = 1; </v>
      </c>
      <c r="AK86" t="str">
        <f t="shared" si="52"/>
        <v xml:space="preserve">["TIER"] = 22; </v>
      </c>
      <c r="AL86" t="str">
        <f t="shared" si="53"/>
        <v xml:space="preserve">["MINI_TIER"] = "Y"; </v>
      </c>
      <c r="AM86" t="str">
        <f t="shared" si="54"/>
        <v xml:space="preserve">["MIN_LVL"] = "110"; </v>
      </c>
      <c r="AN86" t="str">
        <f t="shared" si="55"/>
        <v/>
      </c>
      <c r="AO86" t="str">
        <f t="shared" si="56"/>
        <v xml:space="preserve">["NAME"] = { ["EN"] = "Hobbits of the Company: Allegiance Level 9"; }; </v>
      </c>
      <c r="AP86" t="str">
        <f t="shared" si="57"/>
        <v/>
      </c>
      <c r="AQ86" t="str">
        <f t="shared" si="58"/>
        <v/>
      </c>
      <c r="AR86" t="str">
        <f t="shared" si="59"/>
        <v/>
      </c>
      <c r="AS86" t="str">
        <f t="shared" si="36"/>
        <v>};</v>
      </c>
    </row>
    <row r="87" spans="1:45" x14ac:dyDescent="0.25">
      <c r="A87">
        <v>1879352040</v>
      </c>
      <c r="B87">
        <v>312</v>
      </c>
      <c r="C87" t="s">
        <v>1763</v>
      </c>
      <c r="D87" t="s">
        <v>30</v>
      </c>
      <c r="J87">
        <v>23</v>
      </c>
      <c r="K87" t="s">
        <v>2898</v>
      </c>
      <c r="L87">
        <v>110</v>
      </c>
      <c r="P87" t="s">
        <v>79</v>
      </c>
      <c r="S87" t="str">
        <f t="shared" si="37"/>
        <v xml:space="preserve"> [86] = {["ID"] = 1879352040; }; -- Hobbits of the Company: Allegiance Level 8</v>
      </c>
      <c r="T87" s="1" t="str">
        <f t="shared" si="38"/>
        <v xml:space="preserve"> [86] = {["ID"] = 1879352040; ["SAVE_INDEX"] = 312; ["TYPE"] =  7; ["VXP"] =    0; ["LP"] = 0; ["REP"] = 0; ["FACTION"] = 1; ["TIER"] = 23; ["MINI_TIER"] = "Y"; ["MIN_LVL"] = "110"; ["NAME"] = { ["EN"] = "Hobbits of the Company: Allegiance Level 8"; }; };</v>
      </c>
      <c r="U87">
        <f t="shared" si="35"/>
        <v>86</v>
      </c>
      <c r="V87" t="str">
        <f t="shared" si="39"/>
        <v xml:space="preserve"> [86] = {</v>
      </c>
      <c r="W87" t="str">
        <f t="shared" si="40"/>
        <v xml:space="preserve">["ID"] = 1879352040; </v>
      </c>
      <c r="X87" t="str">
        <f t="shared" si="41"/>
        <v xml:space="preserve">["ID"] = 1879352040; </v>
      </c>
      <c r="Y87" t="str">
        <f t="shared" si="42"/>
        <v/>
      </c>
      <c r="Z87" s="1" t="str">
        <f t="shared" si="43"/>
        <v xml:space="preserve">["SAVE_INDEX"] = 312; </v>
      </c>
      <c r="AA87">
        <f>VLOOKUP(D87,Type!A$2:B$16,2,)</f>
        <v>7</v>
      </c>
      <c r="AB87" t="str">
        <f t="shared" si="44"/>
        <v xml:space="preserve">["TYPE"] =  7; </v>
      </c>
      <c r="AC87" t="str">
        <f t="shared" si="45"/>
        <v>0</v>
      </c>
      <c r="AD87" t="str">
        <f t="shared" si="46"/>
        <v xml:space="preserve">["VXP"] =    0; </v>
      </c>
      <c r="AE87" t="str">
        <f t="shared" si="47"/>
        <v>0</v>
      </c>
      <c r="AF87" t="str">
        <f t="shared" si="48"/>
        <v xml:space="preserve">["LP"] = 0; </v>
      </c>
      <c r="AG87" t="str">
        <f t="shared" si="49"/>
        <v>0</v>
      </c>
      <c r="AH87" t="str">
        <f t="shared" si="50"/>
        <v xml:space="preserve">["REP"] = 0; </v>
      </c>
      <c r="AI87">
        <f>VLOOKUP(P87,Faction!A$2:B$77,2,)</f>
        <v>1</v>
      </c>
      <c r="AJ87" t="str">
        <f t="shared" si="51"/>
        <v xml:space="preserve">["FACTION"] = 1; </v>
      </c>
      <c r="AK87" t="str">
        <f t="shared" si="52"/>
        <v xml:space="preserve">["TIER"] = 23; </v>
      </c>
      <c r="AL87" t="str">
        <f t="shared" si="53"/>
        <v xml:space="preserve">["MINI_TIER"] = "Y"; </v>
      </c>
      <c r="AM87" t="str">
        <f t="shared" si="54"/>
        <v xml:space="preserve">["MIN_LVL"] = "110"; </v>
      </c>
      <c r="AN87" t="str">
        <f t="shared" si="55"/>
        <v/>
      </c>
      <c r="AO87" t="str">
        <f t="shared" si="56"/>
        <v xml:space="preserve">["NAME"] = { ["EN"] = "Hobbits of the Company: Allegiance Level 8"; }; </v>
      </c>
      <c r="AP87" t="str">
        <f t="shared" si="57"/>
        <v/>
      </c>
      <c r="AQ87" t="str">
        <f t="shared" si="58"/>
        <v/>
      </c>
      <c r="AR87" t="str">
        <f t="shared" si="59"/>
        <v/>
      </c>
      <c r="AS87" t="str">
        <f t="shared" si="36"/>
        <v>};</v>
      </c>
    </row>
    <row r="88" spans="1:45" x14ac:dyDescent="0.25">
      <c r="A88">
        <v>1879352103</v>
      </c>
      <c r="B88">
        <v>311</v>
      </c>
      <c r="C88" t="s">
        <v>1762</v>
      </c>
      <c r="D88" t="s">
        <v>30</v>
      </c>
      <c r="J88">
        <v>24</v>
      </c>
      <c r="K88" t="s">
        <v>2898</v>
      </c>
      <c r="L88">
        <v>110</v>
      </c>
      <c r="P88" t="s">
        <v>79</v>
      </c>
      <c r="S88" t="str">
        <f t="shared" si="37"/>
        <v xml:space="preserve"> [87] = {["ID"] = 1879352103; }; -- Hobbits of the Company: Allegiance Level 7</v>
      </c>
      <c r="T88" s="1" t="str">
        <f t="shared" si="38"/>
        <v xml:space="preserve"> [87] = {["ID"] = 1879352103; ["SAVE_INDEX"] = 311; ["TYPE"] =  7; ["VXP"] =    0; ["LP"] = 0; ["REP"] = 0; ["FACTION"] = 1; ["TIER"] = 24; ["MINI_TIER"] = "Y"; ["MIN_LVL"] = "110"; ["NAME"] = { ["EN"] = "Hobbits of the Company: Allegiance Level 7"; }; };</v>
      </c>
      <c r="U88">
        <f t="shared" si="35"/>
        <v>87</v>
      </c>
      <c r="V88" t="str">
        <f t="shared" si="39"/>
        <v xml:space="preserve"> [87] = {</v>
      </c>
      <c r="W88" t="str">
        <f t="shared" si="40"/>
        <v xml:space="preserve">["ID"] = 1879352103; </v>
      </c>
      <c r="X88" t="str">
        <f t="shared" si="41"/>
        <v xml:space="preserve">["ID"] = 1879352103; </v>
      </c>
      <c r="Y88" t="str">
        <f t="shared" si="42"/>
        <v/>
      </c>
      <c r="Z88" s="1" t="str">
        <f t="shared" si="43"/>
        <v xml:space="preserve">["SAVE_INDEX"] = 311; </v>
      </c>
      <c r="AA88">
        <f>VLOOKUP(D88,Type!A$2:B$16,2,)</f>
        <v>7</v>
      </c>
      <c r="AB88" t="str">
        <f t="shared" si="44"/>
        <v xml:space="preserve">["TYPE"] =  7; </v>
      </c>
      <c r="AC88" t="str">
        <f t="shared" si="45"/>
        <v>0</v>
      </c>
      <c r="AD88" t="str">
        <f t="shared" si="46"/>
        <v xml:space="preserve">["VXP"] =    0; </v>
      </c>
      <c r="AE88" t="str">
        <f t="shared" si="47"/>
        <v>0</v>
      </c>
      <c r="AF88" t="str">
        <f t="shared" si="48"/>
        <v xml:space="preserve">["LP"] = 0; </v>
      </c>
      <c r="AG88" t="str">
        <f t="shared" si="49"/>
        <v>0</v>
      </c>
      <c r="AH88" t="str">
        <f t="shared" si="50"/>
        <v xml:space="preserve">["REP"] = 0; </v>
      </c>
      <c r="AI88">
        <f>VLOOKUP(P88,Faction!A$2:B$77,2,)</f>
        <v>1</v>
      </c>
      <c r="AJ88" t="str">
        <f t="shared" si="51"/>
        <v xml:space="preserve">["FACTION"] = 1; </v>
      </c>
      <c r="AK88" t="str">
        <f t="shared" si="52"/>
        <v xml:space="preserve">["TIER"] = 24; </v>
      </c>
      <c r="AL88" t="str">
        <f t="shared" si="53"/>
        <v xml:space="preserve">["MINI_TIER"] = "Y"; </v>
      </c>
      <c r="AM88" t="str">
        <f t="shared" si="54"/>
        <v xml:space="preserve">["MIN_LVL"] = "110"; </v>
      </c>
      <c r="AN88" t="str">
        <f t="shared" si="55"/>
        <v/>
      </c>
      <c r="AO88" t="str">
        <f t="shared" si="56"/>
        <v xml:space="preserve">["NAME"] = { ["EN"] = "Hobbits of the Company: Allegiance Level 7"; }; </v>
      </c>
      <c r="AP88" t="str">
        <f t="shared" si="57"/>
        <v/>
      </c>
      <c r="AQ88" t="str">
        <f t="shared" si="58"/>
        <v/>
      </c>
      <c r="AR88" t="str">
        <f t="shared" si="59"/>
        <v/>
      </c>
      <c r="AS88" t="str">
        <f t="shared" si="36"/>
        <v>};</v>
      </c>
    </row>
    <row r="89" spans="1:45" x14ac:dyDescent="0.25">
      <c r="A89">
        <v>1879352049</v>
      </c>
      <c r="B89">
        <v>310</v>
      </c>
      <c r="C89" t="s">
        <v>1761</v>
      </c>
      <c r="D89" t="s">
        <v>30</v>
      </c>
      <c r="J89">
        <v>25</v>
      </c>
      <c r="K89" t="s">
        <v>2898</v>
      </c>
      <c r="L89">
        <v>110</v>
      </c>
      <c r="P89" t="s">
        <v>79</v>
      </c>
      <c r="S89" t="str">
        <f t="shared" si="37"/>
        <v xml:space="preserve"> [88] = {["ID"] = 1879352049; }; -- Hobbits of the Company: Allegiance Level 6</v>
      </c>
      <c r="T89" s="1" t="str">
        <f t="shared" si="38"/>
        <v xml:space="preserve"> [88] = {["ID"] = 1879352049; ["SAVE_INDEX"] = 310; ["TYPE"] =  7; ["VXP"] =    0; ["LP"] = 0; ["REP"] = 0; ["FACTION"] = 1; ["TIER"] = 25; ["MINI_TIER"] = "Y"; ["MIN_LVL"] = "110"; ["NAME"] = { ["EN"] = "Hobbits of the Company: Allegiance Level 6"; }; };</v>
      </c>
      <c r="U89">
        <f t="shared" si="35"/>
        <v>88</v>
      </c>
      <c r="V89" t="str">
        <f t="shared" si="39"/>
        <v xml:space="preserve"> [88] = {</v>
      </c>
      <c r="W89" t="str">
        <f t="shared" si="40"/>
        <v xml:space="preserve">["ID"] = 1879352049; </v>
      </c>
      <c r="X89" t="str">
        <f t="shared" si="41"/>
        <v xml:space="preserve">["ID"] = 1879352049; </v>
      </c>
      <c r="Y89" t="str">
        <f t="shared" si="42"/>
        <v/>
      </c>
      <c r="Z89" s="1" t="str">
        <f t="shared" si="43"/>
        <v xml:space="preserve">["SAVE_INDEX"] = 310; </v>
      </c>
      <c r="AA89">
        <f>VLOOKUP(D89,Type!A$2:B$16,2,)</f>
        <v>7</v>
      </c>
      <c r="AB89" t="str">
        <f t="shared" si="44"/>
        <v xml:space="preserve">["TYPE"] =  7; </v>
      </c>
      <c r="AC89" t="str">
        <f t="shared" si="45"/>
        <v>0</v>
      </c>
      <c r="AD89" t="str">
        <f t="shared" si="46"/>
        <v xml:space="preserve">["VXP"] =    0; </v>
      </c>
      <c r="AE89" t="str">
        <f t="shared" si="47"/>
        <v>0</v>
      </c>
      <c r="AF89" t="str">
        <f t="shared" si="48"/>
        <v xml:space="preserve">["LP"] = 0; </v>
      </c>
      <c r="AG89" t="str">
        <f t="shared" si="49"/>
        <v>0</v>
      </c>
      <c r="AH89" t="str">
        <f t="shared" si="50"/>
        <v xml:space="preserve">["REP"] = 0; </v>
      </c>
      <c r="AI89">
        <f>VLOOKUP(P89,Faction!A$2:B$77,2,)</f>
        <v>1</v>
      </c>
      <c r="AJ89" t="str">
        <f t="shared" si="51"/>
        <v xml:space="preserve">["FACTION"] = 1; </v>
      </c>
      <c r="AK89" t="str">
        <f t="shared" si="52"/>
        <v xml:space="preserve">["TIER"] = 25; </v>
      </c>
      <c r="AL89" t="str">
        <f t="shared" si="53"/>
        <v xml:space="preserve">["MINI_TIER"] = "Y"; </v>
      </c>
      <c r="AM89" t="str">
        <f t="shared" si="54"/>
        <v xml:space="preserve">["MIN_LVL"] = "110"; </v>
      </c>
      <c r="AN89" t="str">
        <f t="shared" si="55"/>
        <v/>
      </c>
      <c r="AO89" t="str">
        <f t="shared" si="56"/>
        <v xml:space="preserve">["NAME"] = { ["EN"] = "Hobbits of the Company: Allegiance Level 6"; }; </v>
      </c>
      <c r="AP89" t="str">
        <f t="shared" si="57"/>
        <v/>
      </c>
      <c r="AQ89" t="str">
        <f t="shared" si="58"/>
        <v/>
      </c>
      <c r="AR89" t="str">
        <f t="shared" si="59"/>
        <v/>
      </c>
      <c r="AS89" t="str">
        <f t="shared" si="36"/>
        <v>};</v>
      </c>
    </row>
    <row r="90" spans="1:45" x14ac:dyDescent="0.25">
      <c r="A90">
        <v>1879352072</v>
      </c>
      <c r="B90">
        <v>309</v>
      </c>
      <c r="C90" t="s">
        <v>1760</v>
      </c>
      <c r="D90" t="s">
        <v>30</v>
      </c>
      <c r="J90">
        <v>26</v>
      </c>
      <c r="K90" t="s">
        <v>2898</v>
      </c>
      <c r="L90">
        <v>110</v>
      </c>
      <c r="P90" t="s">
        <v>79</v>
      </c>
      <c r="S90" t="str">
        <f t="shared" si="37"/>
        <v xml:space="preserve"> [89] = {["ID"] = 1879352072; }; -- Hobbits of the Company: Allegiance Level 5</v>
      </c>
      <c r="T90" s="1" t="str">
        <f t="shared" si="38"/>
        <v xml:space="preserve"> [89] = {["ID"] = 1879352072; ["SAVE_INDEX"] = 309; ["TYPE"] =  7; ["VXP"] =    0; ["LP"] = 0; ["REP"] = 0; ["FACTION"] = 1; ["TIER"] = 26; ["MINI_TIER"] = "Y"; ["MIN_LVL"] = "110"; ["NAME"] = { ["EN"] = "Hobbits of the Company: Allegiance Level 5"; }; };</v>
      </c>
      <c r="U90">
        <f t="shared" si="35"/>
        <v>89</v>
      </c>
      <c r="V90" t="str">
        <f t="shared" si="39"/>
        <v xml:space="preserve"> [89] = {</v>
      </c>
      <c r="W90" t="str">
        <f t="shared" si="40"/>
        <v xml:space="preserve">["ID"] = 1879352072; </v>
      </c>
      <c r="X90" t="str">
        <f t="shared" si="41"/>
        <v xml:space="preserve">["ID"] = 1879352072; </v>
      </c>
      <c r="Y90" t="str">
        <f t="shared" si="42"/>
        <v/>
      </c>
      <c r="Z90" s="1" t="str">
        <f t="shared" si="43"/>
        <v xml:space="preserve">["SAVE_INDEX"] = 309; </v>
      </c>
      <c r="AA90">
        <f>VLOOKUP(D90,Type!A$2:B$16,2,)</f>
        <v>7</v>
      </c>
      <c r="AB90" t="str">
        <f t="shared" si="44"/>
        <v xml:space="preserve">["TYPE"] =  7; </v>
      </c>
      <c r="AC90" t="str">
        <f t="shared" si="45"/>
        <v>0</v>
      </c>
      <c r="AD90" t="str">
        <f t="shared" si="46"/>
        <v xml:space="preserve">["VXP"] =    0; </v>
      </c>
      <c r="AE90" t="str">
        <f t="shared" si="47"/>
        <v>0</v>
      </c>
      <c r="AF90" t="str">
        <f t="shared" si="48"/>
        <v xml:space="preserve">["LP"] = 0; </v>
      </c>
      <c r="AG90" t="str">
        <f t="shared" si="49"/>
        <v>0</v>
      </c>
      <c r="AH90" t="str">
        <f t="shared" si="50"/>
        <v xml:space="preserve">["REP"] = 0; </v>
      </c>
      <c r="AI90">
        <f>VLOOKUP(P90,Faction!A$2:B$77,2,)</f>
        <v>1</v>
      </c>
      <c r="AJ90" t="str">
        <f t="shared" si="51"/>
        <v xml:space="preserve">["FACTION"] = 1; </v>
      </c>
      <c r="AK90" t="str">
        <f t="shared" si="52"/>
        <v xml:space="preserve">["TIER"] = 26; </v>
      </c>
      <c r="AL90" t="str">
        <f t="shared" si="53"/>
        <v xml:space="preserve">["MINI_TIER"] = "Y"; </v>
      </c>
      <c r="AM90" t="str">
        <f t="shared" si="54"/>
        <v xml:space="preserve">["MIN_LVL"] = "110"; </v>
      </c>
      <c r="AN90" t="str">
        <f t="shared" si="55"/>
        <v/>
      </c>
      <c r="AO90" t="str">
        <f t="shared" si="56"/>
        <v xml:space="preserve">["NAME"] = { ["EN"] = "Hobbits of the Company: Allegiance Level 5"; }; </v>
      </c>
      <c r="AP90" t="str">
        <f t="shared" si="57"/>
        <v/>
      </c>
      <c r="AQ90" t="str">
        <f t="shared" si="58"/>
        <v/>
      </c>
      <c r="AR90" t="str">
        <f t="shared" si="59"/>
        <v/>
      </c>
      <c r="AS90" t="str">
        <f t="shared" si="36"/>
        <v>};</v>
      </c>
    </row>
    <row r="91" spans="1:45" x14ac:dyDescent="0.25">
      <c r="A91">
        <v>1879352112</v>
      </c>
      <c r="B91">
        <v>308</v>
      </c>
      <c r="C91" t="s">
        <v>1759</v>
      </c>
      <c r="D91" t="s">
        <v>30</v>
      </c>
      <c r="J91">
        <v>27</v>
      </c>
      <c r="K91" t="s">
        <v>2898</v>
      </c>
      <c r="L91">
        <v>110</v>
      </c>
      <c r="P91" t="s">
        <v>79</v>
      </c>
      <c r="S91" t="str">
        <f t="shared" si="37"/>
        <v xml:space="preserve"> [90] = {["ID"] = 1879352112; }; -- Hobbits of the Company: Allegiance Level 4</v>
      </c>
      <c r="T91" s="1" t="str">
        <f t="shared" si="38"/>
        <v xml:space="preserve"> [90] = {["ID"] = 1879352112; ["SAVE_INDEX"] = 308; ["TYPE"] =  7; ["VXP"] =    0; ["LP"] = 0; ["REP"] = 0; ["FACTION"] = 1; ["TIER"] = 27; ["MINI_TIER"] = "Y"; ["MIN_LVL"] = "110"; ["NAME"] = { ["EN"] = "Hobbits of the Company: Allegiance Level 4"; }; };</v>
      </c>
      <c r="U91">
        <f t="shared" si="35"/>
        <v>90</v>
      </c>
      <c r="V91" t="str">
        <f t="shared" si="39"/>
        <v xml:space="preserve"> [90] = {</v>
      </c>
      <c r="W91" t="str">
        <f t="shared" si="40"/>
        <v xml:space="preserve">["ID"] = 1879352112; </v>
      </c>
      <c r="X91" t="str">
        <f t="shared" si="41"/>
        <v xml:space="preserve">["ID"] = 1879352112; </v>
      </c>
      <c r="Y91" t="str">
        <f t="shared" si="42"/>
        <v/>
      </c>
      <c r="Z91" s="1" t="str">
        <f t="shared" si="43"/>
        <v xml:space="preserve">["SAVE_INDEX"] = 308; </v>
      </c>
      <c r="AA91">
        <f>VLOOKUP(D91,Type!A$2:B$16,2,)</f>
        <v>7</v>
      </c>
      <c r="AB91" t="str">
        <f t="shared" si="44"/>
        <v xml:space="preserve">["TYPE"] =  7; </v>
      </c>
      <c r="AC91" t="str">
        <f t="shared" si="45"/>
        <v>0</v>
      </c>
      <c r="AD91" t="str">
        <f t="shared" si="46"/>
        <v xml:space="preserve">["VXP"] =    0; </v>
      </c>
      <c r="AE91" t="str">
        <f t="shared" si="47"/>
        <v>0</v>
      </c>
      <c r="AF91" t="str">
        <f t="shared" si="48"/>
        <v xml:space="preserve">["LP"] = 0; </v>
      </c>
      <c r="AG91" t="str">
        <f t="shared" si="49"/>
        <v>0</v>
      </c>
      <c r="AH91" t="str">
        <f t="shared" si="50"/>
        <v xml:space="preserve">["REP"] = 0; </v>
      </c>
      <c r="AI91">
        <f>VLOOKUP(P91,Faction!A$2:B$77,2,)</f>
        <v>1</v>
      </c>
      <c r="AJ91" t="str">
        <f t="shared" si="51"/>
        <v xml:space="preserve">["FACTION"] = 1; </v>
      </c>
      <c r="AK91" t="str">
        <f t="shared" si="52"/>
        <v xml:space="preserve">["TIER"] = 27; </v>
      </c>
      <c r="AL91" t="str">
        <f t="shared" si="53"/>
        <v xml:space="preserve">["MINI_TIER"] = "Y"; </v>
      </c>
      <c r="AM91" t="str">
        <f t="shared" si="54"/>
        <v xml:space="preserve">["MIN_LVL"] = "110"; </v>
      </c>
      <c r="AN91" t="str">
        <f t="shared" si="55"/>
        <v/>
      </c>
      <c r="AO91" t="str">
        <f t="shared" si="56"/>
        <v xml:space="preserve">["NAME"] = { ["EN"] = "Hobbits of the Company: Allegiance Level 4"; }; </v>
      </c>
      <c r="AP91" t="str">
        <f t="shared" si="57"/>
        <v/>
      </c>
      <c r="AQ91" t="str">
        <f t="shared" si="58"/>
        <v/>
      </c>
      <c r="AR91" t="str">
        <f t="shared" si="59"/>
        <v/>
      </c>
      <c r="AS91" t="str">
        <f t="shared" si="36"/>
        <v>};</v>
      </c>
    </row>
    <row r="92" spans="1:45" x14ac:dyDescent="0.25">
      <c r="A92">
        <v>1879352083</v>
      </c>
      <c r="B92">
        <v>307</v>
      </c>
      <c r="C92" t="s">
        <v>1758</v>
      </c>
      <c r="D92" t="s">
        <v>30</v>
      </c>
      <c r="J92">
        <v>28</v>
      </c>
      <c r="K92" t="s">
        <v>2898</v>
      </c>
      <c r="L92">
        <v>110</v>
      </c>
      <c r="P92" t="s">
        <v>79</v>
      </c>
      <c r="S92" t="str">
        <f t="shared" si="37"/>
        <v xml:space="preserve"> [91] = {["ID"] = 1879352083; }; -- Hobbits of the Company: Allegiance Level 3</v>
      </c>
      <c r="T92" s="1" t="str">
        <f t="shared" si="38"/>
        <v xml:space="preserve"> [91] = {["ID"] = 1879352083; ["SAVE_INDEX"] = 307; ["TYPE"] =  7; ["VXP"] =    0; ["LP"] = 0; ["REP"] = 0; ["FACTION"] = 1; ["TIER"] = 28; ["MINI_TIER"] = "Y"; ["MIN_LVL"] = "110"; ["NAME"] = { ["EN"] = "Hobbits of the Company: Allegiance Level 3"; }; };</v>
      </c>
      <c r="U92">
        <f t="shared" si="35"/>
        <v>91</v>
      </c>
      <c r="V92" t="str">
        <f t="shared" si="39"/>
        <v xml:space="preserve"> [91] = {</v>
      </c>
      <c r="W92" t="str">
        <f t="shared" si="40"/>
        <v xml:space="preserve">["ID"] = 1879352083; </v>
      </c>
      <c r="X92" t="str">
        <f t="shared" si="41"/>
        <v xml:space="preserve">["ID"] = 1879352083; </v>
      </c>
      <c r="Y92" t="str">
        <f t="shared" si="42"/>
        <v/>
      </c>
      <c r="Z92" s="1" t="str">
        <f t="shared" si="43"/>
        <v xml:space="preserve">["SAVE_INDEX"] = 307; </v>
      </c>
      <c r="AA92">
        <f>VLOOKUP(D92,Type!A$2:B$16,2,)</f>
        <v>7</v>
      </c>
      <c r="AB92" t="str">
        <f t="shared" si="44"/>
        <v xml:space="preserve">["TYPE"] =  7; </v>
      </c>
      <c r="AC92" t="str">
        <f t="shared" si="45"/>
        <v>0</v>
      </c>
      <c r="AD92" t="str">
        <f t="shared" si="46"/>
        <v xml:space="preserve">["VXP"] =    0; </v>
      </c>
      <c r="AE92" t="str">
        <f t="shared" si="47"/>
        <v>0</v>
      </c>
      <c r="AF92" t="str">
        <f t="shared" si="48"/>
        <v xml:space="preserve">["LP"] = 0; </v>
      </c>
      <c r="AG92" t="str">
        <f t="shared" si="49"/>
        <v>0</v>
      </c>
      <c r="AH92" t="str">
        <f t="shared" si="50"/>
        <v xml:space="preserve">["REP"] = 0; </v>
      </c>
      <c r="AI92">
        <f>VLOOKUP(P92,Faction!A$2:B$77,2,)</f>
        <v>1</v>
      </c>
      <c r="AJ92" t="str">
        <f t="shared" si="51"/>
        <v xml:space="preserve">["FACTION"] = 1; </v>
      </c>
      <c r="AK92" t="str">
        <f t="shared" si="52"/>
        <v xml:space="preserve">["TIER"] = 28; </v>
      </c>
      <c r="AL92" t="str">
        <f t="shared" si="53"/>
        <v xml:space="preserve">["MINI_TIER"] = "Y"; </v>
      </c>
      <c r="AM92" t="str">
        <f t="shared" si="54"/>
        <v xml:space="preserve">["MIN_LVL"] = "110"; </v>
      </c>
      <c r="AN92" t="str">
        <f t="shared" si="55"/>
        <v/>
      </c>
      <c r="AO92" t="str">
        <f t="shared" si="56"/>
        <v xml:space="preserve">["NAME"] = { ["EN"] = "Hobbits of the Company: Allegiance Level 3"; }; </v>
      </c>
      <c r="AP92" t="str">
        <f t="shared" si="57"/>
        <v/>
      </c>
      <c r="AQ92" t="str">
        <f t="shared" si="58"/>
        <v/>
      </c>
      <c r="AR92" t="str">
        <f t="shared" si="59"/>
        <v/>
      </c>
      <c r="AS92" t="str">
        <f t="shared" si="36"/>
        <v>};</v>
      </c>
    </row>
    <row r="93" spans="1:45" x14ac:dyDescent="0.25">
      <c r="A93">
        <v>1879352032</v>
      </c>
      <c r="B93">
        <v>306</v>
      </c>
      <c r="C93" t="s">
        <v>1757</v>
      </c>
      <c r="D93" t="s">
        <v>30</v>
      </c>
      <c r="J93">
        <v>29</v>
      </c>
      <c r="K93" t="s">
        <v>2898</v>
      </c>
      <c r="L93">
        <v>110</v>
      </c>
      <c r="P93" t="s">
        <v>79</v>
      </c>
      <c r="S93" t="str">
        <f t="shared" si="37"/>
        <v xml:space="preserve"> [92] = {["ID"] = 1879352032; }; -- Hobbits of the Company: Allegiance Level 2</v>
      </c>
      <c r="T93" s="1" t="str">
        <f t="shared" si="38"/>
        <v xml:space="preserve"> [92] = {["ID"] = 1879352032; ["SAVE_INDEX"] = 306; ["TYPE"] =  7; ["VXP"] =    0; ["LP"] = 0; ["REP"] = 0; ["FACTION"] = 1; ["TIER"] = 29; ["MINI_TIER"] = "Y"; ["MIN_LVL"] = "110"; ["NAME"] = { ["EN"] = "Hobbits of the Company: Allegiance Level 2"; }; };</v>
      </c>
      <c r="U93">
        <f t="shared" si="35"/>
        <v>92</v>
      </c>
      <c r="V93" t="str">
        <f t="shared" si="39"/>
        <v xml:space="preserve"> [92] = {</v>
      </c>
      <c r="W93" t="str">
        <f t="shared" si="40"/>
        <v xml:space="preserve">["ID"] = 1879352032; </v>
      </c>
      <c r="X93" t="str">
        <f t="shared" si="41"/>
        <v xml:space="preserve">["ID"] = 1879352032; </v>
      </c>
      <c r="Y93" t="str">
        <f t="shared" si="42"/>
        <v/>
      </c>
      <c r="Z93" s="1" t="str">
        <f t="shared" si="43"/>
        <v xml:space="preserve">["SAVE_INDEX"] = 306; </v>
      </c>
      <c r="AA93">
        <f>VLOOKUP(D93,Type!A$2:B$16,2,)</f>
        <v>7</v>
      </c>
      <c r="AB93" t="str">
        <f t="shared" si="44"/>
        <v xml:space="preserve">["TYPE"] =  7; </v>
      </c>
      <c r="AC93" t="str">
        <f t="shared" si="45"/>
        <v>0</v>
      </c>
      <c r="AD93" t="str">
        <f t="shared" si="46"/>
        <v xml:space="preserve">["VXP"] =    0; </v>
      </c>
      <c r="AE93" t="str">
        <f t="shared" si="47"/>
        <v>0</v>
      </c>
      <c r="AF93" t="str">
        <f t="shared" si="48"/>
        <v xml:space="preserve">["LP"] = 0; </v>
      </c>
      <c r="AG93" t="str">
        <f t="shared" si="49"/>
        <v>0</v>
      </c>
      <c r="AH93" t="str">
        <f t="shared" si="50"/>
        <v xml:space="preserve">["REP"] = 0; </v>
      </c>
      <c r="AI93">
        <f>VLOOKUP(P93,Faction!A$2:B$77,2,)</f>
        <v>1</v>
      </c>
      <c r="AJ93" t="str">
        <f t="shared" si="51"/>
        <v xml:space="preserve">["FACTION"] = 1; </v>
      </c>
      <c r="AK93" t="str">
        <f t="shared" si="52"/>
        <v xml:space="preserve">["TIER"] = 29; </v>
      </c>
      <c r="AL93" t="str">
        <f t="shared" si="53"/>
        <v xml:space="preserve">["MINI_TIER"] = "Y"; </v>
      </c>
      <c r="AM93" t="str">
        <f t="shared" si="54"/>
        <v xml:space="preserve">["MIN_LVL"] = "110"; </v>
      </c>
      <c r="AN93" t="str">
        <f t="shared" si="55"/>
        <v/>
      </c>
      <c r="AO93" t="str">
        <f t="shared" si="56"/>
        <v xml:space="preserve">["NAME"] = { ["EN"] = "Hobbits of the Company: Allegiance Level 2"; }; </v>
      </c>
      <c r="AP93" t="str">
        <f t="shared" si="57"/>
        <v/>
      </c>
      <c r="AQ93" t="str">
        <f t="shared" si="58"/>
        <v/>
      </c>
      <c r="AR93" t="str">
        <f t="shared" si="59"/>
        <v/>
      </c>
      <c r="AS93" t="str">
        <f t="shared" si="36"/>
        <v>};</v>
      </c>
    </row>
    <row r="94" spans="1:45" x14ac:dyDescent="0.25">
      <c r="A94">
        <v>1879352050</v>
      </c>
      <c r="B94">
        <v>305</v>
      </c>
      <c r="C94" t="s">
        <v>1756</v>
      </c>
      <c r="D94" t="s">
        <v>30</v>
      </c>
      <c r="J94">
        <v>30</v>
      </c>
      <c r="K94" t="s">
        <v>2898</v>
      </c>
      <c r="L94">
        <v>110</v>
      </c>
      <c r="P94" t="s">
        <v>79</v>
      </c>
      <c r="S94" t="str">
        <f t="shared" si="37"/>
        <v xml:space="preserve"> [93] = {["ID"] = 1879352050; }; -- Hobbits of the Company: Allegiance Level 1</v>
      </c>
      <c r="T94" s="1" t="str">
        <f t="shared" si="38"/>
        <v xml:space="preserve"> [93] = {["ID"] = 1879352050; ["SAVE_INDEX"] = 305; ["TYPE"] =  7; ["VXP"] =    0; ["LP"] = 0; ["REP"] = 0; ["FACTION"] = 1; ["TIER"] = 30; ["MINI_TIER"] = "Y"; ["MIN_LVL"] = "110"; ["NAME"] = { ["EN"] = "Hobbits of the Company: Allegiance Level 1"; }; };</v>
      </c>
      <c r="U94">
        <f t="shared" si="35"/>
        <v>93</v>
      </c>
      <c r="V94" t="str">
        <f t="shared" si="39"/>
        <v xml:space="preserve"> [93] = {</v>
      </c>
      <c r="W94" t="str">
        <f t="shared" si="40"/>
        <v xml:space="preserve">["ID"] = 1879352050; </v>
      </c>
      <c r="X94" t="str">
        <f t="shared" si="41"/>
        <v xml:space="preserve">["ID"] = 1879352050; </v>
      </c>
      <c r="Y94" t="str">
        <f t="shared" si="42"/>
        <v/>
      </c>
      <c r="Z94" s="1" t="str">
        <f t="shared" si="43"/>
        <v xml:space="preserve">["SAVE_INDEX"] = 305; </v>
      </c>
      <c r="AA94">
        <f>VLOOKUP(D94,Type!A$2:B$16,2,)</f>
        <v>7</v>
      </c>
      <c r="AB94" t="str">
        <f t="shared" si="44"/>
        <v xml:space="preserve">["TYPE"] =  7; </v>
      </c>
      <c r="AC94" t="str">
        <f t="shared" si="45"/>
        <v>0</v>
      </c>
      <c r="AD94" t="str">
        <f t="shared" si="46"/>
        <v xml:space="preserve">["VXP"] =    0; </v>
      </c>
      <c r="AE94" t="str">
        <f t="shared" si="47"/>
        <v>0</v>
      </c>
      <c r="AF94" t="str">
        <f t="shared" si="48"/>
        <v xml:space="preserve">["LP"] = 0; </v>
      </c>
      <c r="AG94" t="str">
        <f t="shared" si="49"/>
        <v>0</v>
      </c>
      <c r="AH94" t="str">
        <f t="shared" si="50"/>
        <v xml:space="preserve">["REP"] = 0; </v>
      </c>
      <c r="AI94">
        <f>VLOOKUP(P94,Faction!A$2:B$77,2,)</f>
        <v>1</v>
      </c>
      <c r="AJ94" t="str">
        <f t="shared" si="51"/>
        <v xml:space="preserve">["FACTION"] = 1; </v>
      </c>
      <c r="AK94" t="str">
        <f t="shared" si="52"/>
        <v xml:space="preserve">["TIER"] = 30; </v>
      </c>
      <c r="AL94" t="str">
        <f t="shared" si="53"/>
        <v xml:space="preserve">["MINI_TIER"] = "Y"; </v>
      </c>
      <c r="AM94" t="str">
        <f t="shared" si="54"/>
        <v xml:space="preserve">["MIN_LVL"] = "110"; </v>
      </c>
      <c r="AN94" t="str">
        <f t="shared" si="55"/>
        <v/>
      </c>
      <c r="AO94" t="str">
        <f t="shared" si="56"/>
        <v xml:space="preserve">["NAME"] = { ["EN"] = "Hobbits of the Company: Allegiance Level 1"; }; </v>
      </c>
      <c r="AP94" t="str">
        <f t="shared" si="57"/>
        <v/>
      </c>
      <c r="AQ94" t="str">
        <f t="shared" si="58"/>
        <v/>
      </c>
      <c r="AR94" t="str">
        <f t="shared" si="59"/>
        <v/>
      </c>
      <c r="AS94" t="str">
        <f t="shared" si="36"/>
        <v>};</v>
      </c>
    </row>
    <row r="95" spans="1:45" x14ac:dyDescent="0.25">
      <c r="C95" s="3" t="s">
        <v>2366</v>
      </c>
      <c r="D95" s="2" t="s">
        <v>812</v>
      </c>
      <c r="J95">
        <v>1</v>
      </c>
      <c r="L95">
        <v>110</v>
      </c>
      <c r="P95" t="s">
        <v>79</v>
      </c>
      <c r="Q95">
        <v>247</v>
      </c>
      <c r="S95" t="str">
        <f t="shared" si="37"/>
        <v xml:space="preserve"> [94] = {["CAT_ID"] = 247; }; -- - The Kingdom of Gondor -</v>
      </c>
      <c r="T95" s="1" t="str">
        <f t="shared" si="38"/>
        <v xml:space="preserve"> [94] = {                                           ["TYPE"] = 14; ["VXP"] =    0; ["LP"] = 0; ["REP"] = 0; ["FACTION"] = 1; ["TIER"] = 1; ["MIN_LVL"] = "110"; ["NAME"] = { ["EN"] = "- The Kingdom of Gondor -"; }; };</v>
      </c>
      <c r="U95">
        <f t="shared" si="35"/>
        <v>94</v>
      </c>
      <c r="V95" t="str">
        <f t="shared" si="39"/>
        <v xml:space="preserve"> [94] = {</v>
      </c>
      <c r="W95" t="str">
        <f t="shared" si="40"/>
        <v xml:space="preserve">                     </v>
      </c>
      <c r="X95" t="str">
        <f t="shared" si="41"/>
        <v/>
      </c>
      <c r="Y95" t="str">
        <f t="shared" si="42"/>
        <v xml:space="preserve">["CAT_ID"] = 247; </v>
      </c>
      <c r="Z95" s="1" t="str">
        <f t="shared" si="43"/>
        <v xml:space="preserve">                      </v>
      </c>
      <c r="AA95">
        <f>VLOOKUP(D95,Type!A$2:B$16,2,)</f>
        <v>14</v>
      </c>
      <c r="AB95" t="str">
        <f t="shared" si="44"/>
        <v xml:space="preserve">["TYPE"] = 14; </v>
      </c>
      <c r="AC95" t="str">
        <f t="shared" si="45"/>
        <v>0</v>
      </c>
      <c r="AD95" t="str">
        <f t="shared" si="46"/>
        <v xml:space="preserve">["VXP"] =    0; </v>
      </c>
      <c r="AE95" t="str">
        <f t="shared" si="47"/>
        <v>0</v>
      </c>
      <c r="AF95" t="str">
        <f t="shared" si="48"/>
        <v xml:space="preserve">["LP"] = 0; </v>
      </c>
      <c r="AG95" t="str">
        <f t="shared" si="49"/>
        <v>0</v>
      </c>
      <c r="AH95" t="str">
        <f t="shared" si="50"/>
        <v xml:space="preserve">["REP"] = 0; </v>
      </c>
      <c r="AI95">
        <f>VLOOKUP(P95,Faction!A$2:B$77,2,)</f>
        <v>1</v>
      </c>
      <c r="AJ95" t="str">
        <f t="shared" si="51"/>
        <v xml:space="preserve">["FACTION"] = 1; </v>
      </c>
      <c r="AK95" t="str">
        <f t="shared" si="52"/>
        <v xml:space="preserve">["TIER"] = 1; </v>
      </c>
      <c r="AL95" t="str">
        <f t="shared" si="53"/>
        <v/>
      </c>
      <c r="AM95" t="str">
        <f t="shared" si="54"/>
        <v xml:space="preserve">["MIN_LVL"] = "110"; </v>
      </c>
      <c r="AN95" t="str">
        <f t="shared" si="55"/>
        <v/>
      </c>
      <c r="AO95" t="str">
        <f t="shared" si="56"/>
        <v xml:space="preserve">["NAME"] = { ["EN"] = "- The Kingdom of Gondor -"; }; </v>
      </c>
      <c r="AP95" t="str">
        <f t="shared" si="57"/>
        <v/>
      </c>
      <c r="AQ95" t="str">
        <f t="shared" si="58"/>
        <v/>
      </c>
      <c r="AR95" t="str">
        <f t="shared" si="59"/>
        <v/>
      </c>
      <c r="AS95" t="str">
        <f t="shared" si="36"/>
        <v>};</v>
      </c>
    </row>
    <row r="96" spans="1:45" x14ac:dyDescent="0.25">
      <c r="A96">
        <v>1879352098</v>
      </c>
      <c r="B96">
        <v>364</v>
      </c>
      <c r="C96" t="s">
        <v>2396</v>
      </c>
      <c r="D96" t="s">
        <v>30</v>
      </c>
      <c r="J96">
        <v>1</v>
      </c>
      <c r="K96" t="s">
        <v>2898</v>
      </c>
      <c r="L96">
        <v>110</v>
      </c>
      <c r="P96" t="s">
        <v>79</v>
      </c>
      <c r="S96" t="str">
        <f t="shared" si="37"/>
        <v xml:space="preserve"> [95] = {["ID"] = 1879352098; }; -- The Kingdom of Gondor: Allegiance Level 30</v>
      </c>
      <c r="T96" s="1" t="str">
        <f t="shared" si="38"/>
        <v xml:space="preserve"> [95] = {["ID"] = 1879352098; ["SAVE_INDEX"] = 364; ["TYPE"] =  7; ["VXP"] =    0; ["LP"] = 0; ["REP"] = 0; ["FACTION"] = 1; ["TIER"] = 1; ["MINI_TIER"] = "Y"; ["MIN_LVL"] = "110"; ["NAME"] = { ["EN"] = "The Kingdom of Gondor: Allegiance Level 30"; }; };</v>
      </c>
      <c r="U96">
        <f t="shared" si="35"/>
        <v>95</v>
      </c>
      <c r="V96" t="str">
        <f t="shared" si="39"/>
        <v xml:space="preserve"> [95] = {</v>
      </c>
      <c r="W96" t="str">
        <f t="shared" si="40"/>
        <v xml:space="preserve">["ID"] = 1879352098; </v>
      </c>
      <c r="X96" t="str">
        <f t="shared" si="41"/>
        <v xml:space="preserve">["ID"] = 1879352098; </v>
      </c>
      <c r="Y96" t="str">
        <f t="shared" si="42"/>
        <v/>
      </c>
      <c r="Z96" s="1" t="str">
        <f t="shared" si="43"/>
        <v xml:space="preserve">["SAVE_INDEX"] = 364; </v>
      </c>
      <c r="AA96">
        <f>VLOOKUP(D96,Type!A$2:B$16,2,)</f>
        <v>7</v>
      </c>
      <c r="AB96" t="str">
        <f t="shared" si="44"/>
        <v xml:space="preserve">["TYPE"] =  7; </v>
      </c>
      <c r="AC96" t="str">
        <f t="shared" si="45"/>
        <v>0</v>
      </c>
      <c r="AD96" t="str">
        <f t="shared" si="46"/>
        <v xml:space="preserve">["VXP"] =    0; </v>
      </c>
      <c r="AE96" t="str">
        <f t="shared" si="47"/>
        <v>0</v>
      </c>
      <c r="AF96" t="str">
        <f t="shared" si="48"/>
        <v xml:space="preserve">["LP"] = 0; </v>
      </c>
      <c r="AG96" t="str">
        <f t="shared" si="49"/>
        <v>0</v>
      </c>
      <c r="AH96" t="str">
        <f t="shared" si="50"/>
        <v xml:space="preserve">["REP"] = 0; </v>
      </c>
      <c r="AI96">
        <f>VLOOKUP(P96,Faction!A$2:B$77,2,)</f>
        <v>1</v>
      </c>
      <c r="AJ96" t="str">
        <f t="shared" si="51"/>
        <v xml:space="preserve">["FACTION"] = 1; </v>
      </c>
      <c r="AK96" t="str">
        <f t="shared" si="52"/>
        <v xml:space="preserve">["TIER"] = 1; </v>
      </c>
      <c r="AL96" t="str">
        <f t="shared" si="53"/>
        <v xml:space="preserve">["MINI_TIER"] = "Y"; </v>
      </c>
      <c r="AM96" t="str">
        <f t="shared" si="54"/>
        <v xml:space="preserve">["MIN_LVL"] = "110"; </v>
      </c>
      <c r="AN96" t="str">
        <f t="shared" si="55"/>
        <v/>
      </c>
      <c r="AO96" t="str">
        <f t="shared" si="56"/>
        <v xml:space="preserve">["NAME"] = { ["EN"] = "The Kingdom of Gondor: Allegiance Level 30"; }; </v>
      </c>
      <c r="AP96" t="str">
        <f t="shared" si="57"/>
        <v/>
      </c>
      <c r="AQ96" t="str">
        <f t="shared" si="58"/>
        <v/>
      </c>
      <c r="AR96" t="str">
        <f t="shared" si="59"/>
        <v/>
      </c>
      <c r="AS96" t="str">
        <f t="shared" si="36"/>
        <v>};</v>
      </c>
    </row>
    <row r="97" spans="1:45" x14ac:dyDescent="0.25">
      <c r="A97">
        <v>1879352121</v>
      </c>
      <c r="B97">
        <v>363</v>
      </c>
      <c r="C97" t="s">
        <v>2395</v>
      </c>
      <c r="D97" t="s">
        <v>30</v>
      </c>
      <c r="J97">
        <v>2</v>
      </c>
      <c r="K97" t="s">
        <v>2898</v>
      </c>
      <c r="L97">
        <v>110</v>
      </c>
      <c r="P97" t="s">
        <v>79</v>
      </c>
      <c r="S97" t="str">
        <f t="shared" si="37"/>
        <v xml:space="preserve"> [96] = {["ID"] = 1879352121; }; -- The Kingdom of Gondor: Allegiance Level 29</v>
      </c>
      <c r="T97" s="1" t="str">
        <f t="shared" si="38"/>
        <v xml:space="preserve"> [96] = {["ID"] = 1879352121; ["SAVE_INDEX"] = 363; ["TYPE"] =  7; ["VXP"] =    0; ["LP"] = 0; ["REP"] = 0; ["FACTION"] = 1; ["TIER"] = 2; ["MINI_TIER"] = "Y"; ["MIN_LVL"] = "110"; ["NAME"] = { ["EN"] = "The Kingdom of Gondor: Allegiance Level 29"; }; };</v>
      </c>
      <c r="U97">
        <f t="shared" si="35"/>
        <v>96</v>
      </c>
      <c r="V97" t="str">
        <f t="shared" si="39"/>
        <v xml:space="preserve"> [96] = {</v>
      </c>
      <c r="W97" t="str">
        <f t="shared" si="40"/>
        <v xml:space="preserve">["ID"] = 1879352121; </v>
      </c>
      <c r="X97" t="str">
        <f t="shared" si="41"/>
        <v xml:space="preserve">["ID"] = 1879352121; </v>
      </c>
      <c r="Y97" t="str">
        <f t="shared" si="42"/>
        <v/>
      </c>
      <c r="Z97" s="1" t="str">
        <f t="shared" si="43"/>
        <v xml:space="preserve">["SAVE_INDEX"] = 363; </v>
      </c>
      <c r="AA97">
        <f>VLOOKUP(D97,Type!A$2:B$16,2,)</f>
        <v>7</v>
      </c>
      <c r="AB97" t="str">
        <f t="shared" si="44"/>
        <v xml:space="preserve">["TYPE"] =  7; </v>
      </c>
      <c r="AC97" t="str">
        <f t="shared" si="45"/>
        <v>0</v>
      </c>
      <c r="AD97" t="str">
        <f t="shared" si="46"/>
        <v xml:space="preserve">["VXP"] =    0; </v>
      </c>
      <c r="AE97" t="str">
        <f t="shared" si="47"/>
        <v>0</v>
      </c>
      <c r="AF97" t="str">
        <f t="shared" si="48"/>
        <v xml:space="preserve">["LP"] = 0; </v>
      </c>
      <c r="AG97" t="str">
        <f t="shared" si="49"/>
        <v>0</v>
      </c>
      <c r="AH97" t="str">
        <f t="shared" si="50"/>
        <v xml:space="preserve">["REP"] = 0; </v>
      </c>
      <c r="AI97">
        <f>VLOOKUP(P97,Faction!A$2:B$77,2,)</f>
        <v>1</v>
      </c>
      <c r="AJ97" t="str">
        <f t="shared" si="51"/>
        <v xml:space="preserve">["FACTION"] = 1; </v>
      </c>
      <c r="AK97" t="str">
        <f t="shared" si="52"/>
        <v xml:space="preserve">["TIER"] = 2; </v>
      </c>
      <c r="AL97" t="str">
        <f t="shared" si="53"/>
        <v xml:space="preserve">["MINI_TIER"] = "Y"; </v>
      </c>
      <c r="AM97" t="str">
        <f t="shared" si="54"/>
        <v xml:space="preserve">["MIN_LVL"] = "110"; </v>
      </c>
      <c r="AN97" t="str">
        <f t="shared" si="55"/>
        <v/>
      </c>
      <c r="AO97" t="str">
        <f t="shared" si="56"/>
        <v xml:space="preserve">["NAME"] = { ["EN"] = "The Kingdom of Gondor: Allegiance Level 29"; }; </v>
      </c>
      <c r="AP97" t="str">
        <f t="shared" si="57"/>
        <v/>
      </c>
      <c r="AQ97" t="str">
        <f t="shared" si="58"/>
        <v/>
      </c>
      <c r="AR97" t="str">
        <f t="shared" si="59"/>
        <v/>
      </c>
      <c r="AS97" t="str">
        <f t="shared" si="36"/>
        <v>};</v>
      </c>
    </row>
    <row r="98" spans="1:45" x14ac:dyDescent="0.25">
      <c r="A98">
        <v>1879352081</v>
      </c>
      <c r="B98">
        <v>362</v>
      </c>
      <c r="C98" t="s">
        <v>2394</v>
      </c>
      <c r="D98" t="s">
        <v>30</v>
      </c>
      <c r="J98">
        <v>3</v>
      </c>
      <c r="K98" t="s">
        <v>2898</v>
      </c>
      <c r="L98">
        <v>110</v>
      </c>
      <c r="P98" t="s">
        <v>79</v>
      </c>
      <c r="S98" t="str">
        <f t="shared" si="37"/>
        <v xml:space="preserve"> [97] = {["ID"] = 1879352081; }; -- The Kingdom of Gondor: Allegiance Level 28</v>
      </c>
      <c r="T98" s="1" t="str">
        <f t="shared" si="38"/>
        <v xml:space="preserve"> [97] = {["ID"] = 1879352081; ["SAVE_INDEX"] = 362; ["TYPE"] =  7; ["VXP"] =    0; ["LP"] = 0; ["REP"] = 0; ["FACTION"] = 1; ["TIER"] = 3; ["MINI_TIER"] = "Y"; ["MIN_LVL"] = "110"; ["NAME"] = { ["EN"] = "The Kingdom of Gondor: Allegiance Level 28"; }; };</v>
      </c>
      <c r="U98">
        <f t="shared" si="35"/>
        <v>97</v>
      </c>
      <c r="V98" t="str">
        <f t="shared" si="39"/>
        <v xml:space="preserve"> [97] = {</v>
      </c>
      <c r="W98" t="str">
        <f t="shared" si="40"/>
        <v xml:space="preserve">["ID"] = 1879352081; </v>
      </c>
      <c r="X98" t="str">
        <f t="shared" si="41"/>
        <v xml:space="preserve">["ID"] = 1879352081; </v>
      </c>
      <c r="Y98" t="str">
        <f t="shared" si="42"/>
        <v/>
      </c>
      <c r="Z98" s="1" t="str">
        <f t="shared" si="43"/>
        <v xml:space="preserve">["SAVE_INDEX"] = 362; </v>
      </c>
      <c r="AA98">
        <f>VLOOKUP(D98,Type!A$2:B$16,2,)</f>
        <v>7</v>
      </c>
      <c r="AB98" t="str">
        <f t="shared" si="44"/>
        <v xml:space="preserve">["TYPE"] =  7; </v>
      </c>
      <c r="AC98" t="str">
        <f t="shared" si="45"/>
        <v>0</v>
      </c>
      <c r="AD98" t="str">
        <f t="shared" si="46"/>
        <v xml:space="preserve">["VXP"] =    0; </v>
      </c>
      <c r="AE98" t="str">
        <f t="shared" si="47"/>
        <v>0</v>
      </c>
      <c r="AF98" t="str">
        <f t="shared" si="48"/>
        <v xml:space="preserve">["LP"] = 0; </v>
      </c>
      <c r="AG98" t="str">
        <f t="shared" si="49"/>
        <v>0</v>
      </c>
      <c r="AH98" t="str">
        <f t="shared" si="50"/>
        <v xml:space="preserve">["REP"] = 0; </v>
      </c>
      <c r="AI98">
        <f>VLOOKUP(P98,Faction!A$2:B$77,2,)</f>
        <v>1</v>
      </c>
      <c r="AJ98" t="str">
        <f t="shared" si="51"/>
        <v xml:space="preserve">["FACTION"] = 1; </v>
      </c>
      <c r="AK98" t="str">
        <f t="shared" si="52"/>
        <v xml:space="preserve">["TIER"] = 3; </v>
      </c>
      <c r="AL98" t="str">
        <f t="shared" si="53"/>
        <v xml:space="preserve">["MINI_TIER"] = "Y"; </v>
      </c>
      <c r="AM98" t="str">
        <f t="shared" si="54"/>
        <v xml:space="preserve">["MIN_LVL"] = "110"; </v>
      </c>
      <c r="AN98" t="str">
        <f t="shared" si="55"/>
        <v/>
      </c>
      <c r="AO98" t="str">
        <f t="shared" si="56"/>
        <v xml:space="preserve">["NAME"] = { ["EN"] = "The Kingdom of Gondor: Allegiance Level 28"; }; </v>
      </c>
      <c r="AP98" t="str">
        <f t="shared" si="57"/>
        <v/>
      </c>
      <c r="AQ98" t="str">
        <f t="shared" si="58"/>
        <v/>
      </c>
      <c r="AR98" t="str">
        <f t="shared" si="59"/>
        <v/>
      </c>
      <c r="AS98" t="str">
        <f t="shared" si="36"/>
        <v>};</v>
      </c>
    </row>
    <row r="99" spans="1:45" x14ac:dyDescent="0.25">
      <c r="A99">
        <v>1879352111</v>
      </c>
      <c r="B99">
        <v>361</v>
      </c>
      <c r="C99" t="s">
        <v>2393</v>
      </c>
      <c r="D99" t="s">
        <v>30</v>
      </c>
      <c r="J99">
        <v>4</v>
      </c>
      <c r="K99" t="s">
        <v>2898</v>
      </c>
      <c r="L99">
        <v>110</v>
      </c>
      <c r="P99" t="s">
        <v>79</v>
      </c>
      <c r="S99" t="str">
        <f t="shared" si="37"/>
        <v xml:space="preserve"> [98] = {["ID"] = 1879352111; }; -- The Kingdom of Gondor: Allegiance Level 27</v>
      </c>
      <c r="T99" s="1" t="str">
        <f t="shared" si="38"/>
        <v xml:space="preserve"> [98] = {["ID"] = 1879352111; ["SAVE_INDEX"] = 361; ["TYPE"] =  7; ["VXP"] =    0; ["LP"] = 0; ["REP"] = 0; ["FACTION"] = 1; ["TIER"] = 4; ["MINI_TIER"] = "Y"; ["MIN_LVL"] = "110"; ["NAME"] = { ["EN"] = "The Kingdom of Gondor: Allegiance Level 27"; }; };</v>
      </c>
      <c r="U99">
        <f t="shared" si="35"/>
        <v>98</v>
      </c>
      <c r="V99" t="str">
        <f t="shared" si="39"/>
        <v xml:space="preserve"> [98] = {</v>
      </c>
      <c r="W99" t="str">
        <f t="shared" si="40"/>
        <v xml:space="preserve">["ID"] = 1879352111; </v>
      </c>
      <c r="X99" t="str">
        <f t="shared" si="41"/>
        <v xml:space="preserve">["ID"] = 1879352111; </v>
      </c>
      <c r="Y99" t="str">
        <f t="shared" si="42"/>
        <v/>
      </c>
      <c r="Z99" s="1" t="str">
        <f t="shared" si="43"/>
        <v xml:space="preserve">["SAVE_INDEX"] = 361; </v>
      </c>
      <c r="AA99">
        <f>VLOOKUP(D99,Type!A$2:B$16,2,)</f>
        <v>7</v>
      </c>
      <c r="AB99" t="str">
        <f t="shared" si="44"/>
        <v xml:space="preserve">["TYPE"] =  7; </v>
      </c>
      <c r="AC99" t="str">
        <f t="shared" si="45"/>
        <v>0</v>
      </c>
      <c r="AD99" t="str">
        <f t="shared" si="46"/>
        <v xml:space="preserve">["VXP"] =    0; </v>
      </c>
      <c r="AE99" t="str">
        <f t="shared" si="47"/>
        <v>0</v>
      </c>
      <c r="AF99" t="str">
        <f t="shared" si="48"/>
        <v xml:space="preserve">["LP"] = 0; </v>
      </c>
      <c r="AG99" t="str">
        <f t="shared" si="49"/>
        <v>0</v>
      </c>
      <c r="AH99" t="str">
        <f t="shared" si="50"/>
        <v xml:space="preserve">["REP"] = 0; </v>
      </c>
      <c r="AI99">
        <f>VLOOKUP(P99,Faction!A$2:B$77,2,)</f>
        <v>1</v>
      </c>
      <c r="AJ99" t="str">
        <f t="shared" si="51"/>
        <v xml:space="preserve">["FACTION"] = 1; </v>
      </c>
      <c r="AK99" t="str">
        <f t="shared" si="52"/>
        <v xml:space="preserve">["TIER"] = 4; </v>
      </c>
      <c r="AL99" t="str">
        <f t="shared" si="53"/>
        <v xml:space="preserve">["MINI_TIER"] = "Y"; </v>
      </c>
      <c r="AM99" t="str">
        <f t="shared" si="54"/>
        <v xml:space="preserve">["MIN_LVL"] = "110"; </v>
      </c>
      <c r="AN99" t="str">
        <f t="shared" si="55"/>
        <v/>
      </c>
      <c r="AO99" t="str">
        <f t="shared" si="56"/>
        <v xml:space="preserve">["NAME"] = { ["EN"] = "The Kingdom of Gondor: Allegiance Level 27"; }; </v>
      </c>
      <c r="AP99" t="str">
        <f t="shared" si="57"/>
        <v/>
      </c>
      <c r="AQ99" t="str">
        <f t="shared" si="58"/>
        <v/>
      </c>
      <c r="AR99" t="str">
        <f t="shared" si="59"/>
        <v/>
      </c>
      <c r="AS99" t="str">
        <f t="shared" si="36"/>
        <v>};</v>
      </c>
    </row>
    <row r="100" spans="1:45" x14ac:dyDescent="0.25">
      <c r="A100">
        <v>1879352071</v>
      </c>
      <c r="B100">
        <v>360</v>
      </c>
      <c r="C100" t="s">
        <v>2392</v>
      </c>
      <c r="D100" t="s">
        <v>30</v>
      </c>
      <c r="J100">
        <v>5</v>
      </c>
      <c r="K100" t="s">
        <v>2898</v>
      </c>
      <c r="L100">
        <v>110</v>
      </c>
      <c r="P100" t="s">
        <v>79</v>
      </c>
      <c r="S100" t="str">
        <f t="shared" si="37"/>
        <v xml:space="preserve"> [99] = {["ID"] = 1879352071; }; -- The Kingdom of Gondor: Allegiance Level 26</v>
      </c>
      <c r="T100" s="1" t="str">
        <f t="shared" si="38"/>
        <v xml:space="preserve"> [99] = {["ID"] = 1879352071; ["SAVE_INDEX"] = 360; ["TYPE"] =  7; ["VXP"] =    0; ["LP"] = 0; ["REP"] = 0; ["FACTION"] = 1; ["TIER"] = 5; ["MINI_TIER"] = "Y"; ["MIN_LVL"] = "110"; ["NAME"] = { ["EN"] = "The Kingdom of Gondor: Allegiance Level 26"; }; };</v>
      </c>
      <c r="U100">
        <f t="shared" si="35"/>
        <v>99</v>
      </c>
      <c r="V100" t="str">
        <f t="shared" si="39"/>
        <v xml:space="preserve"> [99] = {</v>
      </c>
      <c r="W100" t="str">
        <f t="shared" si="40"/>
        <v xml:space="preserve">["ID"] = 1879352071; </v>
      </c>
      <c r="X100" t="str">
        <f t="shared" si="41"/>
        <v xml:space="preserve">["ID"] = 1879352071; </v>
      </c>
      <c r="Y100" t="str">
        <f t="shared" si="42"/>
        <v/>
      </c>
      <c r="Z100" s="1" t="str">
        <f t="shared" si="43"/>
        <v xml:space="preserve">["SAVE_INDEX"] = 360; </v>
      </c>
      <c r="AA100">
        <f>VLOOKUP(D100,Type!A$2:B$16,2,)</f>
        <v>7</v>
      </c>
      <c r="AB100" t="str">
        <f t="shared" si="44"/>
        <v xml:space="preserve">["TYPE"] =  7; </v>
      </c>
      <c r="AC100" t="str">
        <f t="shared" si="45"/>
        <v>0</v>
      </c>
      <c r="AD100" t="str">
        <f t="shared" si="46"/>
        <v xml:space="preserve">["VXP"] =    0; </v>
      </c>
      <c r="AE100" t="str">
        <f t="shared" si="47"/>
        <v>0</v>
      </c>
      <c r="AF100" t="str">
        <f t="shared" si="48"/>
        <v xml:space="preserve">["LP"] = 0; </v>
      </c>
      <c r="AG100" t="str">
        <f t="shared" si="49"/>
        <v>0</v>
      </c>
      <c r="AH100" t="str">
        <f t="shared" si="50"/>
        <v xml:space="preserve">["REP"] = 0; </v>
      </c>
      <c r="AI100">
        <f>VLOOKUP(P100,Faction!A$2:B$77,2,)</f>
        <v>1</v>
      </c>
      <c r="AJ100" t="str">
        <f t="shared" si="51"/>
        <v xml:space="preserve">["FACTION"] = 1; </v>
      </c>
      <c r="AK100" t="str">
        <f t="shared" si="52"/>
        <v xml:space="preserve">["TIER"] = 5; </v>
      </c>
      <c r="AL100" t="str">
        <f t="shared" si="53"/>
        <v xml:space="preserve">["MINI_TIER"] = "Y"; </v>
      </c>
      <c r="AM100" t="str">
        <f t="shared" si="54"/>
        <v xml:space="preserve">["MIN_LVL"] = "110"; </v>
      </c>
      <c r="AN100" t="str">
        <f t="shared" si="55"/>
        <v/>
      </c>
      <c r="AO100" t="str">
        <f t="shared" si="56"/>
        <v xml:space="preserve">["NAME"] = { ["EN"] = "The Kingdom of Gondor: Allegiance Level 26"; }; </v>
      </c>
      <c r="AP100" t="str">
        <f t="shared" si="57"/>
        <v/>
      </c>
      <c r="AQ100" t="str">
        <f t="shared" si="58"/>
        <v/>
      </c>
      <c r="AR100" t="str">
        <f t="shared" si="59"/>
        <v/>
      </c>
      <c r="AS100" t="str">
        <f t="shared" si="36"/>
        <v>};</v>
      </c>
    </row>
    <row r="101" spans="1:45" x14ac:dyDescent="0.25">
      <c r="A101">
        <v>1879352102</v>
      </c>
      <c r="B101">
        <v>359</v>
      </c>
      <c r="C101" t="s">
        <v>2391</v>
      </c>
      <c r="D101" t="s">
        <v>30</v>
      </c>
      <c r="J101">
        <v>6</v>
      </c>
      <c r="K101" t="s">
        <v>2898</v>
      </c>
      <c r="L101">
        <v>110</v>
      </c>
      <c r="P101" t="s">
        <v>79</v>
      </c>
      <c r="S101" t="str">
        <f t="shared" si="37"/>
        <v>[100] = {["ID"] = 1879352102; }; -- The Kingdom of Gondor: Allegiance Level 25</v>
      </c>
      <c r="T101" s="1" t="str">
        <f t="shared" si="38"/>
        <v>[100] = {["ID"] = 1879352102; ["SAVE_INDEX"] = 359; ["TYPE"] =  7; ["VXP"] =    0; ["LP"] = 0; ["REP"] = 0; ["FACTION"] = 1; ["TIER"] = 6; ["MINI_TIER"] = "Y"; ["MIN_LVL"] = "110"; ["NAME"] = { ["EN"] = "The Kingdom of Gondor: Allegiance Level 25"; }; };</v>
      </c>
      <c r="U101">
        <f t="shared" si="35"/>
        <v>100</v>
      </c>
      <c r="V101" t="str">
        <f t="shared" si="39"/>
        <v>[100] = {</v>
      </c>
      <c r="W101" t="str">
        <f t="shared" si="40"/>
        <v xml:space="preserve">["ID"] = 1879352102; </v>
      </c>
      <c r="X101" t="str">
        <f t="shared" si="41"/>
        <v xml:space="preserve">["ID"] = 1879352102; </v>
      </c>
      <c r="Y101" t="str">
        <f t="shared" si="42"/>
        <v/>
      </c>
      <c r="Z101" s="1" t="str">
        <f t="shared" si="43"/>
        <v xml:space="preserve">["SAVE_INDEX"] = 359; </v>
      </c>
      <c r="AA101">
        <f>VLOOKUP(D101,Type!A$2:B$16,2,)</f>
        <v>7</v>
      </c>
      <c r="AB101" t="str">
        <f t="shared" si="44"/>
        <v xml:space="preserve">["TYPE"] =  7; </v>
      </c>
      <c r="AC101" t="str">
        <f t="shared" si="45"/>
        <v>0</v>
      </c>
      <c r="AD101" t="str">
        <f t="shared" si="46"/>
        <v xml:space="preserve">["VXP"] =    0; </v>
      </c>
      <c r="AE101" t="str">
        <f t="shared" si="47"/>
        <v>0</v>
      </c>
      <c r="AF101" t="str">
        <f t="shared" si="48"/>
        <v xml:space="preserve">["LP"] = 0; </v>
      </c>
      <c r="AG101" t="str">
        <f t="shared" si="49"/>
        <v>0</v>
      </c>
      <c r="AH101" t="str">
        <f t="shared" si="50"/>
        <v xml:space="preserve">["REP"] = 0; </v>
      </c>
      <c r="AI101">
        <f>VLOOKUP(P101,Faction!A$2:B$77,2,)</f>
        <v>1</v>
      </c>
      <c r="AJ101" t="str">
        <f t="shared" si="51"/>
        <v xml:space="preserve">["FACTION"] = 1; </v>
      </c>
      <c r="AK101" t="str">
        <f t="shared" si="52"/>
        <v xml:space="preserve">["TIER"] = 6; </v>
      </c>
      <c r="AL101" t="str">
        <f t="shared" si="53"/>
        <v xml:space="preserve">["MINI_TIER"] = "Y"; </v>
      </c>
      <c r="AM101" t="str">
        <f t="shared" si="54"/>
        <v xml:space="preserve">["MIN_LVL"] = "110"; </v>
      </c>
      <c r="AN101" t="str">
        <f t="shared" si="55"/>
        <v/>
      </c>
      <c r="AO101" t="str">
        <f t="shared" si="56"/>
        <v xml:space="preserve">["NAME"] = { ["EN"] = "The Kingdom of Gondor: Allegiance Level 25"; }; </v>
      </c>
      <c r="AP101" t="str">
        <f t="shared" si="57"/>
        <v/>
      </c>
      <c r="AQ101" t="str">
        <f t="shared" si="58"/>
        <v/>
      </c>
      <c r="AR101" t="str">
        <f t="shared" si="59"/>
        <v/>
      </c>
      <c r="AS101" t="str">
        <f t="shared" si="36"/>
        <v>};</v>
      </c>
    </row>
    <row r="102" spans="1:45" x14ac:dyDescent="0.25">
      <c r="A102">
        <v>1879352060</v>
      </c>
      <c r="B102">
        <v>358</v>
      </c>
      <c r="C102" t="s">
        <v>2390</v>
      </c>
      <c r="D102" t="s">
        <v>30</v>
      </c>
      <c r="J102">
        <v>7</v>
      </c>
      <c r="K102" t="s">
        <v>2898</v>
      </c>
      <c r="L102">
        <v>110</v>
      </c>
      <c r="P102" t="s">
        <v>79</v>
      </c>
      <c r="S102" t="str">
        <f t="shared" si="37"/>
        <v>[101] = {["ID"] = 1879352060; }; -- The Kingdom of Gondor: Allegiance Level 24</v>
      </c>
      <c r="T102" s="1" t="str">
        <f t="shared" si="38"/>
        <v>[101] = {["ID"] = 1879352060; ["SAVE_INDEX"] = 358; ["TYPE"] =  7; ["VXP"] =    0; ["LP"] = 0; ["REP"] = 0; ["FACTION"] = 1; ["TIER"] = 7; ["MINI_TIER"] = "Y"; ["MIN_LVL"] = "110"; ["NAME"] = { ["EN"] = "The Kingdom of Gondor: Allegiance Level 24"; }; };</v>
      </c>
      <c r="U102">
        <f t="shared" si="35"/>
        <v>101</v>
      </c>
      <c r="V102" t="str">
        <f t="shared" si="39"/>
        <v>[101] = {</v>
      </c>
      <c r="W102" t="str">
        <f t="shared" si="40"/>
        <v xml:space="preserve">["ID"] = 1879352060; </v>
      </c>
      <c r="X102" t="str">
        <f t="shared" si="41"/>
        <v xml:space="preserve">["ID"] = 1879352060; </v>
      </c>
      <c r="Y102" t="str">
        <f t="shared" si="42"/>
        <v/>
      </c>
      <c r="Z102" s="1" t="str">
        <f t="shared" si="43"/>
        <v xml:space="preserve">["SAVE_INDEX"] = 358; </v>
      </c>
      <c r="AA102">
        <f>VLOOKUP(D102,Type!A$2:B$16,2,)</f>
        <v>7</v>
      </c>
      <c r="AB102" t="str">
        <f t="shared" si="44"/>
        <v xml:space="preserve">["TYPE"] =  7; </v>
      </c>
      <c r="AC102" t="str">
        <f t="shared" si="45"/>
        <v>0</v>
      </c>
      <c r="AD102" t="str">
        <f t="shared" si="46"/>
        <v xml:space="preserve">["VXP"] =    0; </v>
      </c>
      <c r="AE102" t="str">
        <f t="shared" si="47"/>
        <v>0</v>
      </c>
      <c r="AF102" t="str">
        <f t="shared" si="48"/>
        <v xml:space="preserve">["LP"] = 0; </v>
      </c>
      <c r="AG102" t="str">
        <f t="shared" si="49"/>
        <v>0</v>
      </c>
      <c r="AH102" t="str">
        <f t="shared" si="50"/>
        <v xml:space="preserve">["REP"] = 0; </v>
      </c>
      <c r="AI102">
        <f>VLOOKUP(P102,Faction!A$2:B$77,2,)</f>
        <v>1</v>
      </c>
      <c r="AJ102" t="str">
        <f t="shared" si="51"/>
        <v xml:space="preserve">["FACTION"] = 1; </v>
      </c>
      <c r="AK102" t="str">
        <f t="shared" si="52"/>
        <v xml:space="preserve">["TIER"] = 7; </v>
      </c>
      <c r="AL102" t="str">
        <f t="shared" si="53"/>
        <v xml:space="preserve">["MINI_TIER"] = "Y"; </v>
      </c>
      <c r="AM102" t="str">
        <f t="shared" si="54"/>
        <v xml:space="preserve">["MIN_LVL"] = "110"; </v>
      </c>
      <c r="AN102" t="str">
        <f t="shared" si="55"/>
        <v/>
      </c>
      <c r="AO102" t="str">
        <f t="shared" si="56"/>
        <v xml:space="preserve">["NAME"] = { ["EN"] = "The Kingdom of Gondor: Allegiance Level 24"; }; </v>
      </c>
      <c r="AP102" t="str">
        <f t="shared" si="57"/>
        <v/>
      </c>
      <c r="AQ102" t="str">
        <f t="shared" si="58"/>
        <v/>
      </c>
      <c r="AR102" t="str">
        <f t="shared" si="59"/>
        <v/>
      </c>
      <c r="AS102" t="str">
        <f t="shared" si="36"/>
        <v>};</v>
      </c>
    </row>
    <row r="103" spans="1:45" x14ac:dyDescent="0.25">
      <c r="A103">
        <v>1879352091</v>
      </c>
      <c r="B103">
        <v>357</v>
      </c>
      <c r="C103" t="s">
        <v>2389</v>
      </c>
      <c r="D103" t="s">
        <v>30</v>
      </c>
      <c r="J103">
        <v>8</v>
      </c>
      <c r="K103" t="s">
        <v>2898</v>
      </c>
      <c r="L103">
        <v>110</v>
      </c>
      <c r="P103" t="s">
        <v>79</v>
      </c>
      <c r="S103" t="str">
        <f t="shared" si="37"/>
        <v>[102] = {["ID"] = 1879352091; }; -- The Kingdom of Gondor: Allegiance Level 23</v>
      </c>
      <c r="T103" s="1" t="str">
        <f t="shared" si="38"/>
        <v>[102] = {["ID"] = 1879352091; ["SAVE_INDEX"] = 357; ["TYPE"] =  7; ["VXP"] =    0; ["LP"] = 0; ["REP"] = 0; ["FACTION"] = 1; ["TIER"] = 8; ["MINI_TIER"] = "Y"; ["MIN_LVL"] = "110"; ["NAME"] = { ["EN"] = "The Kingdom of Gondor: Allegiance Level 23"; }; };</v>
      </c>
      <c r="U103">
        <f t="shared" si="35"/>
        <v>102</v>
      </c>
      <c r="V103" t="str">
        <f t="shared" si="39"/>
        <v>[102] = {</v>
      </c>
      <c r="W103" t="str">
        <f t="shared" si="40"/>
        <v xml:space="preserve">["ID"] = 1879352091; </v>
      </c>
      <c r="X103" t="str">
        <f t="shared" si="41"/>
        <v xml:space="preserve">["ID"] = 1879352091; </v>
      </c>
      <c r="Y103" t="str">
        <f t="shared" si="42"/>
        <v/>
      </c>
      <c r="Z103" s="1" t="str">
        <f t="shared" si="43"/>
        <v xml:space="preserve">["SAVE_INDEX"] = 357; </v>
      </c>
      <c r="AA103">
        <f>VLOOKUP(D103,Type!A$2:B$16,2,)</f>
        <v>7</v>
      </c>
      <c r="AB103" t="str">
        <f t="shared" si="44"/>
        <v xml:space="preserve">["TYPE"] =  7; </v>
      </c>
      <c r="AC103" t="str">
        <f t="shared" si="45"/>
        <v>0</v>
      </c>
      <c r="AD103" t="str">
        <f t="shared" si="46"/>
        <v xml:space="preserve">["VXP"] =    0; </v>
      </c>
      <c r="AE103" t="str">
        <f t="shared" si="47"/>
        <v>0</v>
      </c>
      <c r="AF103" t="str">
        <f t="shared" si="48"/>
        <v xml:space="preserve">["LP"] = 0; </v>
      </c>
      <c r="AG103" t="str">
        <f t="shared" si="49"/>
        <v>0</v>
      </c>
      <c r="AH103" t="str">
        <f t="shared" si="50"/>
        <v xml:space="preserve">["REP"] = 0; </v>
      </c>
      <c r="AI103">
        <f>VLOOKUP(P103,Faction!A$2:B$77,2,)</f>
        <v>1</v>
      </c>
      <c r="AJ103" t="str">
        <f t="shared" si="51"/>
        <v xml:space="preserve">["FACTION"] = 1; </v>
      </c>
      <c r="AK103" t="str">
        <f t="shared" si="52"/>
        <v xml:space="preserve">["TIER"] = 8; </v>
      </c>
      <c r="AL103" t="str">
        <f t="shared" si="53"/>
        <v xml:space="preserve">["MINI_TIER"] = "Y"; </v>
      </c>
      <c r="AM103" t="str">
        <f t="shared" si="54"/>
        <v xml:space="preserve">["MIN_LVL"] = "110"; </v>
      </c>
      <c r="AN103" t="str">
        <f t="shared" si="55"/>
        <v/>
      </c>
      <c r="AO103" t="str">
        <f t="shared" si="56"/>
        <v xml:space="preserve">["NAME"] = { ["EN"] = "The Kingdom of Gondor: Allegiance Level 23"; }; </v>
      </c>
      <c r="AP103" t="str">
        <f t="shared" si="57"/>
        <v/>
      </c>
      <c r="AQ103" t="str">
        <f t="shared" si="58"/>
        <v/>
      </c>
      <c r="AR103" t="str">
        <f t="shared" si="59"/>
        <v/>
      </c>
      <c r="AS103" t="str">
        <f t="shared" si="36"/>
        <v>};</v>
      </c>
    </row>
    <row r="104" spans="1:45" x14ac:dyDescent="0.25">
      <c r="A104">
        <v>1879352048</v>
      </c>
      <c r="B104">
        <v>356</v>
      </c>
      <c r="C104" t="s">
        <v>2388</v>
      </c>
      <c r="D104" t="s">
        <v>30</v>
      </c>
      <c r="J104">
        <v>9</v>
      </c>
      <c r="K104" t="s">
        <v>2898</v>
      </c>
      <c r="L104">
        <v>110</v>
      </c>
      <c r="P104" t="s">
        <v>79</v>
      </c>
      <c r="S104" t="str">
        <f t="shared" si="37"/>
        <v>[103] = {["ID"] = 1879352048; }; -- The Kingdom of Gondor: Allegiance Level 22</v>
      </c>
      <c r="T104" s="1" t="str">
        <f t="shared" si="38"/>
        <v>[103] = {["ID"] = 1879352048; ["SAVE_INDEX"] = 356; ["TYPE"] =  7; ["VXP"] =    0; ["LP"] = 0; ["REP"] = 0; ["FACTION"] = 1; ["TIER"] = 9; ["MINI_TIER"] = "Y"; ["MIN_LVL"] = "110"; ["NAME"] = { ["EN"] = "The Kingdom of Gondor: Allegiance Level 22"; }; };</v>
      </c>
      <c r="U104">
        <f t="shared" si="35"/>
        <v>103</v>
      </c>
      <c r="V104" t="str">
        <f t="shared" si="39"/>
        <v>[103] = {</v>
      </c>
      <c r="W104" t="str">
        <f t="shared" si="40"/>
        <v xml:space="preserve">["ID"] = 1879352048; </v>
      </c>
      <c r="X104" t="str">
        <f t="shared" si="41"/>
        <v xml:space="preserve">["ID"] = 1879352048; </v>
      </c>
      <c r="Y104" t="str">
        <f t="shared" si="42"/>
        <v/>
      </c>
      <c r="Z104" s="1" t="str">
        <f t="shared" si="43"/>
        <v xml:space="preserve">["SAVE_INDEX"] = 356; </v>
      </c>
      <c r="AA104">
        <f>VLOOKUP(D104,Type!A$2:B$16,2,)</f>
        <v>7</v>
      </c>
      <c r="AB104" t="str">
        <f t="shared" si="44"/>
        <v xml:space="preserve">["TYPE"] =  7; </v>
      </c>
      <c r="AC104" t="str">
        <f t="shared" si="45"/>
        <v>0</v>
      </c>
      <c r="AD104" t="str">
        <f t="shared" si="46"/>
        <v xml:space="preserve">["VXP"] =    0; </v>
      </c>
      <c r="AE104" t="str">
        <f t="shared" si="47"/>
        <v>0</v>
      </c>
      <c r="AF104" t="str">
        <f t="shared" si="48"/>
        <v xml:space="preserve">["LP"] = 0; </v>
      </c>
      <c r="AG104" t="str">
        <f t="shared" si="49"/>
        <v>0</v>
      </c>
      <c r="AH104" t="str">
        <f t="shared" si="50"/>
        <v xml:space="preserve">["REP"] = 0; </v>
      </c>
      <c r="AI104">
        <f>VLOOKUP(P104,Faction!A$2:B$77,2,)</f>
        <v>1</v>
      </c>
      <c r="AJ104" t="str">
        <f t="shared" si="51"/>
        <v xml:space="preserve">["FACTION"] = 1; </v>
      </c>
      <c r="AK104" t="str">
        <f t="shared" si="52"/>
        <v xml:space="preserve">["TIER"] = 9; </v>
      </c>
      <c r="AL104" t="str">
        <f t="shared" si="53"/>
        <v xml:space="preserve">["MINI_TIER"] = "Y"; </v>
      </c>
      <c r="AM104" t="str">
        <f t="shared" si="54"/>
        <v xml:space="preserve">["MIN_LVL"] = "110"; </v>
      </c>
      <c r="AN104" t="str">
        <f t="shared" si="55"/>
        <v/>
      </c>
      <c r="AO104" t="str">
        <f t="shared" si="56"/>
        <v xml:space="preserve">["NAME"] = { ["EN"] = "The Kingdom of Gondor: Allegiance Level 22"; }; </v>
      </c>
      <c r="AP104" t="str">
        <f t="shared" si="57"/>
        <v/>
      </c>
      <c r="AQ104" t="str">
        <f t="shared" si="58"/>
        <v/>
      </c>
      <c r="AR104" t="str">
        <f t="shared" si="59"/>
        <v/>
      </c>
      <c r="AS104" t="str">
        <f t="shared" si="36"/>
        <v>};</v>
      </c>
    </row>
    <row r="105" spans="1:45" x14ac:dyDescent="0.25">
      <c r="A105">
        <v>1879352082</v>
      </c>
      <c r="B105">
        <v>355</v>
      </c>
      <c r="C105" t="s">
        <v>2387</v>
      </c>
      <c r="D105" t="s">
        <v>30</v>
      </c>
      <c r="J105">
        <v>10</v>
      </c>
      <c r="K105" t="s">
        <v>2898</v>
      </c>
      <c r="L105">
        <v>110</v>
      </c>
      <c r="P105" t="s">
        <v>79</v>
      </c>
      <c r="S105" t="str">
        <f t="shared" si="37"/>
        <v>[104] = {["ID"] = 1879352082; }; -- The Kingdom of Gondor: Allegiance Level 21</v>
      </c>
      <c r="T105" s="1" t="str">
        <f t="shared" si="38"/>
        <v>[104] = {["ID"] = 1879352082; ["SAVE_INDEX"] = 355; ["TYPE"] =  7; ["VXP"] =    0; ["LP"] = 0; ["REP"] = 0; ["FACTION"] = 1; ["TIER"] = 10; ["MINI_TIER"] = "Y"; ["MIN_LVL"] = "110"; ["NAME"] = { ["EN"] = "The Kingdom of Gondor: Allegiance Level 21"; }; };</v>
      </c>
      <c r="U105">
        <f t="shared" si="35"/>
        <v>104</v>
      </c>
      <c r="V105" t="str">
        <f t="shared" si="39"/>
        <v>[104] = {</v>
      </c>
      <c r="W105" t="str">
        <f t="shared" si="40"/>
        <v xml:space="preserve">["ID"] = 1879352082; </v>
      </c>
      <c r="X105" t="str">
        <f t="shared" si="41"/>
        <v xml:space="preserve">["ID"] = 1879352082; </v>
      </c>
      <c r="Y105" t="str">
        <f t="shared" si="42"/>
        <v/>
      </c>
      <c r="Z105" s="1" t="str">
        <f t="shared" si="43"/>
        <v xml:space="preserve">["SAVE_INDEX"] = 355; </v>
      </c>
      <c r="AA105">
        <f>VLOOKUP(D105,Type!A$2:B$16,2,)</f>
        <v>7</v>
      </c>
      <c r="AB105" t="str">
        <f t="shared" si="44"/>
        <v xml:space="preserve">["TYPE"] =  7; </v>
      </c>
      <c r="AC105" t="str">
        <f t="shared" si="45"/>
        <v>0</v>
      </c>
      <c r="AD105" t="str">
        <f t="shared" si="46"/>
        <v xml:space="preserve">["VXP"] =    0; </v>
      </c>
      <c r="AE105" t="str">
        <f t="shared" si="47"/>
        <v>0</v>
      </c>
      <c r="AF105" t="str">
        <f t="shared" si="48"/>
        <v xml:space="preserve">["LP"] = 0; </v>
      </c>
      <c r="AG105" t="str">
        <f t="shared" si="49"/>
        <v>0</v>
      </c>
      <c r="AH105" t="str">
        <f t="shared" si="50"/>
        <v xml:space="preserve">["REP"] = 0; </v>
      </c>
      <c r="AI105">
        <f>VLOOKUP(P105,Faction!A$2:B$77,2,)</f>
        <v>1</v>
      </c>
      <c r="AJ105" t="str">
        <f t="shared" si="51"/>
        <v xml:space="preserve">["FACTION"] = 1; </v>
      </c>
      <c r="AK105" t="str">
        <f t="shared" si="52"/>
        <v xml:space="preserve">["TIER"] = 10; </v>
      </c>
      <c r="AL105" t="str">
        <f t="shared" si="53"/>
        <v xml:space="preserve">["MINI_TIER"] = "Y"; </v>
      </c>
      <c r="AM105" t="str">
        <f t="shared" si="54"/>
        <v xml:space="preserve">["MIN_LVL"] = "110"; </v>
      </c>
      <c r="AN105" t="str">
        <f t="shared" si="55"/>
        <v/>
      </c>
      <c r="AO105" t="str">
        <f t="shared" si="56"/>
        <v xml:space="preserve">["NAME"] = { ["EN"] = "The Kingdom of Gondor: Allegiance Level 21"; }; </v>
      </c>
      <c r="AP105" t="str">
        <f t="shared" si="57"/>
        <v/>
      </c>
      <c r="AQ105" t="str">
        <f t="shared" si="58"/>
        <v/>
      </c>
      <c r="AR105" t="str">
        <f t="shared" si="59"/>
        <v/>
      </c>
      <c r="AS105" t="str">
        <f t="shared" si="36"/>
        <v>};</v>
      </c>
    </row>
    <row r="106" spans="1:45" x14ac:dyDescent="0.25">
      <c r="A106">
        <v>1879352039</v>
      </c>
      <c r="B106">
        <v>354</v>
      </c>
      <c r="C106" t="s">
        <v>2386</v>
      </c>
      <c r="D106" t="s">
        <v>30</v>
      </c>
      <c r="J106">
        <v>11</v>
      </c>
      <c r="K106" t="s">
        <v>2898</v>
      </c>
      <c r="L106">
        <v>110</v>
      </c>
      <c r="P106" t="s">
        <v>79</v>
      </c>
      <c r="S106" t="str">
        <f t="shared" si="37"/>
        <v>[105] = {["ID"] = 1879352039; }; -- The Kingdom of Gondor: Allegiance Level 20</v>
      </c>
      <c r="T106" s="1" t="str">
        <f t="shared" si="38"/>
        <v>[105] = {["ID"] = 1879352039; ["SAVE_INDEX"] = 354; ["TYPE"] =  7; ["VXP"] =    0; ["LP"] = 0; ["REP"] = 0; ["FACTION"] = 1; ["TIER"] = 11; ["MINI_TIER"] = "Y"; ["MIN_LVL"] = "110"; ["NAME"] = { ["EN"] = "The Kingdom of Gondor: Allegiance Level 20"; }; };</v>
      </c>
      <c r="U106">
        <f t="shared" si="35"/>
        <v>105</v>
      </c>
      <c r="V106" t="str">
        <f t="shared" si="39"/>
        <v>[105] = {</v>
      </c>
      <c r="W106" t="str">
        <f t="shared" si="40"/>
        <v xml:space="preserve">["ID"] = 1879352039; </v>
      </c>
      <c r="X106" t="str">
        <f t="shared" si="41"/>
        <v xml:space="preserve">["ID"] = 1879352039; </v>
      </c>
      <c r="Y106" t="str">
        <f t="shared" si="42"/>
        <v/>
      </c>
      <c r="Z106" s="1" t="str">
        <f t="shared" si="43"/>
        <v xml:space="preserve">["SAVE_INDEX"] = 354; </v>
      </c>
      <c r="AA106">
        <f>VLOOKUP(D106,Type!A$2:B$16,2,)</f>
        <v>7</v>
      </c>
      <c r="AB106" t="str">
        <f t="shared" si="44"/>
        <v xml:space="preserve">["TYPE"] =  7; </v>
      </c>
      <c r="AC106" t="str">
        <f t="shared" si="45"/>
        <v>0</v>
      </c>
      <c r="AD106" t="str">
        <f t="shared" si="46"/>
        <v xml:space="preserve">["VXP"] =    0; </v>
      </c>
      <c r="AE106" t="str">
        <f t="shared" si="47"/>
        <v>0</v>
      </c>
      <c r="AF106" t="str">
        <f t="shared" si="48"/>
        <v xml:space="preserve">["LP"] = 0; </v>
      </c>
      <c r="AG106" t="str">
        <f t="shared" si="49"/>
        <v>0</v>
      </c>
      <c r="AH106" t="str">
        <f t="shared" si="50"/>
        <v xml:space="preserve">["REP"] = 0; </v>
      </c>
      <c r="AI106">
        <f>VLOOKUP(P106,Faction!A$2:B$77,2,)</f>
        <v>1</v>
      </c>
      <c r="AJ106" t="str">
        <f t="shared" si="51"/>
        <v xml:space="preserve">["FACTION"] = 1; </v>
      </c>
      <c r="AK106" t="str">
        <f t="shared" si="52"/>
        <v xml:space="preserve">["TIER"] = 11; </v>
      </c>
      <c r="AL106" t="str">
        <f t="shared" si="53"/>
        <v xml:space="preserve">["MINI_TIER"] = "Y"; </v>
      </c>
      <c r="AM106" t="str">
        <f t="shared" si="54"/>
        <v xml:space="preserve">["MIN_LVL"] = "110"; </v>
      </c>
      <c r="AN106" t="str">
        <f t="shared" si="55"/>
        <v/>
      </c>
      <c r="AO106" t="str">
        <f t="shared" si="56"/>
        <v xml:space="preserve">["NAME"] = { ["EN"] = "The Kingdom of Gondor: Allegiance Level 20"; }; </v>
      </c>
      <c r="AP106" t="str">
        <f t="shared" si="57"/>
        <v/>
      </c>
      <c r="AQ106" t="str">
        <f t="shared" si="58"/>
        <v/>
      </c>
      <c r="AR106" t="str">
        <f t="shared" si="59"/>
        <v/>
      </c>
      <c r="AS106" t="str">
        <f t="shared" si="36"/>
        <v>};</v>
      </c>
    </row>
    <row r="107" spans="1:45" x14ac:dyDescent="0.25">
      <c r="A107">
        <v>1879352110</v>
      </c>
      <c r="B107">
        <v>353</v>
      </c>
      <c r="C107" t="s">
        <v>2385</v>
      </c>
      <c r="D107" t="s">
        <v>30</v>
      </c>
      <c r="J107">
        <v>12</v>
      </c>
      <c r="K107" t="s">
        <v>2898</v>
      </c>
      <c r="L107">
        <v>110</v>
      </c>
      <c r="P107" t="s">
        <v>79</v>
      </c>
      <c r="S107" t="str">
        <f t="shared" si="37"/>
        <v>[106] = {["ID"] = 1879352110; }; -- The Kingdom of Gondor: Allegiance Level 19</v>
      </c>
      <c r="T107" s="1" t="str">
        <f t="shared" si="38"/>
        <v>[106] = {["ID"] = 1879352110; ["SAVE_INDEX"] = 353; ["TYPE"] =  7; ["VXP"] =    0; ["LP"] = 0; ["REP"] = 0; ["FACTION"] = 1; ["TIER"] = 12; ["MINI_TIER"] = "Y"; ["MIN_LVL"] = "110"; ["NAME"] = { ["EN"] = "The Kingdom of Gondor: Allegiance Level 19"; }; };</v>
      </c>
      <c r="U107">
        <f t="shared" si="35"/>
        <v>106</v>
      </c>
      <c r="V107" t="str">
        <f t="shared" si="39"/>
        <v>[106] = {</v>
      </c>
      <c r="W107" t="str">
        <f t="shared" si="40"/>
        <v xml:space="preserve">["ID"] = 1879352110; </v>
      </c>
      <c r="X107" t="str">
        <f t="shared" si="41"/>
        <v xml:space="preserve">["ID"] = 1879352110; </v>
      </c>
      <c r="Y107" t="str">
        <f t="shared" si="42"/>
        <v/>
      </c>
      <c r="Z107" s="1" t="str">
        <f t="shared" si="43"/>
        <v xml:space="preserve">["SAVE_INDEX"] = 353; </v>
      </c>
      <c r="AA107">
        <f>VLOOKUP(D107,Type!A$2:B$16,2,)</f>
        <v>7</v>
      </c>
      <c r="AB107" t="str">
        <f t="shared" si="44"/>
        <v xml:space="preserve">["TYPE"] =  7; </v>
      </c>
      <c r="AC107" t="str">
        <f t="shared" si="45"/>
        <v>0</v>
      </c>
      <c r="AD107" t="str">
        <f t="shared" si="46"/>
        <v xml:space="preserve">["VXP"] =    0; </v>
      </c>
      <c r="AE107" t="str">
        <f t="shared" si="47"/>
        <v>0</v>
      </c>
      <c r="AF107" t="str">
        <f t="shared" si="48"/>
        <v xml:space="preserve">["LP"] = 0; </v>
      </c>
      <c r="AG107" t="str">
        <f t="shared" si="49"/>
        <v>0</v>
      </c>
      <c r="AH107" t="str">
        <f t="shared" si="50"/>
        <v xml:space="preserve">["REP"] = 0; </v>
      </c>
      <c r="AI107">
        <f>VLOOKUP(P107,Faction!A$2:B$77,2,)</f>
        <v>1</v>
      </c>
      <c r="AJ107" t="str">
        <f t="shared" si="51"/>
        <v xml:space="preserve">["FACTION"] = 1; </v>
      </c>
      <c r="AK107" t="str">
        <f t="shared" si="52"/>
        <v xml:space="preserve">["TIER"] = 12; </v>
      </c>
      <c r="AL107" t="str">
        <f t="shared" si="53"/>
        <v xml:space="preserve">["MINI_TIER"] = "Y"; </v>
      </c>
      <c r="AM107" t="str">
        <f t="shared" si="54"/>
        <v xml:space="preserve">["MIN_LVL"] = "110"; </v>
      </c>
      <c r="AN107" t="str">
        <f t="shared" si="55"/>
        <v/>
      </c>
      <c r="AO107" t="str">
        <f t="shared" si="56"/>
        <v xml:space="preserve">["NAME"] = { ["EN"] = "The Kingdom of Gondor: Allegiance Level 19"; }; </v>
      </c>
      <c r="AP107" t="str">
        <f t="shared" si="57"/>
        <v/>
      </c>
      <c r="AQ107" t="str">
        <f t="shared" si="58"/>
        <v/>
      </c>
      <c r="AR107" t="str">
        <f t="shared" si="59"/>
        <v/>
      </c>
      <c r="AS107" t="str">
        <f t="shared" si="36"/>
        <v>};</v>
      </c>
    </row>
    <row r="108" spans="1:45" x14ac:dyDescent="0.25">
      <c r="A108">
        <v>1879352069</v>
      </c>
      <c r="B108">
        <v>352</v>
      </c>
      <c r="C108" t="s">
        <v>2384</v>
      </c>
      <c r="D108" t="s">
        <v>30</v>
      </c>
      <c r="J108">
        <v>13</v>
      </c>
      <c r="K108" t="s">
        <v>2898</v>
      </c>
      <c r="L108">
        <v>110</v>
      </c>
      <c r="P108" t="s">
        <v>79</v>
      </c>
      <c r="S108" t="str">
        <f t="shared" si="37"/>
        <v>[107] = {["ID"] = 1879352069; }; -- The Kingdom of Gondor: Allegiance Level 18</v>
      </c>
      <c r="T108" s="1" t="str">
        <f t="shared" si="38"/>
        <v>[107] = {["ID"] = 1879352069; ["SAVE_INDEX"] = 352; ["TYPE"] =  7; ["VXP"] =    0; ["LP"] = 0; ["REP"] = 0; ["FACTION"] = 1; ["TIER"] = 13; ["MINI_TIER"] = "Y"; ["MIN_LVL"] = "110"; ["NAME"] = { ["EN"] = "The Kingdom of Gondor: Allegiance Level 18"; }; };</v>
      </c>
      <c r="U108">
        <f t="shared" si="35"/>
        <v>107</v>
      </c>
      <c r="V108" t="str">
        <f t="shared" si="39"/>
        <v>[107] = {</v>
      </c>
      <c r="W108" t="str">
        <f t="shared" si="40"/>
        <v xml:space="preserve">["ID"] = 1879352069; </v>
      </c>
      <c r="X108" t="str">
        <f t="shared" si="41"/>
        <v xml:space="preserve">["ID"] = 1879352069; </v>
      </c>
      <c r="Y108" t="str">
        <f t="shared" si="42"/>
        <v/>
      </c>
      <c r="Z108" s="1" t="str">
        <f t="shared" si="43"/>
        <v xml:space="preserve">["SAVE_INDEX"] = 352; </v>
      </c>
      <c r="AA108">
        <f>VLOOKUP(D108,Type!A$2:B$16,2,)</f>
        <v>7</v>
      </c>
      <c r="AB108" t="str">
        <f t="shared" si="44"/>
        <v xml:space="preserve">["TYPE"] =  7; </v>
      </c>
      <c r="AC108" t="str">
        <f t="shared" si="45"/>
        <v>0</v>
      </c>
      <c r="AD108" t="str">
        <f t="shared" si="46"/>
        <v xml:space="preserve">["VXP"] =    0; </v>
      </c>
      <c r="AE108" t="str">
        <f t="shared" si="47"/>
        <v>0</v>
      </c>
      <c r="AF108" t="str">
        <f t="shared" si="48"/>
        <v xml:space="preserve">["LP"] = 0; </v>
      </c>
      <c r="AG108" t="str">
        <f t="shared" si="49"/>
        <v>0</v>
      </c>
      <c r="AH108" t="str">
        <f t="shared" si="50"/>
        <v xml:space="preserve">["REP"] = 0; </v>
      </c>
      <c r="AI108">
        <f>VLOOKUP(P108,Faction!A$2:B$77,2,)</f>
        <v>1</v>
      </c>
      <c r="AJ108" t="str">
        <f t="shared" si="51"/>
        <v xml:space="preserve">["FACTION"] = 1; </v>
      </c>
      <c r="AK108" t="str">
        <f t="shared" si="52"/>
        <v xml:space="preserve">["TIER"] = 13; </v>
      </c>
      <c r="AL108" t="str">
        <f t="shared" si="53"/>
        <v xml:space="preserve">["MINI_TIER"] = "Y"; </v>
      </c>
      <c r="AM108" t="str">
        <f t="shared" si="54"/>
        <v xml:space="preserve">["MIN_LVL"] = "110"; </v>
      </c>
      <c r="AN108" t="str">
        <f t="shared" si="55"/>
        <v/>
      </c>
      <c r="AO108" t="str">
        <f t="shared" si="56"/>
        <v xml:space="preserve">["NAME"] = { ["EN"] = "The Kingdom of Gondor: Allegiance Level 18"; }; </v>
      </c>
      <c r="AP108" t="str">
        <f t="shared" si="57"/>
        <v/>
      </c>
      <c r="AQ108" t="str">
        <f t="shared" si="58"/>
        <v/>
      </c>
      <c r="AR108" t="str">
        <f t="shared" si="59"/>
        <v/>
      </c>
      <c r="AS108" t="str">
        <f t="shared" si="36"/>
        <v>};</v>
      </c>
    </row>
    <row r="109" spans="1:45" x14ac:dyDescent="0.25">
      <c r="A109">
        <v>1879352101</v>
      </c>
      <c r="B109">
        <v>351</v>
      </c>
      <c r="C109" t="s">
        <v>2383</v>
      </c>
      <c r="D109" t="s">
        <v>30</v>
      </c>
      <c r="J109">
        <v>14</v>
      </c>
      <c r="K109" t="s">
        <v>2898</v>
      </c>
      <c r="L109">
        <v>110</v>
      </c>
      <c r="P109" t="s">
        <v>79</v>
      </c>
      <c r="S109" t="str">
        <f t="shared" si="37"/>
        <v>[108] = {["ID"] = 1879352101; }; -- The Kingdom of Gondor: Allegiance Level 17</v>
      </c>
      <c r="T109" s="1" t="str">
        <f t="shared" si="38"/>
        <v>[108] = {["ID"] = 1879352101; ["SAVE_INDEX"] = 351; ["TYPE"] =  7; ["VXP"] =    0; ["LP"] = 0; ["REP"] = 0; ["FACTION"] = 1; ["TIER"] = 14; ["MINI_TIER"] = "Y"; ["MIN_LVL"] = "110"; ["NAME"] = { ["EN"] = "The Kingdom of Gondor: Allegiance Level 17"; }; };</v>
      </c>
      <c r="U109">
        <f t="shared" si="35"/>
        <v>108</v>
      </c>
      <c r="V109" t="str">
        <f t="shared" si="39"/>
        <v>[108] = {</v>
      </c>
      <c r="W109" t="str">
        <f t="shared" si="40"/>
        <v xml:space="preserve">["ID"] = 1879352101; </v>
      </c>
      <c r="X109" t="str">
        <f t="shared" si="41"/>
        <v xml:space="preserve">["ID"] = 1879352101; </v>
      </c>
      <c r="Y109" t="str">
        <f t="shared" si="42"/>
        <v/>
      </c>
      <c r="Z109" s="1" t="str">
        <f t="shared" si="43"/>
        <v xml:space="preserve">["SAVE_INDEX"] = 351; </v>
      </c>
      <c r="AA109">
        <f>VLOOKUP(D109,Type!A$2:B$16,2,)</f>
        <v>7</v>
      </c>
      <c r="AB109" t="str">
        <f t="shared" si="44"/>
        <v xml:space="preserve">["TYPE"] =  7; </v>
      </c>
      <c r="AC109" t="str">
        <f t="shared" si="45"/>
        <v>0</v>
      </c>
      <c r="AD109" t="str">
        <f t="shared" si="46"/>
        <v xml:space="preserve">["VXP"] =    0; </v>
      </c>
      <c r="AE109" t="str">
        <f t="shared" si="47"/>
        <v>0</v>
      </c>
      <c r="AF109" t="str">
        <f t="shared" si="48"/>
        <v xml:space="preserve">["LP"] = 0; </v>
      </c>
      <c r="AG109" t="str">
        <f t="shared" si="49"/>
        <v>0</v>
      </c>
      <c r="AH109" t="str">
        <f t="shared" si="50"/>
        <v xml:space="preserve">["REP"] = 0; </v>
      </c>
      <c r="AI109">
        <f>VLOOKUP(P109,Faction!A$2:B$77,2,)</f>
        <v>1</v>
      </c>
      <c r="AJ109" t="str">
        <f t="shared" si="51"/>
        <v xml:space="preserve">["FACTION"] = 1; </v>
      </c>
      <c r="AK109" t="str">
        <f t="shared" si="52"/>
        <v xml:space="preserve">["TIER"] = 14; </v>
      </c>
      <c r="AL109" t="str">
        <f t="shared" si="53"/>
        <v xml:space="preserve">["MINI_TIER"] = "Y"; </v>
      </c>
      <c r="AM109" t="str">
        <f t="shared" si="54"/>
        <v xml:space="preserve">["MIN_LVL"] = "110"; </v>
      </c>
      <c r="AN109" t="str">
        <f t="shared" si="55"/>
        <v/>
      </c>
      <c r="AO109" t="str">
        <f t="shared" si="56"/>
        <v xml:space="preserve">["NAME"] = { ["EN"] = "The Kingdom of Gondor: Allegiance Level 17"; }; </v>
      </c>
      <c r="AP109" t="str">
        <f t="shared" si="57"/>
        <v/>
      </c>
      <c r="AQ109" t="str">
        <f t="shared" si="58"/>
        <v/>
      </c>
      <c r="AR109" t="str">
        <f t="shared" si="59"/>
        <v/>
      </c>
      <c r="AS109" t="str">
        <f t="shared" si="36"/>
        <v>};</v>
      </c>
    </row>
    <row r="110" spans="1:45" x14ac:dyDescent="0.25">
      <c r="A110">
        <v>1879352059</v>
      </c>
      <c r="B110">
        <v>350</v>
      </c>
      <c r="C110" t="s">
        <v>2382</v>
      </c>
      <c r="D110" t="s">
        <v>30</v>
      </c>
      <c r="J110">
        <v>15</v>
      </c>
      <c r="K110" t="s">
        <v>2898</v>
      </c>
      <c r="L110">
        <v>110</v>
      </c>
      <c r="P110" t="s">
        <v>79</v>
      </c>
      <c r="S110" t="str">
        <f t="shared" si="37"/>
        <v>[109] = {["ID"] = 1879352059; }; -- The Kingdom of Gondor: Allegiance Level 16</v>
      </c>
      <c r="T110" s="1" t="str">
        <f t="shared" si="38"/>
        <v>[109] = {["ID"] = 1879352059; ["SAVE_INDEX"] = 350; ["TYPE"] =  7; ["VXP"] =    0; ["LP"] = 0; ["REP"] = 0; ["FACTION"] = 1; ["TIER"] = 15; ["MINI_TIER"] = "Y"; ["MIN_LVL"] = "110"; ["NAME"] = { ["EN"] = "The Kingdom of Gondor: Allegiance Level 16"; }; };</v>
      </c>
      <c r="U110">
        <f t="shared" si="35"/>
        <v>109</v>
      </c>
      <c r="V110" t="str">
        <f t="shared" si="39"/>
        <v>[109] = {</v>
      </c>
      <c r="W110" t="str">
        <f t="shared" si="40"/>
        <v xml:space="preserve">["ID"] = 1879352059; </v>
      </c>
      <c r="X110" t="str">
        <f t="shared" si="41"/>
        <v xml:space="preserve">["ID"] = 1879352059; </v>
      </c>
      <c r="Y110" t="str">
        <f t="shared" si="42"/>
        <v/>
      </c>
      <c r="Z110" s="1" t="str">
        <f t="shared" si="43"/>
        <v xml:space="preserve">["SAVE_INDEX"] = 350; </v>
      </c>
      <c r="AA110">
        <f>VLOOKUP(D110,Type!A$2:B$16,2,)</f>
        <v>7</v>
      </c>
      <c r="AB110" t="str">
        <f t="shared" si="44"/>
        <v xml:space="preserve">["TYPE"] =  7; </v>
      </c>
      <c r="AC110" t="str">
        <f t="shared" si="45"/>
        <v>0</v>
      </c>
      <c r="AD110" t="str">
        <f t="shared" si="46"/>
        <v xml:space="preserve">["VXP"] =    0; </v>
      </c>
      <c r="AE110" t="str">
        <f t="shared" si="47"/>
        <v>0</v>
      </c>
      <c r="AF110" t="str">
        <f t="shared" si="48"/>
        <v xml:space="preserve">["LP"] = 0; </v>
      </c>
      <c r="AG110" t="str">
        <f t="shared" si="49"/>
        <v>0</v>
      </c>
      <c r="AH110" t="str">
        <f t="shared" si="50"/>
        <v xml:space="preserve">["REP"] = 0; </v>
      </c>
      <c r="AI110">
        <f>VLOOKUP(P110,Faction!A$2:B$77,2,)</f>
        <v>1</v>
      </c>
      <c r="AJ110" t="str">
        <f t="shared" si="51"/>
        <v xml:space="preserve">["FACTION"] = 1; </v>
      </c>
      <c r="AK110" t="str">
        <f t="shared" si="52"/>
        <v xml:space="preserve">["TIER"] = 15; </v>
      </c>
      <c r="AL110" t="str">
        <f t="shared" si="53"/>
        <v xml:space="preserve">["MINI_TIER"] = "Y"; </v>
      </c>
      <c r="AM110" t="str">
        <f t="shared" si="54"/>
        <v xml:space="preserve">["MIN_LVL"] = "110"; </v>
      </c>
      <c r="AN110" t="str">
        <f t="shared" si="55"/>
        <v/>
      </c>
      <c r="AO110" t="str">
        <f t="shared" si="56"/>
        <v xml:space="preserve">["NAME"] = { ["EN"] = "The Kingdom of Gondor: Allegiance Level 16"; }; </v>
      </c>
      <c r="AP110" t="str">
        <f t="shared" si="57"/>
        <v/>
      </c>
      <c r="AQ110" t="str">
        <f t="shared" si="58"/>
        <v/>
      </c>
      <c r="AR110" t="str">
        <f t="shared" si="59"/>
        <v/>
      </c>
      <c r="AS110" t="str">
        <f t="shared" si="36"/>
        <v>};</v>
      </c>
    </row>
    <row r="111" spans="1:45" x14ac:dyDescent="0.25">
      <c r="A111">
        <v>1879352090</v>
      </c>
      <c r="B111">
        <v>349</v>
      </c>
      <c r="C111" t="s">
        <v>2381</v>
      </c>
      <c r="D111" t="s">
        <v>30</v>
      </c>
      <c r="J111">
        <v>16</v>
      </c>
      <c r="K111" t="s">
        <v>2898</v>
      </c>
      <c r="L111">
        <v>110</v>
      </c>
      <c r="P111" t="s">
        <v>79</v>
      </c>
      <c r="S111" t="str">
        <f t="shared" si="37"/>
        <v>[110] = {["ID"] = 1879352090; }; -- The Kingdom of Gondor: Allegiance Level 15</v>
      </c>
      <c r="T111" s="1" t="str">
        <f t="shared" si="38"/>
        <v>[110] = {["ID"] = 1879352090; ["SAVE_INDEX"] = 349; ["TYPE"] =  7; ["VXP"] =    0; ["LP"] = 0; ["REP"] = 0; ["FACTION"] = 1; ["TIER"] = 16; ["MINI_TIER"] = "Y"; ["MIN_LVL"] = "110"; ["NAME"] = { ["EN"] = "The Kingdom of Gondor: Allegiance Level 15"; }; };</v>
      </c>
      <c r="U111">
        <f t="shared" si="35"/>
        <v>110</v>
      </c>
      <c r="V111" t="str">
        <f t="shared" si="39"/>
        <v>[110] = {</v>
      </c>
      <c r="W111" t="str">
        <f t="shared" si="40"/>
        <v xml:space="preserve">["ID"] = 1879352090; </v>
      </c>
      <c r="X111" t="str">
        <f t="shared" si="41"/>
        <v xml:space="preserve">["ID"] = 1879352090; </v>
      </c>
      <c r="Y111" t="str">
        <f t="shared" si="42"/>
        <v/>
      </c>
      <c r="Z111" s="1" t="str">
        <f t="shared" si="43"/>
        <v xml:space="preserve">["SAVE_INDEX"] = 349; </v>
      </c>
      <c r="AA111">
        <f>VLOOKUP(D111,Type!A$2:B$16,2,)</f>
        <v>7</v>
      </c>
      <c r="AB111" t="str">
        <f t="shared" si="44"/>
        <v xml:space="preserve">["TYPE"] =  7; </v>
      </c>
      <c r="AC111" t="str">
        <f t="shared" si="45"/>
        <v>0</v>
      </c>
      <c r="AD111" t="str">
        <f t="shared" si="46"/>
        <v xml:space="preserve">["VXP"] =    0; </v>
      </c>
      <c r="AE111" t="str">
        <f t="shared" si="47"/>
        <v>0</v>
      </c>
      <c r="AF111" t="str">
        <f t="shared" si="48"/>
        <v xml:space="preserve">["LP"] = 0; </v>
      </c>
      <c r="AG111" t="str">
        <f t="shared" si="49"/>
        <v>0</v>
      </c>
      <c r="AH111" t="str">
        <f t="shared" si="50"/>
        <v xml:space="preserve">["REP"] = 0; </v>
      </c>
      <c r="AI111">
        <f>VLOOKUP(P111,Faction!A$2:B$77,2,)</f>
        <v>1</v>
      </c>
      <c r="AJ111" t="str">
        <f t="shared" si="51"/>
        <v xml:space="preserve">["FACTION"] = 1; </v>
      </c>
      <c r="AK111" t="str">
        <f t="shared" si="52"/>
        <v xml:space="preserve">["TIER"] = 16; </v>
      </c>
      <c r="AL111" t="str">
        <f t="shared" si="53"/>
        <v xml:space="preserve">["MINI_TIER"] = "Y"; </v>
      </c>
      <c r="AM111" t="str">
        <f t="shared" si="54"/>
        <v xml:space="preserve">["MIN_LVL"] = "110"; </v>
      </c>
      <c r="AN111" t="str">
        <f t="shared" si="55"/>
        <v/>
      </c>
      <c r="AO111" t="str">
        <f t="shared" si="56"/>
        <v xml:space="preserve">["NAME"] = { ["EN"] = "The Kingdom of Gondor: Allegiance Level 15"; }; </v>
      </c>
      <c r="AP111" t="str">
        <f t="shared" si="57"/>
        <v/>
      </c>
      <c r="AQ111" t="str">
        <f t="shared" si="58"/>
        <v/>
      </c>
      <c r="AR111" t="str">
        <f t="shared" si="59"/>
        <v/>
      </c>
      <c r="AS111" t="str">
        <f t="shared" si="36"/>
        <v>};</v>
      </c>
    </row>
    <row r="112" spans="1:45" x14ac:dyDescent="0.25">
      <c r="A112">
        <v>1879352047</v>
      </c>
      <c r="B112">
        <v>348</v>
      </c>
      <c r="C112" t="s">
        <v>2380</v>
      </c>
      <c r="D112" t="s">
        <v>30</v>
      </c>
      <c r="J112">
        <v>17</v>
      </c>
      <c r="K112" t="s">
        <v>2898</v>
      </c>
      <c r="L112">
        <v>110</v>
      </c>
      <c r="P112" t="s">
        <v>79</v>
      </c>
      <c r="S112" t="str">
        <f t="shared" si="37"/>
        <v>[111] = {["ID"] = 1879352047; }; -- The Kingdom of Gondor: Allegiance Level 14</v>
      </c>
      <c r="T112" s="1" t="str">
        <f t="shared" si="38"/>
        <v>[111] = {["ID"] = 1879352047; ["SAVE_INDEX"] = 348; ["TYPE"] =  7; ["VXP"] =    0; ["LP"] = 0; ["REP"] = 0; ["FACTION"] = 1; ["TIER"] = 17; ["MINI_TIER"] = "Y"; ["MIN_LVL"] = "110"; ["NAME"] = { ["EN"] = "The Kingdom of Gondor: Allegiance Level 14"; }; };</v>
      </c>
      <c r="U112">
        <f t="shared" si="35"/>
        <v>111</v>
      </c>
      <c r="V112" t="str">
        <f t="shared" si="39"/>
        <v>[111] = {</v>
      </c>
      <c r="W112" t="str">
        <f t="shared" si="40"/>
        <v xml:space="preserve">["ID"] = 1879352047; </v>
      </c>
      <c r="X112" t="str">
        <f t="shared" si="41"/>
        <v xml:space="preserve">["ID"] = 1879352047; </v>
      </c>
      <c r="Y112" t="str">
        <f t="shared" si="42"/>
        <v/>
      </c>
      <c r="Z112" s="1" t="str">
        <f t="shared" si="43"/>
        <v xml:space="preserve">["SAVE_INDEX"] = 348; </v>
      </c>
      <c r="AA112">
        <f>VLOOKUP(D112,Type!A$2:B$16,2,)</f>
        <v>7</v>
      </c>
      <c r="AB112" t="str">
        <f t="shared" si="44"/>
        <v xml:space="preserve">["TYPE"] =  7; </v>
      </c>
      <c r="AC112" t="str">
        <f t="shared" si="45"/>
        <v>0</v>
      </c>
      <c r="AD112" t="str">
        <f t="shared" si="46"/>
        <v xml:space="preserve">["VXP"] =    0; </v>
      </c>
      <c r="AE112" t="str">
        <f t="shared" si="47"/>
        <v>0</v>
      </c>
      <c r="AF112" t="str">
        <f t="shared" si="48"/>
        <v xml:space="preserve">["LP"] = 0; </v>
      </c>
      <c r="AG112" t="str">
        <f t="shared" si="49"/>
        <v>0</v>
      </c>
      <c r="AH112" t="str">
        <f t="shared" si="50"/>
        <v xml:space="preserve">["REP"] = 0; </v>
      </c>
      <c r="AI112">
        <f>VLOOKUP(P112,Faction!A$2:B$77,2,)</f>
        <v>1</v>
      </c>
      <c r="AJ112" t="str">
        <f t="shared" si="51"/>
        <v xml:space="preserve">["FACTION"] = 1; </v>
      </c>
      <c r="AK112" t="str">
        <f t="shared" si="52"/>
        <v xml:space="preserve">["TIER"] = 17; </v>
      </c>
      <c r="AL112" t="str">
        <f t="shared" si="53"/>
        <v xml:space="preserve">["MINI_TIER"] = "Y"; </v>
      </c>
      <c r="AM112" t="str">
        <f t="shared" si="54"/>
        <v xml:space="preserve">["MIN_LVL"] = "110"; </v>
      </c>
      <c r="AN112" t="str">
        <f t="shared" si="55"/>
        <v/>
      </c>
      <c r="AO112" t="str">
        <f t="shared" si="56"/>
        <v xml:space="preserve">["NAME"] = { ["EN"] = "The Kingdom of Gondor: Allegiance Level 14"; }; </v>
      </c>
      <c r="AP112" t="str">
        <f t="shared" si="57"/>
        <v/>
      </c>
      <c r="AQ112" t="str">
        <f t="shared" si="58"/>
        <v/>
      </c>
      <c r="AR112" t="str">
        <f t="shared" si="59"/>
        <v/>
      </c>
      <c r="AS112" t="str">
        <f t="shared" si="36"/>
        <v>};</v>
      </c>
    </row>
    <row r="113" spans="1:45" x14ac:dyDescent="0.25">
      <c r="A113">
        <v>1879352080</v>
      </c>
      <c r="B113">
        <v>347</v>
      </c>
      <c r="C113" t="s">
        <v>2379</v>
      </c>
      <c r="D113" t="s">
        <v>30</v>
      </c>
      <c r="J113">
        <v>18</v>
      </c>
      <c r="K113" t="s">
        <v>2898</v>
      </c>
      <c r="L113">
        <v>110</v>
      </c>
      <c r="P113" t="s">
        <v>79</v>
      </c>
      <c r="S113" t="str">
        <f t="shared" si="37"/>
        <v>[112] = {["ID"] = 1879352080; }; -- The Kingdom of Gondor: Allegiance Level 13</v>
      </c>
      <c r="T113" s="1" t="str">
        <f t="shared" si="38"/>
        <v>[112] = {["ID"] = 1879352080; ["SAVE_INDEX"] = 347; ["TYPE"] =  7; ["VXP"] =    0; ["LP"] = 0; ["REP"] = 0; ["FACTION"] = 1; ["TIER"] = 18; ["MINI_TIER"] = "Y"; ["MIN_LVL"] = "110"; ["NAME"] = { ["EN"] = "The Kingdom of Gondor: Allegiance Level 13"; }; };</v>
      </c>
      <c r="U113">
        <f t="shared" si="35"/>
        <v>112</v>
      </c>
      <c r="V113" t="str">
        <f t="shared" si="39"/>
        <v>[112] = {</v>
      </c>
      <c r="W113" t="str">
        <f t="shared" si="40"/>
        <v xml:space="preserve">["ID"] = 1879352080; </v>
      </c>
      <c r="X113" t="str">
        <f t="shared" si="41"/>
        <v xml:space="preserve">["ID"] = 1879352080; </v>
      </c>
      <c r="Y113" t="str">
        <f t="shared" si="42"/>
        <v/>
      </c>
      <c r="Z113" s="1" t="str">
        <f t="shared" si="43"/>
        <v xml:space="preserve">["SAVE_INDEX"] = 347; </v>
      </c>
      <c r="AA113">
        <f>VLOOKUP(D113,Type!A$2:B$16,2,)</f>
        <v>7</v>
      </c>
      <c r="AB113" t="str">
        <f t="shared" si="44"/>
        <v xml:space="preserve">["TYPE"] =  7; </v>
      </c>
      <c r="AC113" t="str">
        <f t="shared" si="45"/>
        <v>0</v>
      </c>
      <c r="AD113" t="str">
        <f t="shared" si="46"/>
        <v xml:space="preserve">["VXP"] =    0; </v>
      </c>
      <c r="AE113" t="str">
        <f t="shared" si="47"/>
        <v>0</v>
      </c>
      <c r="AF113" t="str">
        <f t="shared" si="48"/>
        <v xml:space="preserve">["LP"] = 0; </v>
      </c>
      <c r="AG113" t="str">
        <f t="shared" si="49"/>
        <v>0</v>
      </c>
      <c r="AH113" t="str">
        <f t="shared" si="50"/>
        <v xml:space="preserve">["REP"] = 0; </v>
      </c>
      <c r="AI113">
        <f>VLOOKUP(P113,Faction!A$2:B$77,2,)</f>
        <v>1</v>
      </c>
      <c r="AJ113" t="str">
        <f t="shared" si="51"/>
        <v xml:space="preserve">["FACTION"] = 1; </v>
      </c>
      <c r="AK113" t="str">
        <f t="shared" si="52"/>
        <v xml:space="preserve">["TIER"] = 18; </v>
      </c>
      <c r="AL113" t="str">
        <f t="shared" si="53"/>
        <v xml:space="preserve">["MINI_TIER"] = "Y"; </v>
      </c>
      <c r="AM113" t="str">
        <f t="shared" si="54"/>
        <v xml:space="preserve">["MIN_LVL"] = "110"; </v>
      </c>
      <c r="AN113" t="str">
        <f t="shared" si="55"/>
        <v/>
      </c>
      <c r="AO113" t="str">
        <f t="shared" si="56"/>
        <v xml:space="preserve">["NAME"] = { ["EN"] = "The Kingdom of Gondor: Allegiance Level 13"; }; </v>
      </c>
      <c r="AP113" t="str">
        <f t="shared" si="57"/>
        <v/>
      </c>
      <c r="AQ113" t="str">
        <f t="shared" si="58"/>
        <v/>
      </c>
      <c r="AR113" t="str">
        <f t="shared" si="59"/>
        <v/>
      </c>
      <c r="AS113" t="str">
        <f t="shared" si="36"/>
        <v>};</v>
      </c>
    </row>
    <row r="114" spans="1:45" x14ac:dyDescent="0.25">
      <c r="A114">
        <v>1879352038</v>
      </c>
      <c r="B114">
        <v>346</v>
      </c>
      <c r="C114" t="s">
        <v>2378</v>
      </c>
      <c r="D114" t="s">
        <v>30</v>
      </c>
      <c r="J114">
        <v>19</v>
      </c>
      <c r="K114" t="s">
        <v>2898</v>
      </c>
      <c r="L114">
        <v>110</v>
      </c>
      <c r="P114" t="s">
        <v>79</v>
      </c>
      <c r="S114" t="str">
        <f t="shared" si="37"/>
        <v>[113] = {["ID"] = 1879352038; }; -- The Kingdom of Gondor: Allegiance Level 12</v>
      </c>
      <c r="T114" s="1" t="str">
        <f t="shared" si="38"/>
        <v>[113] = {["ID"] = 1879352038; ["SAVE_INDEX"] = 346; ["TYPE"] =  7; ["VXP"] =    0; ["LP"] = 0; ["REP"] = 0; ["FACTION"] = 1; ["TIER"] = 19; ["MINI_TIER"] = "Y"; ["MIN_LVL"] = "110"; ["NAME"] = { ["EN"] = "The Kingdom of Gondor: Allegiance Level 12"; }; };</v>
      </c>
      <c r="U114">
        <f t="shared" si="35"/>
        <v>113</v>
      </c>
      <c r="V114" t="str">
        <f t="shared" si="39"/>
        <v>[113] = {</v>
      </c>
      <c r="W114" t="str">
        <f t="shared" si="40"/>
        <v xml:space="preserve">["ID"] = 1879352038; </v>
      </c>
      <c r="X114" t="str">
        <f t="shared" si="41"/>
        <v xml:space="preserve">["ID"] = 1879352038; </v>
      </c>
      <c r="Y114" t="str">
        <f t="shared" si="42"/>
        <v/>
      </c>
      <c r="Z114" s="1" t="str">
        <f t="shared" si="43"/>
        <v xml:space="preserve">["SAVE_INDEX"] = 346; </v>
      </c>
      <c r="AA114">
        <f>VLOOKUP(D114,Type!A$2:B$16,2,)</f>
        <v>7</v>
      </c>
      <c r="AB114" t="str">
        <f t="shared" si="44"/>
        <v xml:space="preserve">["TYPE"] =  7; </v>
      </c>
      <c r="AC114" t="str">
        <f t="shared" si="45"/>
        <v>0</v>
      </c>
      <c r="AD114" t="str">
        <f t="shared" si="46"/>
        <v xml:space="preserve">["VXP"] =    0; </v>
      </c>
      <c r="AE114" t="str">
        <f t="shared" si="47"/>
        <v>0</v>
      </c>
      <c r="AF114" t="str">
        <f t="shared" si="48"/>
        <v xml:space="preserve">["LP"] = 0; </v>
      </c>
      <c r="AG114" t="str">
        <f t="shared" si="49"/>
        <v>0</v>
      </c>
      <c r="AH114" t="str">
        <f t="shared" si="50"/>
        <v xml:space="preserve">["REP"] = 0; </v>
      </c>
      <c r="AI114">
        <f>VLOOKUP(P114,Faction!A$2:B$77,2,)</f>
        <v>1</v>
      </c>
      <c r="AJ114" t="str">
        <f t="shared" si="51"/>
        <v xml:space="preserve">["FACTION"] = 1; </v>
      </c>
      <c r="AK114" t="str">
        <f t="shared" si="52"/>
        <v xml:space="preserve">["TIER"] = 19; </v>
      </c>
      <c r="AL114" t="str">
        <f t="shared" si="53"/>
        <v xml:space="preserve">["MINI_TIER"] = "Y"; </v>
      </c>
      <c r="AM114" t="str">
        <f t="shared" si="54"/>
        <v xml:space="preserve">["MIN_LVL"] = "110"; </v>
      </c>
      <c r="AN114" t="str">
        <f t="shared" si="55"/>
        <v/>
      </c>
      <c r="AO114" t="str">
        <f t="shared" si="56"/>
        <v xml:space="preserve">["NAME"] = { ["EN"] = "The Kingdom of Gondor: Allegiance Level 12"; }; </v>
      </c>
      <c r="AP114" t="str">
        <f t="shared" si="57"/>
        <v/>
      </c>
      <c r="AQ114" t="str">
        <f t="shared" si="58"/>
        <v/>
      </c>
      <c r="AR114" t="str">
        <f t="shared" si="59"/>
        <v/>
      </c>
      <c r="AS114" t="str">
        <f t="shared" si="36"/>
        <v>};</v>
      </c>
    </row>
    <row r="115" spans="1:45" x14ac:dyDescent="0.25">
      <c r="A115">
        <v>1879352070</v>
      </c>
      <c r="B115">
        <v>345</v>
      </c>
      <c r="C115" t="s">
        <v>2377</v>
      </c>
      <c r="D115" t="s">
        <v>30</v>
      </c>
      <c r="J115">
        <v>20</v>
      </c>
      <c r="K115" t="s">
        <v>2898</v>
      </c>
      <c r="L115">
        <v>110</v>
      </c>
      <c r="P115" t="s">
        <v>79</v>
      </c>
      <c r="S115" t="str">
        <f t="shared" si="37"/>
        <v>[114] = {["ID"] = 1879352070; }; -- The Kingdom of Gondor: Allegiance Level 11</v>
      </c>
      <c r="T115" s="1" t="str">
        <f t="shared" si="38"/>
        <v>[114] = {["ID"] = 1879352070; ["SAVE_INDEX"] = 345; ["TYPE"] =  7; ["VXP"] =    0; ["LP"] = 0; ["REP"] = 0; ["FACTION"] = 1; ["TIER"] = 20; ["MINI_TIER"] = "Y"; ["MIN_LVL"] = "110"; ["NAME"] = { ["EN"] = "The Kingdom of Gondor: Allegiance Level 11"; }; };</v>
      </c>
      <c r="U115">
        <f t="shared" si="35"/>
        <v>114</v>
      </c>
      <c r="V115" t="str">
        <f t="shared" si="39"/>
        <v>[114] = {</v>
      </c>
      <c r="W115" t="str">
        <f t="shared" si="40"/>
        <v xml:space="preserve">["ID"] = 1879352070; </v>
      </c>
      <c r="X115" t="str">
        <f t="shared" si="41"/>
        <v xml:space="preserve">["ID"] = 1879352070; </v>
      </c>
      <c r="Y115" t="str">
        <f t="shared" si="42"/>
        <v/>
      </c>
      <c r="Z115" s="1" t="str">
        <f t="shared" si="43"/>
        <v xml:space="preserve">["SAVE_INDEX"] = 345; </v>
      </c>
      <c r="AA115">
        <f>VLOOKUP(D115,Type!A$2:B$16,2,)</f>
        <v>7</v>
      </c>
      <c r="AB115" t="str">
        <f t="shared" si="44"/>
        <v xml:space="preserve">["TYPE"] =  7; </v>
      </c>
      <c r="AC115" t="str">
        <f t="shared" si="45"/>
        <v>0</v>
      </c>
      <c r="AD115" t="str">
        <f t="shared" si="46"/>
        <v xml:space="preserve">["VXP"] =    0; </v>
      </c>
      <c r="AE115" t="str">
        <f t="shared" si="47"/>
        <v>0</v>
      </c>
      <c r="AF115" t="str">
        <f t="shared" si="48"/>
        <v xml:space="preserve">["LP"] = 0; </v>
      </c>
      <c r="AG115" t="str">
        <f t="shared" si="49"/>
        <v>0</v>
      </c>
      <c r="AH115" t="str">
        <f t="shared" si="50"/>
        <v xml:space="preserve">["REP"] = 0; </v>
      </c>
      <c r="AI115">
        <f>VLOOKUP(P115,Faction!A$2:B$77,2,)</f>
        <v>1</v>
      </c>
      <c r="AJ115" t="str">
        <f t="shared" si="51"/>
        <v xml:space="preserve">["FACTION"] = 1; </v>
      </c>
      <c r="AK115" t="str">
        <f t="shared" si="52"/>
        <v xml:space="preserve">["TIER"] = 20; </v>
      </c>
      <c r="AL115" t="str">
        <f t="shared" si="53"/>
        <v xml:space="preserve">["MINI_TIER"] = "Y"; </v>
      </c>
      <c r="AM115" t="str">
        <f t="shared" si="54"/>
        <v xml:space="preserve">["MIN_LVL"] = "110"; </v>
      </c>
      <c r="AN115" t="str">
        <f t="shared" si="55"/>
        <v/>
      </c>
      <c r="AO115" t="str">
        <f t="shared" si="56"/>
        <v xml:space="preserve">["NAME"] = { ["EN"] = "The Kingdom of Gondor: Allegiance Level 11"; }; </v>
      </c>
      <c r="AP115" t="str">
        <f t="shared" si="57"/>
        <v/>
      </c>
      <c r="AQ115" t="str">
        <f t="shared" si="58"/>
        <v/>
      </c>
      <c r="AR115" t="str">
        <f t="shared" si="59"/>
        <v/>
      </c>
      <c r="AS115" t="str">
        <f t="shared" si="36"/>
        <v>};</v>
      </c>
    </row>
    <row r="116" spans="1:45" x14ac:dyDescent="0.25">
      <c r="A116">
        <v>1879352120</v>
      </c>
      <c r="B116">
        <v>344</v>
      </c>
      <c r="C116" t="s">
        <v>2376</v>
      </c>
      <c r="D116" t="s">
        <v>30</v>
      </c>
      <c r="J116">
        <v>21</v>
      </c>
      <c r="K116" t="s">
        <v>2898</v>
      </c>
      <c r="L116">
        <v>110</v>
      </c>
      <c r="P116" t="s">
        <v>79</v>
      </c>
      <c r="S116" t="str">
        <f t="shared" si="37"/>
        <v>[115] = {["ID"] = 1879352120; }; -- The Kingdom of Gondor: Allegiance Level 10</v>
      </c>
      <c r="T116" s="1" t="str">
        <f t="shared" si="38"/>
        <v>[115] = {["ID"] = 1879352120; ["SAVE_INDEX"] = 344; ["TYPE"] =  7; ["VXP"] =    0; ["LP"] = 0; ["REP"] = 0; ["FACTION"] = 1; ["TIER"] = 21; ["MINI_TIER"] = "Y"; ["MIN_LVL"] = "110"; ["NAME"] = { ["EN"] = "The Kingdom of Gondor: Allegiance Level 10"; }; };</v>
      </c>
      <c r="U116">
        <f t="shared" si="35"/>
        <v>115</v>
      </c>
      <c r="V116" t="str">
        <f t="shared" si="39"/>
        <v>[115] = {</v>
      </c>
      <c r="W116" t="str">
        <f t="shared" si="40"/>
        <v xml:space="preserve">["ID"] = 1879352120; </v>
      </c>
      <c r="X116" t="str">
        <f t="shared" si="41"/>
        <v xml:space="preserve">["ID"] = 1879352120; </v>
      </c>
      <c r="Y116" t="str">
        <f t="shared" si="42"/>
        <v/>
      </c>
      <c r="Z116" s="1" t="str">
        <f t="shared" si="43"/>
        <v xml:space="preserve">["SAVE_INDEX"] = 344; </v>
      </c>
      <c r="AA116">
        <f>VLOOKUP(D116,Type!A$2:B$16,2,)</f>
        <v>7</v>
      </c>
      <c r="AB116" t="str">
        <f t="shared" si="44"/>
        <v xml:space="preserve">["TYPE"] =  7; </v>
      </c>
      <c r="AC116" t="str">
        <f t="shared" si="45"/>
        <v>0</v>
      </c>
      <c r="AD116" t="str">
        <f t="shared" si="46"/>
        <v xml:space="preserve">["VXP"] =    0; </v>
      </c>
      <c r="AE116" t="str">
        <f t="shared" si="47"/>
        <v>0</v>
      </c>
      <c r="AF116" t="str">
        <f t="shared" si="48"/>
        <v xml:space="preserve">["LP"] = 0; </v>
      </c>
      <c r="AG116" t="str">
        <f t="shared" si="49"/>
        <v>0</v>
      </c>
      <c r="AH116" t="str">
        <f t="shared" si="50"/>
        <v xml:space="preserve">["REP"] = 0; </v>
      </c>
      <c r="AI116">
        <f>VLOOKUP(P116,Faction!A$2:B$77,2,)</f>
        <v>1</v>
      </c>
      <c r="AJ116" t="str">
        <f t="shared" si="51"/>
        <v xml:space="preserve">["FACTION"] = 1; </v>
      </c>
      <c r="AK116" t="str">
        <f t="shared" si="52"/>
        <v xml:space="preserve">["TIER"] = 21; </v>
      </c>
      <c r="AL116" t="str">
        <f t="shared" si="53"/>
        <v xml:space="preserve">["MINI_TIER"] = "Y"; </v>
      </c>
      <c r="AM116" t="str">
        <f t="shared" si="54"/>
        <v xml:space="preserve">["MIN_LVL"] = "110"; </v>
      </c>
      <c r="AN116" t="str">
        <f t="shared" si="55"/>
        <v/>
      </c>
      <c r="AO116" t="str">
        <f t="shared" si="56"/>
        <v xml:space="preserve">["NAME"] = { ["EN"] = "The Kingdom of Gondor: Allegiance Level 10"; }; </v>
      </c>
      <c r="AP116" t="str">
        <f t="shared" si="57"/>
        <v/>
      </c>
      <c r="AQ116" t="str">
        <f t="shared" si="58"/>
        <v/>
      </c>
      <c r="AR116" t="str">
        <f t="shared" si="59"/>
        <v/>
      </c>
      <c r="AS116" t="str">
        <f t="shared" si="36"/>
        <v>};</v>
      </c>
    </row>
    <row r="117" spans="1:45" x14ac:dyDescent="0.25">
      <c r="A117">
        <v>1879352056</v>
      </c>
      <c r="B117">
        <v>343</v>
      </c>
      <c r="C117" t="s">
        <v>2375</v>
      </c>
      <c r="D117" t="s">
        <v>30</v>
      </c>
      <c r="J117">
        <v>22</v>
      </c>
      <c r="K117" t="s">
        <v>2898</v>
      </c>
      <c r="L117">
        <v>110</v>
      </c>
      <c r="P117" t="s">
        <v>79</v>
      </c>
      <c r="S117" t="str">
        <f t="shared" si="37"/>
        <v>[116] = {["ID"] = 1879352056; }; -- The Kingdom of Gondor: Allegiance Level 9</v>
      </c>
      <c r="T117" s="1" t="str">
        <f t="shared" si="38"/>
        <v>[116] = {["ID"] = 1879352056; ["SAVE_INDEX"] = 343; ["TYPE"] =  7; ["VXP"] =    0; ["LP"] = 0; ["REP"] = 0; ["FACTION"] = 1; ["TIER"] = 22; ["MINI_TIER"] = "Y"; ["MIN_LVL"] = "110"; ["NAME"] = { ["EN"] = "The Kingdom of Gondor: Allegiance Level 9"; }; };</v>
      </c>
      <c r="U117">
        <f t="shared" si="35"/>
        <v>116</v>
      </c>
      <c r="V117" t="str">
        <f t="shared" si="39"/>
        <v>[116] = {</v>
      </c>
      <c r="W117" t="str">
        <f t="shared" si="40"/>
        <v xml:space="preserve">["ID"] = 1879352056; </v>
      </c>
      <c r="X117" t="str">
        <f t="shared" si="41"/>
        <v xml:space="preserve">["ID"] = 1879352056; </v>
      </c>
      <c r="Y117" t="str">
        <f t="shared" si="42"/>
        <v/>
      </c>
      <c r="Z117" s="1" t="str">
        <f t="shared" si="43"/>
        <v xml:space="preserve">["SAVE_INDEX"] = 343; </v>
      </c>
      <c r="AA117">
        <f>VLOOKUP(D117,Type!A$2:B$16,2,)</f>
        <v>7</v>
      </c>
      <c r="AB117" t="str">
        <f t="shared" si="44"/>
        <v xml:space="preserve">["TYPE"] =  7; </v>
      </c>
      <c r="AC117" t="str">
        <f t="shared" si="45"/>
        <v>0</v>
      </c>
      <c r="AD117" t="str">
        <f t="shared" si="46"/>
        <v xml:space="preserve">["VXP"] =    0; </v>
      </c>
      <c r="AE117" t="str">
        <f t="shared" si="47"/>
        <v>0</v>
      </c>
      <c r="AF117" t="str">
        <f t="shared" si="48"/>
        <v xml:space="preserve">["LP"] = 0; </v>
      </c>
      <c r="AG117" t="str">
        <f t="shared" si="49"/>
        <v>0</v>
      </c>
      <c r="AH117" t="str">
        <f t="shared" si="50"/>
        <v xml:space="preserve">["REP"] = 0; </v>
      </c>
      <c r="AI117">
        <f>VLOOKUP(P117,Faction!A$2:B$77,2,)</f>
        <v>1</v>
      </c>
      <c r="AJ117" t="str">
        <f t="shared" si="51"/>
        <v xml:space="preserve">["FACTION"] = 1; </v>
      </c>
      <c r="AK117" t="str">
        <f t="shared" si="52"/>
        <v xml:space="preserve">["TIER"] = 22; </v>
      </c>
      <c r="AL117" t="str">
        <f t="shared" si="53"/>
        <v xml:space="preserve">["MINI_TIER"] = "Y"; </v>
      </c>
      <c r="AM117" t="str">
        <f t="shared" si="54"/>
        <v xml:space="preserve">["MIN_LVL"] = "110"; </v>
      </c>
      <c r="AN117" t="str">
        <f t="shared" si="55"/>
        <v/>
      </c>
      <c r="AO117" t="str">
        <f t="shared" si="56"/>
        <v xml:space="preserve">["NAME"] = { ["EN"] = "The Kingdom of Gondor: Allegiance Level 9"; }; </v>
      </c>
      <c r="AP117" t="str">
        <f t="shared" si="57"/>
        <v/>
      </c>
      <c r="AQ117" t="str">
        <f t="shared" si="58"/>
        <v/>
      </c>
      <c r="AR117" t="str">
        <f t="shared" si="59"/>
        <v/>
      </c>
      <c r="AS117" t="str">
        <f t="shared" si="36"/>
        <v>};</v>
      </c>
    </row>
    <row r="118" spans="1:45" x14ac:dyDescent="0.25">
      <c r="A118">
        <v>1879352108</v>
      </c>
      <c r="B118">
        <v>342</v>
      </c>
      <c r="C118" t="s">
        <v>2374</v>
      </c>
      <c r="D118" t="s">
        <v>30</v>
      </c>
      <c r="J118">
        <v>23</v>
      </c>
      <c r="K118" t="s">
        <v>2898</v>
      </c>
      <c r="L118">
        <v>110</v>
      </c>
      <c r="P118" t="s">
        <v>79</v>
      </c>
      <c r="S118" t="str">
        <f t="shared" si="37"/>
        <v>[117] = {["ID"] = 1879352108; }; -- The Kingdom of Gondor: Allegiance Level 8</v>
      </c>
      <c r="T118" s="1" t="str">
        <f t="shared" si="38"/>
        <v>[117] = {["ID"] = 1879352108; ["SAVE_INDEX"] = 342; ["TYPE"] =  7; ["VXP"] =    0; ["LP"] = 0; ["REP"] = 0; ["FACTION"] = 1; ["TIER"] = 23; ["MINI_TIER"] = "Y"; ["MIN_LVL"] = "110"; ["NAME"] = { ["EN"] = "The Kingdom of Gondor: Allegiance Level 8"; }; };</v>
      </c>
      <c r="U118">
        <f t="shared" si="35"/>
        <v>117</v>
      </c>
      <c r="V118" t="str">
        <f t="shared" si="39"/>
        <v>[117] = {</v>
      </c>
      <c r="W118" t="str">
        <f t="shared" si="40"/>
        <v xml:space="preserve">["ID"] = 1879352108; </v>
      </c>
      <c r="X118" t="str">
        <f t="shared" si="41"/>
        <v xml:space="preserve">["ID"] = 1879352108; </v>
      </c>
      <c r="Y118" t="str">
        <f t="shared" si="42"/>
        <v/>
      </c>
      <c r="Z118" s="1" t="str">
        <f t="shared" si="43"/>
        <v xml:space="preserve">["SAVE_INDEX"] = 342; </v>
      </c>
      <c r="AA118">
        <f>VLOOKUP(D118,Type!A$2:B$16,2,)</f>
        <v>7</v>
      </c>
      <c r="AB118" t="str">
        <f t="shared" si="44"/>
        <v xml:space="preserve">["TYPE"] =  7; </v>
      </c>
      <c r="AC118" t="str">
        <f t="shared" si="45"/>
        <v>0</v>
      </c>
      <c r="AD118" t="str">
        <f t="shared" si="46"/>
        <v xml:space="preserve">["VXP"] =    0; </v>
      </c>
      <c r="AE118" t="str">
        <f t="shared" si="47"/>
        <v>0</v>
      </c>
      <c r="AF118" t="str">
        <f t="shared" si="48"/>
        <v xml:space="preserve">["LP"] = 0; </v>
      </c>
      <c r="AG118" t="str">
        <f t="shared" si="49"/>
        <v>0</v>
      </c>
      <c r="AH118" t="str">
        <f t="shared" si="50"/>
        <v xml:space="preserve">["REP"] = 0; </v>
      </c>
      <c r="AI118">
        <f>VLOOKUP(P118,Faction!A$2:B$77,2,)</f>
        <v>1</v>
      </c>
      <c r="AJ118" t="str">
        <f t="shared" si="51"/>
        <v xml:space="preserve">["FACTION"] = 1; </v>
      </c>
      <c r="AK118" t="str">
        <f t="shared" si="52"/>
        <v xml:space="preserve">["TIER"] = 23; </v>
      </c>
      <c r="AL118" t="str">
        <f t="shared" si="53"/>
        <v xml:space="preserve">["MINI_TIER"] = "Y"; </v>
      </c>
      <c r="AM118" t="str">
        <f t="shared" si="54"/>
        <v xml:space="preserve">["MIN_LVL"] = "110"; </v>
      </c>
      <c r="AN118" t="str">
        <f t="shared" si="55"/>
        <v/>
      </c>
      <c r="AO118" t="str">
        <f t="shared" si="56"/>
        <v xml:space="preserve">["NAME"] = { ["EN"] = "The Kingdom of Gondor: Allegiance Level 8"; }; </v>
      </c>
      <c r="AP118" t="str">
        <f t="shared" si="57"/>
        <v/>
      </c>
      <c r="AQ118" t="str">
        <f t="shared" si="58"/>
        <v/>
      </c>
      <c r="AR118" t="str">
        <f t="shared" si="59"/>
        <v/>
      </c>
      <c r="AS118" t="str">
        <f t="shared" si="36"/>
        <v>};</v>
      </c>
    </row>
    <row r="119" spans="1:45" x14ac:dyDescent="0.25">
      <c r="A119">
        <v>1879352045</v>
      </c>
      <c r="B119">
        <v>341</v>
      </c>
      <c r="C119" t="s">
        <v>2373</v>
      </c>
      <c r="D119" t="s">
        <v>30</v>
      </c>
      <c r="J119">
        <v>24</v>
      </c>
      <c r="K119" t="s">
        <v>2898</v>
      </c>
      <c r="L119">
        <v>110</v>
      </c>
      <c r="P119" t="s">
        <v>79</v>
      </c>
      <c r="S119" t="str">
        <f t="shared" si="37"/>
        <v>[118] = {["ID"] = 1879352045; }; -- The Kingdom of Gondor: Allegiance Level 7</v>
      </c>
      <c r="T119" s="1" t="str">
        <f t="shared" si="38"/>
        <v>[118] = {["ID"] = 1879352045; ["SAVE_INDEX"] = 341; ["TYPE"] =  7; ["VXP"] =    0; ["LP"] = 0; ["REP"] = 0; ["FACTION"] = 1; ["TIER"] = 24; ["MINI_TIER"] = "Y"; ["MIN_LVL"] = "110"; ["NAME"] = { ["EN"] = "The Kingdom of Gondor: Allegiance Level 7"; }; };</v>
      </c>
      <c r="U119">
        <f t="shared" si="35"/>
        <v>118</v>
      </c>
      <c r="V119" t="str">
        <f t="shared" si="39"/>
        <v>[118] = {</v>
      </c>
      <c r="W119" t="str">
        <f t="shared" si="40"/>
        <v xml:space="preserve">["ID"] = 1879352045; </v>
      </c>
      <c r="X119" t="str">
        <f t="shared" si="41"/>
        <v xml:space="preserve">["ID"] = 1879352045; </v>
      </c>
      <c r="Y119" t="str">
        <f t="shared" si="42"/>
        <v/>
      </c>
      <c r="Z119" s="1" t="str">
        <f t="shared" si="43"/>
        <v xml:space="preserve">["SAVE_INDEX"] = 341; </v>
      </c>
      <c r="AA119">
        <f>VLOOKUP(D119,Type!A$2:B$16,2,)</f>
        <v>7</v>
      </c>
      <c r="AB119" t="str">
        <f t="shared" si="44"/>
        <v xml:space="preserve">["TYPE"] =  7; </v>
      </c>
      <c r="AC119" t="str">
        <f t="shared" si="45"/>
        <v>0</v>
      </c>
      <c r="AD119" t="str">
        <f t="shared" si="46"/>
        <v xml:space="preserve">["VXP"] =    0; </v>
      </c>
      <c r="AE119" t="str">
        <f t="shared" si="47"/>
        <v>0</v>
      </c>
      <c r="AF119" t="str">
        <f t="shared" si="48"/>
        <v xml:space="preserve">["LP"] = 0; </v>
      </c>
      <c r="AG119" t="str">
        <f t="shared" si="49"/>
        <v>0</v>
      </c>
      <c r="AH119" t="str">
        <f t="shared" si="50"/>
        <v xml:space="preserve">["REP"] = 0; </v>
      </c>
      <c r="AI119">
        <f>VLOOKUP(P119,Faction!A$2:B$77,2,)</f>
        <v>1</v>
      </c>
      <c r="AJ119" t="str">
        <f t="shared" si="51"/>
        <v xml:space="preserve">["FACTION"] = 1; </v>
      </c>
      <c r="AK119" t="str">
        <f t="shared" si="52"/>
        <v xml:space="preserve">["TIER"] = 24; </v>
      </c>
      <c r="AL119" t="str">
        <f t="shared" si="53"/>
        <v xml:space="preserve">["MINI_TIER"] = "Y"; </v>
      </c>
      <c r="AM119" t="str">
        <f t="shared" si="54"/>
        <v xml:space="preserve">["MIN_LVL"] = "110"; </v>
      </c>
      <c r="AN119" t="str">
        <f t="shared" si="55"/>
        <v/>
      </c>
      <c r="AO119" t="str">
        <f t="shared" si="56"/>
        <v xml:space="preserve">["NAME"] = { ["EN"] = "The Kingdom of Gondor: Allegiance Level 7"; }; </v>
      </c>
      <c r="AP119" t="str">
        <f t="shared" si="57"/>
        <v/>
      </c>
      <c r="AQ119" t="str">
        <f t="shared" si="58"/>
        <v/>
      </c>
      <c r="AR119" t="str">
        <f t="shared" si="59"/>
        <v/>
      </c>
      <c r="AS119" t="str">
        <f t="shared" si="36"/>
        <v>};</v>
      </c>
    </row>
    <row r="120" spans="1:45" x14ac:dyDescent="0.25">
      <c r="A120">
        <v>1879352099</v>
      </c>
      <c r="B120">
        <v>340</v>
      </c>
      <c r="C120" t="s">
        <v>2372</v>
      </c>
      <c r="D120" t="s">
        <v>30</v>
      </c>
      <c r="J120">
        <v>25</v>
      </c>
      <c r="K120" t="s">
        <v>2898</v>
      </c>
      <c r="L120">
        <v>110</v>
      </c>
      <c r="P120" t="s">
        <v>79</v>
      </c>
      <c r="S120" t="str">
        <f t="shared" si="37"/>
        <v>[119] = {["ID"] = 1879352099; }; -- The Kingdom of Gondor: Allegiance Level 6</v>
      </c>
      <c r="T120" s="1" t="str">
        <f t="shared" si="38"/>
        <v>[119] = {["ID"] = 1879352099; ["SAVE_INDEX"] = 340; ["TYPE"] =  7; ["VXP"] =    0; ["LP"] = 0; ["REP"] = 0; ["FACTION"] = 1; ["TIER"] = 25; ["MINI_TIER"] = "Y"; ["MIN_LVL"] = "110"; ["NAME"] = { ["EN"] = "The Kingdom of Gondor: Allegiance Level 6"; }; };</v>
      </c>
      <c r="U120">
        <f t="shared" si="35"/>
        <v>119</v>
      </c>
      <c r="V120" t="str">
        <f t="shared" si="39"/>
        <v>[119] = {</v>
      </c>
      <c r="W120" t="str">
        <f t="shared" si="40"/>
        <v xml:space="preserve">["ID"] = 1879352099; </v>
      </c>
      <c r="X120" t="str">
        <f t="shared" si="41"/>
        <v xml:space="preserve">["ID"] = 1879352099; </v>
      </c>
      <c r="Y120" t="str">
        <f t="shared" si="42"/>
        <v/>
      </c>
      <c r="Z120" s="1" t="str">
        <f t="shared" si="43"/>
        <v xml:space="preserve">["SAVE_INDEX"] = 340; </v>
      </c>
      <c r="AA120">
        <f>VLOOKUP(D120,Type!A$2:B$16,2,)</f>
        <v>7</v>
      </c>
      <c r="AB120" t="str">
        <f t="shared" si="44"/>
        <v xml:space="preserve">["TYPE"] =  7; </v>
      </c>
      <c r="AC120" t="str">
        <f t="shared" si="45"/>
        <v>0</v>
      </c>
      <c r="AD120" t="str">
        <f t="shared" si="46"/>
        <v xml:space="preserve">["VXP"] =    0; </v>
      </c>
      <c r="AE120" t="str">
        <f t="shared" si="47"/>
        <v>0</v>
      </c>
      <c r="AF120" t="str">
        <f t="shared" si="48"/>
        <v xml:space="preserve">["LP"] = 0; </v>
      </c>
      <c r="AG120" t="str">
        <f t="shared" si="49"/>
        <v>0</v>
      </c>
      <c r="AH120" t="str">
        <f t="shared" si="50"/>
        <v xml:space="preserve">["REP"] = 0; </v>
      </c>
      <c r="AI120">
        <f>VLOOKUP(P120,Faction!A$2:B$77,2,)</f>
        <v>1</v>
      </c>
      <c r="AJ120" t="str">
        <f t="shared" si="51"/>
        <v xml:space="preserve">["FACTION"] = 1; </v>
      </c>
      <c r="AK120" t="str">
        <f t="shared" si="52"/>
        <v xml:space="preserve">["TIER"] = 25; </v>
      </c>
      <c r="AL120" t="str">
        <f t="shared" si="53"/>
        <v xml:space="preserve">["MINI_TIER"] = "Y"; </v>
      </c>
      <c r="AM120" t="str">
        <f t="shared" si="54"/>
        <v xml:space="preserve">["MIN_LVL"] = "110"; </v>
      </c>
      <c r="AN120" t="str">
        <f t="shared" si="55"/>
        <v/>
      </c>
      <c r="AO120" t="str">
        <f t="shared" si="56"/>
        <v xml:space="preserve">["NAME"] = { ["EN"] = "The Kingdom of Gondor: Allegiance Level 6"; }; </v>
      </c>
      <c r="AP120" t="str">
        <f t="shared" si="57"/>
        <v/>
      </c>
      <c r="AQ120" t="str">
        <f t="shared" si="58"/>
        <v/>
      </c>
      <c r="AR120" t="str">
        <f t="shared" si="59"/>
        <v/>
      </c>
      <c r="AS120" t="str">
        <f t="shared" si="36"/>
        <v>};</v>
      </c>
    </row>
    <row r="121" spans="1:45" x14ac:dyDescent="0.25">
      <c r="A121">
        <v>1879352076</v>
      </c>
      <c r="B121">
        <v>339</v>
      </c>
      <c r="C121" t="s">
        <v>2371</v>
      </c>
      <c r="D121" t="s">
        <v>30</v>
      </c>
      <c r="J121">
        <v>26</v>
      </c>
      <c r="K121" t="s">
        <v>2898</v>
      </c>
      <c r="L121">
        <v>110</v>
      </c>
      <c r="P121" t="s">
        <v>79</v>
      </c>
      <c r="S121" t="str">
        <f t="shared" si="37"/>
        <v>[120] = {["ID"] = 1879352076; }; -- The Kingdom of Gondor: Allegiance Level 5</v>
      </c>
      <c r="T121" s="1" t="str">
        <f t="shared" si="38"/>
        <v>[120] = {["ID"] = 1879352076; ["SAVE_INDEX"] = 339; ["TYPE"] =  7; ["VXP"] =    0; ["LP"] = 0; ["REP"] = 0; ["FACTION"] = 1; ["TIER"] = 26; ["MINI_TIER"] = "Y"; ["MIN_LVL"] = "110"; ["NAME"] = { ["EN"] = "The Kingdom of Gondor: Allegiance Level 5"; }; };</v>
      </c>
      <c r="U121">
        <f t="shared" si="35"/>
        <v>120</v>
      </c>
      <c r="V121" t="str">
        <f t="shared" si="39"/>
        <v>[120] = {</v>
      </c>
      <c r="W121" t="str">
        <f t="shared" si="40"/>
        <v xml:space="preserve">["ID"] = 1879352076; </v>
      </c>
      <c r="X121" t="str">
        <f t="shared" si="41"/>
        <v xml:space="preserve">["ID"] = 1879352076; </v>
      </c>
      <c r="Y121" t="str">
        <f t="shared" si="42"/>
        <v/>
      </c>
      <c r="Z121" s="1" t="str">
        <f t="shared" si="43"/>
        <v xml:space="preserve">["SAVE_INDEX"] = 339; </v>
      </c>
      <c r="AA121">
        <f>VLOOKUP(D121,Type!A$2:B$16,2,)</f>
        <v>7</v>
      </c>
      <c r="AB121" t="str">
        <f t="shared" si="44"/>
        <v xml:space="preserve">["TYPE"] =  7; </v>
      </c>
      <c r="AC121" t="str">
        <f t="shared" si="45"/>
        <v>0</v>
      </c>
      <c r="AD121" t="str">
        <f t="shared" si="46"/>
        <v xml:space="preserve">["VXP"] =    0; </v>
      </c>
      <c r="AE121" t="str">
        <f t="shared" si="47"/>
        <v>0</v>
      </c>
      <c r="AF121" t="str">
        <f t="shared" si="48"/>
        <v xml:space="preserve">["LP"] = 0; </v>
      </c>
      <c r="AG121" t="str">
        <f t="shared" si="49"/>
        <v>0</v>
      </c>
      <c r="AH121" t="str">
        <f t="shared" si="50"/>
        <v xml:space="preserve">["REP"] = 0; </v>
      </c>
      <c r="AI121">
        <f>VLOOKUP(P121,Faction!A$2:B$77,2,)</f>
        <v>1</v>
      </c>
      <c r="AJ121" t="str">
        <f t="shared" si="51"/>
        <v xml:space="preserve">["FACTION"] = 1; </v>
      </c>
      <c r="AK121" t="str">
        <f t="shared" si="52"/>
        <v xml:space="preserve">["TIER"] = 26; </v>
      </c>
      <c r="AL121" t="str">
        <f t="shared" si="53"/>
        <v xml:space="preserve">["MINI_TIER"] = "Y"; </v>
      </c>
      <c r="AM121" t="str">
        <f t="shared" si="54"/>
        <v xml:space="preserve">["MIN_LVL"] = "110"; </v>
      </c>
      <c r="AN121" t="str">
        <f t="shared" si="55"/>
        <v/>
      </c>
      <c r="AO121" t="str">
        <f t="shared" si="56"/>
        <v xml:space="preserve">["NAME"] = { ["EN"] = "The Kingdom of Gondor: Allegiance Level 5"; }; </v>
      </c>
      <c r="AP121" t="str">
        <f t="shared" si="57"/>
        <v/>
      </c>
      <c r="AQ121" t="str">
        <f t="shared" si="58"/>
        <v/>
      </c>
      <c r="AR121" t="str">
        <f t="shared" si="59"/>
        <v/>
      </c>
      <c r="AS121" t="str">
        <f t="shared" si="36"/>
        <v>};</v>
      </c>
    </row>
    <row r="122" spans="1:45" x14ac:dyDescent="0.25">
      <c r="A122">
        <v>1879352035</v>
      </c>
      <c r="B122">
        <v>338</v>
      </c>
      <c r="C122" t="s">
        <v>2370</v>
      </c>
      <c r="D122" t="s">
        <v>30</v>
      </c>
      <c r="J122">
        <v>27</v>
      </c>
      <c r="K122" t="s">
        <v>2898</v>
      </c>
      <c r="L122">
        <v>110</v>
      </c>
      <c r="P122" t="s">
        <v>79</v>
      </c>
      <c r="S122" t="str">
        <f t="shared" si="37"/>
        <v>[121] = {["ID"] = 1879352035; }; -- The Kingdom of Gondor: Allegiance Level 4</v>
      </c>
      <c r="T122" s="1" t="str">
        <f t="shared" si="38"/>
        <v>[121] = {["ID"] = 1879352035; ["SAVE_INDEX"] = 338; ["TYPE"] =  7; ["VXP"] =    0; ["LP"] = 0; ["REP"] = 0; ["FACTION"] = 1; ["TIER"] = 27; ["MINI_TIER"] = "Y"; ["MIN_LVL"] = "110"; ["NAME"] = { ["EN"] = "The Kingdom of Gondor: Allegiance Level 4"; }; };</v>
      </c>
      <c r="U122">
        <f t="shared" si="35"/>
        <v>121</v>
      </c>
      <c r="V122" t="str">
        <f t="shared" si="39"/>
        <v>[121] = {</v>
      </c>
      <c r="W122" t="str">
        <f t="shared" si="40"/>
        <v xml:space="preserve">["ID"] = 1879352035; </v>
      </c>
      <c r="X122" t="str">
        <f t="shared" si="41"/>
        <v xml:space="preserve">["ID"] = 1879352035; </v>
      </c>
      <c r="Y122" t="str">
        <f t="shared" si="42"/>
        <v/>
      </c>
      <c r="Z122" s="1" t="str">
        <f t="shared" si="43"/>
        <v xml:space="preserve">["SAVE_INDEX"] = 338; </v>
      </c>
      <c r="AA122">
        <f>VLOOKUP(D122,Type!A$2:B$16,2,)</f>
        <v>7</v>
      </c>
      <c r="AB122" t="str">
        <f t="shared" si="44"/>
        <v xml:space="preserve">["TYPE"] =  7; </v>
      </c>
      <c r="AC122" t="str">
        <f t="shared" si="45"/>
        <v>0</v>
      </c>
      <c r="AD122" t="str">
        <f t="shared" si="46"/>
        <v xml:space="preserve">["VXP"] =    0; </v>
      </c>
      <c r="AE122" t="str">
        <f t="shared" si="47"/>
        <v>0</v>
      </c>
      <c r="AF122" t="str">
        <f t="shared" si="48"/>
        <v xml:space="preserve">["LP"] = 0; </v>
      </c>
      <c r="AG122" t="str">
        <f t="shared" si="49"/>
        <v>0</v>
      </c>
      <c r="AH122" t="str">
        <f t="shared" si="50"/>
        <v xml:space="preserve">["REP"] = 0; </v>
      </c>
      <c r="AI122">
        <f>VLOOKUP(P122,Faction!A$2:B$77,2,)</f>
        <v>1</v>
      </c>
      <c r="AJ122" t="str">
        <f t="shared" si="51"/>
        <v xml:space="preserve">["FACTION"] = 1; </v>
      </c>
      <c r="AK122" t="str">
        <f t="shared" si="52"/>
        <v xml:space="preserve">["TIER"] = 27; </v>
      </c>
      <c r="AL122" t="str">
        <f t="shared" si="53"/>
        <v xml:space="preserve">["MINI_TIER"] = "Y"; </v>
      </c>
      <c r="AM122" t="str">
        <f t="shared" si="54"/>
        <v xml:space="preserve">["MIN_LVL"] = "110"; </v>
      </c>
      <c r="AN122" t="str">
        <f t="shared" si="55"/>
        <v/>
      </c>
      <c r="AO122" t="str">
        <f t="shared" si="56"/>
        <v xml:space="preserve">["NAME"] = { ["EN"] = "The Kingdom of Gondor: Allegiance Level 4"; }; </v>
      </c>
      <c r="AP122" t="str">
        <f t="shared" si="57"/>
        <v/>
      </c>
      <c r="AQ122" t="str">
        <f t="shared" si="58"/>
        <v/>
      </c>
      <c r="AR122" t="str">
        <f t="shared" si="59"/>
        <v/>
      </c>
      <c r="AS122" t="str">
        <f t="shared" si="36"/>
        <v>};</v>
      </c>
    </row>
    <row r="123" spans="1:45" x14ac:dyDescent="0.25">
      <c r="A123">
        <v>1879352067</v>
      </c>
      <c r="B123">
        <v>337</v>
      </c>
      <c r="C123" t="s">
        <v>2369</v>
      </c>
      <c r="D123" t="s">
        <v>30</v>
      </c>
      <c r="J123">
        <v>28</v>
      </c>
      <c r="K123" t="s">
        <v>2898</v>
      </c>
      <c r="L123">
        <v>110</v>
      </c>
      <c r="P123" t="s">
        <v>79</v>
      </c>
      <c r="S123" t="str">
        <f t="shared" si="37"/>
        <v>[122] = {["ID"] = 1879352067; }; -- The Kingdom of Gondor: Allegiance Level 3</v>
      </c>
      <c r="T123" s="1" t="str">
        <f t="shared" ref="T123:T148" si="60">CONCATENATE(V123,W123,Z123,AB123,AD123,AF123,AH123,AJ123,AK123,AL123,AM123,AN123,AO123,AP123,AQ123,AR123,AS123)</f>
        <v>[122] = {["ID"] = 1879352067; ["SAVE_INDEX"] = 337; ["TYPE"] =  7; ["VXP"] =    0; ["LP"] = 0; ["REP"] = 0; ["FACTION"] = 1; ["TIER"] = 28; ["MINI_TIER"] = "Y"; ["MIN_LVL"] = "110"; ["NAME"] = { ["EN"] = "The Kingdom of Gondor: Allegiance Level 3"; }; };</v>
      </c>
      <c r="U123">
        <f t="shared" si="35"/>
        <v>122</v>
      </c>
      <c r="V123" t="str">
        <f t="shared" ref="V123:V148" si="61">CONCATENATE(REPT(" ",3-LEN(U123)),"[",U123,"] = {")</f>
        <v>[122] = {</v>
      </c>
      <c r="W123" t="str">
        <f t="shared" ref="W123:W148" si="62">IF(LEN(A123)&gt;0,CONCATENATE("[""ID""] = ",A123,"; "),"                     ")</f>
        <v xml:space="preserve">["ID"] = 1879352067; </v>
      </c>
      <c r="X123" t="str">
        <f t="shared" si="41"/>
        <v xml:space="preserve">["ID"] = 1879352067; </v>
      </c>
      <c r="Y123" t="str">
        <f t="shared" si="42"/>
        <v/>
      </c>
      <c r="Z123" s="1" t="str">
        <f t="shared" ref="Z123:Z148" si="63">IF(LEN(B123)&gt;0,CONCATENATE("[""SAVE_INDEX""] = ",REPT(" ",3-LEN(B123)),B123,"; "),"                      ")</f>
        <v xml:space="preserve">["SAVE_INDEX"] = 337; </v>
      </c>
      <c r="AA123">
        <f>VLOOKUP(D123,Type!A$2:B$16,2,)</f>
        <v>7</v>
      </c>
      <c r="AB123" t="str">
        <f t="shared" ref="AB123:AB148" si="64">CONCATENATE("[""TYPE""] = ",REPT(" ",2-LEN(AA123)),AA123,"; ")</f>
        <v xml:space="preserve">["TYPE"] =  7; </v>
      </c>
      <c r="AC123" t="str">
        <f t="shared" ref="AC123:AC148" si="65">TEXT(N123,0)</f>
        <v>0</v>
      </c>
      <c r="AD123" t="str">
        <f t="shared" si="46"/>
        <v xml:space="preserve">["VXP"] =    0; </v>
      </c>
      <c r="AE123" t="str">
        <f t="shared" ref="AE123:AE148" si="66">TEXT(F123,0)</f>
        <v>0</v>
      </c>
      <c r="AF123" t="str">
        <f t="shared" ref="AF123:AF148" si="67">CONCATENATE("[""LP""] = ",REPT(" ",1-LEN(AE123)),TEXT(AE123,"0"),"; ")</f>
        <v xml:space="preserve">["LP"] = 0; </v>
      </c>
      <c r="AG123" t="str">
        <f t="shared" ref="AG123:AG148" si="68">TEXT(O123,0)</f>
        <v>0</v>
      </c>
      <c r="AH123" t="str">
        <f t="shared" ref="AH123:AH148" si="69">CONCATENATE("[""REP""] = ",REPT(" ",1-LEN(AG123)),TEXT(AG123,"0"),"; ")</f>
        <v xml:space="preserve">["REP"] = 0; </v>
      </c>
      <c r="AI123">
        <f>VLOOKUP(P123,Faction!A$2:B$77,2,)</f>
        <v>1</v>
      </c>
      <c r="AJ123" t="str">
        <f t="shared" ref="AJ123:AJ148" si="70">CONCATENATE("[""FACTION""] = ",TEXT(AI123,"0"),"; ")</f>
        <v xml:space="preserve">["FACTION"] = 1; </v>
      </c>
      <c r="AK123" t="str">
        <f t="shared" ref="AK123:AK148" si="71">CONCATENATE("[""TIER""] = ",TEXT(J123,"0"),"; ")</f>
        <v xml:space="preserve">["TIER"] = 28; </v>
      </c>
      <c r="AL123" t="str">
        <f t="shared" ref="AL123:AL148" si="72">IF(LEN(K123)&gt;0,CONCATENATE("[""MINI_TIER""] = ","""",K123,"""; "),"")</f>
        <v xml:space="preserve">["MINI_TIER"] = "Y"; </v>
      </c>
      <c r="AM123" t="str">
        <f t="shared" ref="AM123:AM148" si="73">IF(LEN(L123)&gt;0,CONCATENATE("[""MIN_LVL""] = ",REPT(" ",3-LEN(L123)),"""",L123,"""; "),"")</f>
        <v xml:space="preserve">["MIN_LVL"] = "110"; </v>
      </c>
      <c r="AN123" t="str">
        <f t="shared" ref="AN123:AN148" si="74">IF(LEN(M123)&gt;0,CONCATENATE("[""MIN_LVL""] = ",REPT(" ",3-LEN(M123)),"""",M123,"""; "),"")</f>
        <v/>
      </c>
      <c r="AO123" t="str">
        <f t="shared" ref="AO123:AO148" si="75">CONCATENATE("[""NAME""] = { [""EN""] = """,C123,"""; }; ")</f>
        <v xml:space="preserve">["NAME"] = { ["EN"] = "The Kingdom of Gondor: Allegiance Level 3"; }; </v>
      </c>
      <c r="AP123" t="str">
        <f t="shared" ref="AP123:AP148" si="76">IF(LEN(I123)&gt;0,CONCATENATE("[""LORE""] = { [""EN""] = """,I123,"""; }; "),"")</f>
        <v/>
      </c>
      <c r="AQ123" t="str">
        <f t="shared" ref="AQ123:AQ148" si="77">IF(LEN(H123)&gt;0,CONCATENATE("[""SUMMARY""] = { [""EN""] = """,H123,"""; }; "),"")</f>
        <v/>
      </c>
      <c r="AR123" t="str">
        <f t="shared" ref="AR123:AR148" si="78">IF(LEN(E123)&gt;0,CONCATENATE("[""TITLE""] = { [""EN""] = """,E123,"""; }; "),"")</f>
        <v/>
      </c>
      <c r="AS123" t="str">
        <f t="shared" si="36"/>
        <v>};</v>
      </c>
    </row>
    <row r="124" spans="1:45" x14ac:dyDescent="0.25">
      <c r="A124">
        <v>1879352117</v>
      </c>
      <c r="B124">
        <v>336</v>
      </c>
      <c r="C124" t="s">
        <v>2368</v>
      </c>
      <c r="D124" t="s">
        <v>30</v>
      </c>
      <c r="J124">
        <v>29</v>
      </c>
      <c r="K124" t="s">
        <v>2898</v>
      </c>
      <c r="L124">
        <v>110</v>
      </c>
      <c r="P124" t="s">
        <v>79</v>
      </c>
      <c r="S124" t="str">
        <f t="shared" si="37"/>
        <v>[123] = {["ID"] = 1879352117; }; -- The Kingdom of Gondor: Allegiance Level 2</v>
      </c>
      <c r="T124" s="1" t="str">
        <f t="shared" si="60"/>
        <v>[123] = {["ID"] = 1879352117; ["SAVE_INDEX"] = 336; ["TYPE"] =  7; ["VXP"] =    0; ["LP"] = 0; ["REP"] = 0; ["FACTION"] = 1; ["TIER"] = 29; ["MINI_TIER"] = "Y"; ["MIN_LVL"] = "110"; ["NAME"] = { ["EN"] = "The Kingdom of Gondor: Allegiance Level 2"; }; };</v>
      </c>
      <c r="U124">
        <f t="shared" si="35"/>
        <v>123</v>
      </c>
      <c r="V124" t="str">
        <f t="shared" si="61"/>
        <v>[123] = {</v>
      </c>
      <c r="W124" t="str">
        <f t="shared" si="62"/>
        <v xml:space="preserve">["ID"] = 1879352117; </v>
      </c>
      <c r="X124" t="str">
        <f t="shared" si="41"/>
        <v xml:space="preserve">["ID"] = 1879352117; </v>
      </c>
      <c r="Y124" t="str">
        <f t="shared" si="42"/>
        <v/>
      </c>
      <c r="Z124" s="1" t="str">
        <f t="shared" si="63"/>
        <v xml:space="preserve">["SAVE_INDEX"] = 336; </v>
      </c>
      <c r="AA124">
        <f>VLOOKUP(D124,Type!A$2:B$16,2,)</f>
        <v>7</v>
      </c>
      <c r="AB124" t="str">
        <f t="shared" si="64"/>
        <v xml:space="preserve">["TYPE"] =  7; </v>
      </c>
      <c r="AC124" t="str">
        <f t="shared" si="65"/>
        <v>0</v>
      </c>
      <c r="AD124" t="str">
        <f t="shared" si="46"/>
        <v xml:space="preserve">["VXP"] =    0; </v>
      </c>
      <c r="AE124" t="str">
        <f t="shared" si="66"/>
        <v>0</v>
      </c>
      <c r="AF124" t="str">
        <f t="shared" si="67"/>
        <v xml:space="preserve">["LP"] = 0; </v>
      </c>
      <c r="AG124" t="str">
        <f t="shared" si="68"/>
        <v>0</v>
      </c>
      <c r="AH124" t="str">
        <f t="shared" si="69"/>
        <v xml:space="preserve">["REP"] = 0; </v>
      </c>
      <c r="AI124">
        <f>VLOOKUP(P124,Faction!A$2:B$77,2,)</f>
        <v>1</v>
      </c>
      <c r="AJ124" t="str">
        <f t="shared" si="70"/>
        <v xml:space="preserve">["FACTION"] = 1; </v>
      </c>
      <c r="AK124" t="str">
        <f t="shared" si="71"/>
        <v xml:space="preserve">["TIER"] = 29; </v>
      </c>
      <c r="AL124" t="str">
        <f t="shared" si="72"/>
        <v xml:space="preserve">["MINI_TIER"] = "Y"; </v>
      </c>
      <c r="AM124" t="str">
        <f t="shared" si="73"/>
        <v xml:space="preserve">["MIN_LVL"] = "110"; </v>
      </c>
      <c r="AN124" t="str">
        <f t="shared" si="74"/>
        <v/>
      </c>
      <c r="AO124" t="str">
        <f t="shared" si="75"/>
        <v xml:space="preserve">["NAME"] = { ["EN"] = "The Kingdom of Gondor: Allegiance Level 2"; }; </v>
      </c>
      <c r="AP124" t="str">
        <f t="shared" si="76"/>
        <v/>
      </c>
      <c r="AQ124" t="str">
        <f t="shared" si="77"/>
        <v/>
      </c>
      <c r="AR124" t="str">
        <f t="shared" si="78"/>
        <v/>
      </c>
      <c r="AS124" t="str">
        <f t="shared" si="36"/>
        <v>};</v>
      </c>
    </row>
    <row r="125" spans="1:45" x14ac:dyDescent="0.25">
      <c r="A125">
        <v>1879352096</v>
      </c>
      <c r="B125">
        <v>335</v>
      </c>
      <c r="C125" t="s">
        <v>2367</v>
      </c>
      <c r="D125" t="s">
        <v>30</v>
      </c>
      <c r="J125">
        <v>30</v>
      </c>
      <c r="K125" t="s">
        <v>2898</v>
      </c>
      <c r="L125">
        <v>110</v>
      </c>
      <c r="P125" t="s">
        <v>79</v>
      </c>
      <c r="S125" t="str">
        <f t="shared" si="37"/>
        <v>[124] = {["ID"] = 1879352096; }; -- The Kingdom of Gondor: Allegiance Level 1</v>
      </c>
      <c r="T125" s="1" t="str">
        <f t="shared" si="60"/>
        <v>[124] = {["ID"] = 1879352096; ["SAVE_INDEX"] = 335; ["TYPE"] =  7; ["VXP"] =    0; ["LP"] = 0; ["REP"] = 0; ["FACTION"] = 1; ["TIER"] = 30; ["MINI_TIER"] = "Y"; ["MIN_LVL"] = "110"; ["NAME"] = { ["EN"] = "The Kingdom of Gondor: Allegiance Level 1"; }; };</v>
      </c>
      <c r="U125">
        <f t="shared" si="35"/>
        <v>124</v>
      </c>
      <c r="V125" t="str">
        <f t="shared" si="61"/>
        <v>[124] = {</v>
      </c>
      <c r="W125" t="str">
        <f t="shared" si="62"/>
        <v xml:space="preserve">["ID"] = 1879352096; </v>
      </c>
      <c r="X125" t="str">
        <f t="shared" si="41"/>
        <v xml:space="preserve">["ID"] = 1879352096; </v>
      </c>
      <c r="Y125" t="str">
        <f t="shared" si="42"/>
        <v/>
      </c>
      <c r="Z125" s="1" t="str">
        <f t="shared" si="63"/>
        <v xml:space="preserve">["SAVE_INDEX"] = 335; </v>
      </c>
      <c r="AA125">
        <f>VLOOKUP(D125,Type!A$2:B$16,2,)</f>
        <v>7</v>
      </c>
      <c r="AB125" t="str">
        <f t="shared" si="64"/>
        <v xml:space="preserve">["TYPE"] =  7; </v>
      </c>
      <c r="AC125" t="str">
        <f t="shared" si="65"/>
        <v>0</v>
      </c>
      <c r="AD125" t="str">
        <f t="shared" si="46"/>
        <v xml:space="preserve">["VXP"] =    0; </v>
      </c>
      <c r="AE125" t="str">
        <f t="shared" si="66"/>
        <v>0</v>
      </c>
      <c r="AF125" t="str">
        <f t="shared" si="67"/>
        <v xml:space="preserve">["LP"] = 0; </v>
      </c>
      <c r="AG125" t="str">
        <f t="shared" si="68"/>
        <v>0</v>
      </c>
      <c r="AH125" t="str">
        <f t="shared" si="69"/>
        <v xml:space="preserve">["REP"] = 0; </v>
      </c>
      <c r="AI125">
        <f>VLOOKUP(P125,Faction!A$2:B$77,2,)</f>
        <v>1</v>
      </c>
      <c r="AJ125" t="str">
        <f t="shared" si="70"/>
        <v xml:space="preserve">["FACTION"] = 1; </v>
      </c>
      <c r="AK125" t="str">
        <f t="shared" si="71"/>
        <v xml:space="preserve">["TIER"] = 30; </v>
      </c>
      <c r="AL125" t="str">
        <f t="shared" si="72"/>
        <v xml:space="preserve">["MINI_TIER"] = "Y"; </v>
      </c>
      <c r="AM125" t="str">
        <f t="shared" si="73"/>
        <v xml:space="preserve">["MIN_LVL"] = "110"; </v>
      </c>
      <c r="AN125" t="str">
        <f t="shared" si="74"/>
        <v/>
      </c>
      <c r="AO125" t="str">
        <f t="shared" si="75"/>
        <v xml:space="preserve">["NAME"] = { ["EN"] = "The Kingdom of Gondor: Allegiance Level 1"; }; </v>
      </c>
      <c r="AP125" t="str">
        <f t="shared" si="76"/>
        <v/>
      </c>
      <c r="AQ125" t="str">
        <f t="shared" si="77"/>
        <v/>
      </c>
      <c r="AR125" t="str">
        <f t="shared" si="78"/>
        <v/>
      </c>
      <c r="AS125" t="str">
        <f t="shared" si="36"/>
        <v>};</v>
      </c>
    </row>
    <row r="126" spans="1:45" x14ac:dyDescent="0.25">
      <c r="C126" s="3" t="s">
        <v>2938</v>
      </c>
      <c r="D126" s="2" t="s">
        <v>812</v>
      </c>
      <c r="J126">
        <v>1</v>
      </c>
      <c r="L126">
        <v>20</v>
      </c>
      <c r="P126" t="s">
        <v>79</v>
      </c>
      <c r="Q126">
        <v>248</v>
      </c>
      <c r="S126" t="str">
        <f t="shared" si="37"/>
        <v>[125] = {["CAT_ID"] = 248; }; -- - Zhélruka -</v>
      </c>
      <c r="T126" s="1" t="str">
        <f t="shared" si="60"/>
        <v>[125] = {                                           ["TYPE"] = 14; ["VXP"] =    0; ["LP"] = 0; ["REP"] = 0; ["FACTION"] = 1; ["TIER"] = 1; ["MIN_LVL"] =  "20"; ["NAME"] = { ["EN"] = "- Zhélruka -"; }; };</v>
      </c>
      <c r="U126">
        <f t="shared" si="35"/>
        <v>125</v>
      </c>
      <c r="V126" t="str">
        <f t="shared" si="61"/>
        <v>[125] = {</v>
      </c>
      <c r="W126" t="str">
        <f t="shared" si="62"/>
        <v xml:space="preserve">                     </v>
      </c>
      <c r="X126" t="str">
        <f t="shared" si="41"/>
        <v/>
      </c>
      <c r="Y126" t="str">
        <f t="shared" si="42"/>
        <v xml:space="preserve">["CAT_ID"] = 248; </v>
      </c>
      <c r="Z126" s="1" t="str">
        <f t="shared" si="63"/>
        <v xml:space="preserve">                      </v>
      </c>
      <c r="AA126">
        <f>VLOOKUP(D126,Type!A$2:B$16,2,)</f>
        <v>14</v>
      </c>
      <c r="AB126" t="str">
        <f t="shared" si="64"/>
        <v xml:space="preserve">["TYPE"] = 14; </v>
      </c>
      <c r="AC126" t="str">
        <f t="shared" si="65"/>
        <v>0</v>
      </c>
      <c r="AD126" t="str">
        <f t="shared" si="46"/>
        <v xml:space="preserve">["VXP"] =    0; </v>
      </c>
      <c r="AE126" t="str">
        <f t="shared" si="66"/>
        <v>0</v>
      </c>
      <c r="AF126" t="str">
        <f t="shared" si="67"/>
        <v xml:space="preserve">["LP"] = 0; </v>
      </c>
      <c r="AG126" t="str">
        <f t="shared" si="68"/>
        <v>0</v>
      </c>
      <c r="AH126" t="str">
        <f t="shared" si="69"/>
        <v xml:space="preserve">["REP"] = 0; </v>
      </c>
      <c r="AI126">
        <f>VLOOKUP(P126,Faction!A$2:B$77,2,)</f>
        <v>1</v>
      </c>
      <c r="AJ126" t="str">
        <f t="shared" si="70"/>
        <v xml:space="preserve">["FACTION"] = 1; </v>
      </c>
      <c r="AK126" t="str">
        <f t="shared" si="71"/>
        <v xml:space="preserve">["TIER"] = 1; </v>
      </c>
      <c r="AL126" t="str">
        <f t="shared" si="72"/>
        <v/>
      </c>
      <c r="AM126" t="str">
        <f t="shared" si="73"/>
        <v xml:space="preserve">["MIN_LVL"] =  "20"; </v>
      </c>
      <c r="AN126" t="str">
        <f t="shared" si="74"/>
        <v/>
      </c>
      <c r="AO126" t="str">
        <f t="shared" si="75"/>
        <v xml:space="preserve">["NAME"] = { ["EN"] = "- Zhélruka -"; }; </v>
      </c>
      <c r="AP126" t="str">
        <f t="shared" si="76"/>
        <v/>
      </c>
      <c r="AQ126" t="str">
        <f t="shared" si="77"/>
        <v/>
      </c>
      <c r="AR126" t="str">
        <f t="shared" si="78"/>
        <v/>
      </c>
      <c r="AS126" t="str">
        <f t="shared" si="36"/>
        <v>};</v>
      </c>
    </row>
    <row r="127" spans="1:45" x14ac:dyDescent="0.25">
      <c r="A127">
        <v>1879418279</v>
      </c>
      <c r="B127">
        <v>365</v>
      </c>
      <c r="C127" s="4" t="s">
        <v>3340</v>
      </c>
      <c r="D127" t="s">
        <v>30</v>
      </c>
      <c r="E127" t="s">
        <v>3369</v>
      </c>
      <c r="J127">
        <v>1</v>
      </c>
      <c r="K127" t="s">
        <v>2898</v>
      </c>
      <c r="L127">
        <v>20</v>
      </c>
      <c r="N127">
        <v>3000</v>
      </c>
      <c r="P127" t="s">
        <v>79</v>
      </c>
      <c r="S127" t="str">
        <f t="shared" si="37"/>
        <v>[126] = {["ID"] = 1879418279; }; -- Zhélruka: Allegiance Level 30</v>
      </c>
      <c r="T127" s="1" t="str">
        <f t="shared" si="60"/>
        <v>[126] = {["ID"] = 1879418279; ["SAVE_INDEX"] = 365; ["TYPE"] =  7; ["VXP"] = 3000; ["LP"] = 0; ["REP"] = 0; ["FACTION"] = 1; ["TIER"] = 1; ["MINI_TIER"] = "Y"; ["MIN_LVL"] =  "20"; ["NAME"] = { ["EN"] = "Zhélruka: Allegiance Level 30"; }; ["TITLE"] = { ["EN"] = "Keeper of Promises"; }; };</v>
      </c>
      <c r="U127">
        <f t="shared" si="35"/>
        <v>126</v>
      </c>
      <c r="V127" t="str">
        <f t="shared" si="61"/>
        <v>[126] = {</v>
      </c>
      <c r="W127" t="str">
        <f t="shared" si="62"/>
        <v xml:space="preserve">["ID"] = 1879418279; </v>
      </c>
      <c r="X127" t="str">
        <f t="shared" si="41"/>
        <v xml:space="preserve">["ID"] = 1879418279; </v>
      </c>
      <c r="Y127" t="str">
        <f t="shared" si="42"/>
        <v/>
      </c>
      <c r="Z127" s="1" t="str">
        <f t="shared" si="63"/>
        <v xml:space="preserve">["SAVE_INDEX"] = 365; </v>
      </c>
      <c r="AA127">
        <f>VLOOKUP(D127,Type!A$2:B$16,2,)</f>
        <v>7</v>
      </c>
      <c r="AB127" t="str">
        <f t="shared" si="64"/>
        <v xml:space="preserve">["TYPE"] =  7; </v>
      </c>
      <c r="AC127" t="str">
        <f t="shared" si="65"/>
        <v>3000</v>
      </c>
      <c r="AD127" t="str">
        <f t="shared" si="46"/>
        <v xml:space="preserve">["VXP"] = 3000; </v>
      </c>
      <c r="AE127" t="str">
        <f t="shared" si="66"/>
        <v>0</v>
      </c>
      <c r="AF127" t="str">
        <f t="shared" si="67"/>
        <v xml:space="preserve">["LP"] = 0; </v>
      </c>
      <c r="AG127" t="str">
        <f t="shared" si="68"/>
        <v>0</v>
      </c>
      <c r="AH127" t="str">
        <f t="shared" si="69"/>
        <v xml:space="preserve">["REP"] = 0; </v>
      </c>
      <c r="AI127">
        <f>VLOOKUP(P127,Faction!A$2:B$77,2,)</f>
        <v>1</v>
      </c>
      <c r="AJ127" t="str">
        <f t="shared" si="70"/>
        <v xml:space="preserve">["FACTION"] = 1; </v>
      </c>
      <c r="AK127" t="str">
        <f t="shared" si="71"/>
        <v xml:space="preserve">["TIER"] = 1; </v>
      </c>
      <c r="AL127" t="str">
        <f t="shared" si="72"/>
        <v xml:space="preserve">["MINI_TIER"] = "Y"; </v>
      </c>
      <c r="AM127" t="str">
        <f t="shared" si="73"/>
        <v xml:space="preserve">["MIN_LVL"] =  "20"; </v>
      </c>
      <c r="AN127" t="str">
        <f t="shared" si="74"/>
        <v/>
      </c>
      <c r="AO127" t="str">
        <f t="shared" si="75"/>
        <v xml:space="preserve">["NAME"] = { ["EN"] = "Zhélruka: Allegiance Level 30"; }; </v>
      </c>
      <c r="AP127" t="str">
        <f t="shared" si="76"/>
        <v/>
      </c>
      <c r="AQ127" t="str">
        <f t="shared" si="77"/>
        <v/>
      </c>
      <c r="AR127" t="str">
        <f t="shared" si="78"/>
        <v xml:space="preserve">["TITLE"] = { ["EN"] = "Keeper of Promises"; }; </v>
      </c>
      <c r="AS127" t="str">
        <f t="shared" si="36"/>
        <v>};</v>
      </c>
    </row>
    <row r="128" spans="1:45" x14ac:dyDescent="0.25">
      <c r="A128">
        <v>1879418272</v>
      </c>
      <c r="B128">
        <v>366</v>
      </c>
      <c r="C128" s="4" t="s">
        <v>3341</v>
      </c>
      <c r="D128" t="s">
        <v>30</v>
      </c>
      <c r="J128">
        <v>2</v>
      </c>
      <c r="K128" t="s">
        <v>2898</v>
      </c>
      <c r="L128">
        <v>20</v>
      </c>
      <c r="P128" t="s">
        <v>79</v>
      </c>
      <c r="S128" t="str">
        <f t="shared" si="37"/>
        <v>[127] = {["ID"] = 1879418272; }; -- Zhélruka: Allegiance Level 29</v>
      </c>
      <c r="T128" s="1" t="str">
        <f t="shared" si="60"/>
        <v>[127] = {["ID"] = 1879418272; ["SAVE_INDEX"] = 366; ["TYPE"] =  7; ["VXP"] =    0; ["LP"] = 0; ["REP"] = 0; ["FACTION"] = 1; ["TIER"] = 2; ["MINI_TIER"] = "Y"; ["MIN_LVL"] =  "20"; ["NAME"] = { ["EN"] = "Zhélruka: Allegiance Level 29"; }; };</v>
      </c>
      <c r="U128">
        <f t="shared" si="35"/>
        <v>127</v>
      </c>
      <c r="V128" t="str">
        <f t="shared" si="61"/>
        <v>[127] = {</v>
      </c>
      <c r="W128" t="str">
        <f t="shared" si="62"/>
        <v xml:space="preserve">["ID"] = 1879418272; </v>
      </c>
      <c r="X128" t="str">
        <f t="shared" si="41"/>
        <v xml:space="preserve">["ID"] = 1879418272; </v>
      </c>
      <c r="Y128" t="str">
        <f t="shared" si="42"/>
        <v/>
      </c>
      <c r="Z128" s="1" t="str">
        <f t="shared" si="63"/>
        <v xml:space="preserve">["SAVE_INDEX"] = 366; </v>
      </c>
      <c r="AA128">
        <f>VLOOKUP(D128,Type!A$2:B$16,2,)</f>
        <v>7</v>
      </c>
      <c r="AB128" t="str">
        <f t="shared" si="64"/>
        <v xml:space="preserve">["TYPE"] =  7; </v>
      </c>
      <c r="AC128" t="str">
        <f t="shared" si="65"/>
        <v>0</v>
      </c>
      <c r="AD128" t="str">
        <f t="shared" si="46"/>
        <v xml:space="preserve">["VXP"] =    0; </v>
      </c>
      <c r="AE128" t="str">
        <f t="shared" si="66"/>
        <v>0</v>
      </c>
      <c r="AF128" t="str">
        <f t="shared" si="67"/>
        <v xml:space="preserve">["LP"] = 0; </v>
      </c>
      <c r="AG128" t="str">
        <f t="shared" si="68"/>
        <v>0</v>
      </c>
      <c r="AH128" t="str">
        <f t="shared" si="69"/>
        <v xml:space="preserve">["REP"] = 0; </v>
      </c>
      <c r="AI128">
        <f>VLOOKUP(P128,Faction!A$2:B$77,2,)</f>
        <v>1</v>
      </c>
      <c r="AJ128" t="str">
        <f t="shared" si="70"/>
        <v xml:space="preserve">["FACTION"] = 1; </v>
      </c>
      <c r="AK128" t="str">
        <f t="shared" si="71"/>
        <v xml:space="preserve">["TIER"] = 2; </v>
      </c>
      <c r="AL128" t="str">
        <f t="shared" si="72"/>
        <v xml:space="preserve">["MINI_TIER"] = "Y"; </v>
      </c>
      <c r="AM128" t="str">
        <f t="shared" si="73"/>
        <v xml:space="preserve">["MIN_LVL"] =  "20"; </v>
      </c>
      <c r="AN128" t="str">
        <f t="shared" si="74"/>
        <v/>
      </c>
      <c r="AO128" t="str">
        <f t="shared" si="75"/>
        <v xml:space="preserve">["NAME"] = { ["EN"] = "Zhélruka: Allegiance Level 29"; }; </v>
      </c>
      <c r="AP128" t="str">
        <f t="shared" si="76"/>
        <v/>
      </c>
      <c r="AQ128" t="str">
        <f t="shared" si="77"/>
        <v/>
      </c>
      <c r="AR128" t="str">
        <f t="shared" si="78"/>
        <v/>
      </c>
      <c r="AS128" t="str">
        <f t="shared" si="36"/>
        <v>};</v>
      </c>
    </row>
    <row r="129" spans="1:45" x14ac:dyDescent="0.25">
      <c r="A129">
        <v>1879418277</v>
      </c>
      <c r="B129">
        <v>367</v>
      </c>
      <c r="C129" s="4" t="s">
        <v>3342</v>
      </c>
      <c r="D129" t="s">
        <v>30</v>
      </c>
      <c r="J129">
        <v>3</v>
      </c>
      <c r="K129" t="s">
        <v>2898</v>
      </c>
      <c r="L129">
        <v>20</v>
      </c>
      <c r="P129" t="s">
        <v>79</v>
      </c>
      <c r="S129" t="str">
        <f t="shared" si="37"/>
        <v>[128] = {["ID"] = 1879418277; }; -- Zhélruka: Allegiance Level 28</v>
      </c>
      <c r="T129" s="1" t="str">
        <f t="shared" si="60"/>
        <v>[128] = {["ID"] = 1879418277; ["SAVE_INDEX"] = 367; ["TYPE"] =  7; ["VXP"] =    0; ["LP"] = 0; ["REP"] = 0; ["FACTION"] = 1; ["TIER"] = 3; ["MINI_TIER"] = "Y"; ["MIN_LVL"] =  "20"; ["NAME"] = { ["EN"] = "Zhélruka: Allegiance Level 28"; }; };</v>
      </c>
      <c r="U129">
        <f t="shared" si="35"/>
        <v>128</v>
      </c>
      <c r="V129" t="str">
        <f t="shared" si="61"/>
        <v>[128] = {</v>
      </c>
      <c r="W129" t="str">
        <f t="shared" si="62"/>
        <v xml:space="preserve">["ID"] = 1879418277; </v>
      </c>
      <c r="X129" t="str">
        <f t="shared" si="41"/>
        <v xml:space="preserve">["ID"] = 1879418277; </v>
      </c>
      <c r="Y129" t="str">
        <f t="shared" si="42"/>
        <v/>
      </c>
      <c r="Z129" s="1" t="str">
        <f t="shared" si="63"/>
        <v xml:space="preserve">["SAVE_INDEX"] = 367; </v>
      </c>
      <c r="AA129">
        <f>VLOOKUP(D129,Type!A$2:B$16,2,)</f>
        <v>7</v>
      </c>
      <c r="AB129" t="str">
        <f t="shared" si="64"/>
        <v xml:space="preserve">["TYPE"] =  7; </v>
      </c>
      <c r="AC129" t="str">
        <f t="shared" si="65"/>
        <v>0</v>
      </c>
      <c r="AD129" t="str">
        <f t="shared" si="46"/>
        <v xml:space="preserve">["VXP"] =    0; </v>
      </c>
      <c r="AE129" t="str">
        <f t="shared" si="66"/>
        <v>0</v>
      </c>
      <c r="AF129" t="str">
        <f t="shared" si="67"/>
        <v xml:space="preserve">["LP"] = 0; </v>
      </c>
      <c r="AG129" t="str">
        <f t="shared" si="68"/>
        <v>0</v>
      </c>
      <c r="AH129" t="str">
        <f t="shared" si="69"/>
        <v xml:space="preserve">["REP"] = 0; </v>
      </c>
      <c r="AI129">
        <f>VLOOKUP(P129,Faction!A$2:B$77,2,)</f>
        <v>1</v>
      </c>
      <c r="AJ129" t="str">
        <f t="shared" si="70"/>
        <v xml:space="preserve">["FACTION"] = 1; </v>
      </c>
      <c r="AK129" t="str">
        <f t="shared" si="71"/>
        <v xml:space="preserve">["TIER"] = 3; </v>
      </c>
      <c r="AL129" t="str">
        <f t="shared" si="72"/>
        <v xml:space="preserve">["MINI_TIER"] = "Y"; </v>
      </c>
      <c r="AM129" t="str">
        <f t="shared" si="73"/>
        <v xml:space="preserve">["MIN_LVL"] =  "20"; </v>
      </c>
      <c r="AN129" t="str">
        <f t="shared" si="74"/>
        <v/>
      </c>
      <c r="AO129" t="str">
        <f t="shared" si="75"/>
        <v xml:space="preserve">["NAME"] = { ["EN"] = "Zhélruka: Allegiance Level 28"; }; </v>
      </c>
      <c r="AP129" t="str">
        <f t="shared" si="76"/>
        <v/>
      </c>
      <c r="AQ129" t="str">
        <f t="shared" si="77"/>
        <v/>
      </c>
      <c r="AR129" t="str">
        <f t="shared" si="78"/>
        <v/>
      </c>
      <c r="AS129" t="str">
        <f t="shared" si="36"/>
        <v>};</v>
      </c>
    </row>
    <row r="130" spans="1:45" x14ac:dyDescent="0.25">
      <c r="A130">
        <v>1879418251</v>
      </c>
      <c r="B130">
        <v>368</v>
      </c>
      <c r="C130" s="4" t="s">
        <v>3343</v>
      </c>
      <c r="D130" t="s">
        <v>30</v>
      </c>
      <c r="J130">
        <v>4</v>
      </c>
      <c r="K130" t="s">
        <v>2898</v>
      </c>
      <c r="L130">
        <v>20</v>
      </c>
      <c r="P130" t="s">
        <v>79</v>
      </c>
      <c r="S130" t="str">
        <f t="shared" si="37"/>
        <v>[129] = {["ID"] = 1879418251; }; -- Zhélruka: Allegiance Level 27</v>
      </c>
      <c r="T130" s="1" t="str">
        <f t="shared" si="60"/>
        <v>[129] = {["ID"] = 1879418251; ["SAVE_INDEX"] = 368; ["TYPE"] =  7; ["VXP"] =    0; ["LP"] = 0; ["REP"] = 0; ["FACTION"] = 1; ["TIER"] = 4; ["MINI_TIER"] = "Y"; ["MIN_LVL"] =  "20"; ["NAME"] = { ["EN"] = "Zhélruka: Allegiance Level 27"; }; };</v>
      </c>
      <c r="U130">
        <f t="shared" si="35"/>
        <v>129</v>
      </c>
      <c r="V130" t="str">
        <f t="shared" si="61"/>
        <v>[129] = {</v>
      </c>
      <c r="W130" t="str">
        <f t="shared" si="62"/>
        <v xml:space="preserve">["ID"] = 1879418251; </v>
      </c>
      <c r="X130" t="str">
        <f t="shared" si="41"/>
        <v xml:space="preserve">["ID"] = 1879418251; </v>
      </c>
      <c r="Y130" t="str">
        <f t="shared" si="42"/>
        <v/>
      </c>
      <c r="Z130" s="1" t="str">
        <f t="shared" si="63"/>
        <v xml:space="preserve">["SAVE_INDEX"] = 368; </v>
      </c>
      <c r="AA130">
        <f>VLOOKUP(D130,Type!A$2:B$16,2,)</f>
        <v>7</v>
      </c>
      <c r="AB130" t="str">
        <f t="shared" si="64"/>
        <v xml:space="preserve">["TYPE"] =  7; </v>
      </c>
      <c r="AC130" t="str">
        <f t="shared" si="65"/>
        <v>0</v>
      </c>
      <c r="AD130" t="str">
        <f t="shared" si="46"/>
        <v xml:space="preserve">["VXP"] =    0; </v>
      </c>
      <c r="AE130" t="str">
        <f t="shared" si="66"/>
        <v>0</v>
      </c>
      <c r="AF130" t="str">
        <f t="shared" si="67"/>
        <v xml:space="preserve">["LP"] = 0; </v>
      </c>
      <c r="AG130" t="str">
        <f t="shared" si="68"/>
        <v>0</v>
      </c>
      <c r="AH130" t="str">
        <f t="shared" si="69"/>
        <v xml:space="preserve">["REP"] = 0; </v>
      </c>
      <c r="AI130">
        <f>VLOOKUP(P130,Faction!A$2:B$77,2,)</f>
        <v>1</v>
      </c>
      <c r="AJ130" t="str">
        <f t="shared" si="70"/>
        <v xml:space="preserve">["FACTION"] = 1; </v>
      </c>
      <c r="AK130" t="str">
        <f t="shared" si="71"/>
        <v xml:space="preserve">["TIER"] = 4; </v>
      </c>
      <c r="AL130" t="str">
        <f t="shared" si="72"/>
        <v xml:space="preserve">["MINI_TIER"] = "Y"; </v>
      </c>
      <c r="AM130" t="str">
        <f t="shared" si="73"/>
        <v xml:space="preserve">["MIN_LVL"] =  "20"; </v>
      </c>
      <c r="AN130" t="str">
        <f t="shared" si="74"/>
        <v/>
      </c>
      <c r="AO130" t="str">
        <f t="shared" si="75"/>
        <v xml:space="preserve">["NAME"] = { ["EN"] = "Zhélruka: Allegiance Level 27"; }; </v>
      </c>
      <c r="AP130" t="str">
        <f t="shared" si="76"/>
        <v/>
      </c>
      <c r="AQ130" t="str">
        <f t="shared" si="77"/>
        <v/>
      </c>
      <c r="AR130" t="str">
        <f t="shared" si="78"/>
        <v/>
      </c>
      <c r="AS130" t="str">
        <f t="shared" si="36"/>
        <v>};</v>
      </c>
    </row>
    <row r="131" spans="1:45" x14ac:dyDescent="0.25">
      <c r="A131">
        <v>1879418255</v>
      </c>
      <c r="B131">
        <v>369</v>
      </c>
      <c r="C131" s="4" t="s">
        <v>3344</v>
      </c>
      <c r="D131" t="s">
        <v>30</v>
      </c>
      <c r="J131">
        <v>5</v>
      </c>
      <c r="K131" t="s">
        <v>2898</v>
      </c>
      <c r="L131">
        <v>20</v>
      </c>
      <c r="P131" t="s">
        <v>79</v>
      </c>
      <c r="S131" t="str">
        <f t="shared" ref="S131:S148" si="79">CONCATENATE(V131,X131,Y131,AS131," -- ",C131)</f>
        <v>[130] = {["ID"] = 1879418255; }; -- Zhélruka: Allegiance Level 26</v>
      </c>
      <c r="T131" s="1" t="str">
        <f t="shared" si="60"/>
        <v>[130] = {["ID"] = 1879418255; ["SAVE_INDEX"] = 369; ["TYPE"] =  7; ["VXP"] =    0; ["LP"] = 0; ["REP"] = 0; ["FACTION"] = 1; ["TIER"] = 5; ["MINI_TIER"] = "Y"; ["MIN_LVL"] =  "20"; ["NAME"] = { ["EN"] = "Zhélruka: Allegiance Level 26"; }; };</v>
      </c>
      <c r="U131">
        <f t="shared" si="35"/>
        <v>130</v>
      </c>
      <c r="V131" t="str">
        <f t="shared" si="61"/>
        <v>[130] = {</v>
      </c>
      <c r="W131" t="str">
        <f t="shared" si="62"/>
        <v xml:space="preserve">["ID"] = 1879418255; </v>
      </c>
      <c r="X131" t="str">
        <f t="shared" ref="X131:X148" si="80">IF(LEN(A131)&gt;0,CONCATENATE("[""ID""] = ",A131,"; "),"")</f>
        <v xml:space="preserve">["ID"] = 1879418255; </v>
      </c>
      <c r="Y131" t="str">
        <f t="shared" ref="Y131:Y148" si="81">IF(LEN(Q131)&gt;0,CONCATENATE("[""CAT_ID""] = ",Q131,"; "),"")</f>
        <v/>
      </c>
      <c r="Z131" s="1" t="str">
        <f t="shared" si="63"/>
        <v xml:space="preserve">["SAVE_INDEX"] = 369; </v>
      </c>
      <c r="AA131">
        <f>VLOOKUP(D131,Type!A$2:B$16,2,)</f>
        <v>7</v>
      </c>
      <c r="AB131" t="str">
        <f t="shared" si="64"/>
        <v xml:space="preserve">["TYPE"] =  7; </v>
      </c>
      <c r="AC131" t="str">
        <f t="shared" si="65"/>
        <v>0</v>
      </c>
      <c r="AD131" t="str">
        <f t="shared" ref="AD131:AD148" si="82">CONCATENATE("[""VXP""] = ",REPT(" ",4-LEN(AC131)),TEXT(AC131,"0"),"; ")</f>
        <v xml:space="preserve">["VXP"] =    0; </v>
      </c>
      <c r="AE131" t="str">
        <f t="shared" si="66"/>
        <v>0</v>
      </c>
      <c r="AF131" t="str">
        <f t="shared" si="67"/>
        <v xml:space="preserve">["LP"] = 0; </v>
      </c>
      <c r="AG131" t="str">
        <f t="shared" si="68"/>
        <v>0</v>
      </c>
      <c r="AH131" t="str">
        <f t="shared" si="69"/>
        <v xml:space="preserve">["REP"] = 0; </v>
      </c>
      <c r="AI131">
        <f>VLOOKUP(P131,Faction!A$2:B$77,2,)</f>
        <v>1</v>
      </c>
      <c r="AJ131" t="str">
        <f t="shared" si="70"/>
        <v xml:space="preserve">["FACTION"] = 1; </v>
      </c>
      <c r="AK131" t="str">
        <f t="shared" si="71"/>
        <v xml:space="preserve">["TIER"] = 5; </v>
      </c>
      <c r="AL131" t="str">
        <f t="shared" si="72"/>
        <v xml:space="preserve">["MINI_TIER"] = "Y"; </v>
      </c>
      <c r="AM131" t="str">
        <f t="shared" si="73"/>
        <v xml:space="preserve">["MIN_LVL"] =  "20"; </v>
      </c>
      <c r="AN131" t="str">
        <f t="shared" si="74"/>
        <v/>
      </c>
      <c r="AO131" t="str">
        <f t="shared" si="75"/>
        <v xml:space="preserve">["NAME"] = { ["EN"] = "Zhélruka: Allegiance Level 26"; }; </v>
      </c>
      <c r="AP131" t="str">
        <f t="shared" si="76"/>
        <v/>
      </c>
      <c r="AQ131" t="str">
        <f t="shared" si="77"/>
        <v/>
      </c>
      <c r="AR131" t="str">
        <f t="shared" si="78"/>
        <v/>
      </c>
      <c r="AS131" t="str">
        <f t="shared" si="36"/>
        <v>};</v>
      </c>
    </row>
    <row r="132" spans="1:45" x14ac:dyDescent="0.25">
      <c r="A132">
        <v>1879418263</v>
      </c>
      <c r="B132">
        <v>370</v>
      </c>
      <c r="C132" s="4" t="s">
        <v>3345</v>
      </c>
      <c r="D132" t="s">
        <v>30</v>
      </c>
      <c r="J132">
        <v>6</v>
      </c>
      <c r="K132" t="s">
        <v>2898</v>
      </c>
      <c r="L132">
        <v>20</v>
      </c>
      <c r="N132">
        <v>3000</v>
      </c>
      <c r="P132" t="s">
        <v>79</v>
      </c>
      <c r="S132" t="str">
        <f t="shared" si="79"/>
        <v>[131] = {["ID"] = 1879418263; }; -- Zhélruka: Allegiance Level 25</v>
      </c>
      <c r="T132" s="1" t="str">
        <f t="shared" si="60"/>
        <v>[131] = {["ID"] = 1879418263; ["SAVE_INDEX"] = 370; ["TYPE"] =  7; ["VXP"] = 3000; ["LP"] = 0; ["REP"] = 0; ["FACTION"] = 1; ["TIER"] = 6; ["MINI_TIER"] = "Y"; ["MIN_LVL"] =  "20"; ["NAME"] = { ["EN"] = "Zhélruka: Allegiance Level 25"; }; };</v>
      </c>
      <c r="U132">
        <f t="shared" si="35"/>
        <v>131</v>
      </c>
      <c r="V132" t="str">
        <f t="shared" si="61"/>
        <v>[131] = {</v>
      </c>
      <c r="W132" t="str">
        <f t="shared" si="62"/>
        <v xml:space="preserve">["ID"] = 1879418263; </v>
      </c>
      <c r="X132" t="str">
        <f t="shared" si="80"/>
        <v xml:space="preserve">["ID"] = 1879418263; </v>
      </c>
      <c r="Y132" t="str">
        <f t="shared" si="81"/>
        <v/>
      </c>
      <c r="Z132" s="1" t="str">
        <f t="shared" si="63"/>
        <v xml:space="preserve">["SAVE_INDEX"] = 370; </v>
      </c>
      <c r="AA132">
        <f>VLOOKUP(D132,Type!A$2:B$16,2,)</f>
        <v>7</v>
      </c>
      <c r="AB132" t="str">
        <f t="shared" si="64"/>
        <v xml:space="preserve">["TYPE"] =  7; </v>
      </c>
      <c r="AC132" t="str">
        <f t="shared" si="65"/>
        <v>3000</v>
      </c>
      <c r="AD132" t="str">
        <f t="shared" si="82"/>
        <v xml:space="preserve">["VXP"] = 3000; </v>
      </c>
      <c r="AE132" t="str">
        <f t="shared" si="66"/>
        <v>0</v>
      </c>
      <c r="AF132" t="str">
        <f t="shared" si="67"/>
        <v xml:space="preserve">["LP"] = 0; </v>
      </c>
      <c r="AG132" t="str">
        <f t="shared" si="68"/>
        <v>0</v>
      </c>
      <c r="AH132" t="str">
        <f t="shared" si="69"/>
        <v xml:space="preserve">["REP"] = 0; </v>
      </c>
      <c r="AI132">
        <f>VLOOKUP(P132,Faction!A$2:B$77,2,)</f>
        <v>1</v>
      </c>
      <c r="AJ132" t="str">
        <f t="shared" si="70"/>
        <v xml:space="preserve">["FACTION"] = 1; </v>
      </c>
      <c r="AK132" t="str">
        <f t="shared" si="71"/>
        <v xml:space="preserve">["TIER"] = 6; </v>
      </c>
      <c r="AL132" t="str">
        <f t="shared" si="72"/>
        <v xml:space="preserve">["MINI_TIER"] = "Y"; </v>
      </c>
      <c r="AM132" t="str">
        <f t="shared" si="73"/>
        <v xml:space="preserve">["MIN_LVL"] =  "20"; </v>
      </c>
      <c r="AN132" t="str">
        <f t="shared" si="74"/>
        <v/>
      </c>
      <c r="AO132" t="str">
        <f t="shared" si="75"/>
        <v xml:space="preserve">["NAME"] = { ["EN"] = "Zhélruka: Allegiance Level 25"; }; </v>
      </c>
      <c r="AP132" t="str">
        <f t="shared" si="76"/>
        <v/>
      </c>
      <c r="AQ132" t="str">
        <f t="shared" si="77"/>
        <v/>
      </c>
      <c r="AR132" t="str">
        <f t="shared" si="78"/>
        <v/>
      </c>
      <c r="AS132" t="str">
        <f t="shared" si="36"/>
        <v>};</v>
      </c>
    </row>
    <row r="133" spans="1:45" x14ac:dyDescent="0.25">
      <c r="A133">
        <v>1879418269</v>
      </c>
      <c r="B133">
        <v>371</v>
      </c>
      <c r="C133" s="4" t="s">
        <v>3346</v>
      </c>
      <c r="D133" t="s">
        <v>30</v>
      </c>
      <c r="J133">
        <v>7</v>
      </c>
      <c r="K133" t="s">
        <v>2898</v>
      </c>
      <c r="L133">
        <v>20</v>
      </c>
      <c r="P133" t="s">
        <v>79</v>
      </c>
      <c r="S133" t="str">
        <f t="shared" si="79"/>
        <v>[132] = {["ID"] = 1879418269; }; -- Zhélruka: Allegiance Level 24</v>
      </c>
      <c r="T133" s="1" t="str">
        <f t="shared" si="60"/>
        <v>[132] = {["ID"] = 1879418269; ["SAVE_INDEX"] = 371; ["TYPE"] =  7; ["VXP"] =    0; ["LP"] = 0; ["REP"] = 0; ["FACTION"] = 1; ["TIER"] = 7; ["MINI_TIER"] = "Y"; ["MIN_LVL"] =  "20"; ["NAME"] = { ["EN"] = "Zhélruka: Allegiance Level 24"; }; };</v>
      </c>
      <c r="U133">
        <f t="shared" si="35"/>
        <v>132</v>
      </c>
      <c r="V133" t="str">
        <f t="shared" si="61"/>
        <v>[132] = {</v>
      </c>
      <c r="W133" t="str">
        <f t="shared" si="62"/>
        <v xml:space="preserve">["ID"] = 1879418269; </v>
      </c>
      <c r="X133" t="str">
        <f t="shared" si="80"/>
        <v xml:space="preserve">["ID"] = 1879418269; </v>
      </c>
      <c r="Y133" t="str">
        <f t="shared" si="81"/>
        <v/>
      </c>
      <c r="Z133" s="1" t="str">
        <f t="shared" si="63"/>
        <v xml:space="preserve">["SAVE_INDEX"] = 371; </v>
      </c>
      <c r="AA133">
        <f>VLOOKUP(D133,Type!A$2:B$16,2,)</f>
        <v>7</v>
      </c>
      <c r="AB133" t="str">
        <f t="shared" si="64"/>
        <v xml:space="preserve">["TYPE"] =  7; </v>
      </c>
      <c r="AC133" t="str">
        <f t="shared" si="65"/>
        <v>0</v>
      </c>
      <c r="AD133" t="str">
        <f t="shared" si="82"/>
        <v xml:space="preserve">["VXP"] =    0; </v>
      </c>
      <c r="AE133" t="str">
        <f t="shared" si="66"/>
        <v>0</v>
      </c>
      <c r="AF133" t="str">
        <f t="shared" si="67"/>
        <v xml:space="preserve">["LP"] = 0; </v>
      </c>
      <c r="AG133" t="str">
        <f t="shared" si="68"/>
        <v>0</v>
      </c>
      <c r="AH133" t="str">
        <f t="shared" si="69"/>
        <v xml:space="preserve">["REP"] = 0; </v>
      </c>
      <c r="AI133">
        <f>VLOOKUP(P133,Faction!A$2:B$77,2,)</f>
        <v>1</v>
      </c>
      <c r="AJ133" t="str">
        <f t="shared" si="70"/>
        <v xml:space="preserve">["FACTION"] = 1; </v>
      </c>
      <c r="AK133" t="str">
        <f t="shared" si="71"/>
        <v xml:space="preserve">["TIER"] = 7; </v>
      </c>
      <c r="AL133" t="str">
        <f t="shared" si="72"/>
        <v xml:space="preserve">["MINI_TIER"] = "Y"; </v>
      </c>
      <c r="AM133" t="str">
        <f t="shared" si="73"/>
        <v xml:space="preserve">["MIN_LVL"] =  "20"; </v>
      </c>
      <c r="AN133" t="str">
        <f t="shared" si="74"/>
        <v/>
      </c>
      <c r="AO133" t="str">
        <f t="shared" si="75"/>
        <v xml:space="preserve">["NAME"] = { ["EN"] = "Zhélruka: Allegiance Level 24"; }; </v>
      </c>
      <c r="AP133" t="str">
        <f t="shared" si="76"/>
        <v/>
      </c>
      <c r="AQ133" t="str">
        <f t="shared" si="77"/>
        <v/>
      </c>
      <c r="AR133" t="str">
        <f t="shared" si="78"/>
        <v/>
      </c>
      <c r="AS133" t="str">
        <f t="shared" si="36"/>
        <v>};</v>
      </c>
    </row>
    <row r="134" spans="1:45" x14ac:dyDescent="0.25">
      <c r="A134">
        <v>1879418275</v>
      </c>
      <c r="B134">
        <v>372</v>
      </c>
      <c r="C134" s="4" t="s">
        <v>3347</v>
      </c>
      <c r="D134" t="s">
        <v>30</v>
      </c>
      <c r="J134">
        <v>8</v>
      </c>
      <c r="K134" t="s">
        <v>2898</v>
      </c>
      <c r="L134">
        <v>20</v>
      </c>
      <c r="P134" t="s">
        <v>79</v>
      </c>
      <c r="S134" t="str">
        <f t="shared" si="79"/>
        <v>[133] = {["ID"] = 1879418275; }; -- Zhélruka: Allegiance Level 23</v>
      </c>
      <c r="T134" s="1" t="str">
        <f t="shared" si="60"/>
        <v>[133] = {["ID"] = 1879418275; ["SAVE_INDEX"] = 372; ["TYPE"] =  7; ["VXP"] =    0; ["LP"] = 0; ["REP"] = 0; ["FACTION"] = 1; ["TIER"] = 8; ["MINI_TIER"] = "Y"; ["MIN_LVL"] =  "20"; ["NAME"] = { ["EN"] = "Zhélruka: Allegiance Level 23"; }; };</v>
      </c>
      <c r="U134">
        <f t="shared" si="35"/>
        <v>133</v>
      </c>
      <c r="V134" t="str">
        <f t="shared" si="61"/>
        <v>[133] = {</v>
      </c>
      <c r="W134" t="str">
        <f t="shared" si="62"/>
        <v xml:space="preserve">["ID"] = 1879418275; </v>
      </c>
      <c r="X134" t="str">
        <f t="shared" si="80"/>
        <v xml:space="preserve">["ID"] = 1879418275; </v>
      </c>
      <c r="Y134" t="str">
        <f t="shared" si="81"/>
        <v/>
      </c>
      <c r="Z134" s="1" t="str">
        <f t="shared" si="63"/>
        <v xml:space="preserve">["SAVE_INDEX"] = 372; </v>
      </c>
      <c r="AA134">
        <f>VLOOKUP(D134,Type!A$2:B$16,2,)</f>
        <v>7</v>
      </c>
      <c r="AB134" t="str">
        <f t="shared" si="64"/>
        <v xml:space="preserve">["TYPE"] =  7; </v>
      </c>
      <c r="AC134" t="str">
        <f t="shared" si="65"/>
        <v>0</v>
      </c>
      <c r="AD134" t="str">
        <f t="shared" si="82"/>
        <v xml:space="preserve">["VXP"] =    0; </v>
      </c>
      <c r="AE134" t="str">
        <f t="shared" si="66"/>
        <v>0</v>
      </c>
      <c r="AF134" t="str">
        <f t="shared" si="67"/>
        <v xml:space="preserve">["LP"] = 0; </v>
      </c>
      <c r="AG134" t="str">
        <f t="shared" si="68"/>
        <v>0</v>
      </c>
      <c r="AH134" t="str">
        <f t="shared" si="69"/>
        <v xml:space="preserve">["REP"] = 0; </v>
      </c>
      <c r="AI134">
        <f>VLOOKUP(P134,Faction!A$2:B$77,2,)</f>
        <v>1</v>
      </c>
      <c r="AJ134" t="str">
        <f t="shared" si="70"/>
        <v xml:space="preserve">["FACTION"] = 1; </v>
      </c>
      <c r="AK134" t="str">
        <f t="shared" si="71"/>
        <v xml:space="preserve">["TIER"] = 8; </v>
      </c>
      <c r="AL134" t="str">
        <f t="shared" si="72"/>
        <v xml:space="preserve">["MINI_TIER"] = "Y"; </v>
      </c>
      <c r="AM134" t="str">
        <f t="shared" si="73"/>
        <v xml:space="preserve">["MIN_LVL"] =  "20"; </v>
      </c>
      <c r="AN134" t="str">
        <f t="shared" si="74"/>
        <v/>
      </c>
      <c r="AO134" t="str">
        <f t="shared" si="75"/>
        <v xml:space="preserve">["NAME"] = { ["EN"] = "Zhélruka: Allegiance Level 23"; }; </v>
      </c>
      <c r="AP134" t="str">
        <f t="shared" si="76"/>
        <v/>
      </c>
      <c r="AQ134" t="str">
        <f t="shared" si="77"/>
        <v/>
      </c>
      <c r="AR134" t="str">
        <f t="shared" si="78"/>
        <v/>
      </c>
      <c r="AS134" t="str">
        <f t="shared" si="36"/>
        <v>};</v>
      </c>
    </row>
    <row r="135" spans="1:45" x14ac:dyDescent="0.25">
      <c r="A135">
        <v>1879418280</v>
      </c>
      <c r="B135">
        <v>373</v>
      </c>
      <c r="C135" s="4" t="s">
        <v>3348</v>
      </c>
      <c r="D135" t="s">
        <v>30</v>
      </c>
      <c r="J135">
        <v>9</v>
      </c>
      <c r="K135" t="s">
        <v>2898</v>
      </c>
      <c r="L135">
        <v>20</v>
      </c>
      <c r="P135" t="s">
        <v>79</v>
      </c>
      <c r="S135" t="str">
        <f t="shared" si="79"/>
        <v>[134] = {["ID"] = 1879418280; }; -- Zhélruka: Allegiance Level 22</v>
      </c>
      <c r="T135" s="1" t="str">
        <f t="shared" si="60"/>
        <v>[134] = {["ID"] = 1879418280; ["SAVE_INDEX"] = 373; ["TYPE"] =  7; ["VXP"] =    0; ["LP"] = 0; ["REP"] = 0; ["FACTION"] = 1; ["TIER"] = 9; ["MINI_TIER"] = "Y"; ["MIN_LVL"] =  "20"; ["NAME"] = { ["EN"] = "Zhélruka: Allegiance Level 22"; }; };</v>
      </c>
      <c r="U135">
        <f t="shared" si="35"/>
        <v>134</v>
      </c>
      <c r="V135" t="str">
        <f t="shared" si="61"/>
        <v>[134] = {</v>
      </c>
      <c r="W135" t="str">
        <f t="shared" si="62"/>
        <v xml:space="preserve">["ID"] = 1879418280; </v>
      </c>
      <c r="X135" t="str">
        <f t="shared" si="80"/>
        <v xml:space="preserve">["ID"] = 1879418280; </v>
      </c>
      <c r="Y135" t="str">
        <f t="shared" si="81"/>
        <v/>
      </c>
      <c r="Z135" s="1" t="str">
        <f t="shared" si="63"/>
        <v xml:space="preserve">["SAVE_INDEX"] = 373; </v>
      </c>
      <c r="AA135">
        <f>VLOOKUP(D135,Type!A$2:B$16,2,)</f>
        <v>7</v>
      </c>
      <c r="AB135" t="str">
        <f t="shared" si="64"/>
        <v xml:space="preserve">["TYPE"] =  7; </v>
      </c>
      <c r="AC135" t="str">
        <f t="shared" si="65"/>
        <v>0</v>
      </c>
      <c r="AD135" t="str">
        <f t="shared" si="82"/>
        <v xml:space="preserve">["VXP"] =    0; </v>
      </c>
      <c r="AE135" t="str">
        <f t="shared" si="66"/>
        <v>0</v>
      </c>
      <c r="AF135" t="str">
        <f t="shared" si="67"/>
        <v xml:space="preserve">["LP"] = 0; </v>
      </c>
      <c r="AG135" t="str">
        <f t="shared" si="68"/>
        <v>0</v>
      </c>
      <c r="AH135" t="str">
        <f t="shared" si="69"/>
        <v xml:space="preserve">["REP"] = 0; </v>
      </c>
      <c r="AI135">
        <f>VLOOKUP(P135,Faction!A$2:B$77,2,)</f>
        <v>1</v>
      </c>
      <c r="AJ135" t="str">
        <f t="shared" si="70"/>
        <v xml:space="preserve">["FACTION"] = 1; </v>
      </c>
      <c r="AK135" t="str">
        <f t="shared" si="71"/>
        <v xml:space="preserve">["TIER"] = 9; </v>
      </c>
      <c r="AL135" t="str">
        <f t="shared" si="72"/>
        <v xml:space="preserve">["MINI_TIER"] = "Y"; </v>
      </c>
      <c r="AM135" t="str">
        <f t="shared" si="73"/>
        <v xml:space="preserve">["MIN_LVL"] =  "20"; </v>
      </c>
      <c r="AN135" t="str">
        <f t="shared" si="74"/>
        <v/>
      </c>
      <c r="AO135" t="str">
        <f t="shared" si="75"/>
        <v xml:space="preserve">["NAME"] = { ["EN"] = "Zhélruka: Allegiance Level 22"; }; </v>
      </c>
      <c r="AP135" t="str">
        <f t="shared" si="76"/>
        <v/>
      </c>
      <c r="AQ135" t="str">
        <f t="shared" si="77"/>
        <v/>
      </c>
      <c r="AR135" t="str">
        <f t="shared" si="78"/>
        <v/>
      </c>
      <c r="AS135" t="str">
        <f t="shared" si="36"/>
        <v>};</v>
      </c>
    </row>
    <row r="136" spans="1:45" x14ac:dyDescent="0.25">
      <c r="A136">
        <v>1879418278</v>
      </c>
      <c r="B136">
        <v>374</v>
      </c>
      <c r="C136" s="4" t="s">
        <v>3349</v>
      </c>
      <c r="D136" t="s">
        <v>30</v>
      </c>
      <c r="J136">
        <v>10</v>
      </c>
      <c r="K136" t="s">
        <v>2898</v>
      </c>
      <c r="L136">
        <v>20</v>
      </c>
      <c r="P136" t="s">
        <v>79</v>
      </c>
      <c r="S136" t="str">
        <f t="shared" si="79"/>
        <v>[135] = {["ID"] = 1879418278; }; -- Zhélruka: Allegiance Level 21</v>
      </c>
      <c r="T136" s="1" t="str">
        <f t="shared" si="60"/>
        <v>[135] = {["ID"] = 1879418278; ["SAVE_INDEX"] = 374; ["TYPE"] =  7; ["VXP"] =    0; ["LP"] = 0; ["REP"] = 0; ["FACTION"] = 1; ["TIER"] = 10; ["MINI_TIER"] = "Y"; ["MIN_LVL"] =  "20"; ["NAME"] = { ["EN"] = "Zhélruka: Allegiance Level 21"; }; };</v>
      </c>
      <c r="U136">
        <f t="shared" si="35"/>
        <v>135</v>
      </c>
      <c r="V136" t="str">
        <f t="shared" si="61"/>
        <v>[135] = {</v>
      </c>
      <c r="W136" t="str">
        <f t="shared" si="62"/>
        <v xml:space="preserve">["ID"] = 1879418278; </v>
      </c>
      <c r="X136" t="str">
        <f t="shared" si="80"/>
        <v xml:space="preserve">["ID"] = 1879418278; </v>
      </c>
      <c r="Y136" t="str">
        <f t="shared" si="81"/>
        <v/>
      </c>
      <c r="Z136" s="1" t="str">
        <f t="shared" si="63"/>
        <v xml:space="preserve">["SAVE_INDEX"] = 374; </v>
      </c>
      <c r="AA136">
        <f>VLOOKUP(D136,Type!A$2:B$16,2,)</f>
        <v>7</v>
      </c>
      <c r="AB136" t="str">
        <f t="shared" si="64"/>
        <v xml:space="preserve">["TYPE"] =  7; </v>
      </c>
      <c r="AC136" t="str">
        <f t="shared" si="65"/>
        <v>0</v>
      </c>
      <c r="AD136" t="str">
        <f t="shared" si="82"/>
        <v xml:space="preserve">["VXP"] =    0; </v>
      </c>
      <c r="AE136" t="str">
        <f t="shared" si="66"/>
        <v>0</v>
      </c>
      <c r="AF136" t="str">
        <f t="shared" si="67"/>
        <v xml:space="preserve">["LP"] = 0; </v>
      </c>
      <c r="AG136" t="str">
        <f t="shared" si="68"/>
        <v>0</v>
      </c>
      <c r="AH136" t="str">
        <f t="shared" si="69"/>
        <v xml:space="preserve">["REP"] = 0; </v>
      </c>
      <c r="AI136">
        <f>VLOOKUP(P136,Faction!A$2:B$77,2,)</f>
        <v>1</v>
      </c>
      <c r="AJ136" t="str">
        <f t="shared" si="70"/>
        <v xml:space="preserve">["FACTION"] = 1; </v>
      </c>
      <c r="AK136" t="str">
        <f t="shared" si="71"/>
        <v xml:space="preserve">["TIER"] = 10; </v>
      </c>
      <c r="AL136" t="str">
        <f t="shared" si="72"/>
        <v xml:space="preserve">["MINI_TIER"] = "Y"; </v>
      </c>
      <c r="AM136" t="str">
        <f t="shared" si="73"/>
        <v xml:space="preserve">["MIN_LVL"] =  "20"; </v>
      </c>
      <c r="AN136" t="str">
        <f t="shared" si="74"/>
        <v/>
      </c>
      <c r="AO136" t="str">
        <f t="shared" si="75"/>
        <v xml:space="preserve">["NAME"] = { ["EN"] = "Zhélruka: Allegiance Level 21"; }; </v>
      </c>
      <c r="AP136" t="str">
        <f t="shared" si="76"/>
        <v/>
      </c>
      <c r="AQ136" t="str">
        <f t="shared" si="77"/>
        <v/>
      </c>
      <c r="AR136" t="str">
        <f t="shared" si="78"/>
        <v/>
      </c>
      <c r="AS136" t="str">
        <f t="shared" si="36"/>
        <v>};</v>
      </c>
    </row>
    <row r="137" spans="1:45" x14ac:dyDescent="0.25">
      <c r="A137">
        <v>1879418252</v>
      </c>
      <c r="B137">
        <v>375</v>
      </c>
      <c r="C137" s="4" t="s">
        <v>3350</v>
      </c>
      <c r="D137" t="s">
        <v>30</v>
      </c>
      <c r="J137">
        <v>11</v>
      </c>
      <c r="K137" t="s">
        <v>2898</v>
      </c>
      <c r="L137">
        <v>20</v>
      </c>
      <c r="N137">
        <v>2000</v>
      </c>
      <c r="P137" t="s">
        <v>79</v>
      </c>
      <c r="S137" t="str">
        <f t="shared" si="79"/>
        <v>[136] = {["ID"] = 1879418252; }; -- Zhélruka: Allegiance Level 20</v>
      </c>
      <c r="T137" s="1" t="str">
        <f t="shared" si="60"/>
        <v>[136] = {["ID"] = 1879418252; ["SAVE_INDEX"] = 375; ["TYPE"] =  7; ["VXP"] = 2000; ["LP"] = 0; ["REP"] = 0; ["FACTION"] = 1; ["TIER"] = 11; ["MINI_TIER"] = "Y"; ["MIN_LVL"] =  "20"; ["NAME"] = { ["EN"] = "Zhélruka: Allegiance Level 20"; }; };</v>
      </c>
      <c r="U137">
        <f t="shared" si="35"/>
        <v>136</v>
      </c>
      <c r="V137" t="str">
        <f t="shared" si="61"/>
        <v>[136] = {</v>
      </c>
      <c r="W137" t="str">
        <f t="shared" si="62"/>
        <v xml:space="preserve">["ID"] = 1879418252; </v>
      </c>
      <c r="X137" t="str">
        <f t="shared" si="80"/>
        <v xml:space="preserve">["ID"] = 1879418252; </v>
      </c>
      <c r="Y137" t="str">
        <f t="shared" si="81"/>
        <v/>
      </c>
      <c r="Z137" s="1" t="str">
        <f t="shared" si="63"/>
        <v xml:space="preserve">["SAVE_INDEX"] = 375; </v>
      </c>
      <c r="AA137">
        <f>VLOOKUP(D137,Type!A$2:B$16,2,)</f>
        <v>7</v>
      </c>
      <c r="AB137" t="str">
        <f t="shared" si="64"/>
        <v xml:space="preserve">["TYPE"] =  7; </v>
      </c>
      <c r="AC137" t="str">
        <f t="shared" si="65"/>
        <v>2000</v>
      </c>
      <c r="AD137" t="str">
        <f t="shared" si="82"/>
        <v xml:space="preserve">["VXP"] = 2000; </v>
      </c>
      <c r="AE137" t="str">
        <f t="shared" si="66"/>
        <v>0</v>
      </c>
      <c r="AF137" t="str">
        <f t="shared" si="67"/>
        <v xml:space="preserve">["LP"] = 0; </v>
      </c>
      <c r="AG137" t="str">
        <f t="shared" si="68"/>
        <v>0</v>
      </c>
      <c r="AH137" t="str">
        <f t="shared" si="69"/>
        <v xml:space="preserve">["REP"] = 0; </v>
      </c>
      <c r="AI137">
        <f>VLOOKUP(P137,Faction!A$2:B$77,2,)</f>
        <v>1</v>
      </c>
      <c r="AJ137" t="str">
        <f t="shared" si="70"/>
        <v xml:space="preserve">["FACTION"] = 1; </v>
      </c>
      <c r="AK137" t="str">
        <f t="shared" si="71"/>
        <v xml:space="preserve">["TIER"] = 11; </v>
      </c>
      <c r="AL137" t="str">
        <f t="shared" si="72"/>
        <v xml:space="preserve">["MINI_TIER"] = "Y"; </v>
      </c>
      <c r="AM137" t="str">
        <f t="shared" si="73"/>
        <v xml:space="preserve">["MIN_LVL"] =  "20"; </v>
      </c>
      <c r="AN137" t="str">
        <f t="shared" si="74"/>
        <v/>
      </c>
      <c r="AO137" t="str">
        <f t="shared" si="75"/>
        <v xml:space="preserve">["NAME"] = { ["EN"] = "Zhélruka: Allegiance Level 20"; }; </v>
      </c>
      <c r="AP137" t="str">
        <f t="shared" si="76"/>
        <v/>
      </c>
      <c r="AQ137" t="str">
        <f t="shared" si="77"/>
        <v/>
      </c>
      <c r="AR137" t="str">
        <f t="shared" si="78"/>
        <v/>
      </c>
      <c r="AS137" t="str">
        <f t="shared" si="36"/>
        <v>};</v>
      </c>
    </row>
    <row r="138" spans="1:45" x14ac:dyDescent="0.25">
      <c r="A138">
        <v>1879418258</v>
      </c>
      <c r="B138">
        <v>376</v>
      </c>
      <c r="C138" s="4" t="s">
        <v>3351</v>
      </c>
      <c r="D138" t="s">
        <v>30</v>
      </c>
      <c r="J138">
        <v>12</v>
      </c>
      <c r="K138" t="s">
        <v>2898</v>
      </c>
      <c r="L138">
        <v>20</v>
      </c>
      <c r="P138" t="s">
        <v>79</v>
      </c>
      <c r="S138" t="str">
        <f t="shared" si="79"/>
        <v>[137] = {["ID"] = 1879418258; }; -- Zhélruka: Allegiance Level 19</v>
      </c>
      <c r="T138" s="1" t="str">
        <f t="shared" si="60"/>
        <v>[137] = {["ID"] = 1879418258; ["SAVE_INDEX"] = 376; ["TYPE"] =  7; ["VXP"] =    0; ["LP"] = 0; ["REP"] = 0; ["FACTION"] = 1; ["TIER"] = 12; ["MINI_TIER"] = "Y"; ["MIN_LVL"] =  "20"; ["NAME"] = { ["EN"] = "Zhélruka: Allegiance Level 19"; }; };</v>
      </c>
      <c r="U138">
        <f t="shared" si="35"/>
        <v>137</v>
      </c>
      <c r="V138" t="str">
        <f t="shared" si="61"/>
        <v>[137] = {</v>
      </c>
      <c r="W138" t="str">
        <f t="shared" si="62"/>
        <v xml:space="preserve">["ID"] = 1879418258; </v>
      </c>
      <c r="X138" t="str">
        <f t="shared" si="80"/>
        <v xml:space="preserve">["ID"] = 1879418258; </v>
      </c>
      <c r="Y138" t="str">
        <f t="shared" si="81"/>
        <v/>
      </c>
      <c r="Z138" s="1" t="str">
        <f t="shared" si="63"/>
        <v xml:space="preserve">["SAVE_INDEX"] = 376; </v>
      </c>
      <c r="AA138">
        <f>VLOOKUP(D138,Type!A$2:B$16,2,)</f>
        <v>7</v>
      </c>
      <c r="AB138" t="str">
        <f t="shared" si="64"/>
        <v xml:space="preserve">["TYPE"] =  7; </v>
      </c>
      <c r="AC138" t="str">
        <f t="shared" si="65"/>
        <v>0</v>
      </c>
      <c r="AD138" t="str">
        <f t="shared" si="82"/>
        <v xml:space="preserve">["VXP"] =    0; </v>
      </c>
      <c r="AE138" t="str">
        <f t="shared" si="66"/>
        <v>0</v>
      </c>
      <c r="AF138" t="str">
        <f t="shared" si="67"/>
        <v xml:space="preserve">["LP"] = 0; </v>
      </c>
      <c r="AG138" t="str">
        <f t="shared" si="68"/>
        <v>0</v>
      </c>
      <c r="AH138" t="str">
        <f t="shared" si="69"/>
        <v xml:space="preserve">["REP"] = 0; </v>
      </c>
      <c r="AI138">
        <f>VLOOKUP(P138,Faction!A$2:B$77,2,)</f>
        <v>1</v>
      </c>
      <c r="AJ138" t="str">
        <f t="shared" si="70"/>
        <v xml:space="preserve">["FACTION"] = 1; </v>
      </c>
      <c r="AK138" t="str">
        <f t="shared" si="71"/>
        <v xml:space="preserve">["TIER"] = 12; </v>
      </c>
      <c r="AL138" t="str">
        <f t="shared" si="72"/>
        <v xml:space="preserve">["MINI_TIER"] = "Y"; </v>
      </c>
      <c r="AM138" t="str">
        <f t="shared" si="73"/>
        <v xml:space="preserve">["MIN_LVL"] =  "20"; </v>
      </c>
      <c r="AN138" t="str">
        <f t="shared" si="74"/>
        <v/>
      </c>
      <c r="AO138" t="str">
        <f t="shared" si="75"/>
        <v xml:space="preserve">["NAME"] = { ["EN"] = "Zhélruka: Allegiance Level 19"; }; </v>
      </c>
      <c r="AP138" t="str">
        <f t="shared" si="76"/>
        <v/>
      </c>
      <c r="AQ138" t="str">
        <f t="shared" si="77"/>
        <v/>
      </c>
      <c r="AR138" t="str">
        <f t="shared" si="78"/>
        <v/>
      </c>
      <c r="AS138" t="str">
        <f t="shared" si="36"/>
        <v>};</v>
      </c>
    </row>
    <row r="139" spans="1:45" x14ac:dyDescent="0.25">
      <c r="A139">
        <v>1879418261</v>
      </c>
      <c r="B139">
        <v>377</v>
      </c>
      <c r="C139" s="4" t="s">
        <v>3352</v>
      </c>
      <c r="D139" t="s">
        <v>30</v>
      </c>
      <c r="J139">
        <v>13</v>
      </c>
      <c r="K139" t="s">
        <v>2898</v>
      </c>
      <c r="L139">
        <v>20</v>
      </c>
      <c r="P139" t="s">
        <v>79</v>
      </c>
      <c r="S139" t="str">
        <f t="shared" si="79"/>
        <v>[138] = {["ID"] = 1879418261; }; -- Zhélruka: Allegiance Level 18</v>
      </c>
      <c r="T139" s="1" t="str">
        <f t="shared" si="60"/>
        <v>[138] = {["ID"] = 1879418261; ["SAVE_INDEX"] = 377; ["TYPE"] =  7; ["VXP"] =    0; ["LP"] = 0; ["REP"] = 0; ["FACTION"] = 1; ["TIER"] = 13; ["MINI_TIER"] = "Y"; ["MIN_LVL"] =  "20"; ["NAME"] = { ["EN"] = "Zhélruka: Allegiance Level 18"; }; };</v>
      </c>
      <c r="U139">
        <f t="shared" si="35"/>
        <v>138</v>
      </c>
      <c r="V139" t="str">
        <f t="shared" si="61"/>
        <v>[138] = {</v>
      </c>
      <c r="W139" t="str">
        <f t="shared" si="62"/>
        <v xml:space="preserve">["ID"] = 1879418261; </v>
      </c>
      <c r="X139" t="str">
        <f t="shared" si="80"/>
        <v xml:space="preserve">["ID"] = 1879418261; </v>
      </c>
      <c r="Y139" t="str">
        <f t="shared" si="81"/>
        <v/>
      </c>
      <c r="Z139" s="1" t="str">
        <f t="shared" si="63"/>
        <v xml:space="preserve">["SAVE_INDEX"] = 377; </v>
      </c>
      <c r="AA139">
        <f>VLOOKUP(D139,Type!A$2:B$16,2,)</f>
        <v>7</v>
      </c>
      <c r="AB139" t="str">
        <f t="shared" si="64"/>
        <v xml:space="preserve">["TYPE"] =  7; </v>
      </c>
      <c r="AC139" t="str">
        <f t="shared" si="65"/>
        <v>0</v>
      </c>
      <c r="AD139" t="str">
        <f t="shared" si="82"/>
        <v xml:space="preserve">["VXP"] =    0; </v>
      </c>
      <c r="AE139" t="str">
        <f t="shared" si="66"/>
        <v>0</v>
      </c>
      <c r="AF139" t="str">
        <f t="shared" si="67"/>
        <v xml:space="preserve">["LP"] = 0; </v>
      </c>
      <c r="AG139" t="str">
        <f t="shared" si="68"/>
        <v>0</v>
      </c>
      <c r="AH139" t="str">
        <f t="shared" si="69"/>
        <v xml:space="preserve">["REP"] = 0; </v>
      </c>
      <c r="AI139">
        <f>VLOOKUP(P139,Faction!A$2:B$77,2,)</f>
        <v>1</v>
      </c>
      <c r="AJ139" t="str">
        <f t="shared" si="70"/>
        <v xml:space="preserve">["FACTION"] = 1; </v>
      </c>
      <c r="AK139" t="str">
        <f t="shared" si="71"/>
        <v xml:space="preserve">["TIER"] = 13; </v>
      </c>
      <c r="AL139" t="str">
        <f t="shared" si="72"/>
        <v xml:space="preserve">["MINI_TIER"] = "Y"; </v>
      </c>
      <c r="AM139" t="str">
        <f t="shared" si="73"/>
        <v xml:space="preserve">["MIN_LVL"] =  "20"; </v>
      </c>
      <c r="AN139" t="str">
        <f t="shared" si="74"/>
        <v/>
      </c>
      <c r="AO139" t="str">
        <f t="shared" si="75"/>
        <v xml:space="preserve">["NAME"] = { ["EN"] = "Zhélruka: Allegiance Level 18"; }; </v>
      </c>
      <c r="AP139" t="str">
        <f t="shared" si="76"/>
        <v/>
      </c>
      <c r="AQ139" t="str">
        <f t="shared" si="77"/>
        <v/>
      </c>
      <c r="AR139" t="str">
        <f t="shared" si="78"/>
        <v/>
      </c>
      <c r="AS139" t="str">
        <f t="shared" si="36"/>
        <v>};</v>
      </c>
    </row>
    <row r="140" spans="1:45" x14ac:dyDescent="0.25">
      <c r="A140">
        <v>1879418267</v>
      </c>
      <c r="B140">
        <v>378</v>
      </c>
      <c r="C140" s="4" t="s">
        <v>3353</v>
      </c>
      <c r="D140" t="s">
        <v>30</v>
      </c>
      <c r="J140">
        <v>14</v>
      </c>
      <c r="K140" t="s">
        <v>2898</v>
      </c>
      <c r="L140">
        <v>20</v>
      </c>
      <c r="P140" t="s">
        <v>79</v>
      </c>
      <c r="S140" t="str">
        <f t="shared" si="79"/>
        <v>[139] = {["ID"] = 1879418267; }; -- Zhélruka: Allegiance Level 17</v>
      </c>
      <c r="T140" s="1" t="str">
        <f t="shared" si="60"/>
        <v>[139] = {["ID"] = 1879418267; ["SAVE_INDEX"] = 378; ["TYPE"] =  7; ["VXP"] =    0; ["LP"] = 0; ["REP"] = 0; ["FACTION"] = 1; ["TIER"] = 14; ["MINI_TIER"] = "Y"; ["MIN_LVL"] =  "20"; ["NAME"] = { ["EN"] = "Zhélruka: Allegiance Level 17"; }; };</v>
      </c>
      <c r="U140">
        <f t="shared" si="35"/>
        <v>139</v>
      </c>
      <c r="V140" t="str">
        <f t="shared" si="61"/>
        <v>[139] = {</v>
      </c>
      <c r="W140" t="str">
        <f t="shared" si="62"/>
        <v xml:space="preserve">["ID"] = 1879418267; </v>
      </c>
      <c r="X140" t="str">
        <f t="shared" si="80"/>
        <v xml:space="preserve">["ID"] = 1879418267; </v>
      </c>
      <c r="Y140" t="str">
        <f t="shared" si="81"/>
        <v/>
      </c>
      <c r="Z140" s="1" t="str">
        <f t="shared" si="63"/>
        <v xml:space="preserve">["SAVE_INDEX"] = 378; </v>
      </c>
      <c r="AA140">
        <f>VLOOKUP(D140,Type!A$2:B$16,2,)</f>
        <v>7</v>
      </c>
      <c r="AB140" t="str">
        <f t="shared" si="64"/>
        <v xml:space="preserve">["TYPE"] =  7; </v>
      </c>
      <c r="AC140" t="str">
        <f t="shared" si="65"/>
        <v>0</v>
      </c>
      <c r="AD140" t="str">
        <f t="shared" si="82"/>
        <v xml:space="preserve">["VXP"] =    0; </v>
      </c>
      <c r="AE140" t="str">
        <f t="shared" si="66"/>
        <v>0</v>
      </c>
      <c r="AF140" t="str">
        <f t="shared" si="67"/>
        <v xml:space="preserve">["LP"] = 0; </v>
      </c>
      <c r="AG140" t="str">
        <f t="shared" si="68"/>
        <v>0</v>
      </c>
      <c r="AH140" t="str">
        <f t="shared" si="69"/>
        <v xml:space="preserve">["REP"] = 0; </v>
      </c>
      <c r="AI140">
        <f>VLOOKUP(P140,Faction!A$2:B$77,2,)</f>
        <v>1</v>
      </c>
      <c r="AJ140" t="str">
        <f t="shared" si="70"/>
        <v xml:space="preserve">["FACTION"] = 1; </v>
      </c>
      <c r="AK140" t="str">
        <f t="shared" si="71"/>
        <v xml:space="preserve">["TIER"] = 14; </v>
      </c>
      <c r="AL140" t="str">
        <f t="shared" si="72"/>
        <v xml:space="preserve">["MINI_TIER"] = "Y"; </v>
      </c>
      <c r="AM140" t="str">
        <f t="shared" si="73"/>
        <v xml:space="preserve">["MIN_LVL"] =  "20"; </v>
      </c>
      <c r="AN140" t="str">
        <f t="shared" si="74"/>
        <v/>
      </c>
      <c r="AO140" t="str">
        <f t="shared" si="75"/>
        <v xml:space="preserve">["NAME"] = { ["EN"] = "Zhélruka: Allegiance Level 17"; }; </v>
      </c>
      <c r="AP140" t="str">
        <f t="shared" si="76"/>
        <v/>
      </c>
      <c r="AQ140" t="str">
        <f t="shared" si="77"/>
        <v/>
      </c>
      <c r="AR140" t="str">
        <f t="shared" si="78"/>
        <v/>
      </c>
      <c r="AS140" t="str">
        <f t="shared" si="36"/>
        <v>};</v>
      </c>
    </row>
    <row r="141" spans="1:45" x14ac:dyDescent="0.25">
      <c r="A141">
        <v>1879418274</v>
      </c>
      <c r="B141">
        <v>379</v>
      </c>
      <c r="C141" s="4" t="s">
        <v>3354</v>
      </c>
      <c r="D141" t="s">
        <v>30</v>
      </c>
      <c r="J141">
        <v>15</v>
      </c>
      <c r="K141" t="s">
        <v>2898</v>
      </c>
      <c r="L141">
        <v>20</v>
      </c>
      <c r="P141" t="s">
        <v>79</v>
      </c>
      <c r="S141" t="str">
        <f t="shared" si="79"/>
        <v>[140] = {["ID"] = 1879418274; }; -- Zhélruka: Allegiance Level 16</v>
      </c>
      <c r="T141" s="1" t="str">
        <f t="shared" si="60"/>
        <v>[140] = {["ID"] = 1879418274; ["SAVE_INDEX"] = 379; ["TYPE"] =  7; ["VXP"] =    0; ["LP"] = 0; ["REP"] = 0; ["FACTION"] = 1; ["TIER"] = 15; ["MINI_TIER"] = "Y"; ["MIN_LVL"] =  "20"; ["NAME"] = { ["EN"] = "Zhélruka: Allegiance Level 16"; }; };</v>
      </c>
      <c r="U141">
        <f t="shared" si="35"/>
        <v>140</v>
      </c>
      <c r="V141" t="str">
        <f t="shared" si="61"/>
        <v>[140] = {</v>
      </c>
      <c r="W141" t="str">
        <f t="shared" si="62"/>
        <v xml:space="preserve">["ID"] = 1879418274; </v>
      </c>
      <c r="X141" t="str">
        <f t="shared" si="80"/>
        <v xml:space="preserve">["ID"] = 1879418274; </v>
      </c>
      <c r="Y141" t="str">
        <f t="shared" si="81"/>
        <v/>
      </c>
      <c r="Z141" s="1" t="str">
        <f t="shared" si="63"/>
        <v xml:space="preserve">["SAVE_INDEX"] = 379; </v>
      </c>
      <c r="AA141">
        <f>VLOOKUP(D141,Type!A$2:B$16,2,)</f>
        <v>7</v>
      </c>
      <c r="AB141" t="str">
        <f t="shared" si="64"/>
        <v xml:space="preserve">["TYPE"] =  7; </v>
      </c>
      <c r="AC141" t="str">
        <f t="shared" si="65"/>
        <v>0</v>
      </c>
      <c r="AD141" t="str">
        <f t="shared" si="82"/>
        <v xml:space="preserve">["VXP"] =    0; </v>
      </c>
      <c r="AE141" t="str">
        <f t="shared" si="66"/>
        <v>0</v>
      </c>
      <c r="AF141" t="str">
        <f t="shared" si="67"/>
        <v xml:space="preserve">["LP"] = 0; </v>
      </c>
      <c r="AG141" t="str">
        <f t="shared" si="68"/>
        <v>0</v>
      </c>
      <c r="AH141" t="str">
        <f t="shared" si="69"/>
        <v xml:space="preserve">["REP"] = 0; </v>
      </c>
      <c r="AI141">
        <f>VLOOKUP(P141,Faction!A$2:B$77,2,)</f>
        <v>1</v>
      </c>
      <c r="AJ141" t="str">
        <f t="shared" si="70"/>
        <v xml:space="preserve">["FACTION"] = 1; </v>
      </c>
      <c r="AK141" t="str">
        <f t="shared" si="71"/>
        <v xml:space="preserve">["TIER"] = 15; </v>
      </c>
      <c r="AL141" t="str">
        <f t="shared" si="72"/>
        <v xml:space="preserve">["MINI_TIER"] = "Y"; </v>
      </c>
      <c r="AM141" t="str">
        <f t="shared" si="73"/>
        <v xml:space="preserve">["MIN_LVL"] =  "20"; </v>
      </c>
      <c r="AN141" t="str">
        <f t="shared" si="74"/>
        <v/>
      </c>
      <c r="AO141" t="str">
        <f t="shared" si="75"/>
        <v xml:space="preserve">["NAME"] = { ["EN"] = "Zhélruka: Allegiance Level 16"; }; </v>
      </c>
      <c r="AP141" t="str">
        <f t="shared" si="76"/>
        <v/>
      </c>
      <c r="AQ141" t="str">
        <f t="shared" si="77"/>
        <v/>
      </c>
      <c r="AR141" t="str">
        <f t="shared" si="78"/>
        <v/>
      </c>
      <c r="AS141" t="str">
        <f t="shared" si="36"/>
        <v>};</v>
      </c>
    </row>
    <row r="142" spans="1:45" x14ac:dyDescent="0.25">
      <c r="A142">
        <v>1879418254</v>
      </c>
      <c r="B142">
        <v>380</v>
      </c>
      <c r="C142" s="4" t="s">
        <v>3355</v>
      </c>
      <c r="D142" t="s">
        <v>30</v>
      </c>
      <c r="J142">
        <v>16</v>
      </c>
      <c r="K142" t="s">
        <v>2898</v>
      </c>
      <c r="L142">
        <v>20</v>
      </c>
      <c r="N142">
        <v>2000</v>
      </c>
      <c r="P142" t="s">
        <v>79</v>
      </c>
      <c r="S142" t="str">
        <f t="shared" si="79"/>
        <v>[141] = {["ID"] = 1879418254; }; -- Zhélruka: Allegiance Level 15</v>
      </c>
      <c r="T142" s="1" t="str">
        <f t="shared" si="60"/>
        <v>[141] = {["ID"] = 1879418254; ["SAVE_INDEX"] = 380; ["TYPE"] =  7; ["VXP"] = 2000; ["LP"] = 0; ["REP"] = 0; ["FACTION"] = 1; ["TIER"] = 16; ["MINI_TIER"] = "Y"; ["MIN_LVL"] =  "20"; ["NAME"] = { ["EN"] = "Zhélruka: Allegiance Level 15"; }; };</v>
      </c>
      <c r="U142">
        <f t="shared" si="35"/>
        <v>141</v>
      </c>
      <c r="V142" t="str">
        <f t="shared" si="61"/>
        <v>[141] = {</v>
      </c>
      <c r="W142" t="str">
        <f t="shared" si="62"/>
        <v xml:space="preserve">["ID"] = 1879418254; </v>
      </c>
      <c r="X142" t="str">
        <f t="shared" si="80"/>
        <v xml:space="preserve">["ID"] = 1879418254; </v>
      </c>
      <c r="Y142" t="str">
        <f t="shared" si="81"/>
        <v/>
      </c>
      <c r="Z142" s="1" t="str">
        <f t="shared" si="63"/>
        <v xml:space="preserve">["SAVE_INDEX"] = 380; </v>
      </c>
      <c r="AA142">
        <f>VLOOKUP(D142,Type!A$2:B$16,2,)</f>
        <v>7</v>
      </c>
      <c r="AB142" t="str">
        <f t="shared" si="64"/>
        <v xml:space="preserve">["TYPE"] =  7; </v>
      </c>
      <c r="AC142" t="str">
        <f t="shared" si="65"/>
        <v>2000</v>
      </c>
      <c r="AD142" t="str">
        <f t="shared" si="82"/>
        <v xml:space="preserve">["VXP"] = 2000; </v>
      </c>
      <c r="AE142" t="str">
        <f t="shared" si="66"/>
        <v>0</v>
      </c>
      <c r="AF142" t="str">
        <f t="shared" si="67"/>
        <v xml:space="preserve">["LP"] = 0; </v>
      </c>
      <c r="AG142" t="str">
        <f t="shared" si="68"/>
        <v>0</v>
      </c>
      <c r="AH142" t="str">
        <f t="shared" si="69"/>
        <v xml:space="preserve">["REP"] = 0; </v>
      </c>
      <c r="AI142">
        <f>VLOOKUP(P142,Faction!A$2:B$77,2,)</f>
        <v>1</v>
      </c>
      <c r="AJ142" t="str">
        <f t="shared" si="70"/>
        <v xml:space="preserve">["FACTION"] = 1; </v>
      </c>
      <c r="AK142" t="str">
        <f t="shared" si="71"/>
        <v xml:space="preserve">["TIER"] = 16; </v>
      </c>
      <c r="AL142" t="str">
        <f t="shared" si="72"/>
        <v xml:space="preserve">["MINI_TIER"] = "Y"; </v>
      </c>
      <c r="AM142" t="str">
        <f t="shared" si="73"/>
        <v xml:space="preserve">["MIN_LVL"] =  "20"; </v>
      </c>
      <c r="AN142" t="str">
        <f t="shared" si="74"/>
        <v/>
      </c>
      <c r="AO142" t="str">
        <f t="shared" si="75"/>
        <v xml:space="preserve">["NAME"] = { ["EN"] = "Zhélruka: Allegiance Level 15"; }; </v>
      </c>
      <c r="AP142" t="str">
        <f t="shared" si="76"/>
        <v/>
      </c>
      <c r="AQ142" t="str">
        <f t="shared" si="77"/>
        <v/>
      </c>
      <c r="AR142" t="str">
        <f t="shared" si="78"/>
        <v/>
      </c>
      <c r="AS142" t="str">
        <f t="shared" si="36"/>
        <v>};</v>
      </c>
    </row>
    <row r="143" spans="1:45" x14ac:dyDescent="0.25">
      <c r="A143">
        <v>1879418257</v>
      </c>
      <c r="B143">
        <v>381</v>
      </c>
      <c r="C143" s="4" t="s">
        <v>3356</v>
      </c>
      <c r="D143" t="s">
        <v>30</v>
      </c>
      <c r="J143">
        <v>17</v>
      </c>
      <c r="K143" t="s">
        <v>2898</v>
      </c>
      <c r="L143">
        <v>20</v>
      </c>
      <c r="P143" t="s">
        <v>79</v>
      </c>
      <c r="S143" t="str">
        <f t="shared" si="79"/>
        <v>[142] = {["ID"] = 1879418257; }; -- Zhélruka: Allegiance Level 14</v>
      </c>
      <c r="T143" s="1" t="str">
        <f t="shared" si="60"/>
        <v>[142] = {["ID"] = 1879418257; ["SAVE_INDEX"] = 381; ["TYPE"] =  7; ["VXP"] =    0; ["LP"] = 0; ["REP"] = 0; ["FACTION"] = 1; ["TIER"] = 17; ["MINI_TIER"] = "Y"; ["MIN_LVL"] =  "20"; ["NAME"] = { ["EN"] = "Zhélruka: Allegiance Level 14"; }; };</v>
      </c>
      <c r="U143">
        <f t="shared" si="35"/>
        <v>142</v>
      </c>
      <c r="V143" t="str">
        <f t="shared" si="61"/>
        <v>[142] = {</v>
      </c>
      <c r="W143" t="str">
        <f t="shared" si="62"/>
        <v xml:space="preserve">["ID"] = 1879418257; </v>
      </c>
      <c r="X143" t="str">
        <f t="shared" si="80"/>
        <v xml:space="preserve">["ID"] = 1879418257; </v>
      </c>
      <c r="Y143" t="str">
        <f t="shared" si="81"/>
        <v/>
      </c>
      <c r="Z143" s="1" t="str">
        <f t="shared" si="63"/>
        <v xml:space="preserve">["SAVE_INDEX"] = 381; </v>
      </c>
      <c r="AA143">
        <f>VLOOKUP(D143,Type!A$2:B$16,2,)</f>
        <v>7</v>
      </c>
      <c r="AB143" t="str">
        <f t="shared" si="64"/>
        <v xml:space="preserve">["TYPE"] =  7; </v>
      </c>
      <c r="AC143" t="str">
        <f t="shared" si="65"/>
        <v>0</v>
      </c>
      <c r="AD143" t="str">
        <f t="shared" si="82"/>
        <v xml:space="preserve">["VXP"] =    0; </v>
      </c>
      <c r="AE143" t="str">
        <f t="shared" si="66"/>
        <v>0</v>
      </c>
      <c r="AF143" t="str">
        <f t="shared" si="67"/>
        <v xml:space="preserve">["LP"] = 0; </v>
      </c>
      <c r="AG143" t="str">
        <f t="shared" si="68"/>
        <v>0</v>
      </c>
      <c r="AH143" t="str">
        <f t="shared" si="69"/>
        <v xml:space="preserve">["REP"] = 0; </v>
      </c>
      <c r="AI143">
        <f>VLOOKUP(P143,Faction!A$2:B$77,2,)</f>
        <v>1</v>
      </c>
      <c r="AJ143" t="str">
        <f t="shared" si="70"/>
        <v xml:space="preserve">["FACTION"] = 1; </v>
      </c>
      <c r="AK143" t="str">
        <f t="shared" si="71"/>
        <v xml:space="preserve">["TIER"] = 17; </v>
      </c>
      <c r="AL143" t="str">
        <f t="shared" si="72"/>
        <v xml:space="preserve">["MINI_TIER"] = "Y"; </v>
      </c>
      <c r="AM143" t="str">
        <f t="shared" si="73"/>
        <v xml:space="preserve">["MIN_LVL"] =  "20"; </v>
      </c>
      <c r="AN143" t="str">
        <f t="shared" si="74"/>
        <v/>
      </c>
      <c r="AO143" t="str">
        <f t="shared" si="75"/>
        <v xml:space="preserve">["NAME"] = { ["EN"] = "Zhélruka: Allegiance Level 14"; }; </v>
      </c>
      <c r="AP143" t="str">
        <f t="shared" si="76"/>
        <v/>
      </c>
      <c r="AQ143" t="str">
        <f t="shared" si="77"/>
        <v/>
      </c>
      <c r="AR143" t="str">
        <f t="shared" si="78"/>
        <v/>
      </c>
      <c r="AS143" t="str">
        <f t="shared" si="36"/>
        <v>};</v>
      </c>
    </row>
    <row r="144" spans="1:45" x14ac:dyDescent="0.25">
      <c r="A144">
        <v>1879418260</v>
      </c>
      <c r="B144">
        <v>382</v>
      </c>
      <c r="C144" s="4" t="s">
        <v>3357</v>
      </c>
      <c r="D144" t="s">
        <v>30</v>
      </c>
      <c r="J144">
        <v>18</v>
      </c>
      <c r="K144" t="s">
        <v>2898</v>
      </c>
      <c r="L144">
        <v>20</v>
      </c>
      <c r="P144" t="s">
        <v>79</v>
      </c>
      <c r="S144" t="str">
        <f t="shared" si="79"/>
        <v>[143] = {["ID"] = 1879418260; }; -- Zhélruka: Allegiance Level 13</v>
      </c>
      <c r="T144" s="1" t="str">
        <f t="shared" si="60"/>
        <v>[143] = {["ID"] = 1879418260; ["SAVE_INDEX"] = 382; ["TYPE"] =  7; ["VXP"] =    0; ["LP"] = 0; ["REP"] = 0; ["FACTION"] = 1; ["TIER"] = 18; ["MINI_TIER"] = "Y"; ["MIN_LVL"] =  "20"; ["NAME"] = { ["EN"] = "Zhélruka: Allegiance Level 13"; }; };</v>
      </c>
      <c r="U144">
        <f t="shared" si="35"/>
        <v>143</v>
      </c>
      <c r="V144" t="str">
        <f t="shared" si="61"/>
        <v>[143] = {</v>
      </c>
      <c r="W144" t="str">
        <f t="shared" si="62"/>
        <v xml:space="preserve">["ID"] = 1879418260; </v>
      </c>
      <c r="X144" t="str">
        <f t="shared" si="80"/>
        <v xml:space="preserve">["ID"] = 1879418260; </v>
      </c>
      <c r="Y144" t="str">
        <f t="shared" si="81"/>
        <v/>
      </c>
      <c r="Z144" s="1" t="str">
        <f t="shared" si="63"/>
        <v xml:space="preserve">["SAVE_INDEX"] = 382; </v>
      </c>
      <c r="AA144">
        <f>VLOOKUP(D144,Type!A$2:B$16,2,)</f>
        <v>7</v>
      </c>
      <c r="AB144" t="str">
        <f t="shared" si="64"/>
        <v xml:space="preserve">["TYPE"] =  7; </v>
      </c>
      <c r="AC144" t="str">
        <f t="shared" si="65"/>
        <v>0</v>
      </c>
      <c r="AD144" t="str">
        <f t="shared" si="82"/>
        <v xml:space="preserve">["VXP"] =    0; </v>
      </c>
      <c r="AE144" t="str">
        <f t="shared" si="66"/>
        <v>0</v>
      </c>
      <c r="AF144" t="str">
        <f t="shared" si="67"/>
        <v xml:space="preserve">["LP"] = 0; </v>
      </c>
      <c r="AG144" t="str">
        <f t="shared" si="68"/>
        <v>0</v>
      </c>
      <c r="AH144" t="str">
        <f t="shared" si="69"/>
        <v xml:space="preserve">["REP"] = 0; </v>
      </c>
      <c r="AI144">
        <f>VLOOKUP(P144,Faction!A$2:B$77,2,)</f>
        <v>1</v>
      </c>
      <c r="AJ144" t="str">
        <f t="shared" si="70"/>
        <v xml:space="preserve">["FACTION"] = 1; </v>
      </c>
      <c r="AK144" t="str">
        <f t="shared" si="71"/>
        <v xml:space="preserve">["TIER"] = 18; </v>
      </c>
      <c r="AL144" t="str">
        <f t="shared" si="72"/>
        <v xml:space="preserve">["MINI_TIER"] = "Y"; </v>
      </c>
      <c r="AM144" t="str">
        <f t="shared" si="73"/>
        <v xml:space="preserve">["MIN_LVL"] =  "20"; </v>
      </c>
      <c r="AN144" t="str">
        <f t="shared" si="74"/>
        <v/>
      </c>
      <c r="AO144" t="str">
        <f t="shared" si="75"/>
        <v xml:space="preserve">["NAME"] = { ["EN"] = "Zhélruka: Allegiance Level 13"; }; </v>
      </c>
      <c r="AP144" t="str">
        <f t="shared" si="76"/>
        <v/>
      </c>
      <c r="AQ144" t="str">
        <f t="shared" si="77"/>
        <v/>
      </c>
      <c r="AR144" t="str">
        <f t="shared" si="78"/>
        <v/>
      </c>
      <c r="AS144" t="str">
        <f t="shared" si="36"/>
        <v>};</v>
      </c>
    </row>
    <row r="145" spans="1:45" x14ac:dyDescent="0.25">
      <c r="A145">
        <v>1879418266</v>
      </c>
      <c r="B145">
        <v>383</v>
      </c>
      <c r="C145" s="4" t="s">
        <v>3358</v>
      </c>
      <c r="D145" t="s">
        <v>30</v>
      </c>
      <c r="J145">
        <v>19</v>
      </c>
      <c r="K145" t="s">
        <v>2898</v>
      </c>
      <c r="L145">
        <v>20</v>
      </c>
      <c r="P145" t="s">
        <v>79</v>
      </c>
      <c r="S145" t="str">
        <f t="shared" si="79"/>
        <v>[144] = {["ID"] = 1879418266; }; -- Zhélruka: Allegiance Level 12</v>
      </c>
      <c r="T145" s="1" t="str">
        <f t="shared" si="60"/>
        <v>[144] = {["ID"] = 1879418266; ["SAVE_INDEX"] = 383; ["TYPE"] =  7; ["VXP"] =    0; ["LP"] = 0; ["REP"] = 0; ["FACTION"] = 1; ["TIER"] = 19; ["MINI_TIER"] = "Y"; ["MIN_LVL"] =  "20"; ["NAME"] = { ["EN"] = "Zhélruka: Allegiance Level 12"; }; };</v>
      </c>
      <c r="U145">
        <f t="shared" si="35"/>
        <v>144</v>
      </c>
      <c r="V145" t="str">
        <f t="shared" si="61"/>
        <v>[144] = {</v>
      </c>
      <c r="W145" t="str">
        <f t="shared" si="62"/>
        <v xml:space="preserve">["ID"] = 1879418266; </v>
      </c>
      <c r="X145" t="str">
        <f t="shared" si="80"/>
        <v xml:space="preserve">["ID"] = 1879418266; </v>
      </c>
      <c r="Y145" t="str">
        <f t="shared" si="81"/>
        <v/>
      </c>
      <c r="Z145" s="1" t="str">
        <f t="shared" si="63"/>
        <v xml:space="preserve">["SAVE_INDEX"] = 383; </v>
      </c>
      <c r="AA145">
        <f>VLOOKUP(D145,Type!A$2:B$16,2,)</f>
        <v>7</v>
      </c>
      <c r="AB145" t="str">
        <f t="shared" si="64"/>
        <v xml:space="preserve">["TYPE"] =  7; </v>
      </c>
      <c r="AC145" t="str">
        <f t="shared" si="65"/>
        <v>0</v>
      </c>
      <c r="AD145" t="str">
        <f t="shared" si="82"/>
        <v xml:space="preserve">["VXP"] =    0; </v>
      </c>
      <c r="AE145" t="str">
        <f t="shared" si="66"/>
        <v>0</v>
      </c>
      <c r="AF145" t="str">
        <f t="shared" si="67"/>
        <v xml:space="preserve">["LP"] = 0; </v>
      </c>
      <c r="AG145" t="str">
        <f t="shared" si="68"/>
        <v>0</v>
      </c>
      <c r="AH145" t="str">
        <f t="shared" si="69"/>
        <v xml:space="preserve">["REP"] = 0; </v>
      </c>
      <c r="AI145">
        <f>VLOOKUP(P145,Faction!A$2:B$77,2,)</f>
        <v>1</v>
      </c>
      <c r="AJ145" t="str">
        <f t="shared" si="70"/>
        <v xml:space="preserve">["FACTION"] = 1; </v>
      </c>
      <c r="AK145" t="str">
        <f t="shared" si="71"/>
        <v xml:space="preserve">["TIER"] = 19; </v>
      </c>
      <c r="AL145" t="str">
        <f t="shared" si="72"/>
        <v xml:space="preserve">["MINI_TIER"] = "Y"; </v>
      </c>
      <c r="AM145" t="str">
        <f t="shared" si="73"/>
        <v xml:space="preserve">["MIN_LVL"] =  "20"; </v>
      </c>
      <c r="AN145" t="str">
        <f t="shared" si="74"/>
        <v/>
      </c>
      <c r="AO145" t="str">
        <f t="shared" si="75"/>
        <v xml:space="preserve">["NAME"] = { ["EN"] = "Zhélruka: Allegiance Level 12"; }; </v>
      </c>
      <c r="AP145" t="str">
        <f t="shared" si="76"/>
        <v/>
      </c>
      <c r="AQ145" t="str">
        <f t="shared" si="77"/>
        <v/>
      </c>
      <c r="AR145" t="str">
        <f t="shared" si="78"/>
        <v/>
      </c>
      <c r="AS145" t="str">
        <f t="shared" si="36"/>
        <v>};</v>
      </c>
    </row>
    <row r="146" spans="1:45" x14ac:dyDescent="0.25">
      <c r="A146">
        <v>1879418264</v>
      </c>
      <c r="B146">
        <v>384</v>
      </c>
      <c r="C146" s="4" t="s">
        <v>3359</v>
      </c>
      <c r="D146" t="s">
        <v>30</v>
      </c>
      <c r="J146">
        <v>20</v>
      </c>
      <c r="K146" t="s">
        <v>2898</v>
      </c>
      <c r="L146">
        <v>20</v>
      </c>
      <c r="P146" t="s">
        <v>79</v>
      </c>
      <c r="S146" t="str">
        <f t="shared" si="79"/>
        <v>[145] = {["ID"] = 1879418264; }; -- Zhélruka: Allegiance Level 11</v>
      </c>
      <c r="T146" s="1" t="str">
        <f t="shared" si="60"/>
        <v>[145] = {["ID"] = 1879418264; ["SAVE_INDEX"] = 384; ["TYPE"] =  7; ["VXP"] =    0; ["LP"] = 0; ["REP"] = 0; ["FACTION"] = 1; ["TIER"] = 20; ["MINI_TIER"] = "Y"; ["MIN_LVL"] =  "20"; ["NAME"] = { ["EN"] = "Zhélruka: Allegiance Level 11"; }; };</v>
      </c>
      <c r="U146">
        <f t="shared" si="35"/>
        <v>145</v>
      </c>
      <c r="V146" t="str">
        <f t="shared" si="61"/>
        <v>[145] = {</v>
      </c>
      <c r="W146" t="str">
        <f t="shared" si="62"/>
        <v xml:space="preserve">["ID"] = 1879418264; </v>
      </c>
      <c r="X146" t="str">
        <f t="shared" si="80"/>
        <v xml:space="preserve">["ID"] = 1879418264; </v>
      </c>
      <c r="Y146" t="str">
        <f t="shared" si="81"/>
        <v/>
      </c>
      <c r="Z146" s="1" t="str">
        <f t="shared" si="63"/>
        <v xml:space="preserve">["SAVE_INDEX"] = 384; </v>
      </c>
      <c r="AA146">
        <f>VLOOKUP(D146,Type!A$2:B$16,2,)</f>
        <v>7</v>
      </c>
      <c r="AB146" t="str">
        <f t="shared" si="64"/>
        <v xml:space="preserve">["TYPE"] =  7; </v>
      </c>
      <c r="AC146" t="str">
        <f t="shared" si="65"/>
        <v>0</v>
      </c>
      <c r="AD146" t="str">
        <f t="shared" si="82"/>
        <v xml:space="preserve">["VXP"] =    0; </v>
      </c>
      <c r="AE146" t="str">
        <f t="shared" si="66"/>
        <v>0</v>
      </c>
      <c r="AF146" t="str">
        <f t="shared" si="67"/>
        <v xml:space="preserve">["LP"] = 0; </v>
      </c>
      <c r="AG146" t="str">
        <f t="shared" si="68"/>
        <v>0</v>
      </c>
      <c r="AH146" t="str">
        <f t="shared" si="69"/>
        <v xml:space="preserve">["REP"] = 0; </v>
      </c>
      <c r="AI146">
        <f>VLOOKUP(P146,Faction!A$2:B$77,2,)</f>
        <v>1</v>
      </c>
      <c r="AJ146" t="str">
        <f t="shared" si="70"/>
        <v xml:space="preserve">["FACTION"] = 1; </v>
      </c>
      <c r="AK146" t="str">
        <f t="shared" si="71"/>
        <v xml:space="preserve">["TIER"] = 20; </v>
      </c>
      <c r="AL146" t="str">
        <f t="shared" si="72"/>
        <v xml:space="preserve">["MINI_TIER"] = "Y"; </v>
      </c>
      <c r="AM146" t="str">
        <f t="shared" si="73"/>
        <v xml:space="preserve">["MIN_LVL"] =  "20"; </v>
      </c>
      <c r="AN146" t="str">
        <f t="shared" si="74"/>
        <v/>
      </c>
      <c r="AO146" t="str">
        <f t="shared" si="75"/>
        <v xml:space="preserve">["NAME"] = { ["EN"] = "Zhélruka: Allegiance Level 11"; }; </v>
      </c>
      <c r="AP146" t="str">
        <f t="shared" si="76"/>
        <v/>
      </c>
      <c r="AQ146" t="str">
        <f t="shared" si="77"/>
        <v/>
      </c>
      <c r="AR146" t="str">
        <f t="shared" si="78"/>
        <v/>
      </c>
      <c r="AS146" t="str">
        <f t="shared" si="36"/>
        <v>};</v>
      </c>
    </row>
    <row r="147" spans="1:45" x14ac:dyDescent="0.25">
      <c r="A147">
        <v>1879418270</v>
      </c>
      <c r="B147">
        <v>385</v>
      </c>
      <c r="C147" s="4" t="s">
        <v>3360</v>
      </c>
      <c r="D147" t="s">
        <v>30</v>
      </c>
      <c r="J147">
        <v>21</v>
      </c>
      <c r="K147" t="s">
        <v>2898</v>
      </c>
      <c r="L147">
        <v>20</v>
      </c>
      <c r="N147">
        <v>2000</v>
      </c>
      <c r="P147" t="s">
        <v>79</v>
      </c>
      <c r="S147" t="str">
        <f t="shared" si="79"/>
        <v>[146] = {["ID"] = 1879418270; }; -- Zhélruka: Allegiance Level 10</v>
      </c>
      <c r="T147" s="1" t="str">
        <f t="shared" si="60"/>
        <v>[146] = {["ID"] = 1879418270; ["SAVE_INDEX"] = 385; ["TYPE"] =  7; ["VXP"] = 2000; ["LP"] = 0; ["REP"] = 0; ["FACTION"] = 1; ["TIER"] = 21; ["MINI_TIER"] = "Y"; ["MIN_LVL"] =  "20"; ["NAME"] = { ["EN"] = "Zhélruka: Allegiance Level 10"; }; };</v>
      </c>
      <c r="U147">
        <f t="shared" si="35"/>
        <v>146</v>
      </c>
      <c r="V147" t="str">
        <f t="shared" si="61"/>
        <v>[146] = {</v>
      </c>
      <c r="W147" t="str">
        <f t="shared" si="62"/>
        <v xml:space="preserve">["ID"] = 1879418270; </v>
      </c>
      <c r="X147" t="str">
        <f t="shared" si="80"/>
        <v xml:space="preserve">["ID"] = 1879418270; </v>
      </c>
      <c r="Y147" t="str">
        <f t="shared" si="81"/>
        <v/>
      </c>
      <c r="Z147" s="1" t="str">
        <f t="shared" si="63"/>
        <v xml:space="preserve">["SAVE_INDEX"] = 385; </v>
      </c>
      <c r="AA147">
        <f>VLOOKUP(D147,Type!A$2:B$16,2,)</f>
        <v>7</v>
      </c>
      <c r="AB147" t="str">
        <f t="shared" si="64"/>
        <v xml:space="preserve">["TYPE"] =  7; </v>
      </c>
      <c r="AC147" t="str">
        <f t="shared" si="65"/>
        <v>2000</v>
      </c>
      <c r="AD147" t="str">
        <f t="shared" si="82"/>
        <v xml:space="preserve">["VXP"] = 2000; </v>
      </c>
      <c r="AE147" t="str">
        <f t="shared" si="66"/>
        <v>0</v>
      </c>
      <c r="AF147" t="str">
        <f t="shared" si="67"/>
        <v xml:space="preserve">["LP"] = 0; </v>
      </c>
      <c r="AG147" t="str">
        <f t="shared" si="68"/>
        <v>0</v>
      </c>
      <c r="AH147" t="str">
        <f t="shared" si="69"/>
        <v xml:space="preserve">["REP"] = 0; </v>
      </c>
      <c r="AI147">
        <f>VLOOKUP(P147,Faction!A$2:B$77,2,)</f>
        <v>1</v>
      </c>
      <c r="AJ147" t="str">
        <f t="shared" si="70"/>
        <v xml:space="preserve">["FACTION"] = 1; </v>
      </c>
      <c r="AK147" t="str">
        <f t="shared" si="71"/>
        <v xml:space="preserve">["TIER"] = 21; </v>
      </c>
      <c r="AL147" t="str">
        <f t="shared" si="72"/>
        <v xml:space="preserve">["MINI_TIER"] = "Y"; </v>
      </c>
      <c r="AM147" t="str">
        <f t="shared" si="73"/>
        <v xml:space="preserve">["MIN_LVL"] =  "20"; </v>
      </c>
      <c r="AN147" t="str">
        <f t="shared" si="74"/>
        <v/>
      </c>
      <c r="AO147" t="str">
        <f t="shared" si="75"/>
        <v xml:space="preserve">["NAME"] = { ["EN"] = "Zhélruka: Allegiance Level 10"; }; </v>
      </c>
      <c r="AP147" t="str">
        <f t="shared" si="76"/>
        <v/>
      </c>
      <c r="AQ147" t="str">
        <f t="shared" si="77"/>
        <v/>
      </c>
      <c r="AR147" t="str">
        <f t="shared" si="78"/>
        <v/>
      </c>
      <c r="AS147" t="str">
        <f t="shared" si="36"/>
        <v>};</v>
      </c>
    </row>
    <row r="148" spans="1:45" x14ac:dyDescent="0.25">
      <c r="A148">
        <v>1879418259</v>
      </c>
      <c r="B148">
        <v>386</v>
      </c>
      <c r="C148" s="4" t="s">
        <v>3361</v>
      </c>
      <c r="D148" t="s">
        <v>30</v>
      </c>
      <c r="J148">
        <v>22</v>
      </c>
      <c r="K148" t="s">
        <v>2898</v>
      </c>
      <c r="L148">
        <v>20</v>
      </c>
      <c r="P148" t="s">
        <v>79</v>
      </c>
      <c r="S148" t="str">
        <f t="shared" si="79"/>
        <v>[147] = {["ID"] = 1879418259; }; -- Zhélruka: Allegiance Level 9</v>
      </c>
      <c r="T148" s="1" t="str">
        <f t="shared" si="60"/>
        <v>[147] = {["ID"] = 1879418259; ["SAVE_INDEX"] = 386; ["TYPE"] =  7; ["VXP"] =    0; ["LP"] = 0; ["REP"] = 0; ["FACTION"] = 1; ["TIER"] = 22; ["MINI_TIER"] = "Y"; ["MIN_LVL"] =  "20"; ["NAME"] = { ["EN"] = "Zhélruka: Allegiance Level 9"; }; };</v>
      </c>
      <c r="U148">
        <f t="shared" si="35"/>
        <v>147</v>
      </c>
      <c r="V148" t="str">
        <f t="shared" si="61"/>
        <v>[147] = {</v>
      </c>
      <c r="W148" t="str">
        <f t="shared" si="62"/>
        <v xml:space="preserve">["ID"] = 1879418259; </v>
      </c>
      <c r="X148" t="str">
        <f t="shared" si="80"/>
        <v xml:space="preserve">["ID"] = 1879418259; </v>
      </c>
      <c r="Y148" t="str">
        <f t="shared" si="81"/>
        <v/>
      </c>
      <c r="Z148" s="1" t="str">
        <f t="shared" si="63"/>
        <v xml:space="preserve">["SAVE_INDEX"] = 386; </v>
      </c>
      <c r="AA148">
        <f>VLOOKUP(D148,Type!A$2:B$16,2,)</f>
        <v>7</v>
      </c>
      <c r="AB148" t="str">
        <f t="shared" si="64"/>
        <v xml:space="preserve">["TYPE"] =  7; </v>
      </c>
      <c r="AC148" t="str">
        <f t="shared" si="65"/>
        <v>0</v>
      </c>
      <c r="AD148" t="str">
        <f t="shared" si="82"/>
        <v xml:space="preserve">["VXP"] =    0; </v>
      </c>
      <c r="AE148" t="str">
        <f t="shared" si="66"/>
        <v>0</v>
      </c>
      <c r="AF148" t="str">
        <f t="shared" si="67"/>
        <v xml:space="preserve">["LP"] = 0; </v>
      </c>
      <c r="AG148" t="str">
        <f t="shared" si="68"/>
        <v>0</v>
      </c>
      <c r="AH148" t="str">
        <f t="shared" si="69"/>
        <v xml:space="preserve">["REP"] = 0; </v>
      </c>
      <c r="AI148">
        <f>VLOOKUP(P148,Faction!A$2:B$77,2,)</f>
        <v>1</v>
      </c>
      <c r="AJ148" t="str">
        <f t="shared" si="70"/>
        <v xml:space="preserve">["FACTION"] = 1; </v>
      </c>
      <c r="AK148" t="str">
        <f t="shared" si="71"/>
        <v xml:space="preserve">["TIER"] = 22; </v>
      </c>
      <c r="AL148" t="str">
        <f t="shared" si="72"/>
        <v xml:space="preserve">["MINI_TIER"] = "Y"; </v>
      </c>
      <c r="AM148" t="str">
        <f t="shared" si="73"/>
        <v xml:space="preserve">["MIN_LVL"] =  "20"; </v>
      </c>
      <c r="AN148" t="str">
        <f t="shared" si="74"/>
        <v/>
      </c>
      <c r="AO148" t="str">
        <f t="shared" si="75"/>
        <v xml:space="preserve">["NAME"] = { ["EN"] = "Zhélruka: Allegiance Level 9"; }; </v>
      </c>
      <c r="AP148" t="str">
        <f t="shared" si="76"/>
        <v/>
      </c>
      <c r="AQ148" t="str">
        <f t="shared" si="77"/>
        <v/>
      </c>
      <c r="AR148" t="str">
        <f t="shared" si="78"/>
        <v/>
      </c>
      <c r="AS148" t="str">
        <f t="shared" si="36"/>
        <v>};</v>
      </c>
    </row>
    <row r="149" spans="1:45" x14ac:dyDescent="0.25">
      <c r="A149">
        <v>1879418256</v>
      </c>
      <c r="B149">
        <v>387</v>
      </c>
      <c r="C149" s="4" t="s">
        <v>3362</v>
      </c>
      <c r="D149" t="s">
        <v>30</v>
      </c>
      <c r="J149">
        <v>23</v>
      </c>
      <c r="K149" t="s">
        <v>2898</v>
      </c>
      <c r="L149">
        <v>20</v>
      </c>
      <c r="P149" t="s">
        <v>79</v>
      </c>
      <c r="S149" t="str">
        <f t="shared" ref="S149:S212" si="83">CONCATENATE(V149,X149,Y149,AS149," -- ",C149)</f>
        <v>[148] = {["ID"] = 1879418256; }; -- Zhélruka: Allegiance Level 8</v>
      </c>
      <c r="T149" s="1" t="str">
        <f t="shared" ref="T149:T212" si="84">CONCATENATE(V149,W149,Z149,AB149,AD149,AF149,AH149,AJ149,AK149,AL149,AM149,AN149,AO149,AP149,AQ149,AR149,AS149)</f>
        <v>[148] = {["ID"] = 1879418256; ["SAVE_INDEX"] = 387; ["TYPE"] =  7; ["VXP"] =    0; ["LP"] = 0; ["REP"] = 0; ["FACTION"] = 1; ["TIER"] = 23; ["MINI_TIER"] = "Y"; ["MIN_LVL"] =  "20"; ["NAME"] = { ["EN"] = "Zhélruka: Allegiance Level 8"; }; };</v>
      </c>
      <c r="U149">
        <f t="shared" si="35"/>
        <v>148</v>
      </c>
      <c r="V149" t="str">
        <f t="shared" ref="V149:V212" si="85">CONCATENATE(REPT(" ",3-LEN(U149)),"[",U149,"] = {")</f>
        <v>[148] = {</v>
      </c>
      <c r="W149" t="str">
        <f t="shared" ref="W149:W212" si="86">IF(LEN(A149)&gt;0,CONCATENATE("[""ID""] = ",A149,"; "),"                     ")</f>
        <v xml:space="preserve">["ID"] = 1879418256; </v>
      </c>
      <c r="X149" t="str">
        <f t="shared" ref="X149:X212" si="87">IF(LEN(A149)&gt;0,CONCATENATE("[""ID""] = ",A149,"; "),"")</f>
        <v xml:space="preserve">["ID"] = 1879418256; </v>
      </c>
      <c r="Y149" t="str">
        <f t="shared" ref="Y149:Y212" si="88">IF(LEN(Q149)&gt;0,CONCATENATE("[""CAT_ID""] = ",Q149,"; "),"")</f>
        <v/>
      </c>
      <c r="Z149" s="1" t="str">
        <f t="shared" ref="Z149:Z212" si="89">IF(LEN(B149)&gt;0,CONCATENATE("[""SAVE_INDEX""] = ",REPT(" ",3-LEN(B149)),B149,"; "),"                      ")</f>
        <v xml:space="preserve">["SAVE_INDEX"] = 387; </v>
      </c>
      <c r="AA149">
        <f>VLOOKUP(D149,Type!A$2:B$16,2,)</f>
        <v>7</v>
      </c>
      <c r="AB149" t="str">
        <f t="shared" ref="AB149:AB212" si="90">CONCATENATE("[""TYPE""] = ",REPT(" ",2-LEN(AA149)),AA149,"; ")</f>
        <v xml:space="preserve">["TYPE"] =  7; </v>
      </c>
      <c r="AC149" t="str">
        <f t="shared" ref="AC149:AC212" si="91">TEXT(N149,0)</f>
        <v>0</v>
      </c>
      <c r="AD149" t="str">
        <f t="shared" ref="AD149:AD212" si="92">CONCATENATE("[""VXP""] = ",REPT(" ",4-LEN(AC149)),TEXT(AC149,"0"),"; ")</f>
        <v xml:space="preserve">["VXP"] =    0; </v>
      </c>
      <c r="AE149" t="str">
        <f t="shared" ref="AE149:AE212" si="93">TEXT(F149,0)</f>
        <v>0</v>
      </c>
      <c r="AF149" t="str">
        <f t="shared" ref="AF149:AF212" si="94">CONCATENATE("[""LP""] = ",REPT(" ",1-LEN(AE149)),TEXT(AE149,"0"),"; ")</f>
        <v xml:space="preserve">["LP"] = 0; </v>
      </c>
      <c r="AG149" t="str">
        <f t="shared" ref="AG149:AG212" si="95">TEXT(O149,0)</f>
        <v>0</v>
      </c>
      <c r="AH149" t="str">
        <f t="shared" ref="AH149:AH212" si="96">CONCATENATE("[""REP""] = ",REPT(" ",1-LEN(AG149)),TEXT(AG149,"0"),"; ")</f>
        <v xml:space="preserve">["REP"] = 0; </v>
      </c>
      <c r="AI149">
        <f>VLOOKUP(P149,Faction!A$2:B$77,2,)</f>
        <v>1</v>
      </c>
      <c r="AJ149" t="str">
        <f t="shared" ref="AJ149:AJ212" si="97">CONCATENATE("[""FACTION""] = ",TEXT(AI149,"0"),"; ")</f>
        <v xml:space="preserve">["FACTION"] = 1; </v>
      </c>
      <c r="AK149" t="str">
        <f t="shared" ref="AK149:AK212" si="98">CONCATENATE("[""TIER""] = ",TEXT(J149,"0"),"; ")</f>
        <v xml:space="preserve">["TIER"] = 23; </v>
      </c>
      <c r="AL149" t="str">
        <f t="shared" ref="AL149:AL212" si="99">IF(LEN(K149)&gt;0,CONCATENATE("[""MINI_TIER""] = ","""",K149,"""; "),"")</f>
        <v xml:space="preserve">["MINI_TIER"] = "Y"; </v>
      </c>
      <c r="AM149" t="str">
        <f t="shared" ref="AM149:AM212" si="100">IF(LEN(L149)&gt;0,CONCATENATE("[""MIN_LVL""] = ",REPT(" ",3-LEN(L149)),"""",L149,"""; "),"")</f>
        <v xml:space="preserve">["MIN_LVL"] =  "20"; </v>
      </c>
      <c r="AN149" t="str">
        <f t="shared" ref="AN149:AN212" si="101">IF(LEN(M149)&gt;0,CONCATENATE("[""MIN_LVL""] = ",REPT(" ",3-LEN(M149)),"""",M149,"""; "),"")</f>
        <v/>
      </c>
      <c r="AO149" t="str">
        <f t="shared" ref="AO149:AO212" si="102">CONCATENATE("[""NAME""] = { [""EN""] = """,C149,"""; }; ")</f>
        <v xml:space="preserve">["NAME"] = { ["EN"] = "Zhélruka: Allegiance Level 8"; }; </v>
      </c>
      <c r="AP149" t="str">
        <f t="shared" ref="AP149:AP212" si="103">IF(LEN(I149)&gt;0,CONCATENATE("[""LORE""] = { [""EN""] = """,I149,"""; }; "),"")</f>
        <v/>
      </c>
      <c r="AQ149" t="str">
        <f t="shared" ref="AQ149:AQ212" si="104">IF(LEN(H149)&gt;0,CONCATENATE("[""SUMMARY""] = { [""EN""] = """,H149,"""; }; "),"")</f>
        <v/>
      </c>
      <c r="AR149" t="str">
        <f t="shared" ref="AR149:AR212" si="105">IF(LEN(E149)&gt;0,CONCATENATE("[""TITLE""] = { [""EN""] = """,E149,"""; }; "),"")</f>
        <v/>
      </c>
      <c r="AS149" t="str">
        <f t="shared" si="36"/>
        <v>};</v>
      </c>
    </row>
    <row r="150" spans="1:45" x14ac:dyDescent="0.25">
      <c r="A150">
        <v>1879418271</v>
      </c>
      <c r="B150">
        <v>388</v>
      </c>
      <c r="C150" s="4" t="s">
        <v>3363</v>
      </c>
      <c r="D150" t="s">
        <v>30</v>
      </c>
      <c r="J150">
        <v>24</v>
      </c>
      <c r="K150" t="s">
        <v>2898</v>
      </c>
      <c r="L150">
        <v>20</v>
      </c>
      <c r="P150" t="s">
        <v>79</v>
      </c>
      <c r="S150" t="str">
        <f t="shared" si="83"/>
        <v>[149] = {["ID"] = 1879418271; }; -- Zhélruka: Allegiance Level 7</v>
      </c>
      <c r="T150" s="1" t="str">
        <f t="shared" si="84"/>
        <v>[149] = {["ID"] = 1879418271; ["SAVE_INDEX"] = 388; ["TYPE"] =  7; ["VXP"] =    0; ["LP"] = 0; ["REP"] = 0; ["FACTION"] = 1; ["TIER"] = 24; ["MINI_TIER"] = "Y"; ["MIN_LVL"] =  "20"; ["NAME"] = { ["EN"] = "Zhélruka: Allegiance Level 7"; }; };</v>
      </c>
      <c r="U150">
        <f t="shared" si="35"/>
        <v>149</v>
      </c>
      <c r="V150" t="str">
        <f t="shared" si="85"/>
        <v>[149] = {</v>
      </c>
      <c r="W150" t="str">
        <f t="shared" si="86"/>
        <v xml:space="preserve">["ID"] = 1879418271; </v>
      </c>
      <c r="X150" t="str">
        <f t="shared" si="87"/>
        <v xml:space="preserve">["ID"] = 1879418271; </v>
      </c>
      <c r="Y150" t="str">
        <f t="shared" si="88"/>
        <v/>
      </c>
      <c r="Z150" s="1" t="str">
        <f t="shared" si="89"/>
        <v xml:space="preserve">["SAVE_INDEX"] = 388; </v>
      </c>
      <c r="AA150">
        <f>VLOOKUP(D150,Type!A$2:B$16,2,)</f>
        <v>7</v>
      </c>
      <c r="AB150" t="str">
        <f t="shared" si="90"/>
        <v xml:space="preserve">["TYPE"] =  7; </v>
      </c>
      <c r="AC150" t="str">
        <f t="shared" si="91"/>
        <v>0</v>
      </c>
      <c r="AD150" t="str">
        <f t="shared" si="92"/>
        <v xml:space="preserve">["VXP"] =    0; </v>
      </c>
      <c r="AE150" t="str">
        <f t="shared" si="93"/>
        <v>0</v>
      </c>
      <c r="AF150" t="str">
        <f t="shared" si="94"/>
        <v xml:space="preserve">["LP"] = 0; </v>
      </c>
      <c r="AG150" t="str">
        <f t="shared" si="95"/>
        <v>0</v>
      </c>
      <c r="AH150" t="str">
        <f t="shared" si="96"/>
        <v xml:space="preserve">["REP"] = 0; </v>
      </c>
      <c r="AI150">
        <f>VLOOKUP(P150,Faction!A$2:B$77,2,)</f>
        <v>1</v>
      </c>
      <c r="AJ150" t="str">
        <f t="shared" si="97"/>
        <v xml:space="preserve">["FACTION"] = 1; </v>
      </c>
      <c r="AK150" t="str">
        <f t="shared" si="98"/>
        <v xml:space="preserve">["TIER"] = 24; </v>
      </c>
      <c r="AL150" t="str">
        <f t="shared" si="99"/>
        <v xml:space="preserve">["MINI_TIER"] = "Y"; </v>
      </c>
      <c r="AM150" t="str">
        <f t="shared" si="100"/>
        <v xml:space="preserve">["MIN_LVL"] =  "20"; </v>
      </c>
      <c r="AN150" t="str">
        <f t="shared" si="101"/>
        <v/>
      </c>
      <c r="AO150" t="str">
        <f t="shared" si="102"/>
        <v xml:space="preserve">["NAME"] = { ["EN"] = "Zhélruka: Allegiance Level 7"; }; </v>
      </c>
      <c r="AP150" t="str">
        <f t="shared" si="103"/>
        <v/>
      </c>
      <c r="AQ150" t="str">
        <f t="shared" si="104"/>
        <v/>
      </c>
      <c r="AR150" t="str">
        <f t="shared" si="105"/>
        <v/>
      </c>
      <c r="AS150" t="str">
        <f t="shared" si="36"/>
        <v>};</v>
      </c>
    </row>
    <row r="151" spans="1:45" x14ac:dyDescent="0.25">
      <c r="A151">
        <v>1879418265</v>
      </c>
      <c r="B151">
        <v>389</v>
      </c>
      <c r="C151" s="4" t="s">
        <v>3364</v>
      </c>
      <c r="D151" t="s">
        <v>30</v>
      </c>
      <c r="J151">
        <v>25</v>
      </c>
      <c r="K151" t="s">
        <v>2898</v>
      </c>
      <c r="L151">
        <v>20</v>
      </c>
      <c r="P151" t="s">
        <v>79</v>
      </c>
      <c r="S151" t="str">
        <f t="shared" si="83"/>
        <v>[150] = {["ID"] = 1879418265; }; -- Zhélruka: Allegiance Level 6</v>
      </c>
      <c r="T151" s="1" t="str">
        <f t="shared" si="84"/>
        <v>[150] = {["ID"] = 1879418265; ["SAVE_INDEX"] = 389; ["TYPE"] =  7; ["VXP"] =    0; ["LP"] = 0; ["REP"] = 0; ["FACTION"] = 1; ["TIER"] = 25; ["MINI_TIER"] = "Y"; ["MIN_LVL"] =  "20"; ["NAME"] = { ["EN"] = "Zhélruka: Allegiance Level 6"; }; };</v>
      </c>
      <c r="U151">
        <f t="shared" si="35"/>
        <v>150</v>
      </c>
      <c r="V151" t="str">
        <f t="shared" si="85"/>
        <v>[150] = {</v>
      </c>
      <c r="W151" t="str">
        <f t="shared" si="86"/>
        <v xml:space="preserve">["ID"] = 1879418265; </v>
      </c>
      <c r="X151" t="str">
        <f t="shared" si="87"/>
        <v xml:space="preserve">["ID"] = 1879418265; </v>
      </c>
      <c r="Y151" t="str">
        <f t="shared" si="88"/>
        <v/>
      </c>
      <c r="Z151" s="1" t="str">
        <f t="shared" si="89"/>
        <v xml:space="preserve">["SAVE_INDEX"] = 389; </v>
      </c>
      <c r="AA151">
        <f>VLOOKUP(D151,Type!A$2:B$16,2,)</f>
        <v>7</v>
      </c>
      <c r="AB151" t="str">
        <f t="shared" si="90"/>
        <v xml:space="preserve">["TYPE"] =  7; </v>
      </c>
      <c r="AC151" t="str">
        <f t="shared" si="91"/>
        <v>0</v>
      </c>
      <c r="AD151" t="str">
        <f t="shared" si="92"/>
        <v xml:space="preserve">["VXP"] =    0; </v>
      </c>
      <c r="AE151" t="str">
        <f t="shared" si="93"/>
        <v>0</v>
      </c>
      <c r="AF151" t="str">
        <f t="shared" si="94"/>
        <v xml:space="preserve">["LP"] = 0; </v>
      </c>
      <c r="AG151" t="str">
        <f t="shared" si="95"/>
        <v>0</v>
      </c>
      <c r="AH151" t="str">
        <f t="shared" si="96"/>
        <v xml:space="preserve">["REP"] = 0; </v>
      </c>
      <c r="AI151">
        <f>VLOOKUP(P151,Faction!A$2:B$77,2,)</f>
        <v>1</v>
      </c>
      <c r="AJ151" t="str">
        <f t="shared" si="97"/>
        <v xml:space="preserve">["FACTION"] = 1; </v>
      </c>
      <c r="AK151" t="str">
        <f t="shared" si="98"/>
        <v xml:space="preserve">["TIER"] = 25; </v>
      </c>
      <c r="AL151" t="str">
        <f t="shared" si="99"/>
        <v xml:space="preserve">["MINI_TIER"] = "Y"; </v>
      </c>
      <c r="AM151" t="str">
        <f t="shared" si="100"/>
        <v xml:space="preserve">["MIN_LVL"] =  "20"; </v>
      </c>
      <c r="AN151" t="str">
        <f t="shared" si="101"/>
        <v/>
      </c>
      <c r="AO151" t="str">
        <f t="shared" si="102"/>
        <v xml:space="preserve">["NAME"] = { ["EN"] = "Zhélruka: Allegiance Level 6"; }; </v>
      </c>
      <c r="AP151" t="str">
        <f t="shared" si="103"/>
        <v/>
      </c>
      <c r="AQ151" t="str">
        <f t="shared" si="104"/>
        <v/>
      </c>
      <c r="AR151" t="str">
        <f t="shared" si="105"/>
        <v/>
      </c>
      <c r="AS151" t="str">
        <f t="shared" si="36"/>
        <v>};</v>
      </c>
    </row>
    <row r="152" spans="1:45" x14ac:dyDescent="0.25">
      <c r="A152">
        <v>1879418276</v>
      </c>
      <c r="B152">
        <v>390</v>
      </c>
      <c r="C152" s="4" t="s">
        <v>3365</v>
      </c>
      <c r="D152" t="s">
        <v>30</v>
      </c>
      <c r="J152">
        <v>26</v>
      </c>
      <c r="K152" t="s">
        <v>2898</v>
      </c>
      <c r="L152">
        <v>20</v>
      </c>
      <c r="N152">
        <v>2000</v>
      </c>
      <c r="P152" t="s">
        <v>79</v>
      </c>
      <c r="S152" t="str">
        <f t="shared" si="83"/>
        <v>[151] = {["ID"] = 1879418276; }; -- Zhélruka: Allegiance Level 5</v>
      </c>
      <c r="T152" s="1" t="str">
        <f t="shared" si="84"/>
        <v>[151] = {["ID"] = 1879418276; ["SAVE_INDEX"] = 390; ["TYPE"] =  7; ["VXP"] = 2000; ["LP"] = 0; ["REP"] = 0; ["FACTION"] = 1; ["TIER"] = 26; ["MINI_TIER"] = "Y"; ["MIN_LVL"] =  "20"; ["NAME"] = { ["EN"] = "Zhélruka: Allegiance Level 5"; }; };</v>
      </c>
      <c r="U152">
        <f t="shared" si="35"/>
        <v>151</v>
      </c>
      <c r="V152" t="str">
        <f t="shared" si="85"/>
        <v>[151] = {</v>
      </c>
      <c r="W152" t="str">
        <f t="shared" si="86"/>
        <v xml:space="preserve">["ID"] = 1879418276; </v>
      </c>
      <c r="X152" t="str">
        <f t="shared" si="87"/>
        <v xml:space="preserve">["ID"] = 1879418276; </v>
      </c>
      <c r="Y152" t="str">
        <f t="shared" si="88"/>
        <v/>
      </c>
      <c r="Z152" s="1" t="str">
        <f t="shared" si="89"/>
        <v xml:space="preserve">["SAVE_INDEX"] = 390; </v>
      </c>
      <c r="AA152">
        <f>VLOOKUP(D152,Type!A$2:B$16,2,)</f>
        <v>7</v>
      </c>
      <c r="AB152" t="str">
        <f t="shared" si="90"/>
        <v xml:space="preserve">["TYPE"] =  7; </v>
      </c>
      <c r="AC152" t="str">
        <f t="shared" si="91"/>
        <v>2000</v>
      </c>
      <c r="AD152" t="str">
        <f t="shared" si="92"/>
        <v xml:space="preserve">["VXP"] = 2000; </v>
      </c>
      <c r="AE152" t="str">
        <f t="shared" si="93"/>
        <v>0</v>
      </c>
      <c r="AF152" t="str">
        <f t="shared" si="94"/>
        <v xml:space="preserve">["LP"] = 0; </v>
      </c>
      <c r="AG152" t="str">
        <f t="shared" si="95"/>
        <v>0</v>
      </c>
      <c r="AH152" t="str">
        <f t="shared" si="96"/>
        <v xml:space="preserve">["REP"] = 0; </v>
      </c>
      <c r="AI152">
        <f>VLOOKUP(P152,Faction!A$2:B$77,2,)</f>
        <v>1</v>
      </c>
      <c r="AJ152" t="str">
        <f t="shared" si="97"/>
        <v xml:space="preserve">["FACTION"] = 1; </v>
      </c>
      <c r="AK152" t="str">
        <f t="shared" si="98"/>
        <v xml:space="preserve">["TIER"] = 26; </v>
      </c>
      <c r="AL152" t="str">
        <f t="shared" si="99"/>
        <v xml:space="preserve">["MINI_TIER"] = "Y"; </v>
      </c>
      <c r="AM152" t="str">
        <f t="shared" si="100"/>
        <v xml:space="preserve">["MIN_LVL"] =  "20"; </v>
      </c>
      <c r="AN152" t="str">
        <f t="shared" si="101"/>
        <v/>
      </c>
      <c r="AO152" t="str">
        <f t="shared" si="102"/>
        <v xml:space="preserve">["NAME"] = { ["EN"] = "Zhélruka: Allegiance Level 5"; }; </v>
      </c>
      <c r="AP152" t="str">
        <f t="shared" si="103"/>
        <v/>
      </c>
      <c r="AQ152" t="str">
        <f t="shared" si="104"/>
        <v/>
      </c>
      <c r="AR152" t="str">
        <f t="shared" si="105"/>
        <v/>
      </c>
      <c r="AS152" t="str">
        <f t="shared" si="36"/>
        <v>};</v>
      </c>
    </row>
    <row r="153" spans="1:45" x14ac:dyDescent="0.25">
      <c r="A153">
        <v>1879418268</v>
      </c>
      <c r="B153">
        <v>391</v>
      </c>
      <c r="C153" s="4" t="s">
        <v>3366</v>
      </c>
      <c r="D153" t="s">
        <v>30</v>
      </c>
      <c r="J153">
        <v>27</v>
      </c>
      <c r="K153" t="s">
        <v>2898</v>
      </c>
      <c r="L153">
        <v>20</v>
      </c>
      <c r="P153" t="s">
        <v>79</v>
      </c>
      <c r="S153" t="str">
        <f t="shared" si="83"/>
        <v>[152] = {["ID"] = 1879418268; }; -- Zhélruka: Allegiance Level 4</v>
      </c>
      <c r="T153" s="1" t="str">
        <f t="shared" si="84"/>
        <v>[152] = {["ID"] = 1879418268; ["SAVE_INDEX"] = 391; ["TYPE"] =  7; ["VXP"] =    0; ["LP"] = 0; ["REP"] = 0; ["FACTION"] = 1; ["TIER"] = 27; ["MINI_TIER"] = "Y"; ["MIN_LVL"] =  "20"; ["NAME"] = { ["EN"] = "Zhélruka: Allegiance Level 4"; }; };</v>
      </c>
      <c r="U153">
        <f t="shared" si="35"/>
        <v>152</v>
      </c>
      <c r="V153" t="str">
        <f t="shared" si="85"/>
        <v>[152] = {</v>
      </c>
      <c r="W153" t="str">
        <f t="shared" si="86"/>
        <v xml:space="preserve">["ID"] = 1879418268; </v>
      </c>
      <c r="X153" t="str">
        <f t="shared" si="87"/>
        <v xml:space="preserve">["ID"] = 1879418268; </v>
      </c>
      <c r="Y153" t="str">
        <f t="shared" si="88"/>
        <v/>
      </c>
      <c r="Z153" s="1" t="str">
        <f t="shared" si="89"/>
        <v xml:space="preserve">["SAVE_INDEX"] = 391; </v>
      </c>
      <c r="AA153">
        <f>VLOOKUP(D153,Type!A$2:B$16,2,)</f>
        <v>7</v>
      </c>
      <c r="AB153" t="str">
        <f t="shared" si="90"/>
        <v xml:space="preserve">["TYPE"] =  7; </v>
      </c>
      <c r="AC153" t="str">
        <f t="shared" si="91"/>
        <v>0</v>
      </c>
      <c r="AD153" t="str">
        <f t="shared" si="92"/>
        <v xml:space="preserve">["VXP"] =    0; </v>
      </c>
      <c r="AE153" t="str">
        <f t="shared" si="93"/>
        <v>0</v>
      </c>
      <c r="AF153" t="str">
        <f t="shared" si="94"/>
        <v xml:space="preserve">["LP"] = 0; </v>
      </c>
      <c r="AG153" t="str">
        <f t="shared" si="95"/>
        <v>0</v>
      </c>
      <c r="AH153" t="str">
        <f t="shared" si="96"/>
        <v xml:space="preserve">["REP"] = 0; </v>
      </c>
      <c r="AI153">
        <f>VLOOKUP(P153,Faction!A$2:B$77,2,)</f>
        <v>1</v>
      </c>
      <c r="AJ153" t="str">
        <f t="shared" si="97"/>
        <v xml:space="preserve">["FACTION"] = 1; </v>
      </c>
      <c r="AK153" t="str">
        <f t="shared" si="98"/>
        <v xml:space="preserve">["TIER"] = 27; </v>
      </c>
      <c r="AL153" t="str">
        <f t="shared" si="99"/>
        <v xml:space="preserve">["MINI_TIER"] = "Y"; </v>
      </c>
      <c r="AM153" t="str">
        <f t="shared" si="100"/>
        <v xml:space="preserve">["MIN_LVL"] =  "20"; </v>
      </c>
      <c r="AN153" t="str">
        <f t="shared" si="101"/>
        <v/>
      </c>
      <c r="AO153" t="str">
        <f t="shared" si="102"/>
        <v xml:space="preserve">["NAME"] = { ["EN"] = "Zhélruka: Allegiance Level 4"; }; </v>
      </c>
      <c r="AP153" t="str">
        <f t="shared" si="103"/>
        <v/>
      </c>
      <c r="AQ153" t="str">
        <f t="shared" si="104"/>
        <v/>
      </c>
      <c r="AR153" t="str">
        <f t="shared" si="105"/>
        <v/>
      </c>
      <c r="AS153" t="str">
        <f t="shared" si="36"/>
        <v>};</v>
      </c>
    </row>
    <row r="154" spans="1:45" x14ac:dyDescent="0.25">
      <c r="A154">
        <v>1879418253</v>
      </c>
      <c r="B154">
        <v>392</v>
      </c>
      <c r="C154" s="4" t="s">
        <v>3367</v>
      </c>
      <c r="D154" t="s">
        <v>30</v>
      </c>
      <c r="J154">
        <v>28</v>
      </c>
      <c r="K154" t="s">
        <v>2898</v>
      </c>
      <c r="L154">
        <v>20</v>
      </c>
      <c r="P154" t="s">
        <v>79</v>
      </c>
      <c r="S154" t="str">
        <f t="shared" si="83"/>
        <v>[153] = {["ID"] = 1879418253; }; -- Zhélruka: Allegiance Level 3</v>
      </c>
      <c r="T154" s="1" t="str">
        <f t="shared" si="84"/>
        <v>[153] = {["ID"] = 1879418253; ["SAVE_INDEX"] = 392; ["TYPE"] =  7; ["VXP"] =    0; ["LP"] = 0; ["REP"] = 0; ["FACTION"] = 1; ["TIER"] = 28; ["MINI_TIER"] = "Y"; ["MIN_LVL"] =  "20"; ["NAME"] = { ["EN"] = "Zhélruka: Allegiance Level 3"; }; };</v>
      </c>
      <c r="U154">
        <f t="shared" si="35"/>
        <v>153</v>
      </c>
      <c r="V154" t="str">
        <f t="shared" si="85"/>
        <v>[153] = {</v>
      </c>
      <c r="W154" t="str">
        <f t="shared" si="86"/>
        <v xml:space="preserve">["ID"] = 1879418253; </v>
      </c>
      <c r="X154" t="str">
        <f t="shared" si="87"/>
        <v xml:space="preserve">["ID"] = 1879418253; </v>
      </c>
      <c r="Y154" t="str">
        <f t="shared" si="88"/>
        <v/>
      </c>
      <c r="Z154" s="1" t="str">
        <f t="shared" si="89"/>
        <v xml:space="preserve">["SAVE_INDEX"] = 392; </v>
      </c>
      <c r="AA154">
        <f>VLOOKUP(D154,Type!A$2:B$16,2,)</f>
        <v>7</v>
      </c>
      <c r="AB154" t="str">
        <f t="shared" si="90"/>
        <v xml:space="preserve">["TYPE"] =  7; </v>
      </c>
      <c r="AC154" t="str">
        <f t="shared" si="91"/>
        <v>0</v>
      </c>
      <c r="AD154" t="str">
        <f t="shared" si="92"/>
        <v xml:space="preserve">["VXP"] =    0; </v>
      </c>
      <c r="AE154" t="str">
        <f t="shared" si="93"/>
        <v>0</v>
      </c>
      <c r="AF154" t="str">
        <f t="shared" si="94"/>
        <v xml:space="preserve">["LP"] = 0; </v>
      </c>
      <c r="AG154" t="str">
        <f t="shared" si="95"/>
        <v>0</v>
      </c>
      <c r="AH154" t="str">
        <f t="shared" si="96"/>
        <v xml:space="preserve">["REP"] = 0; </v>
      </c>
      <c r="AI154">
        <f>VLOOKUP(P154,Faction!A$2:B$77,2,)</f>
        <v>1</v>
      </c>
      <c r="AJ154" t="str">
        <f t="shared" si="97"/>
        <v xml:space="preserve">["FACTION"] = 1; </v>
      </c>
      <c r="AK154" t="str">
        <f t="shared" si="98"/>
        <v xml:space="preserve">["TIER"] = 28; </v>
      </c>
      <c r="AL154" t="str">
        <f t="shared" si="99"/>
        <v xml:space="preserve">["MINI_TIER"] = "Y"; </v>
      </c>
      <c r="AM154" t="str">
        <f t="shared" si="100"/>
        <v xml:space="preserve">["MIN_LVL"] =  "20"; </v>
      </c>
      <c r="AN154" t="str">
        <f t="shared" si="101"/>
        <v/>
      </c>
      <c r="AO154" t="str">
        <f t="shared" si="102"/>
        <v xml:space="preserve">["NAME"] = { ["EN"] = "Zhélruka: Allegiance Level 3"; }; </v>
      </c>
      <c r="AP154" t="str">
        <f t="shared" si="103"/>
        <v/>
      </c>
      <c r="AQ154" t="str">
        <f t="shared" si="104"/>
        <v/>
      </c>
      <c r="AR154" t="str">
        <f t="shared" si="105"/>
        <v/>
      </c>
      <c r="AS154" t="str">
        <f t="shared" si="36"/>
        <v>};</v>
      </c>
    </row>
    <row r="155" spans="1:45" x14ac:dyDescent="0.25">
      <c r="A155">
        <v>1879418281</v>
      </c>
      <c r="B155">
        <v>393</v>
      </c>
      <c r="C155" s="4" t="s">
        <v>3368</v>
      </c>
      <c r="D155" t="s">
        <v>30</v>
      </c>
      <c r="J155">
        <v>29</v>
      </c>
      <c r="K155" t="s">
        <v>2898</v>
      </c>
      <c r="L155">
        <v>20</v>
      </c>
      <c r="P155" t="s">
        <v>79</v>
      </c>
      <c r="S155" t="str">
        <f t="shared" si="83"/>
        <v>[154] = {["ID"] = 1879418281; }; -- Zhélruka: Allegiance Level 2</v>
      </c>
      <c r="T155" s="1" t="str">
        <f t="shared" si="84"/>
        <v>[154] = {["ID"] = 1879418281; ["SAVE_INDEX"] = 393; ["TYPE"] =  7; ["VXP"] =    0; ["LP"] = 0; ["REP"] = 0; ["FACTION"] = 1; ["TIER"] = 29; ["MINI_TIER"] = "Y"; ["MIN_LVL"] =  "20"; ["NAME"] = { ["EN"] = "Zhélruka: Allegiance Level 2"; }; };</v>
      </c>
      <c r="U155">
        <f t="shared" si="35"/>
        <v>154</v>
      </c>
      <c r="V155" t="str">
        <f t="shared" si="85"/>
        <v>[154] = {</v>
      </c>
      <c r="W155" t="str">
        <f t="shared" si="86"/>
        <v xml:space="preserve">["ID"] = 1879418281; </v>
      </c>
      <c r="X155" t="str">
        <f t="shared" si="87"/>
        <v xml:space="preserve">["ID"] = 1879418281; </v>
      </c>
      <c r="Y155" t="str">
        <f t="shared" si="88"/>
        <v/>
      </c>
      <c r="Z155" s="1" t="str">
        <f t="shared" si="89"/>
        <v xml:space="preserve">["SAVE_INDEX"] = 393; </v>
      </c>
      <c r="AA155">
        <f>VLOOKUP(D155,Type!A$2:B$16,2,)</f>
        <v>7</v>
      </c>
      <c r="AB155" t="str">
        <f t="shared" si="90"/>
        <v xml:space="preserve">["TYPE"] =  7; </v>
      </c>
      <c r="AC155" t="str">
        <f t="shared" si="91"/>
        <v>0</v>
      </c>
      <c r="AD155" t="str">
        <f t="shared" si="92"/>
        <v xml:space="preserve">["VXP"] =    0; </v>
      </c>
      <c r="AE155" t="str">
        <f t="shared" si="93"/>
        <v>0</v>
      </c>
      <c r="AF155" t="str">
        <f t="shared" si="94"/>
        <v xml:space="preserve">["LP"] = 0; </v>
      </c>
      <c r="AG155" t="str">
        <f t="shared" si="95"/>
        <v>0</v>
      </c>
      <c r="AH155" t="str">
        <f t="shared" si="96"/>
        <v xml:space="preserve">["REP"] = 0; </v>
      </c>
      <c r="AI155">
        <f>VLOOKUP(P155,Faction!A$2:B$77,2,)</f>
        <v>1</v>
      </c>
      <c r="AJ155" t="str">
        <f t="shared" si="97"/>
        <v xml:space="preserve">["FACTION"] = 1; </v>
      </c>
      <c r="AK155" t="str">
        <f t="shared" si="98"/>
        <v xml:space="preserve">["TIER"] = 29; </v>
      </c>
      <c r="AL155" t="str">
        <f t="shared" si="99"/>
        <v xml:space="preserve">["MINI_TIER"] = "Y"; </v>
      </c>
      <c r="AM155" t="str">
        <f t="shared" si="100"/>
        <v xml:space="preserve">["MIN_LVL"] =  "20"; </v>
      </c>
      <c r="AN155" t="str">
        <f t="shared" si="101"/>
        <v/>
      </c>
      <c r="AO155" t="str">
        <f t="shared" si="102"/>
        <v xml:space="preserve">["NAME"] = { ["EN"] = "Zhélruka: Allegiance Level 2"; }; </v>
      </c>
      <c r="AP155" t="str">
        <f t="shared" si="103"/>
        <v/>
      </c>
      <c r="AQ155" t="str">
        <f t="shared" si="104"/>
        <v/>
      </c>
      <c r="AR155" t="str">
        <f t="shared" si="105"/>
        <v/>
      </c>
      <c r="AS155" t="str">
        <f t="shared" si="36"/>
        <v>};</v>
      </c>
    </row>
    <row r="156" spans="1:45" x14ac:dyDescent="0.25">
      <c r="A156">
        <v>1879417244</v>
      </c>
      <c r="B156">
        <v>394</v>
      </c>
      <c r="C156" t="s">
        <v>2939</v>
      </c>
      <c r="D156" t="s">
        <v>30</v>
      </c>
      <c r="J156">
        <v>30</v>
      </c>
      <c r="K156" t="s">
        <v>2898</v>
      </c>
      <c r="L156">
        <v>20</v>
      </c>
      <c r="N156">
        <v>1000</v>
      </c>
      <c r="P156" t="s">
        <v>79</v>
      </c>
      <c r="S156" t="str">
        <f t="shared" si="83"/>
        <v>[155] = {["ID"] = 1879417244; }; -- Zhélruka: Allegiance Level 1</v>
      </c>
      <c r="T156" s="1" t="str">
        <f t="shared" si="84"/>
        <v>[155] = {["ID"] = 1879417244; ["SAVE_INDEX"] = 394; ["TYPE"] =  7; ["VXP"] = 1000; ["LP"] = 0; ["REP"] = 0; ["FACTION"] = 1; ["TIER"] = 30; ["MINI_TIER"] = "Y"; ["MIN_LVL"] =  "20"; ["NAME"] = { ["EN"] = "Zhélruka: Allegiance Level 1"; }; };</v>
      </c>
      <c r="U156">
        <f t="shared" si="35"/>
        <v>155</v>
      </c>
      <c r="V156" t="str">
        <f t="shared" si="85"/>
        <v>[155] = {</v>
      </c>
      <c r="W156" t="str">
        <f t="shared" si="86"/>
        <v xml:space="preserve">["ID"] = 1879417244; </v>
      </c>
      <c r="X156" t="str">
        <f t="shared" si="87"/>
        <v xml:space="preserve">["ID"] = 1879417244; </v>
      </c>
      <c r="Y156" t="str">
        <f t="shared" si="88"/>
        <v/>
      </c>
      <c r="Z156" s="1" t="str">
        <f t="shared" si="89"/>
        <v xml:space="preserve">["SAVE_INDEX"] = 394; </v>
      </c>
      <c r="AA156">
        <f>VLOOKUP(D156,Type!A$2:B$16,2,)</f>
        <v>7</v>
      </c>
      <c r="AB156" t="str">
        <f t="shared" si="90"/>
        <v xml:space="preserve">["TYPE"] =  7; </v>
      </c>
      <c r="AC156" t="str">
        <f t="shared" si="91"/>
        <v>1000</v>
      </c>
      <c r="AD156" t="str">
        <f t="shared" si="92"/>
        <v xml:space="preserve">["VXP"] = 1000; </v>
      </c>
      <c r="AE156" t="str">
        <f t="shared" si="93"/>
        <v>0</v>
      </c>
      <c r="AF156" t="str">
        <f t="shared" si="94"/>
        <v xml:space="preserve">["LP"] = 0; </v>
      </c>
      <c r="AG156" t="str">
        <f t="shared" si="95"/>
        <v>0</v>
      </c>
      <c r="AH156" t="str">
        <f t="shared" si="96"/>
        <v xml:space="preserve">["REP"] = 0; </v>
      </c>
      <c r="AI156">
        <f>VLOOKUP(P156,Faction!A$2:B$77,2,)</f>
        <v>1</v>
      </c>
      <c r="AJ156" t="str">
        <f t="shared" si="97"/>
        <v xml:space="preserve">["FACTION"] = 1; </v>
      </c>
      <c r="AK156" t="str">
        <f t="shared" si="98"/>
        <v xml:space="preserve">["TIER"] = 30; </v>
      </c>
      <c r="AL156" t="str">
        <f t="shared" si="99"/>
        <v xml:space="preserve">["MINI_TIER"] = "Y"; </v>
      </c>
      <c r="AM156" t="str">
        <f t="shared" si="100"/>
        <v xml:space="preserve">["MIN_LVL"] =  "20"; </v>
      </c>
      <c r="AN156" t="str">
        <f t="shared" si="101"/>
        <v/>
      </c>
      <c r="AO156" t="str">
        <f t="shared" si="102"/>
        <v xml:space="preserve">["NAME"] = { ["EN"] = "Zhélruka: Allegiance Level 1"; }; </v>
      </c>
      <c r="AP156" t="str">
        <f t="shared" si="103"/>
        <v/>
      </c>
      <c r="AQ156" t="str">
        <f t="shared" si="104"/>
        <v/>
      </c>
      <c r="AR156" t="str">
        <f t="shared" si="105"/>
        <v/>
      </c>
      <c r="AS156" t="str">
        <f t="shared" si="36"/>
        <v>};</v>
      </c>
    </row>
    <row r="157" spans="1:45" x14ac:dyDescent="0.25">
      <c r="C157" s="3" t="s">
        <v>3637</v>
      </c>
      <c r="D157" s="2" t="s">
        <v>812</v>
      </c>
      <c r="Q157">
        <v>291</v>
      </c>
      <c r="S157" t="str">
        <f t="shared" si="83"/>
        <v>[156] = {["CAT_ID"] = 291; }; --  - Ledger-keepers: Umbar Barharbêl -</v>
      </c>
      <c r="T157" s="1" t="e">
        <f t="shared" si="84"/>
        <v>#N/A</v>
      </c>
      <c r="U157">
        <f t="shared" ref="U157:U220" si="106">ROW()-1</f>
        <v>156</v>
      </c>
      <c r="V157" t="str">
        <f t="shared" si="85"/>
        <v>[156] = {</v>
      </c>
      <c r="W157" t="str">
        <f t="shared" si="86"/>
        <v xml:space="preserve">                     </v>
      </c>
      <c r="X157" t="str">
        <f t="shared" si="87"/>
        <v/>
      </c>
      <c r="Y157" t="str">
        <f t="shared" si="88"/>
        <v xml:space="preserve">["CAT_ID"] = 291; </v>
      </c>
      <c r="Z157" s="1" t="str">
        <f t="shared" si="89"/>
        <v xml:space="preserve">                      </v>
      </c>
      <c r="AA157">
        <f>VLOOKUP(D157,Type!A$2:B$16,2,)</f>
        <v>14</v>
      </c>
      <c r="AB157" t="str">
        <f t="shared" si="90"/>
        <v xml:space="preserve">["TYPE"] = 14; </v>
      </c>
      <c r="AC157" t="str">
        <f t="shared" si="91"/>
        <v>0</v>
      </c>
      <c r="AD157" t="str">
        <f t="shared" si="92"/>
        <v xml:space="preserve">["VXP"] =    0; </v>
      </c>
      <c r="AE157" t="str">
        <f t="shared" si="93"/>
        <v>0</v>
      </c>
      <c r="AF157" t="str">
        <f t="shared" si="94"/>
        <v xml:space="preserve">["LP"] = 0; </v>
      </c>
      <c r="AG157" t="str">
        <f t="shared" si="95"/>
        <v>0</v>
      </c>
      <c r="AH157" t="str">
        <f t="shared" si="96"/>
        <v xml:space="preserve">["REP"] = 0; </v>
      </c>
      <c r="AI157" t="e">
        <f>VLOOKUP(P157,Faction!A$2:B$77,2,)</f>
        <v>#N/A</v>
      </c>
      <c r="AJ157" t="e">
        <f t="shared" si="97"/>
        <v>#N/A</v>
      </c>
      <c r="AK157" t="str">
        <f t="shared" si="98"/>
        <v xml:space="preserve">["TIER"] = 0; </v>
      </c>
      <c r="AL157" t="str">
        <f t="shared" si="99"/>
        <v/>
      </c>
      <c r="AM157" t="str">
        <f t="shared" si="100"/>
        <v/>
      </c>
      <c r="AN157" t="str">
        <f t="shared" si="101"/>
        <v/>
      </c>
      <c r="AO157" t="str">
        <f t="shared" si="102"/>
        <v xml:space="preserve">["NAME"] = { ["EN"] = " - Ledger-keepers: Umbar Barharbêl -"; }; </v>
      </c>
      <c r="AP157" t="str">
        <f t="shared" si="103"/>
        <v/>
      </c>
      <c r="AQ157" t="str">
        <f t="shared" si="104"/>
        <v/>
      </c>
      <c r="AR157" t="str">
        <f t="shared" si="105"/>
        <v/>
      </c>
      <c r="AS157" t="str">
        <f t="shared" ref="AS157:AS220" si="107">CONCATENATE("};")</f>
        <v>};</v>
      </c>
    </row>
    <row r="158" spans="1:45" x14ac:dyDescent="0.25">
      <c r="A158">
        <v>1879473543</v>
      </c>
      <c r="C158" t="s">
        <v>3638</v>
      </c>
      <c r="D158" t="s">
        <v>30</v>
      </c>
      <c r="J158">
        <v>1</v>
      </c>
      <c r="K158" t="s">
        <v>2898</v>
      </c>
      <c r="L158">
        <v>140</v>
      </c>
      <c r="S158" t="str">
        <f t="shared" si="83"/>
        <v>[157] = {["ID"] = 1879473543; }; -- Ledger-keepers: Umbar Barharbêl: Allegiance Level 30</v>
      </c>
      <c r="T158" s="1" t="e">
        <f t="shared" si="84"/>
        <v>#N/A</v>
      </c>
      <c r="U158">
        <f t="shared" si="106"/>
        <v>157</v>
      </c>
      <c r="V158" t="str">
        <f t="shared" si="85"/>
        <v>[157] = {</v>
      </c>
      <c r="W158" t="str">
        <f t="shared" si="86"/>
        <v xml:space="preserve">["ID"] = 1879473543; </v>
      </c>
      <c r="X158" t="str">
        <f t="shared" si="87"/>
        <v xml:space="preserve">["ID"] = 1879473543; </v>
      </c>
      <c r="Y158" t="str">
        <f t="shared" si="88"/>
        <v/>
      </c>
      <c r="Z158" s="1" t="str">
        <f t="shared" si="89"/>
        <v xml:space="preserve">                      </v>
      </c>
      <c r="AA158">
        <f>VLOOKUP(D158,Type!A$2:B$16,2,)</f>
        <v>7</v>
      </c>
      <c r="AB158" t="str">
        <f t="shared" si="90"/>
        <v xml:space="preserve">["TYPE"] =  7; </v>
      </c>
      <c r="AC158" t="str">
        <f t="shared" si="91"/>
        <v>0</v>
      </c>
      <c r="AD158" t="str">
        <f t="shared" si="92"/>
        <v xml:space="preserve">["VXP"] =    0; </v>
      </c>
      <c r="AE158" t="str">
        <f t="shared" si="93"/>
        <v>0</v>
      </c>
      <c r="AF158" t="str">
        <f t="shared" si="94"/>
        <v xml:space="preserve">["LP"] = 0; </v>
      </c>
      <c r="AG158" t="str">
        <f t="shared" si="95"/>
        <v>0</v>
      </c>
      <c r="AH158" t="str">
        <f t="shared" si="96"/>
        <v xml:space="preserve">["REP"] = 0; </v>
      </c>
      <c r="AI158" t="e">
        <f>VLOOKUP(P158,Faction!A$2:B$77,2,)</f>
        <v>#N/A</v>
      </c>
      <c r="AJ158" t="e">
        <f t="shared" si="97"/>
        <v>#N/A</v>
      </c>
      <c r="AK158" t="str">
        <f t="shared" si="98"/>
        <v xml:space="preserve">["TIER"] = 1; </v>
      </c>
      <c r="AL158" t="str">
        <f t="shared" si="99"/>
        <v xml:space="preserve">["MINI_TIER"] = "Y"; </v>
      </c>
      <c r="AM158" t="str">
        <f t="shared" si="100"/>
        <v xml:space="preserve">["MIN_LVL"] = "140"; </v>
      </c>
      <c r="AN158" t="str">
        <f t="shared" si="101"/>
        <v/>
      </c>
      <c r="AO158" t="str">
        <f t="shared" si="102"/>
        <v xml:space="preserve">["NAME"] = { ["EN"] = "Ledger-keepers: Umbar Barharbêl: Allegiance Level 30"; }; </v>
      </c>
      <c r="AP158" t="str">
        <f t="shared" si="103"/>
        <v/>
      </c>
      <c r="AQ158" t="str">
        <f t="shared" si="104"/>
        <v/>
      </c>
      <c r="AR158" t="str">
        <f t="shared" si="105"/>
        <v/>
      </c>
      <c r="AS158" t="str">
        <f t="shared" si="107"/>
        <v>};</v>
      </c>
    </row>
    <row r="159" spans="1:45" x14ac:dyDescent="0.25">
      <c r="A159">
        <v>1879473511</v>
      </c>
      <c r="C159" t="s">
        <v>3639</v>
      </c>
      <c r="D159" t="s">
        <v>30</v>
      </c>
      <c r="J159">
        <v>2</v>
      </c>
      <c r="K159" t="s">
        <v>2898</v>
      </c>
      <c r="L159">
        <v>140</v>
      </c>
      <c r="S159" t="str">
        <f t="shared" si="83"/>
        <v>[158] = {["ID"] = 1879473511; }; -- Ledger-keepers: Umbar Barharbêl: Allegiance Level 29</v>
      </c>
      <c r="T159" s="1" t="e">
        <f t="shared" si="84"/>
        <v>#N/A</v>
      </c>
      <c r="U159">
        <f t="shared" si="106"/>
        <v>158</v>
      </c>
      <c r="V159" t="str">
        <f t="shared" si="85"/>
        <v>[158] = {</v>
      </c>
      <c r="W159" t="str">
        <f t="shared" si="86"/>
        <v xml:space="preserve">["ID"] = 1879473511; </v>
      </c>
      <c r="X159" t="str">
        <f t="shared" si="87"/>
        <v xml:space="preserve">["ID"] = 1879473511; </v>
      </c>
      <c r="Y159" t="str">
        <f t="shared" si="88"/>
        <v/>
      </c>
      <c r="Z159" s="1" t="str">
        <f t="shared" si="89"/>
        <v xml:space="preserve">                      </v>
      </c>
      <c r="AA159">
        <f>VLOOKUP(D159,Type!A$2:B$16,2,)</f>
        <v>7</v>
      </c>
      <c r="AB159" t="str">
        <f t="shared" si="90"/>
        <v xml:space="preserve">["TYPE"] =  7; </v>
      </c>
      <c r="AC159" t="str">
        <f t="shared" si="91"/>
        <v>0</v>
      </c>
      <c r="AD159" t="str">
        <f t="shared" si="92"/>
        <v xml:space="preserve">["VXP"] =    0; </v>
      </c>
      <c r="AE159" t="str">
        <f t="shared" si="93"/>
        <v>0</v>
      </c>
      <c r="AF159" t="str">
        <f t="shared" si="94"/>
        <v xml:space="preserve">["LP"] = 0; </v>
      </c>
      <c r="AG159" t="str">
        <f t="shared" si="95"/>
        <v>0</v>
      </c>
      <c r="AH159" t="str">
        <f t="shared" si="96"/>
        <v xml:space="preserve">["REP"] = 0; </v>
      </c>
      <c r="AI159" t="e">
        <f>VLOOKUP(P159,Faction!A$2:B$77,2,)</f>
        <v>#N/A</v>
      </c>
      <c r="AJ159" t="e">
        <f t="shared" si="97"/>
        <v>#N/A</v>
      </c>
      <c r="AK159" t="str">
        <f t="shared" si="98"/>
        <v xml:space="preserve">["TIER"] = 2; </v>
      </c>
      <c r="AL159" t="str">
        <f t="shared" si="99"/>
        <v xml:space="preserve">["MINI_TIER"] = "Y"; </v>
      </c>
      <c r="AM159" t="str">
        <f t="shared" si="100"/>
        <v xml:space="preserve">["MIN_LVL"] = "140"; </v>
      </c>
      <c r="AN159" t="str">
        <f t="shared" si="101"/>
        <v/>
      </c>
      <c r="AO159" t="str">
        <f t="shared" si="102"/>
        <v xml:space="preserve">["NAME"] = { ["EN"] = "Ledger-keepers: Umbar Barharbêl: Allegiance Level 29"; }; </v>
      </c>
      <c r="AP159" t="str">
        <f t="shared" si="103"/>
        <v/>
      </c>
      <c r="AQ159" t="str">
        <f t="shared" si="104"/>
        <v/>
      </c>
      <c r="AR159" t="str">
        <f t="shared" si="105"/>
        <v/>
      </c>
      <c r="AS159" t="str">
        <f t="shared" si="107"/>
        <v>};</v>
      </c>
    </row>
    <row r="160" spans="1:45" x14ac:dyDescent="0.25">
      <c r="A160">
        <v>1879473431</v>
      </c>
      <c r="C160" t="s">
        <v>3640</v>
      </c>
      <c r="D160" t="s">
        <v>30</v>
      </c>
      <c r="J160">
        <v>3</v>
      </c>
      <c r="K160" t="s">
        <v>2898</v>
      </c>
      <c r="L160">
        <v>140</v>
      </c>
      <c r="S160" t="str">
        <f t="shared" si="83"/>
        <v>[159] = {["ID"] = 1879473431; }; -- Ledger-keepers: Umbar Barharbêl: Allegiance Level 28</v>
      </c>
      <c r="T160" s="1" t="e">
        <f t="shared" si="84"/>
        <v>#N/A</v>
      </c>
      <c r="U160">
        <f t="shared" si="106"/>
        <v>159</v>
      </c>
      <c r="V160" t="str">
        <f t="shared" si="85"/>
        <v>[159] = {</v>
      </c>
      <c r="W160" t="str">
        <f t="shared" si="86"/>
        <v xml:space="preserve">["ID"] = 1879473431; </v>
      </c>
      <c r="X160" t="str">
        <f t="shared" si="87"/>
        <v xml:space="preserve">["ID"] = 1879473431; </v>
      </c>
      <c r="Y160" t="str">
        <f t="shared" si="88"/>
        <v/>
      </c>
      <c r="Z160" s="1" t="str">
        <f t="shared" si="89"/>
        <v xml:space="preserve">                      </v>
      </c>
      <c r="AA160">
        <f>VLOOKUP(D160,Type!A$2:B$16,2,)</f>
        <v>7</v>
      </c>
      <c r="AB160" t="str">
        <f t="shared" si="90"/>
        <v xml:space="preserve">["TYPE"] =  7; </v>
      </c>
      <c r="AC160" t="str">
        <f t="shared" si="91"/>
        <v>0</v>
      </c>
      <c r="AD160" t="str">
        <f t="shared" si="92"/>
        <v xml:space="preserve">["VXP"] =    0; </v>
      </c>
      <c r="AE160" t="str">
        <f t="shared" si="93"/>
        <v>0</v>
      </c>
      <c r="AF160" t="str">
        <f t="shared" si="94"/>
        <v xml:space="preserve">["LP"] = 0; </v>
      </c>
      <c r="AG160" t="str">
        <f t="shared" si="95"/>
        <v>0</v>
      </c>
      <c r="AH160" t="str">
        <f t="shared" si="96"/>
        <v xml:space="preserve">["REP"] = 0; </v>
      </c>
      <c r="AI160" t="e">
        <f>VLOOKUP(P160,Faction!A$2:B$77,2,)</f>
        <v>#N/A</v>
      </c>
      <c r="AJ160" t="e">
        <f t="shared" si="97"/>
        <v>#N/A</v>
      </c>
      <c r="AK160" t="str">
        <f t="shared" si="98"/>
        <v xml:space="preserve">["TIER"] = 3; </v>
      </c>
      <c r="AL160" t="str">
        <f t="shared" si="99"/>
        <v xml:space="preserve">["MINI_TIER"] = "Y"; </v>
      </c>
      <c r="AM160" t="str">
        <f t="shared" si="100"/>
        <v xml:space="preserve">["MIN_LVL"] = "140"; </v>
      </c>
      <c r="AN160" t="str">
        <f t="shared" si="101"/>
        <v/>
      </c>
      <c r="AO160" t="str">
        <f t="shared" si="102"/>
        <v xml:space="preserve">["NAME"] = { ["EN"] = "Ledger-keepers: Umbar Barharbêl: Allegiance Level 28"; }; </v>
      </c>
      <c r="AP160" t="str">
        <f t="shared" si="103"/>
        <v/>
      </c>
      <c r="AQ160" t="str">
        <f t="shared" si="104"/>
        <v/>
      </c>
      <c r="AR160" t="str">
        <f t="shared" si="105"/>
        <v/>
      </c>
      <c r="AS160" t="str">
        <f t="shared" si="107"/>
        <v>};</v>
      </c>
    </row>
    <row r="161" spans="1:45" x14ac:dyDescent="0.25">
      <c r="A161">
        <v>1879473528</v>
      </c>
      <c r="C161" t="s">
        <v>3641</v>
      </c>
      <c r="D161" t="s">
        <v>30</v>
      </c>
      <c r="J161">
        <v>4</v>
      </c>
      <c r="K161" t="s">
        <v>2898</v>
      </c>
      <c r="L161">
        <v>140</v>
      </c>
      <c r="S161" t="str">
        <f t="shared" si="83"/>
        <v>[160] = {["ID"] = 1879473528; }; -- Ledger-keepers: Umbar Barharbêl: Allegiance Level 27</v>
      </c>
      <c r="T161" s="1" t="e">
        <f t="shared" si="84"/>
        <v>#N/A</v>
      </c>
      <c r="U161">
        <f t="shared" si="106"/>
        <v>160</v>
      </c>
      <c r="V161" t="str">
        <f t="shared" si="85"/>
        <v>[160] = {</v>
      </c>
      <c r="W161" t="str">
        <f t="shared" si="86"/>
        <v xml:space="preserve">["ID"] = 1879473528; </v>
      </c>
      <c r="X161" t="str">
        <f t="shared" si="87"/>
        <v xml:space="preserve">["ID"] = 1879473528; </v>
      </c>
      <c r="Y161" t="str">
        <f t="shared" si="88"/>
        <v/>
      </c>
      <c r="Z161" s="1" t="str">
        <f t="shared" si="89"/>
        <v xml:space="preserve">                      </v>
      </c>
      <c r="AA161">
        <f>VLOOKUP(D161,Type!A$2:B$16,2,)</f>
        <v>7</v>
      </c>
      <c r="AB161" t="str">
        <f t="shared" si="90"/>
        <v xml:space="preserve">["TYPE"] =  7; </v>
      </c>
      <c r="AC161" t="str">
        <f t="shared" si="91"/>
        <v>0</v>
      </c>
      <c r="AD161" t="str">
        <f t="shared" si="92"/>
        <v xml:space="preserve">["VXP"] =    0; </v>
      </c>
      <c r="AE161" t="str">
        <f t="shared" si="93"/>
        <v>0</v>
      </c>
      <c r="AF161" t="str">
        <f t="shared" si="94"/>
        <v xml:space="preserve">["LP"] = 0; </v>
      </c>
      <c r="AG161" t="str">
        <f t="shared" si="95"/>
        <v>0</v>
      </c>
      <c r="AH161" t="str">
        <f t="shared" si="96"/>
        <v xml:space="preserve">["REP"] = 0; </v>
      </c>
      <c r="AI161" t="e">
        <f>VLOOKUP(P161,Faction!A$2:B$77,2,)</f>
        <v>#N/A</v>
      </c>
      <c r="AJ161" t="e">
        <f t="shared" si="97"/>
        <v>#N/A</v>
      </c>
      <c r="AK161" t="str">
        <f t="shared" si="98"/>
        <v xml:space="preserve">["TIER"] = 4; </v>
      </c>
      <c r="AL161" t="str">
        <f t="shared" si="99"/>
        <v xml:space="preserve">["MINI_TIER"] = "Y"; </v>
      </c>
      <c r="AM161" t="str">
        <f t="shared" si="100"/>
        <v xml:space="preserve">["MIN_LVL"] = "140"; </v>
      </c>
      <c r="AN161" t="str">
        <f t="shared" si="101"/>
        <v/>
      </c>
      <c r="AO161" t="str">
        <f t="shared" si="102"/>
        <v xml:space="preserve">["NAME"] = { ["EN"] = "Ledger-keepers: Umbar Barharbêl: Allegiance Level 27"; }; </v>
      </c>
      <c r="AP161" t="str">
        <f t="shared" si="103"/>
        <v/>
      </c>
      <c r="AQ161" t="str">
        <f t="shared" si="104"/>
        <v/>
      </c>
      <c r="AR161" t="str">
        <f t="shared" si="105"/>
        <v/>
      </c>
      <c r="AS161" t="str">
        <f t="shared" si="107"/>
        <v>};</v>
      </c>
    </row>
    <row r="162" spans="1:45" x14ac:dyDescent="0.25">
      <c r="A162">
        <v>1879473447</v>
      </c>
      <c r="C162" t="s">
        <v>3642</v>
      </c>
      <c r="D162" t="s">
        <v>30</v>
      </c>
      <c r="J162">
        <v>5</v>
      </c>
      <c r="K162" t="s">
        <v>2898</v>
      </c>
      <c r="L162">
        <v>140</v>
      </c>
      <c r="S162" t="str">
        <f t="shared" si="83"/>
        <v>[161] = {["ID"] = 1879473447; }; -- Ledger-keepers: Umbar Barharbêl: Allegiance Level 26</v>
      </c>
      <c r="T162" s="1" t="e">
        <f t="shared" si="84"/>
        <v>#N/A</v>
      </c>
      <c r="U162">
        <f t="shared" si="106"/>
        <v>161</v>
      </c>
      <c r="V162" t="str">
        <f t="shared" si="85"/>
        <v>[161] = {</v>
      </c>
      <c r="W162" t="str">
        <f t="shared" si="86"/>
        <v xml:space="preserve">["ID"] = 1879473447; </v>
      </c>
      <c r="X162" t="str">
        <f t="shared" si="87"/>
        <v xml:space="preserve">["ID"] = 1879473447; </v>
      </c>
      <c r="Y162" t="str">
        <f t="shared" si="88"/>
        <v/>
      </c>
      <c r="Z162" s="1" t="str">
        <f t="shared" si="89"/>
        <v xml:space="preserve">                      </v>
      </c>
      <c r="AA162">
        <f>VLOOKUP(D162,Type!A$2:B$16,2,)</f>
        <v>7</v>
      </c>
      <c r="AB162" t="str">
        <f t="shared" si="90"/>
        <v xml:space="preserve">["TYPE"] =  7; </v>
      </c>
      <c r="AC162" t="str">
        <f t="shared" si="91"/>
        <v>0</v>
      </c>
      <c r="AD162" t="str">
        <f t="shared" si="92"/>
        <v xml:space="preserve">["VXP"] =    0; </v>
      </c>
      <c r="AE162" t="str">
        <f t="shared" si="93"/>
        <v>0</v>
      </c>
      <c r="AF162" t="str">
        <f t="shared" si="94"/>
        <v xml:space="preserve">["LP"] = 0; </v>
      </c>
      <c r="AG162" t="str">
        <f t="shared" si="95"/>
        <v>0</v>
      </c>
      <c r="AH162" t="str">
        <f t="shared" si="96"/>
        <v xml:space="preserve">["REP"] = 0; </v>
      </c>
      <c r="AI162" t="e">
        <f>VLOOKUP(P162,Faction!A$2:B$77,2,)</f>
        <v>#N/A</v>
      </c>
      <c r="AJ162" t="e">
        <f t="shared" si="97"/>
        <v>#N/A</v>
      </c>
      <c r="AK162" t="str">
        <f t="shared" si="98"/>
        <v xml:space="preserve">["TIER"] = 5; </v>
      </c>
      <c r="AL162" t="str">
        <f t="shared" si="99"/>
        <v xml:space="preserve">["MINI_TIER"] = "Y"; </v>
      </c>
      <c r="AM162" t="str">
        <f t="shared" si="100"/>
        <v xml:space="preserve">["MIN_LVL"] = "140"; </v>
      </c>
      <c r="AN162" t="str">
        <f t="shared" si="101"/>
        <v/>
      </c>
      <c r="AO162" t="str">
        <f t="shared" si="102"/>
        <v xml:space="preserve">["NAME"] = { ["EN"] = "Ledger-keepers: Umbar Barharbêl: Allegiance Level 26"; }; </v>
      </c>
      <c r="AP162" t="str">
        <f t="shared" si="103"/>
        <v/>
      </c>
      <c r="AQ162" t="str">
        <f t="shared" si="104"/>
        <v/>
      </c>
      <c r="AR162" t="str">
        <f t="shared" si="105"/>
        <v/>
      </c>
      <c r="AS162" t="str">
        <f t="shared" si="107"/>
        <v>};</v>
      </c>
    </row>
    <row r="163" spans="1:45" x14ac:dyDescent="0.25">
      <c r="A163">
        <v>1879473540</v>
      </c>
      <c r="C163" t="s">
        <v>3643</v>
      </c>
      <c r="D163" t="s">
        <v>30</v>
      </c>
      <c r="J163">
        <v>6</v>
      </c>
      <c r="K163" t="s">
        <v>2898</v>
      </c>
      <c r="L163">
        <v>140</v>
      </c>
      <c r="S163" t="str">
        <f t="shared" si="83"/>
        <v>[162] = {["ID"] = 1879473540; }; -- Ledger-keepers: Umbar Barharbêl: Allegiance Level 25</v>
      </c>
      <c r="T163" s="1" t="e">
        <f t="shared" si="84"/>
        <v>#N/A</v>
      </c>
      <c r="U163">
        <f t="shared" si="106"/>
        <v>162</v>
      </c>
      <c r="V163" t="str">
        <f t="shared" si="85"/>
        <v>[162] = {</v>
      </c>
      <c r="W163" t="str">
        <f t="shared" si="86"/>
        <v xml:space="preserve">["ID"] = 1879473540; </v>
      </c>
      <c r="X163" t="str">
        <f t="shared" si="87"/>
        <v xml:space="preserve">["ID"] = 1879473540; </v>
      </c>
      <c r="Y163" t="str">
        <f t="shared" si="88"/>
        <v/>
      </c>
      <c r="Z163" s="1" t="str">
        <f t="shared" si="89"/>
        <v xml:space="preserve">                      </v>
      </c>
      <c r="AA163">
        <f>VLOOKUP(D163,Type!A$2:B$16,2,)</f>
        <v>7</v>
      </c>
      <c r="AB163" t="str">
        <f t="shared" si="90"/>
        <v xml:space="preserve">["TYPE"] =  7; </v>
      </c>
      <c r="AC163" t="str">
        <f t="shared" si="91"/>
        <v>0</v>
      </c>
      <c r="AD163" t="str">
        <f t="shared" si="92"/>
        <v xml:space="preserve">["VXP"] =    0; </v>
      </c>
      <c r="AE163" t="str">
        <f t="shared" si="93"/>
        <v>0</v>
      </c>
      <c r="AF163" t="str">
        <f t="shared" si="94"/>
        <v xml:space="preserve">["LP"] = 0; </v>
      </c>
      <c r="AG163" t="str">
        <f t="shared" si="95"/>
        <v>0</v>
      </c>
      <c r="AH163" t="str">
        <f t="shared" si="96"/>
        <v xml:space="preserve">["REP"] = 0; </v>
      </c>
      <c r="AI163" t="e">
        <f>VLOOKUP(P163,Faction!A$2:B$77,2,)</f>
        <v>#N/A</v>
      </c>
      <c r="AJ163" t="e">
        <f t="shared" si="97"/>
        <v>#N/A</v>
      </c>
      <c r="AK163" t="str">
        <f t="shared" si="98"/>
        <v xml:space="preserve">["TIER"] = 6; </v>
      </c>
      <c r="AL163" t="str">
        <f t="shared" si="99"/>
        <v xml:space="preserve">["MINI_TIER"] = "Y"; </v>
      </c>
      <c r="AM163" t="str">
        <f t="shared" si="100"/>
        <v xml:space="preserve">["MIN_LVL"] = "140"; </v>
      </c>
      <c r="AN163" t="str">
        <f t="shared" si="101"/>
        <v/>
      </c>
      <c r="AO163" t="str">
        <f t="shared" si="102"/>
        <v xml:space="preserve">["NAME"] = { ["EN"] = "Ledger-keepers: Umbar Barharbêl: Allegiance Level 25"; }; </v>
      </c>
      <c r="AP163" t="str">
        <f t="shared" si="103"/>
        <v/>
      </c>
      <c r="AQ163" t="str">
        <f t="shared" si="104"/>
        <v/>
      </c>
      <c r="AR163" t="str">
        <f t="shared" si="105"/>
        <v/>
      </c>
      <c r="AS163" t="str">
        <f t="shared" si="107"/>
        <v>};</v>
      </c>
    </row>
    <row r="164" spans="1:45" x14ac:dyDescent="0.25">
      <c r="A164">
        <v>1879473461</v>
      </c>
      <c r="C164" t="s">
        <v>3644</v>
      </c>
      <c r="D164" t="s">
        <v>30</v>
      </c>
      <c r="J164">
        <v>7</v>
      </c>
      <c r="K164" t="s">
        <v>2898</v>
      </c>
      <c r="L164">
        <v>140</v>
      </c>
      <c r="S164" t="str">
        <f t="shared" si="83"/>
        <v>[163] = {["ID"] = 1879473461; }; -- Ledger-keepers: Umbar Barharbêl: Allegiance Level 24</v>
      </c>
      <c r="T164" s="1" t="e">
        <f t="shared" si="84"/>
        <v>#N/A</v>
      </c>
      <c r="U164">
        <f t="shared" si="106"/>
        <v>163</v>
      </c>
      <c r="V164" t="str">
        <f t="shared" si="85"/>
        <v>[163] = {</v>
      </c>
      <c r="W164" t="str">
        <f t="shared" si="86"/>
        <v xml:space="preserve">["ID"] = 1879473461; </v>
      </c>
      <c r="X164" t="str">
        <f t="shared" si="87"/>
        <v xml:space="preserve">["ID"] = 1879473461; </v>
      </c>
      <c r="Y164" t="str">
        <f t="shared" si="88"/>
        <v/>
      </c>
      <c r="Z164" s="1" t="str">
        <f t="shared" si="89"/>
        <v xml:space="preserve">                      </v>
      </c>
      <c r="AA164">
        <f>VLOOKUP(D164,Type!A$2:B$16,2,)</f>
        <v>7</v>
      </c>
      <c r="AB164" t="str">
        <f t="shared" si="90"/>
        <v xml:space="preserve">["TYPE"] =  7; </v>
      </c>
      <c r="AC164" t="str">
        <f t="shared" si="91"/>
        <v>0</v>
      </c>
      <c r="AD164" t="str">
        <f t="shared" si="92"/>
        <v xml:space="preserve">["VXP"] =    0; </v>
      </c>
      <c r="AE164" t="str">
        <f t="shared" si="93"/>
        <v>0</v>
      </c>
      <c r="AF164" t="str">
        <f t="shared" si="94"/>
        <v xml:space="preserve">["LP"] = 0; </v>
      </c>
      <c r="AG164" t="str">
        <f t="shared" si="95"/>
        <v>0</v>
      </c>
      <c r="AH164" t="str">
        <f t="shared" si="96"/>
        <v xml:space="preserve">["REP"] = 0; </v>
      </c>
      <c r="AI164" t="e">
        <f>VLOOKUP(P164,Faction!A$2:B$77,2,)</f>
        <v>#N/A</v>
      </c>
      <c r="AJ164" t="e">
        <f t="shared" si="97"/>
        <v>#N/A</v>
      </c>
      <c r="AK164" t="str">
        <f t="shared" si="98"/>
        <v xml:space="preserve">["TIER"] = 7; </v>
      </c>
      <c r="AL164" t="str">
        <f t="shared" si="99"/>
        <v xml:space="preserve">["MINI_TIER"] = "Y"; </v>
      </c>
      <c r="AM164" t="str">
        <f t="shared" si="100"/>
        <v xml:space="preserve">["MIN_LVL"] = "140"; </v>
      </c>
      <c r="AN164" t="str">
        <f t="shared" si="101"/>
        <v/>
      </c>
      <c r="AO164" t="str">
        <f t="shared" si="102"/>
        <v xml:space="preserve">["NAME"] = { ["EN"] = "Ledger-keepers: Umbar Barharbêl: Allegiance Level 24"; }; </v>
      </c>
      <c r="AP164" t="str">
        <f t="shared" si="103"/>
        <v/>
      </c>
      <c r="AQ164" t="str">
        <f t="shared" si="104"/>
        <v/>
      </c>
      <c r="AR164" t="str">
        <f t="shared" si="105"/>
        <v/>
      </c>
      <c r="AS164" t="str">
        <f t="shared" si="107"/>
        <v>};</v>
      </c>
    </row>
    <row r="165" spans="1:45" x14ac:dyDescent="0.25">
      <c r="A165">
        <v>1879473555</v>
      </c>
      <c r="C165" t="s">
        <v>3645</v>
      </c>
      <c r="D165" t="s">
        <v>30</v>
      </c>
      <c r="J165">
        <v>8</v>
      </c>
      <c r="K165" t="s">
        <v>2898</v>
      </c>
      <c r="L165">
        <v>140</v>
      </c>
      <c r="S165" t="str">
        <f t="shared" si="83"/>
        <v>[164] = {["ID"] = 1879473555; }; -- Ledger-keepers: Umbar Barharbêl: Allegiance Level 23</v>
      </c>
      <c r="T165" s="1" t="e">
        <f t="shared" si="84"/>
        <v>#N/A</v>
      </c>
      <c r="U165">
        <f t="shared" si="106"/>
        <v>164</v>
      </c>
      <c r="V165" t="str">
        <f t="shared" si="85"/>
        <v>[164] = {</v>
      </c>
      <c r="W165" t="str">
        <f t="shared" si="86"/>
        <v xml:space="preserve">["ID"] = 1879473555; </v>
      </c>
      <c r="X165" t="str">
        <f t="shared" si="87"/>
        <v xml:space="preserve">["ID"] = 1879473555; </v>
      </c>
      <c r="Y165" t="str">
        <f t="shared" si="88"/>
        <v/>
      </c>
      <c r="Z165" s="1" t="str">
        <f t="shared" si="89"/>
        <v xml:space="preserve">                      </v>
      </c>
      <c r="AA165">
        <f>VLOOKUP(D165,Type!A$2:B$16,2,)</f>
        <v>7</v>
      </c>
      <c r="AB165" t="str">
        <f t="shared" si="90"/>
        <v xml:space="preserve">["TYPE"] =  7; </v>
      </c>
      <c r="AC165" t="str">
        <f t="shared" si="91"/>
        <v>0</v>
      </c>
      <c r="AD165" t="str">
        <f t="shared" si="92"/>
        <v xml:space="preserve">["VXP"] =    0; </v>
      </c>
      <c r="AE165" t="str">
        <f t="shared" si="93"/>
        <v>0</v>
      </c>
      <c r="AF165" t="str">
        <f t="shared" si="94"/>
        <v xml:space="preserve">["LP"] = 0; </v>
      </c>
      <c r="AG165" t="str">
        <f t="shared" si="95"/>
        <v>0</v>
      </c>
      <c r="AH165" t="str">
        <f t="shared" si="96"/>
        <v xml:space="preserve">["REP"] = 0; </v>
      </c>
      <c r="AI165" t="e">
        <f>VLOOKUP(P165,Faction!A$2:B$77,2,)</f>
        <v>#N/A</v>
      </c>
      <c r="AJ165" t="e">
        <f t="shared" si="97"/>
        <v>#N/A</v>
      </c>
      <c r="AK165" t="str">
        <f t="shared" si="98"/>
        <v xml:space="preserve">["TIER"] = 8; </v>
      </c>
      <c r="AL165" t="str">
        <f t="shared" si="99"/>
        <v xml:space="preserve">["MINI_TIER"] = "Y"; </v>
      </c>
      <c r="AM165" t="str">
        <f t="shared" si="100"/>
        <v xml:space="preserve">["MIN_LVL"] = "140"; </v>
      </c>
      <c r="AN165" t="str">
        <f t="shared" si="101"/>
        <v/>
      </c>
      <c r="AO165" t="str">
        <f t="shared" si="102"/>
        <v xml:space="preserve">["NAME"] = { ["EN"] = "Ledger-keepers: Umbar Barharbêl: Allegiance Level 23"; }; </v>
      </c>
      <c r="AP165" t="str">
        <f t="shared" si="103"/>
        <v/>
      </c>
      <c r="AQ165" t="str">
        <f t="shared" si="104"/>
        <v/>
      </c>
      <c r="AR165" t="str">
        <f t="shared" si="105"/>
        <v/>
      </c>
      <c r="AS165" t="str">
        <f t="shared" si="107"/>
        <v>};</v>
      </c>
    </row>
    <row r="166" spans="1:45" x14ac:dyDescent="0.25">
      <c r="A166">
        <v>1879473478</v>
      </c>
      <c r="C166" t="s">
        <v>3646</v>
      </c>
      <c r="D166" t="s">
        <v>30</v>
      </c>
      <c r="J166">
        <v>9</v>
      </c>
      <c r="K166" t="s">
        <v>2898</v>
      </c>
      <c r="L166">
        <v>140</v>
      </c>
      <c r="S166" t="str">
        <f t="shared" si="83"/>
        <v>[165] = {["ID"] = 1879473478; }; -- Ledger-keepers: Umbar Barharbêl: Allegiance Level 22</v>
      </c>
      <c r="T166" s="1" t="e">
        <f t="shared" si="84"/>
        <v>#N/A</v>
      </c>
      <c r="U166">
        <f t="shared" si="106"/>
        <v>165</v>
      </c>
      <c r="V166" t="str">
        <f t="shared" si="85"/>
        <v>[165] = {</v>
      </c>
      <c r="W166" t="str">
        <f t="shared" si="86"/>
        <v xml:space="preserve">["ID"] = 1879473478; </v>
      </c>
      <c r="X166" t="str">
        <f t="shared" si="87"/>
        <v xml:space="preserve">["ID"] = 1879473478; </v>
      </c>
      <c r="Y166" t="str">
        <f t="shared" si="88"/>
        <v/>
      </c>
      <c r="Z166" s="1" t="str">
        <f t="shared" si="89"/>
        <v xml:space="preserve">                      </v>
      </c>
      <c r="AA166">
        <f>VLOOKUP(D166,Type!A$2:B$16,2,)</f>
        <v>7</v>
      </c>
      <c r="AB166" t="str">
        <f t="shared" si="90"/>
        <v xml:space="preserve">["TYPE"] =  7; </v>
      </c>
      <c r="AC166" t="str">
        <f t="shared" si="91"/>
        <v>0</v>
      </c>
      <c r="AD166" t="str">
        <f t="shared" si="92"/>
        <v xml:space="preserve">["VXP"] =    0; </v>
      </c>
      <c r="AE166" t="str">
        <f t="shared" si="93"/>
        <v>0</v>
      </c>
      <c r="AF166" t="str">
        <f t="shared" si="94"/>
        <v xml:space="preserve">["LP"] = 0; </v>
      </c>
      <c r="AG166" t="str">
        <f t="shared" si="95"/>
        <v>0</v>
      </c>
      <c r="AH166" t="str">
        <f t="shared" si="96"/>
        <v xml:space="preserve">["REP"] = 0; </v>
      </c>
      <c r="AI166" t="e">
        <f>VLOOKUP(P166,Faction!A$2:B$77,2,)</f>
        <v>#N/A</v>
      </c>
      <c r="AJ166" t="e">
        <f t="shared" si="97"/>
        <v>#N/A</v>
      </c>
      <c r="AK166" t="str">
        <f t="shared" si="98"/>
        <v xml:space="preserve">["TIER"] = 9; </v>
      </c>
      <c r="AL166" t="str">
        <f t="shared" si="99"/>
        <v xml:space="preserve">["MINI_TIER"] = "Y"; </v>
      </c>
      <c r="AM166" t="str">
        <f t="shared" si="100"/>
        <v xml:space="preserve">["MIN_LVL"] = "140"; </v>
      </c>
      <c r="AN166" t="str">
        <f t="shared" si="101"/>
        <v/>
      </c>
      <c r="AO166" t="str">
        <f t="shared" si="102"/>
        <v xml:space="preserve">["NAME"] = { ["EN"] = "Ledger-keepers: Umbar Barharbêl: Allegiance Level 22"; }; </v>
      </c>
      <c r="AP166" t="str">
        <f t="shared" si="103"/>
        <v/>
      </c>
      <c r="AQ166" t="str">
        <f t="shared" si="104"/>
        <v/>
      </c>
      <c r="AR166" t="str">
        <f t="shared" si="105"/>
        <v/>
      </c>
      <c r="AS166" t="str">
        <f t="shared" si="107"/>
        <v>};</v>
      </c>
    </row>
    <row r="167" spans="1:45" x14ac:dyDescent="0.25">
      <c r="A167">
        <v>1879473430</v>
      </c>
      <c r="C167" t="s">
        <v>3647</v>
      </c>
      <c r="D167" t="s">
        <v>30</v>
      </c>
      <c r="J167">
        <v>10</v>
      </c>
      <c r="K167" t="s">
        <v>2898</v>
      </c>
      <c r="L167">
        <v>140</v>
      </c>
      <c r="S167" t="str">
        <f t="shared" si="83"/>
        <v>[166] = {["ID"] = 1879473430; }; -- Ledger-keepers: Umbar Barharbêl: Allegiance Level 21</v>
      </c>
      <c r="T167" s="1" t="e">
        <f t="shared" si="84"/>
        <v>#N/A</v>
      </c>
      <c r="U167">
        <f t="shared" si="106"/>
        <v>166</v>
      </c>
      <c r="V167" t="str">
        <f t="shared" si="85"/>
        <v>[166] = {</v>
      </c>
      <c r="W167" t="str">
        <f t="shared" si="86"/>
        <v xml:space="preserve">["ID"] = 1879473430; </v>
      </c>
      <c r="X167" t="str">
        <f t="shared" si="87"/>
        <v xml:space="preserve">["ID"] = 1879473430; </v>
      </c>
      <c r="Y167" t="str">
        <f t="shared" si="88"/>
        <v/>
      </c>
      <c r="Z167" s="1" t="str">
        <f t="shared" si="89"/>
        <v xml:space="preserve">                      </v>
      </c>
      <c r="AA167">
        <f>VLOOKUP(D167,Type!A$2:B$16,2,)</f>
        <v>7</v>
      </c>
      <c r="AB167" t="str">
        <f t="shared" si="90"/>
        <v xml:space="preserve">["TYPE"] =  7; </v>
      </c>
      <c r="AC167" t="str">
        <f t="shared" si="91"/>
        <v>0</v>
      </c>
      <c r="AD167" t="str">
        <f t="shared" si="92"/>
        <v xml:space="preserve">["VXP"] =    0; </v>
      </c>
      <c r="AE167" t="str">
        <f t="shared" si="93"/>
        <v>0</v>
      </c>
      <c r="AF167" t="str">
        <f t="shared" si="94"/>
        <v xml:space="preserve">["LP"] = 0; </v>
      </c>
      <c r="AG167" t="str">
        <f t="shared" si="95"/>
        <v>0</v>
      </c>
      <c r="AH167" t="str">
        <f t="shared" si="96"/>
        <v xml:space="preserve">["REP"] = 0; </v>
      </c>
      <c r="AI167" t="e">
        <f>VLOOKUP(P167,Faction!A$2:B$77,2,)</f>
        <v>#N/A</v>
      </c>
      <c r="AJ167" t="e">
        <f t="shared" si="97"/>
        <v>#N/A</v>
      </c>
      <c r="AK167" t="str">
        <f t="shared" si="98"/>
        <v xml:space="preserve">["TIER"] = 10; </v>
      </c>
      <c r="AL167" t="str">
        <f t="shared" si="99"/>
        <v xml:space="preserve">["MINI_TIER"] = "Y"; </v>
      </c>
      <c r="AM167" t="str">
        <f t="shared" si="100"/>
        <v xml:space="preserve">["MIN_LVL"] = "140"; </v>
      </c>
      <c r="AN167" t="str">
        <f t="shared" si="101"/>
        <v/>
      </c>
      <c r="AO167" t="str">
        <f t="shared" si="102"/>
        <v xml:space="preserve">["NAME"] = { ["EN"] = "Ledger-keepers: Umbar Barharbêl: Allegiance Level 21"; }; </v>
      </c>
      <c r="AP167" t="str">
        <f t="shared" si="103"/>
        <v/>
      </c>
      <c r="AQ167" t="str">
        <f t="shared" si="104"/>
        <v/>
      </c>
      <c r="AR167" t="str">
        <f t="shared" si="105"/>
        <v/>
      </c>
      <c r="AS167" t="str">
        <f t="shared" si="107"/>
        <v>};</v>
      </c>
    </row>
    <row r="168" spans="1:45" x14ac:dyDescent="0.25">
      <c r="A168">
        <v>1879473494</v>
      </c>
      <c r="C168" t="s">
        <v>3648</v>
      </c>
      <c r="D168" t="s">
        <v>30</v>
      </c>
      <c r="J168">
        <v>11</v>
      </c>
      <c r="K168" t="s">
        <v>2898</v>
      </c>
      <c r="L168">
        <v>140</v>
      </c>
      <c r="S168" t="str">
        <f t="shared" si="83"/>
        <v>[167] = {["ID"] = 1879473494; }; -- Ledger-keepers: Umbar Barharbêl: Allegiance Level 20</v>
      </c>
      <c r="T168" s="1" t="e">
        <f t="shared" si="84"/>
        <v>#N/A</v>
      </c>
      <c r="U168">
        <f t="shared" si="106"/>
        <v>167</v>
      </c>
      <c r="V168" t="str">
        <f t="shared" si="85"/>
        <v>[167] = {</v>
      </c>
      <c r="W168" t="str">
        <f t="shared" si="86"/>
        <v xml:space="preserve">["ID"] = 1879473494; </v>
      </c>
      <c r="X168" t="str">
        <f t="shared" si="87"/>
        <v xml:space="preserve">["ID"] = 1879473494; </v>
      </c>
      <c r="Y168" t="str">
        <f t="shared" si="88"/>
        <v/>
      </c>
      <c r="Z168" s="1" t="str">
        <f t="shared" si="89"/>
        <v xml:space="preserve">                      </v>
      </c>
      <c r="AA168">
        <f>VLOOKUP(D168,Type!A$2:B$16,2,)</f>
        <v>7</v>
      </c>
      <c r="AB168" t="str">
        <f t="shared" si="90"/>
        <v xml:space="preserve">["TYPE"] =  7; </v>
      </c>
      <c r="AC168" t="str">
        <f t="shared" si="91"/>
        <v>0</v>
      </c>
      <c r="AD168" t="str">
        <f t="shared" si="92"/>
        <v xml:space="preserve">["VXP"] =    0; </v>
      </c>
      <c r="AE168" t="str">
        <f t="shared" si="93"/>
        <v>0</v>
      </c>
      <c r="AF168" t="str">
        <f t="shared" si="94"/>
        <v xml:space="preserve">["LP"] = 0; </v>
      </c>
      <c r="AG168" t="str">
        <f t="shared" si="95"/>
        <v>0</v>
      </c>
      <c r="AH168" t="str">
        <f t="shared" si="96"/>
        <v xml:space="preserve">["REP"] = 0; </v>
      </c>
      <c r="AI168" t="e">
        <f>VLOOKUP(P168,Faction!A$2:B$77,2,)</f>
        <v>#N/A</v>
      </c>
      <c r="AJ168" t="e">
        <f t="shared" si="97"/>
        <v>#N/A</v>
      </c>
      <c r="AK168" t="str">
        <f t="shared" si="98"/>
        <v xml:space="preserve">["TIER"] = 11; </v>
      </c>
      <c r="AL168" t="str">
        <f t="shared" si="99"/>
        <v xml:space="preserve">["MINI_TIER"] = "Y"; </v>
      </c>
      <c r="AM168" t="str">
        <f t="shared" si="100"/>
        <v xml:space="preserve">["MIN_LVL"] = "140"; </v>
      </c>
      <c r="AN168" t="str">
        <f t="shared" si="101"/>
        <v/>
      </c>
      <c r="AO168" t="str">
        <f t="shared" si="102"/>
        <v xml:space="preserve">["NAME"] = { ["EN"] = "Ledger-keepers: Umbar Barharbêl: Allegiance Level 20"; }; </v>
      </c>
      <c r="AP168" t="str">
        <f t="shared" si="103"/>
        <v/>
      </c>
      <c r="AQ168" t="str">
        <f t="shared" si="104"/>
        <v/>
      </c>
      <c r="AR168" t="str">
        <f t="shared" si="105"/>
        <v/>
      </c>
      <c r="AS168" t="str">
        <f t="shared" si="107"/>
        <v>};</v>
      </c>
    </row>
    <row r="169" spans="1:45" x14ac:dyDescent="0.25">
      <c r="A169">
        <v>1879473529</v>
      </c>
      <c r="C169" t="s">
        <v>3649</v>
      </c>
      <c r="D169" t="s">
        <v>30</v>
      </c>
      <c r="J169">
        <v>12</v>
      </c>
      <c r="K169" t="s">
        <v>2898</v>
      </c>
      <c r="L169">
        <v>140</v>
      </c>
      <c r="S169" t="str">
        <f t="shared" si="83"/>
        <v>[168] = {["ID"] = 1879473529; }; -- Ledger-keepers: Umbar Barharbêl: Allegiance Level 19</v>
      </c>
      <c r="T169" s="1" t="e">
        <f t="shared" si="84"/>
        <v>#N/A</v>
      </c>
      <c r="U169">
        <f t="shared" si="106"/>
        <v>168</v>
      </c>
      <c r="V169" t="str">
        <f t="shared" si="85"/>
        <v>[168] = {</v>
      </c>
      <c r="W169" t="str">
        <f t="shared" si="86"/>
        <v xml:space="preserve">["ID"] = 1879473529; </v>
      </c>
      <c r="X169" t="str">
        <f t="shared" si="87"/>
        <v xml:space="preserve">["ID"] = 1879473529; </v>
      </c>
      <c r="Y169" t="str">
        <f t="shared" si="88"/>
        <v/>
      </c>
      <c r="Z169" s="1" t="str">
        <f t="shared" si="89"/>
        <v xml:space="preserve">                      </v>
      </c>
      <c r="AA169">
        <f>VLOOKUP(D169,Type!A$2:B$16,2,)</f>
        <v>7</v>
      </c>
      <c r="AB169" t="str">
        <f t="shared" si="90"/>
        <v xml:space="preserve">["TYPE"] =  7; </v>
      </c>
      <c r="AC169" t="str">
        <f t="shared" si="91"/>
        <v>0</v>
      </c>
      <c r="AD169" t="str">
        <f t="shared" si="92"/>
        <v xml:space="preserve">["VXP"] =    0; </v>
      </c>
      <c r="AE169" t="str">
        <f t="shared" si="93"/>
        <v>0</v>
      </c>
      <c r="AF169" t="str">
        <f t="shared" si="94"/>
        <v xml:space="preserve">["LP"] = 0; </v>
      </c>
      <c r="AG169" t="str">
        <f t="shared" si="95"/>
        <v>0</v>
      </c>
      <c r="AH169" t="str">
        <f t="shared" si="96"/>
        <v xml:space="preserve">["REP"] = 0; </v>
      </c>
      <c r="AI169" t="e">
        <f>VLOOKUP(P169,Faction!A$2:B$77,2,)</f>
        <v>#N/A</v>
      </c>
      <c r="AJ169" t="e">
        <f t="shared" si="97"/>
        <v>#N/A</v>
      </c>
      <c r="AK169" t="str">
        <f t="shared" si="98"/>
        <v xml:space="preserve">["TIER"] = 12; </v>
      </c>
      <c r="AL169" t="str">
        <f t="shared" si="99"/>
        <v xml:space="preserve">["MINI_TIER"] = "Y"; </v>
      </c>
      <c r="AM169" t="str">
        <f t="shared" si="100"/>
        <v xml:space="preserve">["MIN_LVL"] = "140"; </v>
      </c>
      <c r="AN169" t="str">
        <f t="shared" si="101"/>
        <v/>
      </c>
      <c r="AO169" t="str">
        <f t="shared" si="102"/>
        <v xml:space="preserve">["NAME"] = { ["EN"] = "Ledger-keepers: Umbar Barharbêl: Allegiance Level 19"; }; </v>
      </c>
      <c r="AP169" t="str">
        <f t="shared" si="103"/>
        <v/>
      </c>
      <c r="AQ169" t="str">
        <f t="shared" si="104"/>
        <v/>
      </c>
      <c r="AR169" t="str">
        <f t="shared" si="105"/>
        <v/>
      </c>
      <c r="AS169" t="str">
        <f t="shared" si="107"/>
        <v>};</v>
      </c>
    </row>
    <row r="170" spans="1:45" x14ac:dyDescent="0.25">
      <c r="A170">
        <v>1879473449</v>
      </c>
      <c r="C170" t="s">
        <v>3650</v>
      </c>
      <c r="D170" t="s">
        <v>30</v>
      </c>
      <c r="J170">
        <v>13</v>
      </c>
      <c r="K170" t="s">
        <v>2898</v>
      </c>
      <c r="L170">
        <v>140</v>
      </c>
      <c r="S170" t="str">
        <f t="shared" si="83"/>
        <v>[169] = {["ID"] = 1879473449; }; -- Ledger-keepers: Umbar Barharbêl: Allegiance Level 18</v>
      </c>
      <c r="T170" s="1" t="e">
        <f t="shared" si="84"/>
        <v>#N/A</v>
      </c>
      <c r="U170">
        <f t="shared" si="106"/>
        <v>169</v>
      </c>
      <c r="V170" t="str">
        <f t="shared" si="85"/>
        <v>[169] = {</v>
      </c>
      <c r="W170" t="str">
        <f t="shared" si="86"/>
        <v xml:space="preserve">["ID"] = 1879473449; </v>
      </c>
      <c r="X170" t="str">
        <f t="shared" si="87"/>
        <v xml:space="preserve">["ID"] = 1879473449; </v>
      </c>
      <c r="Y170" t="str">
        <f t="shared" si="88"/>
        <v/>
      </c>
      <c r="Z170" s="1" t="str">
        <f t="shared" si="89"/>
        <v xml:space="preserve">                      </v>
      </c>
      <c r="AA170">
        <f>VLOOKUP(D170,Type!A$2:B$16,2,)</f>
        <v>7</v>
      </c>
      <c r="AB170" t="str">
        <f t="shared" si="90"/>
        <v xml:space="preserve">["TYPE"] =  7; </v>
      </c>
      <c r="AC170" t="str">
        <f t="shared" si="91"/>
        <v>0</v>
      </c>
      <c r="AD170" t="str">
        <f t="shared" si="92"/>
        <v xml:space="preserve">["VXP"] =    0; </v>
      </c>
      <c r="AE170" t="str">
        <f t="shared" si="93"/>
        <v>0</v>
      </c>
      <c r="AF170" t="str">
        <f t="shared" si="94"/>
        <v xml:space="preserve">["LP"] = 0; </v>
      </c>
      <c r="AG170" t="str">
        <f t="shared" si="95"/>
        <v>0</v>
      </c>
      <c r="AH170" t="str">
        <f t="shared" si="96"/>
        <v xml:space="preserve">["REP"] = 0; </v>
      </c>
      <c r="AI170" t="e">
        <f>VLOOKUP(P170,Faction!A$2:B$77,2,)</f>
        <v>#N/A</v>
      </c>
      <c r="AJ170" t="e">
        <f t="shared" si="97"/>
        <v>#N/A</v>
      </c>
      <c r="AK170" t="str">
        <f t="shared" si="98"/>
        <v xml:space="preserve">["TIER"] = 13; </v>
      </c>
      <c r="AL170" t="str">
        <f t="shared" si="99"/>
        <v xml:space="preserve">["MINI_TIER"] = "Y"; </v>
      </c>
      <c r="AM170" t="str">
        <f t="shared" si="100"/>
        <v xml:space="preserve">["MIN_LVL"] = "140"; </v>
      </c>
      <c r="AN170" t="str">
        <f t="shared" si="101"/>
        <v/>
      </c>
      <c r="AO170" t="str">
        <f t="shared" si="102"/>
        <v xml:space="preserve">["NAME"] = { ["EN"] = "Ledger-keepers: Umbar Barharbêl: Allegiance Level 18"; }; </v>
      </c>
      <c r="AP170" t="str">
        <f t="shared" si="103"/>
        <v/>
      </c>
      <c r="AQ170" t="str">
        <f t="shared" si="104"/>
        <v/>
      </c>
      <c r="AR170" t="str">
        <f t="shared" si="105"/>
        <v/>
      </c>
      <c r="AS170" t="str">
        <f t="shared" si="107"/>
        <v>};</v>
      </c>
    </row>
    <row r="171" spans="1:45" x14ac:dyDescent="0.25">
      <c r="A171">
        <v>1879473542</v>
      </c>
      <c r="C171" t="s">
        <v>3651</v>
      </c>
      <c r="D171" t="s">
        <v>30</v>
      </c>
      <c r="J171">
        <v>14</v>
      </c>
      <c r="K171" t="s">
        <v>2898</v>
      </c>
      <c r="L171">
        <v>140</v>
      </c>
      <c r="S171" t="str">
        <f t="shared" si="83"/>
        <v>[170] = {["ID"] = 1879473542; }; -- Ledger-keepers: Umbar Barharbêl: Allegiance Level 17</v>
      </c>
      <c r="T171" s="1" t="e">
        <f t="shared" si="84"/>
        <v>#N/A</v>
      </c>
      <c r="U171">
        <f t="shared" si="106"/>
        <v>170</v>
      </c>
      <c r="V171" t="str">
        <f t="shared" si="85"/>
        <v>[170] = {</v>
      </c>
      <c r="W171" t="str">
        <f t="shared" si="86"/>
        <v xml:space="preserve">["ID"] = 1879473542; </v>
      </c>
      <c r="X171" t="str">
        <f t="shared" si="87"/>
        <v xml:space="preserve">["ID"] = 1879473542; </v>
      </c>
      <c r="Y171" t="str">
        <f t="shared" si="88"/>
        <v/>
      </c>
      <c r="Z171" s="1" t="str">
        <f t="shared" si="89"/>
        <v xml:space="preserve">                      </v>
      </c>
      <c r="AA171">
        <f>VLOOKUP(D171,Type!A$2:B$16,2,)</f>
        <v>7</v>
      </c>
      <c r="AB171" t="str">
        <f t="shared" si="90"/>
        <v xml:space="preserve">["TYPE"] =  7; </v>
      </c>
      <c r="AC171" t="str">
        <f t="shared" si="91"/>
        <v>0</v>
      </c>
      <c r="AD171" t="str">
        <f t="shared" si="92"/>
        <v xml:space="preserve">["VXP"] =    0; </v>
      </c>
      <c r="AE171" t="str">
        <f t="shared" si="93"/>
        <v>0</v>
      </c>
      <c r="AF171" t="str">
        <f t="shared" si="94"/>
        <v xml:space="preserve">["LP"] = 0; </v>
      </c>
      <c r="AG171" t="str">
        <f t="shared" si="95"/>
        <v>0</v>
      </c>
      <c r="AH171" t="str">
        <f t="shared" si="96"/>
        <v xml:space="preserve">["REP"] = 0; </v>
      </c>
      <c r="AI171" t="e">
        <f>VLOOKUP(P171,Faction!A$2:B$77,2,)</f>
        <v>#N/A</v>
      </c>
      <c r="AJ171" t="e">
        <f t="shared" si="97"/>
        <v>#N/A</v>
      </c>
      <c r="AK171" t="str">
        <f t="shared" si="98"/>
        <v xml:space="preserve">["TIER"] = 14; </v>
      </c>
      <c r="AL171" t="str">
        <f t="shared" si="99"/>
        <v xml:space="preserve">["MINI_TIER"] = "Y"; </v>
      </c>
      <c r="AM171" t="str">
        <f t="shared" si="100"/>
        <v xml:space="preserve">["MIN_LVL"] = "140"; </v>
      </c>
      <c r="AN171" t="str">
        <f t="shared" si="101"/>
        <v/>
      </c>
      <c r="AO171" t="str">
        <f t="shared" si="102"/>
        <v xml:space="preserve">["NAME"] = { ["EN"] = "Ledger-keepers: Umbar Barharbêl: Allegiance Level 17"; }; </v>
      </c>
      <c r="AP171" t="str">
        <f t="shared" si="103"/>
        <v/>
      </c>
      <c r="AQ171" t="str">
        <f t="shared" si="104"/>
        <v/>
      </c>
      <c r="AR171" t="str">
        <f t="shared" si="105"/>
        <v/>
      </c>
      <c r="AS171" t="str">
        <f t="shared" si="107"/>
        <v>};</v>
      </c>
    </row>
    <row r="172" spans="1:45" x14ac:dyDescent="0.25">
      <c r="A172">
        <v>1879473463</v>
      </c>
      <c r="C172" t="s">
        <v>3652</v>
      </c>
      <c r="D172" t="s">
        <v>30</v>
      </c>
      <c r="J172">
        <v>15</v>
      </c>
      <c r="K172" t="s">
        <v>2898</v>
      </c>
      <c r="L172">
        <v>140</v>
      </c>
      <c r="S172" t="str">
        <f t="shared" si="83"/>
        <v>[171] = {["ID"] = 1879473463; }; -- Ledger-keepers: Umbar Barharbêl: Allegiance Level 16</v>
      </c>
      <c r="T172" s="1" t="e">
        <f t="shared" si="84"/>
        <v>#N/A</v>
      </c>
      <c r="U172">
        <f t="shared" si="106"/>
        <v>171</v>
      </c>
      <c r="V172" t="str">
        <f t="shared" si="85"/>
        <v>[171] = {</v>
      </c>
      <c r="W172" t="str">
        <f t="shared" si="86"/>
        <v xml:space="preserve">["ID"] = 1879473463; </v>
      </c>
      <c r="X172" t="str">
        <f t="shared" si="87"/>
        <v xml:space="preserve">["ID"] = 1879473463; </v>
      </c>
      <c r="Y172" t="str">
        <f t="shared" si="88"/>
        <v/>
      </c>
      <c r="Z172" s="1" t="str">
        <f t="shared" si="89"/>
        <v xml:space="preserve">                      </v>
      </c>
      <c r="AA172">
        <f>VLOOKUP(D172,Type!A$2:B$16,2,)</f>
        <v>7</v>
      </c>
      <c r="AB172" t="str">
        <f t="shared" si="90"/>
        <v xml:space="preserve">["TYPE"] =  7; </v>
      </c>
      <c r="AC172" t="str">
        <f t="shared" si="91"/>
        <v>0</v>
      </c>
      <c r="AD172" t="str">
        <f t="shared" si="92"/>
        <v xml:space="preserve">["VXP"] =    0; </v>
      </c>
      <c r="AE172" t="str">
        <f t="shared" si="93"/>
        <v>0</v>
      </c>
      <c r="AF172" t="str">
        <f t="shared" si="94"/>
        <v xml:space="preserve">["LP"] = 0; </v>
      </c>
      <c r="AG172" t="str">
        <f t="shared" si="95"/>
        <v>0</v>
      </c>
      <c r="AH172" t="str">
        <f t="shared" si="96"/>
        <v xml:space="preserve">["REP"] = 0; </v>
      </c>
      <c r="AI172" t="e">
        <f>VLOOKUP(P172,Faction!A$2:B$77,2,)</f>
        <v>#N/A</v>
      </c>
      <c r="AJ172" t="e">
        <f t="shared" si="97"/>
        <v>#N/A</v>
      </c>
      <c r="AK172" t="str">
        <f t="shared" si="98"/>
        <v xml:space="preserve">["TIER"] = 15; </v>
      </c>
      <c r="AL172" t="str">
        <f t="shared" si="99"/>
        <v xml:space="preserve">["MINI_TIER"] = "Y"; </v>
      </c>
      <c r="AM172" t="str">
        <f t="shared" si="100"/>
        <v xml:space="preserve">["MIN_LVL"] = "140"; </v>
      </c>
      <c r="AN172" t="str">
        <f t="shared" si="101"/>
        <v/>
      </c>
      <c r="AO172" t="str">
        <f t="shared" si="102"/>
        <v xml:space="preserve">["NAME"] = { ["EN"] = "Ledger-keepers: Umbar Barharbêl: Allegiance Level 16"; }; </v>
      </c>
      <c r="AP172" t="str">
        <f t="shared" si="103"/>
        <v/>
      </c>
      <c r="AQ172" t="str">
        <f t="shared" si="104"/>
        <v/>
      </c>
      <c r="AR172" t="str">
        <f t="shared" si="105"/>
        <v/>
      </c>
      <c r="AS172" t="str">
        <f t="shared" si="107"/>
        <v>};</v>
      </c>
    </row>
    <row r="173" spans="1:45" x14ac:dyDescent="0.25">
      <c r="A173">
        <v>1879473558</v>
      </c>
      <c r="C173" t="s">
        <v>3653</v>
      </c>
      <c r="D173" t="s">
        <v>30</v>
      </c>
      <c r="J173">
        <v>16</v>
      </c>
      <c r="K173" t="s">
        <v>2898</v>
      </c>
      <c r="L173">
        <v>140</v>
      </c>
      <c r="S173" t="str">
        <f t="shared" si="83"/>
        <v>[172] = {["ID"] = 1879473558; }; -- Ledger-keepers: Umbar Barharbêl: Allegiance Level 15</v>
      </c>
      <c r="T173" s="1" t="e">
        <f t="shared" si="84"/>
        <v>#N/A</v>
      </c>
      <c r="U173">
        <f t="shared" si="106"/>
        <v>172</v>
      </c>
      <c r="V173" t="str">
        <f t="shared" si="85"/>
        <v>[172] = {</v>
      </c>
      <c r="W173" t="str">
        <f t="shared" si="86"/>
        <v xml:space="preserve">["ID"] = 1879473558; </v>
      </c>
      <c r="X173" t="str">
        <f t="shared" si="87"/>
        <v xml:space="preserve">["ID"] = 1879473558; </v>
      </c>
      <c r="Y173" t="str">
        <f t="shared" si="88"/>
        <v/>
      </c>
      <c r="Z173" s="1" t="str">
        <f t="shared" si="89"/>
        <v xml:space="preserve">                      </v>
      </c>
      <c r="AA173">
        <f>VLOOKUP(D173,Type!A$2:B$16,2,)</f>
        <v>7</v>
      </c>
      <c r="AB173" t="str">
        <f t="shared" si="90"/>
        <v xml:space="preserve">["TYPE"] =  7; </v>
      </c>
      <c r="AC173" t="str">
        <f t="shared" si="91"/>
        <v>0</v>
      </c>
      <c r="AD173" t="str">
        <f t="shared" si="92"/>
        <v xml:space="preserve">["VXP"] =    0; </v>
      </c>
      <c r="AE173" t="str">
        <f t="shared" si="93"/>
        <v>0</v>
      </c>
      <c r="AF173" t="str">
        <f t="shared" si="94"/>
        <v xml:space="preserve">["LP"] = 0; </v>
      </c>
      <c r="AG173" t="str">
        <f t="shared" si="95"/>
        <v>0</v>
      </c>
      <c r="AH173" t="str">
        <f t="shared" si="96"/>
        <v xml:space="preserve">["REP"] = 0; </v>
      </c>
      <c r="AI173" t="e">
        <f>VLOOKUP(P173,Faction!A$2:B$77,2,)</f>
        <v>#N/A</v>
      </c>
      <c r="AJ173" t="e">
        <f t="shared" si="97"/>
        <v>#N/A</v>
      </c>
      <c r="AK173" t="str">
        <f t="shared" si="98"/>
        <v xml:space="preserve">["TIER"] = 16; </v>
      </c>
      <c r="AL173" t="str">
        <f t="shared" si="99"/>
        <v xml:space="preserve">["MINI_TIER"] = "Y"; </v>
      </c>
      <c r="AM173" t="str">
        <f t="shared" si="100"/>
        <v xml:space="preserve">["MIN_LVL"] = "140"; </v>
      </c>
      <c r="AN173" t="str">
        <f t="shared" si="101"/>
        <v/>
      </c>
      <c r="AO173" t="str">
        <f t="shared" si="102"/>
        <v xml:space="preserve">["NAME"] = { ["EN"] = "Ledger-keepers: Umbar Barharbêl: Allegiance Level 15"; }; </v>
      </c>
      <c r="AP173" t="str">
        <f t="shared" si="103"/>
        <v/>
      </c>
      <c r="AQ173" t="str">
        <f t="shared" si="104"/>
        <v/>
      </c>
      <c r="AR173" t="str">
        <f t="shared" si="105"/>
        <v/>
      </c>
      <c r="AS173" t="str">
        <f t="shared" si="107"/>
        <v>};</v>
      </c>
    </row>
    <row r="174" spans="1:45" x14ac:dyDescent="0.25">
      <c r="A174">
        <v>1879473480</v>
      </c>
      <c r="C174" t="s">
        <v>3654</v>
      </c>
      <c r="D174" t="s">
        <v>30</v>
      </c>
      <c r="J174">
        <v>17</v>
      </c>
      <c r="K174" t="s">
        <v>2898</v>
      </c>
      <c r="L174">
        <v>140</v>
      </c>
      <c r="S174" t="str">
        <f t="shared" si="83"/>
        <v>[173] = {["ID"] = 1879473480; }; -- Ledger-keepers: Umbar Barharbêl: Allegiance Level 14</v>
      </c>
      <c r="T174" s="1" t="e">
        <f t="shared" si="84"/>
        <v>#N/A</v>
      </c>
      <c r="U174">
        <f t="shared" si="106"/>
        <v>173</v>
      </c>
      <c r="V174" t="str">
        <f t="shared" si="85"/>
        <v>[173] = {</v>
      </c>
      <c r="W174" t="str">
        <f t="shared" si="86"/>
        <v xml:space="preserve">["ID"] = 1879473480; </v>
      </c>
      <c r="X174" t="str">
        <f t="shared" si="87"/>
        <v xml:space="preserve">["ID"] = 1879473480; </v>
      </c>
      <c r="Y174" t="str">
        <f t="shared" si="88"/>
        <v/>
      </c>
      <c r="Z174" s="1" t="str">
        <f t="shared" si="89"/>
        <v xml:space="preserve">                      </v>
      </c>
      <c r="AA174">
        <f>VLOOKUP(D174,Type!A$2:B$16,2,)</f>
        <v>7</v>
      </c>
      <c r="AB174" t="str">
        <f t="shared" si="90"/>
        <v xml:space="preserve">["TYPE"] =  7; </v>
      </c>
      <c r="AC174" t="str">
        <f t="shared" si="91"/>
        <v>0</v>
      </c>
      <c r="AD174" t="str">
        <f t="shared" si="92"/>
        <v xml:space="preserve">["VXP"] =    0; </v>
      </c>
      <c r="AE174" t="str">
        <f t="shared" si="93"/>
        <v>0</v>
      </c>
      <c r="AF174" t="str">
        <f t="shared" si="94"/>
        <v xml:space="preserve">["LP"] = 0; </v>
      </c>
      <c r="AG174" t="str">
        <f t="shared" si="95"/>
        <v>0</v>
      </c>
      <c r="AH174" t="str">
        <f t="shared" si="96"/>
        <v xml:space="preserve">["REP"] = 0; </v>
      </c>
      <c r="AI174" t="e">
        <f>VLOOKUP(P174,Faction!A$2:B$77,2,)</f>
        <v>#N/A</v>
      </c>
      <c r="AJ174" t="e">
        <f t="shared" si="97"/>
        <v>#N/A</v>
      </c>
      <c r="AK174" t="str">
        <f t="shared" si="98"/>
        <v xml:space="preserve">["TIER"] = 17; </v>
      </c>
      <c r="AL174" t="str">
        <f t="shared" si="99"/>
        <v xml:space="preserve">["MINI_TIER"] = "Y"; </v>
      </c>
      <c r="AM174" t="str">
        <f t="shared" si="100"/>
        <v xml:space="preserve">["MIN_LVL"] = "140"; </v>
      </c>
      <c r="AN174" t="str">
        <f t="shared" si="101"/>
        <v/>
      </c>
      <c r="AO174" t="str">
        <f t="shared" si="102"/>
        <v xml:space="preserve">["NAME"] = { ["EN"] = "Ledger-keepers: Umbar Barharbêl: Allegiance Level 14"; }; </v>
      </c>
      <c r="AP174" t="str">
        <f t="shared" si="103"/>
        <v/>
      </c>
      <c r="AQ174" t="str">
        <f t="shared" si="104"/>
        <v/>
      </c>
      <c r="AR174" t="str">
        <f t="shared" si="105"/>
        <v/>
      </c>
      <c r="AS174" t="str">
        <f t="shared" si="107"/>
        <v>};</v>
      </c>
    </row>
    <row r="175" spans="1:45" x14ac:dyDescent="0.25">
      <c r="A175">
        <v>1879473433</v>
      </c>
      <c r="C175" t="s">
        <v>3655</v>
      </c>
      <c r="D175" t="s">
        <v>30</v>
      </c>
      <c r="J175">
        <v>18</v>
      </c>
      <c r="K175" t="s">
        <v>2898</v>
      </c>
      <c r="L175">
        <v>140</v>
      </c>
      <c r="S175" t="str">
        <f t="shared" si="83"/>
        <v>[174] = {["ID"] = 1879473433; }; -- Ledger-keepers: Umbar Barharbêl: Allegiance Level 13</v>
      </c>
      <c r="T175" s="1" t="e">
        <f t="shared" si="84"/>
        <v>#N/A</v>
      </c>
      <c r="U175">
        <f t="shared" si="106"/>
        <v>174</v>
      </c>
      <c r="V175" t="str">
        <f t="shared" si="85"/>
        <v>[174] = {</v>
      </c>
      <c r="W175" t="str">
        <f t="shared" si="86"/>
        <v xml:space="preserve">["ID"] = 1879473433; </v>
      </c>
      <c r="X175" t="str">
        <f t="shared" si="87"/>
        <v xml:space="preserve">["ID"] = 1879473433; </v>
      </c>
      <c r="Y175" t="str">
        <f t="shared" si="88"/>
        <v/>
      </c>
      <c r="Z175" s="1" t="str">
        <f t="shared" si="89"/>
        <v xml:space="preserve">                      </v>
      </c>
      <c r="AA175">
        <f>VLOOKUP(D175,Type!A$2:B$16,2,)</f>
        <v>7</v>
      </c>
      <c r="AB175" t="str">
        <f t="shared" si="90"/>
        <v xml:space="preserve">["TYPE"] =  7; </v>
      </c>
      <c r="AC175" t="str">
        <f t="shared" si="91"/>
        <v>0</v>
      </c>
      <c r="AD175" t="str">
        <f t="shared" si="92"/>
        <v xml:space="preserve">["VXP"] =    0; </v>
      </c>
      <c r="AE175" t="str">
        <f t="shared" si="93"/>
        <v>0</v>
      </c>
      <c r="AF175" t="str">
        <f t="shared" si="94"/>
        <v xml:space="preserve">["LP"] = 0; </v>
      </c>
      <c r="AG175" t="str">
        <f t="shared" si="95"/>
        <v>0</v>
      </c>
      <c r="AH175" t="str">
        <f t="shared" si="96"/>
        <v xml:space="preserve">["REP"] = 0; </v>
      </c>
      <c r="AI175" t="e">
        <f>VLOOKUP(P175,Faction!A$2:B$77,2,)</f>
        <v>#N/A</v>
      </c>
      <c r="AJ175" t="e">
        <f t="shared" si="97"/>
        <v>#N/A</v>
      </c>
      <c r="AK175" t="str">
        <f t="shared" si="98"/>
        <v xml:space="preserve">["TIER"] = 18; </v>
      </c>
      <c r="AL175" t="str">
        <f t="shared" si="99"/>
        <v xml:space="preserve">["MINI_TIER"] = "Y"; </v>
      </c>
      <c r="AM175" t="str">
        <f t="shared" si="100"/>
        <v xml:space="preserve">["MIN_LVL"] = "140"; </v>
      </c>
      <c r="AN175" t="str">
        <f t="shared" si="101"/>
        <v/>
      </c>
      <c r="AO175" t="str">
        <f t="shared" si="102"/>
        <v xml:space="preserve">["NAME"] = { ["EN"] = "Ledger-keepers: Umbar Barharbêl: Allegiance Level 13"; }; </v>
      </c>
      <c r="AP175" t="str">
        <f t="shared" si="103"/>
        <v/>
      </c>
      <c r="AQ175" t="str">
        <f t="shared" si="104"/>
        <v/>
      </c>
      <c r="AR175" t="str">
        <f t="shared" si="105"/>
        <v/>
      </c>
      <c r="AS175" t="str">
        <f t="shared" si="107"/>
        <v>};</v>
      </c>
    </row>
    <row r="176" spans="1:45" x14ac:dyDescent="0.25">
      <c r="A176">
        <v>1879473496</v>
      </c>
      <c r="C176" t="s">
        <v>3656</v>
      </c>
      <c r="D176" t="s">
        <v>30</v>
      </c>
      <c r="J176">
        <v>19</v>
      </c>
      <c r="K176" t="s">
        <v>2898</v>
      </c>
      <c r="L176">
        <v>140</v>
      </c>
      <c r="S176" t="str">
        <f t="shared" si="83"/>
        <v>[175] = {["ID"] = 1879473496; }; -- Ledger-keepers: Umbar Barharbêl: Allegiance Level 12</v>
      </c>
      <c r="T176" s="1" t="e">
        <f t="shared" si="84"/>
        <v>#N/A</v>
      </c>
      <c r="U176">
        <f t="shared" si="106"/>
        <v>175</v>
      </c>
      <c r="V176" t="str">
        <f t="shared" si="85"/>
        <v>[175] = {</v>
      </c>
      <c r="W176" t="str">
        <f t="shared" si="86"/>
        <v xml:space="preserve">["ID"] = 1879473496; </v>
      </c>
      <c r="X176" t="str">
        <f t="shared" si="87"/>
        <v xml:space="preserve">["ID"] = 1879473496; </v>
      </c>
      <c r="Y176" t="str">
        <f t="shared" si="88"/>
        <v/>
      </c>
      <c r="Z176" s="1" t="str">
        <f t="shared" si="89"/>
        <v xml:space="preserve">                      </v>
      </c>
      <c r="AA176">
        <f>VLOOKUP(D176,Type!A$2:B$16,2,)</f>
        <v>7</v>
      </c>
      <c r="AB176" t="str">
        <f t="shared" si="90"/>
        <v xml:space="preserve">["TYPE"] =  7; </v>
      </c>
      <c r="AC176" t="str">
        <f t="shared" si="91"/>
        <v>0</v>
      </c>
      <c r="AD176" t="str">
        <f t="shared" si="92"/>
        <v xml:space="preserve">["VXP"] =    0; </v>
      </c>
      <c r="AE176" t="str">
        <f t="shared" si="93"/>
        <v>0</v>
      </c>
      <c r="AF176" t="str">
        <f t="shared" si="94"/>
        <v xml:space="preserve">["LP"] = 0; </v>
      </c>
      <c r="AG176" t="str">
        <f t="shared" si="95"/>
        <v>0</v>
      </c>
      <c r="AH176" t="str">
        <f t="shared" si="96"/>
        <v xml:space="preserve">["REP"] = 0; </v>
      </c>
      <c r="AI176" t="e">
        <f>VLOOKUP(P176,Faction!A$2:B$77,2,)</f>
        <v>#N/A</v>
      </c>
      <c r="AJ176" t="e">
        <f t="shared" si="97"/>
        <v>#N/A</v>
      </c>
      <c r="AK176" t="str">
        <f t="shared" si="98"/>
        <v xml:space="preserve">["TIER"] = 19; </v>
      </c>
      <c r="AL176" t="str">
        <f t="shared" si="99"/>
        <v xml:space="preserve">["MINI_TIER"] = "Y"; </v>
      </c>
      <c r="AM176" t="str">
        <f t="shared" si="100"/>
        <v xml:space="preserve">["MIN_LVL"] = "140"; </v>
      </c>
      <c r="AN176" t="str">
        <f t="shared" si="101"/>
        <v/>
      </c>
      <c r="AO176" t="str">
        <f t="shared" si="102"/>
        <v xml:space="preserve">["NAME"] = { ["EN"] = "Ledger-keepers: Umbar Barharbêl: Allegiance Level 12"; }; </v>
      </c>
      <c r="AP176" t="str">
        <f t="shared" si="103"/>
        <v/>
      </c>
      <c r="AQ176" t="str">
        <f t="shared" si="104"/>
        <v/>
      </c>
      <c r="AR176" t="str">
        <f t="shared" si="105"/>
        <v/>
      </c>
      <c r="AS176" t="str">
        <f t="shared" si="107"/>
        <v>};</v>
      </c>
    </row>
    <row r="177" spans="1:45" x14ac:dyDescent="0.25">
      <c r="A177">
        <v>1879473448</v>
      </c>
      <c r="C177" t="s">
        <v>3657</v>
      </c>
      <c r="D177" t="s">
        <v>30</v>
      </c>
      <c r="J177">
        <v>20</v>
      </c>
      <c r="K177" t="s">
        <v>2898</v>
      </c>
      <c r="L177">
        <v>140</v>
      </c>
      <c r="S177" t="str">
        <f t="shared" si="83"/>
        <v>[176] = {["ID"] = 1879473448; }; -- Ledger-keepers: Umbar Barharbêl: Allegiance Level 11</v>
      </c>
      <c r="T177" s="1" t="e">
        <f t="shared" si="84"/>
        <v>#N/A</v>
      </c>
      <c r="U177">
        <f t="shared" si="106"/>
        <v>176</v>
      </c>
      <c r="V177" t="str">
        <f t="shared" si="85"/>
        <v>[176] = {</v>
      </c>
      <c r="W177" t="str">
        <f t="shared" si="86"/>
        <v xml:space="preserve">["ID"] = 1879473448; </v>
      </c>
      <c r="X177" t="str">
        <f t="shared" si="87"/>
        <v xml:space="preserve">["ID"] = 1879473448; </v>
      </c>
      <c r="Y177" t="str">
        <f t="shared" si="88"/>
        <v/>
      </c>
      <c r="Z177" s="1" t="str">
        <f t="shared" si="89"/>
        <v xml:space="preserve">                      </v>
      </c>
      <c r="AA177">
        <f>VLOOKUP(D177,Type!A$2:B$16,2,)</f>
        <v>7</v>
      </c>
      <c r="AB177" t="str">
        <f t="shared" si="90"/>
        <v xml:space="preserve">["TYPE"] =  7; </v>
      </c>
      <c r="AC177" t="str">
        <f t="shared" si="91"/>
        <v>0</v>
      </c>
      <c r="AD177" t="str">
        <f t="shared" si="92"/>
        <v xml:space="preserve">["VXP"] =    0; </v>
      </c>
      <c r="AE177" t="str">
        <f t="shared" si="93"/>
        <v>0</v>
      </c>
      <c r="AF177" t="str">
        <f t="shared" si="94"/>
        <v xml:space="preserve">["LP"] = 0; </v>
      </c>
      <c r="AG177" t="str">
        <f t="shared" si="95"/>
        <v>0</v>
      </c>
      <c r="AH177" t="str">
        <f t="shared" si="96"/>
        <v xml:space="preserve">["REP"] = 0; </v>
      </c>
      <c r="AI177" t="e">
        <f>VLOOKUP(P177,Faction!A$2:B$77,2,)</f>
        <v>#N/A</v>
      </c>
      <c r="AJ177" t="e">
        <f t="shared" si="97"/>
        <v>#N/A</v>
      </c>
      <c r="AK177" t="str">
        <f t="shared" si="98"/>
        <v xml:space="preserve">["TIER"] = 20; </v>
      </c>
      <c r="AL177" t="str">
        <f t="shared" si="99"/>
        <v xml:space="preserve">["MINI_TIER"] = "Y"; </v>
      </c>
      <c r="AM177" t="str">
        <f t="shared" si="100"/>
        <v xml:space="preserve">["MIN_LVL"] = "140"; </v>
      </c>
      <c r="AN177" t="str">
        <f t="shared" si="101"/>
        <v/>
      </c>
      <c r="AO177" t="str">
        <f t="shared" si="102"/>
        <v xml:space="preserve">["NAME"] = { ["EN"] = "Ledger-keepers: Umbar Barharbêl: Allegiance Level 11"; }; </v>
      </c>
      <c r="AP177" t="str">
        <f t="shared" si="103"/>
        <v/>
      </c>
      <c r="AQ177" t="str">
        <f t="shared" si="104"/>
        <v/>
      </c>
      <c r="AR177" t="str">
        <f t="shared" si="105"/>
        <v/>
      </c>
      <c r="AS177" t="str">
        <f t="shared" si="107"/>
        <v>};</v>
      </c>
    </row>
    <row r="178" spans="1:45" x14ac:dyDescent="0.25">
      <c r="A178">
        <v>1879473513</v>
      </c>
      <c r="C178" t="s">
        <v>3658</v>
      </c>
      <c r="D178" t="s">
        <v>30</v>
      </c>
      <c r="J178">
        <v>21</v>
      </c>
      <c r="K178" t="s">
        <v>2898</v>
      </c>
      <c r="L178">
        <v>140</v>
      </c>
      <c r="S178" t="str">
        <f t="shared" si="83"/>
        <v>[177] = {["ID"] = 1879473513; }; -- Ledger-keepers: Umbar Barharbêl: Allegiance Level 10</v>
      </c>
      <c r="T178" s="1" t="e">
        <f t="shared" si="84"/>
        <v>#N/A</v>
      </c>
      <c r="U178">
        <f t="shared" si="106"/>
        <v>177</v>
      </c>
      <c r="V178" t="str">
        <f t="shared" si="85"/>
        <v>[177] = {</v>
      </c>
      <c r="W178" t="str">
        <f t="shared" si="86"/>
        <v xml:space="preserve">["ID"] = 1879473513; </v>
      </c>
      <c r="X178" t="str">
        <f t="shared" si="87"/>
        <v xml:space="preserve">["ID"] = 1879473513; </v>
      </c>
      <c r="Y178" t="str">
        <f t="shared" si="88"/>
        <v/>
      </c>
      <c r="Z178" s="1" t="str">
        <f t="shared" si="89"/>
        <v xml:space="preserve">                      </v>
      </c>
      <c r="AA178">
        <f>VLOOKUP(D178,Type!A$2:B$16,2,)</f>
        <v>7</v>
      </c>
      <c r="AB178" t="str">
        <f t="shared" si="90"/>
        <v xml:space="preserve">["TYPE"] =  7; </v>
      </c>
      <c r="AC178" t="str">
        <f t="shared" si="91"/>
        <v>0</v>
      </c>
      <c r="AD178" t="str">
        <f t="shared" si="92"/>
        <v xml:space="preserve">["VXP"] =    0; </v>
      </c>
      <c r="AE178" t="str">
        <f t="shared" si="93"/>
        <v>0</v>
      </c>
      <c r="AF178" t="str">
        <f t="shared" si="94"/>
        <v xml:space="preserve">["LP"] = 0; </v>
      </c>
      <c r="AG178" t="str">
        <f t="shared" si="95"/>
        <v>0</v>
      </c>
      <c r="AH178" t="str">
        <f t="shared" si="96"/>
        <v xml:space="preserve">["REP"] = 0; </v>
      </c>
      <c r="AI178" t="e">
        <f>VLOOKUP(P178,Faction!A$2:B$77,2,)</f>
        <v>#N/A</v>
      </c>
      <c r="AJ178" t="e">
        <f t="shared" si="97"/>
        <v>#N/A</v>
      </c>
      <c r="AK178" t="str">
        <f t="shared" si="98"/>
        <v xml:space="preserve">["TIER"] = 21; </v>
      </c>
      <c r="AL178" t="str">
        <f t="shared" si="99"/>
        <v xml:space="preserve">["MINI_TIER"] = "Y"; </v>
      </c>
      <c r="AM178" t="str">
        <f t="shared" si="100"/>
        <v xml:space="preserve">["MIN_LVL"] = "140"; </v>
      </c>
      <c r="AN178" t="str">
        <f t="shared" si="101"/>
        <v/>
      </c>
      <c r="AO178" t="str">
        <f t="shared" si="102"/>
        <v xml:space="preserve">["NAME"] = { ["EN"] = "Ledger-keepers: Umbar Barharbêl: Allegiance Level 10"; }; </v>
      </c>
      <c r="AP178" t="str">
        <f t="shared" si="103"/>
        <v/>
      </c>
      <c r="AQ178" t="str">
        <f t="shared" si="104"/>
        <v/>
      </c>
      <c r="AR178" t="str">
        <f t="shared" si="105"/>
        <v/>
      </c>
      <c r="AS178" t="str">
        <f t="shared" si="107"/>
        <v>};</v>
      </c>
    </row>
    <row r="179" spans="1:45" x14ac:dyDescent="0.25">
      <c r="A179">
        <v>1879473435</v>
      </c>
      <c r="C179" t="s">
        <v>3659</v>
      </c>
      <c r="D179" t="s">
        <v>30</v>
      </c>
      <c r="J179">
        <v>22</v>
      </c>
      <c r="K179" t="s">
        <v>2898</v>
      </c>
      <c r="L179">
        <v>140</v>
      </c>
      <c r="S179" t="str">
        <f t="shared" si="83"/>
        <v>[178] = {["ID"] = 1879473435; }; -- Ledger-keepers: Umbar Barharbêl: Allegiance Level 9</v>
      </c>
      <c r="T179" s="1" t="e">
        <f t="shared" si="84"/>
        <v>#N/A</v>
      </c>
      <c r="U179">
        <f t="shared" si="106"/>
        <v>178</v>
      </c>
      <c r="V179" t="str">
        <f t="shared" si="85"/>
        <v>[178] = {</v>
      </c>
      <c r="W179" t="str">
        <f t="shared" si="86"/>
        <v xml:space="preserve">["ID"] = 1879473435; </v>
      </c>
      <c r="X179" t="str">
        <f t="shared" si="87"/>
        <v xml:space="preserve">["ID"] = 1879473435; </v>
      </c>
      <c r="Y179" t="str">
        <f t="shared" si="88"/>
        <v/>
      </c>
      <c r="Z179" s="1" t="str">
        <f t="shared" si="89"/>
        <v xml:space="preserve">                      </v>
      </c>
      <c r="AA179">
        <f>VLOOKUP(D179,Type!A$2:B$16,2,)</f>
        <v>7</v>
      </c>
      <c r="AB179" t="str">
        <f t="shared" si="90"/>
        <v xml:space="preserve">["TYPE"] =  7; </v>
      </c>
      <c r="AC179" t="str">
        <f t="shared" si="91"/>
        <v>0</v>
      </c>
      <c r="AD179" t="str">
        <f t="shared" si="92"/>
        <v xml:space="preserve">["VXP"] =    0; </v>
      </c>
      <c r="AE179" t="str">
        <f t="shared" si="93"/>
        <v>0</v>
      </c>
      <c r="AF179" t="str">
        <f t="shared" si="94"/>
        <v xml:space="preserve">["LP"] = 0; </v>
      </c>
      <c r="AG179" t="str">
        <f t="shared" si="95"/>
        <v>0</v>
      </c>
      <c r="AH179" t="str">
        <f t="shared" si="96"/>
        <v xml:space="preserve">["REP"] = 0; </v>
      </c>
      <c r="AI179" t="e">
        <f>VLOOKUP(P179,Faction!A$2:B$77,2,)</f>
        <v>#N/A</v>
      </c>
      <c r="AJ179" t="e">
        <f t="shared" si="97"/>
        <v>#N/A</v>
      </c>
      <c r="AK179" t="str">
        <f t="shared" si="98"/>
        <v xml:space="preserve">["TIER"] = 22; </v>
      </c>
      <c r="AL179" t="str">
        <f t="shared" si="99"/>
        <v xml:space="preserve">["MINI_TIER"] = "Y"; </v>
      </c>
      <c r="AM179" t="str">
        <f t="shared" si="100"/>
        <v xml:space="preserve">["MIN_LVL"] = "140"; </v>
      </c>
      <c r="AN179" t="str">
        <f t="shared" si="101"/>
        <v/>
      </c>
      <c r="AO179" t="str">
        <f t="shared" si="102"/>
        <v xml:space="preserve">["NAME"] = { ["EN"] = "Ledger-keepers: Umbar Barharbêl: Allegiance Level 9"; }; </v>
      </c>
      <c r="AP179" t="str">
        <f t="shared" si="103"/>
        <v/>
      </c>
      <c r="AQ179" t="str">
        <f t="shared" si="104"/>
        <v/>
      </c>
      <c r="AR179" t="str">
        <f t="shared" si="105"/>
        <v/>
      </c>
      <c r="AS179" t="str">
        <f t="shared" si="107"/>
        <v>};</v>
      </c>
    </row>
    <row r="180" spans="1:45" x14ac:dyDescent="0.25">
      <c r="A180">
        <v>1879473498</v>
      </c>
      <c r="C180" t="s">
        <v>3660</v>
      </c>
      <c r="D180" t="s">
        <v>30</v>
      </c>
      <c r="J180">
        <v>23</v>
      </c>
      <c r="K180" t="s">
        <v>2898</v>
      </c>
      <c r="L180">
        <v>140</v>
      </c>
      <c r="S180" t="str">
        <f t="shared" si="83"/>
        <v>[179] = {["ID"] = 1879473498; }; -- Ledger-keepers: Umbar Barharbêl: Allegiance Level 8</v>
      </c>
      <c r="T180" s="1" t="e">
        <f t="shared" si="84"/>
        <v>#N/A</v>
      </c>
      <c r="U180">
        <f t="shared" si="106"/>
        <v>179</v>
      </c>
      <c r="V180" t="str">
        <f t="shared" si="85"/>
        <v>[179] = {</v>
      </c>
      <c r="W180" t="str">
        <f t="shared" si="86"/>
        <v xml:space="preserve">["ID"] = 1879473498; </v>
      </c>
      <c r="X180" t="str">
        <f t="shared" si="87"/>
        <v xml:space="preserve">["ID"] = 1879473498; </v>
      </c>
      <c r="Y180" t="str">
        <f t="shared" si="88"/>
        <v/>
      </c>
      <c r="Z180" s="1" t="str">
        <f t="shared" si="89"/>
        <v xml:space="preserve">                      </v>
      </c>
      <c r="AA180">
        <f>VLOOKUP(D180,Type!A$2:B$16,2,)</f>
        <v>7</v>
      </c>
      <c r="AB180" t="str">
        <f t="shared" si="90"/>
        <v xml:space="preserve">["TYPE"] =  7; </v>
      </c>
      <c r="AC180" t="str">
        <f t="shared" si="91"/>
        <v>0</v>
      </c>
      <c r="AD180" t="str">
        <f t="shared" si="92"/>
        <v xml:space="preserve">["VXP"] =    0; </v>
      </c>
      <c r="AE180" t="str">
        <f t="shared" si="93"/>
        <v>0</v>
      </c>
      <c r="AF180" t="str">
        <f t="shared" si="94"/>
        <v xml:space="preserve">["LP"] = 0; </v>
      </c>
      <c r="AG180" t="str">
        <f t="shared" si="95"/>
        <v>0</v>
      </c>
      <c r="AH180" t="str">
        <f t="shared" si="96"/>
        <v xml:space="preserve">["REP"] = 0; </v>
      </c>
      <c r="AI180" t="e">
        <f>VLOOKUP(P180,Faction!A$2:B$77,2,)</f>
        <v>#N/A</v>
      </c>
      <c r="AJ180" t="e">
        <f t="shared" si="97"/>
        <v>#N/A</v>
      </c>
      <c r="AK180" t="str">
        <f t="shared" si="98"/>
        <v xml:space="preserve">["TIER"] = 23; </v>
      </c>
      <c r="AL180" t="str">
        <f t="shared" si="99"/>
        <v xml:space="preserve">["MINI_TIER"] = "Y"; </v>
      </c>
      <c r="AM180" t="str">
        <f t="shared" si="100"/>
        <v xml:space="preserve">["MIN_LVL"] = "140"; </v>
      </c>
      <c r="AN180" t="str">
        <f t="shared" si="101"/>
        <v/>
      </c>
      <c r="AO180" t="str">
        <f t="shared" si="102"/>
        <v xml:space="preserve">["NAME"] = { ["EN"] = "Ledger-keepers: Umbar Barharbêl: Allegiance Level 8"; }; </v>
      </c>
      <c r="AP180" t="str">
        <f t="shared" si="103"/>
        <v/>
      </c>
      <c r="AQ180" t="str">
        <f t="shared" si="104"/>
        <v/>
      </c>
      <c r="AR180" t="str">
        <f t="shared" si="105"/>
        <v/>
      </c>
      <c r="AS180" t="str">
        <f t="shared" si="107"/>
        <v>};</v>
      </c>
    </row>
    <row r="181" spans="1:45" x14ac:dyDescent="0.25">
      <c r="A181">
        <v>1879473450</v>
      </c>
      <c r="C181" t="s">
        <v>3661</v>
      </c>
      <c r="D181" t="s">
        <v>30</v>
      </c>
      <c r="J181">
        <v>24</v>
      </c>
      <c r="K181" t="s">
        <v>2898</v>
      </c>
      <c r="L181">
        <v>140</v>
      </c>
      <c r="S181" t="str">
        <f t="shared" si="83"/>
        <v>[180] = {["ID"] = 1879473450; }; -- Ledger-keepers: Umbar Barharbêl: Allegiance Level 7</v>
      </c>
      <c r="T181" s="1" t="e">
        <f t="shared" si="84"/>
        <v>#N/A</v>
      </c>
      <c r="U181">
        <f t="shared" si="106"/>
        <v>180</v>
      </c>
      <c r="V181" t="str">
        <f t="shared" si="85"/>
        <v>[180] = {</v>
      </c>
      <c r="W181" t="str">
        <f t="shared" si="86"/>
        <v xml:space="preserve">["ID"] = 1879473450; </v>
      </c>
      <c r="X181" t="str">
        <f t="shared" si="87"/>
        <v xml:space="preserve">["ID"] = 1879473450; </v>
      </c>
      <c r="Y181" t="str">
        <f t="shared" si="88"/>
        <v/>
      </c>
      <c r="Z181" s="1" t="str">
        <f t="shared" si="89"/>
        <v xml:space="preserve">                      </v>
      </c>
      <c r="AA181">
        <f>VLOOKUP(D181,Type!A$2:B$16,2,)</f>
        <v>7</v>
      </c>
      <c r="AB181" t="str">
        <f t="shared" si="90"/>
        <v xml:space="preserve">["TYPE"] =  7; </v>
      </c>
      <c r="AC181" t="str">
        <f t="shared" si="91"/>
        <v>0</v>
      </c>
      <c r="AD181" t="str">
        <f t="shared" si="92"/>
        <v xml:space="preserve">["VXP"] =    0; </v>
      </c>
      <c r="AE181" t="str">
        <f t="shared" si="93"/>
        <v>0</v>
      </c>
      <c r="AF181" t="str">
        <f t="shared" si="94"/>
        <v xml:space="preserve">["LP"] = 0; </v>
      </c>
      <c r="AG181" t="str">
        <f t="shared" si="95"/>
        <v>0</v>
      </c>
      <c r="AH181" t="str">
        <f t="shared" si="96"/>
        <v xml:space="preserve">["REP"] = 0; </v>
      </c>
      <c r="AI181" t="e">
        <f>VLOOKUP(P181,Faction!A$2:B$77,2,)</f>
        <v>#N/A</v>
      </c>
      <c r="AJ181" t="e">
        <f t="shared" si="97"/>
        <v>#N/A</v>
      </c>
      <c r="AK181" t="str">
        <f t="shared" si="98"/>
        <v xml:space="preserve">["TIER"] = 24; </v>
      </c>
      <c r="AL181" t="str">
        <f t="shared" si="99"/>
        <v xml:space="preserve">["MINI_TIER"] = "Y"; </v>
      </c>
      <c r="AM181" t="str">
        <f t="shared" si="100"/>
        <v xml:space="preserve">["MIN_LVL"] = "140"; </v>
      </c>
      <c r="AN181" t="str">
        <f t="shared" si="101"/>
        <v/>
      </c>
      <c r="AO181" t="str">
        <f t="shared" si="102"/>
        <v xml:space="preserve">["NAME"] = { ["EN"] = "Ledger-keepers: Umbar Barharbêl: Allegiance Level 7"; }; </v>
      </c>
      <c r="AP181" t="str">
        <f t="shared" si="103"/>
        <v/>
      </c>
      <c r="AQ181" t="str">
        <f t="shared" si="104"/>
        <v/>
      </c>
      <c r="AR181" t="str">
        <f t="shared" si="105"/>
        <v/>
      </c>
      <c r="AS181" t="str">
        <f t="shared" si="107"/>
        <v>};</v>
      </c>
    </row>
    <row r="182" spans="1:45" x14ac:dyDescent="0.25">
      <c r="A182">
        <v>1879473514</v>
      </c>
      <c r="C182" t="s">
        <v>3662</v>
      </c>
      <c r="D182" t="s">
        <v>30</v>
      </c>
      <c r="J182">
        <v>25</v>
      </c>
      <c r="K182" t="s">
        <v>2898</v>
      </c>
      <c r="L182">
        <v>140</v>
      </c>
      <c r="S182" t="str">
        <f t="shared" si="83"/>
        <v>[181] = {["ID"] = 1879473514; }; -- Ledger-keepers: Umbar Barharbêl: Allegiance Level 6</v>
      </c>
      <c r="T182" s="1" t="e">
        <f t="shared" si="84"/>
        <v>#N/A</v>
      </c>
      <c r="U182">
        <f t="shared" si="106"/>
        <v>181</v>
      </c>
      <c r="V182" t="str">
        <f t="shared" si="85"/>
        <v>[181] = {</v>
      </c>
      <c r="W182" t="str">
        <f t="shared" si="86"/>
        <v xml:space="preserve">["ID"] = 1879473514; </v>
      </c>
      <c r="X182" t="str">
        <f t="shared" si="87"/>
        <v xml:space="preserve">["ID"] = 1879473514; </v>
      </c>
      <c r="Y182" t="str">
        <f t="shared" si="88"/>
        <v/>
      </c>
      <c r="Z182" s="1" t="str">
        <f t="shared" si="89"/>
        <v xml:space="preserve">                      </v>
      </c>
      <c r="AA182">
        <f>VLOOKUP(D182,Type!A$2:B$16,2,)</f>
        <v>7</v>
      </c>
      <c r="AB182" t="str">
        <f t="shared" si="90"/>
        <v xml:space="preserve">["TYPE"] =  7; </v>
      </c>
      <c r="AC182" t="str">
        <f t="shared" si="91"/>
        <v>0</v>
      </c>
      <c r="AD182" t="str">
        <f t="shared" si="92"/>
        <v xml:space="preserve">["VXP"] =    0; </v>
      </c>
      <c r="AE182" t="str">
        <f t="shared" si="93"/>
        <v>0</v>
      </c>
      <c r="AF182" t="str">
        <f t="shared" si="94"/>
        <v xml:space="preserve">["LP"] = 0; </v>
      </c>
      <c r="AG182" t="str">
        <f t="shared" si="95"/>
        <v>0</v>
      </c>
      <c r="AH182" t="str">
        <f t="shared" si="96"/>
        <v xml:space="preserve">["REP"] = 0; </v>
      </c>
      <c r="AI182" t="e">
        <f>VLOOKUP(P182,Faction!A$2:B$77,2,)</f>
        <v>#N/A</v>
      </c>
      <c r="AJ182" t="e">
        <f t="shared" si="97"/>
        <v>#N/A</v>
      </c>
      <c r="AK182" t="str">
        <f t="shared" si="98"/>
        <v xml:space="preserve">["TIER"] = 25; </v>
      </c>
      <c r="AL182" t="str">
        <f t="shared" si="99"/>
        <v xml:space="preserve">["MINI_TIER"] = "Y"; </v>
      </c>
      <c r="AM182" t="str">
        <f t="shared" si="100"/>
        <v xml:space="preserve">["MIN_LVL"] = "140"; </v>
      </c>
      <c r="AN182" t="str">
        <f t="shared" si="101"/>
        <v/>
      </c>
      <c r="AO182" t="str">
        <f t="shared" si="102"/>
        <v xml:space="preserve">["NAME"] = { ["EN"] = "Ledger-keepers: Umbar Barharbêl: Allegiance Level 6"; }; </v>
      </c>
      <c r="AP182" t="str">
        <f t="shared" si="103"/>
        <v/>
      </c>
      <c r="AQ182" t="str">
        <f t="shared" si="104"/>
        <v/>
      </c>
      <c r="AR182" t="str">
        <f t="shared" si="105"/>
        <v/>
      </c>
      <c r="AS182" t="str">
        <f t="shared" si="107"/>
        <v>};</v>
      </c>
    </row>
    <row r="183" spans="1:45" x14ac:dyDescent="0.25">
      <c r="A183">
        <v>1879473464</v>
      </c>
      <c r="C183" t="s">
        <v>3663</v>
      </c>
      <c r="D183" t="s">
        <v>30</v>
      </c>
      <c r="J183">
        <v>26</v>
      </c>
      <c r="K183" t="s">
        <v>2898</v>
      </c>
      <c r="L183">
        <v>140</v>
      </c>
      <c r="S183" t="str">
        <f t="shared" si="83"/>
        <v>[182] = {["ID"] = 1879473464; }; -- Ledger-keepers: Umbar Barharbêl: Allegiance Level 5</v>
      </c>
      <c r="T183" s="1" t="e">
        <f t="shared" si="84"/>
        <v>#N/A</v>
      </c>
      <c r="U183">
        <f t="shared" si="106"/>
        <v>182</v>
      </c>
      <c r="V183" t="str">
        <f t="shared" si="85"/>
        <v>[182] = {</v>
      </c>
      <c r="W183" t="str">
        <f t="shared" si="86"/>
        <v xml:space="preserve">["ID"] = 1879473464; </v>
      </c>
      <c r="X183" t="str">
        <f t="shared" si="87"/>
        <v xml:space="preserve">["ID"] = 1879473464; </v>
      </c>
      <c r="Y183" t="str">
        <f t="shared" si="88"/>
        <v/>
      </c>
      <c r="Z183" s="1" t="str">
        <f t="shared" si="89"/>
        <v xml:space="preserve">                      </v>
      </c>
      <c r="AA183">
        <f>VLOOKUP(D183,Type!A$2:B$16,2,)</f>
        <v>7</v>
      </c>
      <c r="AB183" t="str">
        <f t="shared" si="90"/>
        <v xml:space="preserve">["TYPE"] =  7; </v>
      </c>
      <c r="AC183" t="str">
        <f t="shared" si="91"/>
        <v>0</v>
      </c>
      <c r="AD183" t="str">
        <f t="shared" si="92"/>
        <v xml:space="preserve">["VXP"] =    0; </v>
      </c>
      <c r="AE183" t="str">
        <f t="shared" si="93"/>
        <v>0</v>
      </c>
      <c r="AF183" t="str">
        <f t="shared" si="94"/>
        <v xml:space="preserve">["LP"] = 0; </v>
      </c>
      <c r="AG183" t="str">
        <f t="shared" si="95"/>
        <v>0</v>
      </c>
      <c r="AH183" t="str">
        <f t="shared" si="96"/>
        <v xml:space="preserve">["REP"] = 0; </v>
      </c>
      <c r="AI183" t="e">
        <f>VLOOKUP(P183,Faction!A$2:B$77,2,)</f>
        <v>#N/A</v>
      </c>
      <c r="AJ183" t="e">
        <f t="shared" si="97"/>
        <v>#N/A</v>
      </c>
      <c r="AK183" t="str">
        <f t="shared" si="98"/>
        <v xml:space="preserve">["TIER"] = 26; </v>
      </c>
      <c r="AL183" t="str">
        <f t="shared" si="99"/>
        <v xml:space="preserve">["MINI_TIER"] = "Y"; </v>
      </c>
      <c r="AM183" t="str">
        <f t="shared" si="100"/>
        <v xml:space="preserve">["MIN_LVL"] = "140"; </v>
      </c>
      <c r="AN183" t="str">
        <f t="shared" si="101"/>
        <v/>
      </c>
      <c r="AO183" t="str">
        <f t="shared" si="102"/>
        <v xml:space="preserve">["NAME"] = { ["EN"] = "Ledger-keepers: Umbar Barharbêl: Allegiance Level 5"; }; </v>
      </c>
      <c r="AP183" t="str">
        <f t="shared" si="103"/>
        <v/>
      </c>
      <c r="AQ183" t="str">
        <f t="shared" si="104"/>
        <v/>
      </c>
      <c r="AR183" t="str">
        <f t="shared" si="105"/>
        <v/>
      </c>
      <c r="AS183" t="str">
        <f t="shared" si="107"/>
        <v>};</v>
      </c>
    </row>
    <row r="184" spans="1:45" x14ac:dyDescent="0.25">
      <c r="A184">
        <v>1879473530</v>
      </c>
      <c r="C184" t="s">
        <v>3664</v>
      </c>
      <c r="D184" t="s">
        <v>30</v>
      </c>
      <c r="J184">
        <v>27</v>
      </c>
      <c r="K184" t="s">
        <v>2898</v>
      </c>
      <c r="L184">
        <v>140</v>
      </c>
      <c r="S184" t="str">
        <f t="shared" si="83"/>
        <v>[183] = {["ID"] = 1879473530; }; -- Ledger-keepers: Umbar Barharbêl: Allegiance Level 4</v>
      </c>
      <c r="T184" s="1" t="e">
        <f t="shared" si="84"/>
        <v>#N/A</v>
      </c>
      <c r="U184">
        <f t="shared" si="106"/>
        <v>183</v>
      </c>
      <c r="V184" t="str">
        <f t="shared" si="85"/>
        <v>[183] = {</v>
      </c>
      <c r="W184" t="str">
        <f t="shared" si="86"/>
        <v xml:space="preserve">["ID"] = 1879473530; </v>
      </c>
      <c r="X184" t="str">
        <f t="shared" si="87"/>
        <v xml:space="preserve">["ID"] = 1879473530; </v>
      </c>
      <c r="Y184" t="str">
        <f t="shared" si="88"/>
        <v/>
      </c>
      <c r="Z184" s="1" t="str">
        <f t="shared" si="89"/>
        <v xml:space="preserve">                      </v>
      </c>
      <c r="AA184">
        <f>VLOOKUP(D184,Type!A$2:B$16,2,)</f>
        <v>7</v>
      </c>
      <c r="AB184" t="str">
        <f t="shared" si="90"/>
        <v xml:space="preserve">["TYPE"] =  7; </v>
      </c>
      <c r="AC184" t="str">
        <f t="shared" si="91"/>
        <v>0</v>
      </c>
      <c r="AD184" t="str">
        <f t="shared" si="92"/>
        <v xml:space="preserve">["VXP"] =    0; </v>
      </c>
      <c r="AE184" t="str">
        <f t="shared" si="93"/>
        <v>0</v>
      </c>
      <c r="AF184" t="str">
        <f t="shared" si="94"/>
        <v xml:space="preserve">["LP"] = 0; </v>
      </c>
      <c r="AG184" t="str">
        <f t="shared" si="95"/>
        <v>0</v>
      </c>
      <c r="AH184" t="str">
        <f t="shared" si="96"/>
        <v xml:space="preserve">["REP"] = 0; </v>
      </c>
      <c r="AI184" t="e">
        <f>VLOOKUP(P184,Faction!A$2:B$77,2,)</f>
        <v>#N/A</v>
      </c>
      <c r="AJ184" t="e">
        <f t="shared" si="97"/>
        <v>#N/A</v>
      </c>
      <c r="AK184" t="str">
        <f t="shared" si="98"/>
        <v xml:space="preserve">["TIER"] = 27; </v>
      </c>
      <c r="AL184" t="str">
        <f t="shared" si="99"/>
        <v xml:space="preserve">["MINI_TIER"] = "Y"; </v>
      </c>
      <c r="AM184" t="str">
        <f t="shared" si="100"/>
        <v xml:space="preserve">["MIN_LVL"] = "140"; </v>
      </c>
      <c r="AN184" t="str">
        <f t="shared" si="101"/>
        <v/>
      </c>
      <c r="AO184" t="str">
        <f t="shared" si="102"/>
        <v xml:space="preserve">["NAME"] = { ["EN"] = "Ledger-keepers: Umbar Barharbêl: Allegiance Level 4"; }; </v>
      </c>
      <c r="AP184" t="str">
        <f t="shared" si="103"/>
        <v/>
      </c>
      <c r="AQ184" t="str">
        <f t="shared" si="104"/>
        <v/>
      </c>
      <c r="AR184" t="str">
        <f t="shared" si="105"/>
        <v/>
      </c>
      <c r="AS184" t="str">
        <f t="shared" si="107"/>
        <v>};</v>
      </c>
    </row>
    <row r="185" spans="1:45" x14ac:dyDescent="0.25">
      <c r="A185">
        <v>1879473481</v>
      </c>
      <c r="C185" t="s">
        <v>3665</v>
      </c>
      <c r="D185" t="s">
        <v>30</v>
      </c>
      <c r="J185">
        <v>28</v>
      </c>
      <c r="K185" t="s">
        <v>2898</v>
      </c>
      <c r="L185">
        <v>140</v>
      </c>
      <c r="S185" t="str">
        <f t="shared" si="83"/>
        <v>[184] = {["ID"] = 1879473481; }; -- Ledger-keepers: Umbar Barharbêl: Allegiance Level 3</v>
      </c>
      <c r="T185" s="1" t="e">
        <f t="shared" si="84"/>
        <v>#N/A</v>
      </c>
      <c r="U185">
        <f t="shared" si="106"/>
        <v>184</v>
      </c>
      <c r="V185" t="str">
        <f t="shared" si="85"/>
        <v>[184] = {</v>
      </c>
      <c r="W185" t="str">
        <f t="shared" si="86"/>
        <v xml:space="preserve">["ID"] = 1879473481; </v>
      </c>
      <c r="X185" t="str">
        <f t="shared" si="87"/>
        <v xml:space="preserve">["ID"] = 1879473481; </v>
      </c>
      <c r="Y185" t="str">
        <f t="shared" si="88"/>
        <v/>
      </c>
      <c r="Z185" s="1" t="str">
        <f t="shared" si="89"/>
        <v xml:space="preserve">                      </v>
      </c>
      <c r="AA185">
        <f>VLOOKUP(D185,Type!A$2:B$16,2,)</f>
        <v>7</v>
      </c>
      <c r="AB185" t="str">
        <f t="shared" si="90"/>
        <v xml:space="preserve">["TYPE"] =  7; </v>
      </c>
      <c r="AC185" t="str">
        <f t="shared" si="91"/>
        <v>0</v>
      </c>
      <c r="AD185" t="str">
        <f t="shared" si="92"/>
        <v xml:space="preserve">["VXP"] =    0; </v>
      </c>
      <c r="AE185" t="str">
        <f t="shared" si="93"/>
        <v>0</v>
      </c>
      <c r="AF185" t="str">
        <f t="shared" si="94"/>
        <v xml:space="preserve">["LP"] = 0; </v>
      </c>
      <c r="AG185" t="str">
        <f t="shared" si="95"/>
        <v>0</v>
      </c>
      <c r="AH185" t="str">
        <f t="shared" si="96"/>
        <v xml:space="preserve">["REP"] = 0; </v>
      </c>
      <c r="AI185" t="e">
        <f>VLOOKUP(P185,Faction!A$2:B$77,2,)</f>
        <v>#N/A</v>
      </c>
      <c r="AJ185" t="e">
        <f t="shared" si="97"/>
        <v>#N/A</v>
      </c>
      <c r="AK185" t="str">
        <f t="shared" si="98"/>
        <v xml:space="preserve">["TIER"] = 28; </v>
      </c>
      <c r="AL185" t="str">
        <f t="shared" si="99"/>
        <v xml:space="preserve">["MINI_TIER"] = "Y"; </v>
      </c>
      <c r="AM185" t="str">
        <f t="shared" si="100"/>
        <v xml:space="preserve">["MIN_LVL"] = "140"; </v>
      </c>
      <c r="AN185" t="str">
        <f t="shared" si="101"/>
        <v/>
      </c>
      <c r="AO185" t="str">
        <f t="shared" si="102"/>
        <v xml:space="preserve">["NAME"] = { ["EN"] = "Ledger-keepers: Umbar Barharbêl: Allegiance Level 3"; }; </v>
      </c>
      <c r="AP185" t="str">
        <f t="shared" si="103"/>
        <v/>
      </c>
      <c r="AQ185" t="str">
        <f t="shared" si="104"/>
        <v/>
      </c>
      <c r="AR185" t="str">
        <f t="shared" si="105"/>
        <v/>
      </c>
      <c r="AS185" t="str">
        <f t="shared" si="107"/>
        <v>};</v>
      </c>
    </row>
    <row r="186" spans="1:45" x14ac:dyDescent="0.25">
      <c r="A186">
        <v>1879473544</v>
      </c>
      <c r="C186" t="s">
        <v>3666</v>
      </c>
      <c r="D186" t="s">
        <v>30</v>
      </c>
      <c r="J186">
        <v>29</v>
      </c>
      <c r="K186" t="s">
        <v>2898</v>
      </c>
      <c r="L186">
        <v>140</v>
      </c>
      <c r="S186" t="str">
        <f t="shared" si="83"/>
        <v>[185] = {["ID"] = 1879473544; }; -- Ledger-keepers: Umbar Barharbêl: Allegiance Level 2</v>
      </c>
      <c r="T186" s="1" t="e">
        <f t="shared" si="84"/>
        <v>#N/A</v>
      </c>
      <c r="U186">
        <f t="shared" si="106"/>
        <v>185</v>
      </c>
      <c r="V186" t="str">
        <f t="shared" si="85"/>
        <v>[185] = {</v>
      </c>
      <c r="W186" t="str">
        <f t="shared" si="86"/>
        <v xml:space="preserve">["ID"] = 1879473544; </v>
      </c>
      <c r="X186" t="str">
        <f t="shared" si="87"/>
        <v xml:space="preserve">["ID"] = 1879473544; </v>
      </c>
      <c r="Y186" t="str">
        <f t="shared" si="88"/>
        <v/>
      </c>
      <c r="Z186" s="1" t="str">
        <f t="shared" si="89"/>
        <v xml:space="preserve">                      </v>
      </c>
      <c r="AA186">
        <f>VLOOKUP(D186,Type!A$2:B$16,2,)</f>
        <v>7</v>
      </c>
      <c r="AB186" t="str">
        <f t="shared" si="90"/>
        <v xml:space="preserve">["TYPE"] =  7; </v>
      </c>
      <c r="AC186" t="str">
        <f t="shared" si="91"/>
        <v>0</v>
      </c>
      <c r="AD186" t="str">
        <f t="shared" si="92"/>
        <v xml:space="preserve">["VXP"] =    0; </v>
      </c>
      <c r="AE186" t="str">
        <f t="shared" si="93"/>
        <v>0</v>
      </c>
      <c r="AF186" t="str">
        <f t="shared" si="94"/>
        <v xml:space="preserve">["LP"] = 0; </v>
      </c>
      <c r="AG186" t="str">
        <f t="shared" si="95"/>
        <v>0</v>
      </c>
      <c r="AH186" t="str">
        <f t="shared" si="96"/>
        <v xml:space="preserve">["REP"] = 0; </v>
      </c>
      <c r="AI186" t="e">
        <f>VLOOKUP(P186,Faction!A$2:B$77,2,)</f>
        <v>#N/A</v>
      </c>
      <c r="AJ186" t="e">
        <f t="shared" si="97"/>
        <v>#N/A</v>
      </c>
      <c r="AK186" t="str">
        <f t="shared" si="98"/>
        <v xml:space="preserve">["TIER"] = 29; </v>
      </c>
      <c r="AL186" t="str">
        <f t="shared" si="99"/>
        <v xml:space="preserve">["MINI_TIER"] = "Y"; </v>
      </c>
      <c r="AM186" t="str">
        <f t="shared" si="100"/>
        <v xml:space="preserve">["MIN_LVL"] = "140"; </v>
      </c>
      <c r="AN186" t="str">
        <f t="shared" si="101"/>
        <v/>
      </c>
      <c r="AO186" t="str">
        <f t="shared" si="102"/>
        <v xml:space="preserve">["NAME"] = { ["EN"] = "Ledger-keepers: Umbar Barharbêl: Allegiance Level 2"; }; </v>
      </c>
      <c r="AP186" t="str">
        <f t="shared" si="103"/>
        <v/>
      </c>
      <c r="AQ186" t="str">
        <f t="shared" si="104"/>
        <v/>
      </c>
      <c r="AR186" t="str">
        <f t="shared" si="105"/>
        <v/>
      </c>
      <c r="AS186" t="str">
        <f t="shared" si="107"/>
        <v>};</v>
      </c>
    </row>
    <row r="187" spans="1:45" x14ac:dyDescent="0.25">
      <c r="A187">
        <v>1879473497</v>
      </c>
      <c r="C187" t="s">
        <v>3667</v>
      </c>
      <c r="D187" t="s">
        <v>30</v>
      </c>
      <c r="J187">
        <v>30</v>
      </c>
      <c r="K187" t="s">
        <v>2898</v>
      </c>
      <c r="L187">
        <v>140</v>
      </c>
      <c r="S187" t="str">
        <f t="shared" si="83"/>
        <v>[186] = {["ID"] = 1879473497; }; -- Ledger-keepers: Umbar Barharbêl: Allegiance Level 1</v>
      </c>
      <c r="T187" s="1" t="e">
        <f t="shared" si="84"/>
        <v>#N/A</v>
      </c>
      <c r="U187">
        <f t="shared" si="106"/>
        <v>186</v>
      </c>
      <c r="V187" t="str">
        <f t="shared" si="85"/>
        <v>[186] = {</v>
      </c>
      <c r="W187" t="str">
        <f t="shared" si="86"/>
        <v xml:space="preserve">["ID"] = 1879473497; </v>
      </c>
      <c r="X187" t="str">
        <f t="shared" si="87"/>
        <v xml:space="preserve">["ID"] = 1879473497; </v>
      </c>
      <c r="Y187" t="str">
        <f t="shared" si="88"/>
        <v/>
      </c>
      <c r="Z187" s="1" t="str">
        <f t="shared" si="89"/>
        <v xml:space="preserve">                      </v>
      </c>
      <c r="AA187">
        <f>VLOOKUP(D187,Type!A$2:B$16,2,)</f>
        <v>7</v>
      </c>
      <c r="AB187" t="str">
        <f t="shared" si="90"/>
        <v xml:space="preserve">["TYPE"] =  7; </v>
      </c>
      <c r="AC187" t="str">
        <f t="shared" si="91"/>
        <v>0</v>
      </c>
      <c r="AD187" t="str">
        <f t="shared" si="92"/>
        <v xml:space="preserve">["VXP"] =    0; </v>
      </c>
      <c r="AE187" t="str">
        <f t="shared" si="93"/>
        <v>0</v>
      </c>
      <c r="AF187" t="str">
        <f t="shared" si="94"/>
        <v xml:space="preserve">["LP"] = 0; </v>
      </c>
      <c r="AG187" t="str">
        <f t="shared" si="95"/>
        <v>0</v>
      </c>
      <c r="AH187" t="str">
        <f t="shared" si="96"/>
        <v xml:space="preserve">["REP"] = 0; </v>
      </c>
      <c r="AI187" t="e">
        <f>VLOOKUP(P187,Faction!A$2:B$77,2,)</f>
        <v>#N/A</v>
      </c>
      <c r="AJ187" t="e">
        <f t="shared" si="97"/>
        <v>#N/A</v>
      </c>
      <c r="AK187" t="str">
        <f t="shared" si="98"/>
        <v xml:space="preserve">["TIER"] = 30; </v>
      </c>
      <c r="AL187" t="str">
        <f t="shared" si="99"/>
        <v xml:space="preserve">["MINI_TIER"] = "Y"; </v>
      </c>
      <c r="AM187" t="str">
        <f t="shared" si="100"/>
        <v xml:space="preserve">["MIN_LVL"] = "140"; </v>
      </c>
      <c r="AN187" t="str">
        <f t="shared" si="101"/>
        <v/>
      </c>
      <c r="AO187" t="str">
        <f t="shared" si="102"/>
        <v xml:space="preserve">["NAME"] = { ["EN"] = "Ledger-keepers: Umbar Barharbêl: Allegiance Level 1"; }; </v>
      </c>
      <c r="AP187" t="str">
        <f t="shared" si="103"/>
        <v/>
      </c>
      <c r="AQ187" t="str">
        <f t="shared" si="104"/>
        <v/>
      </c>
      <c r="AR187" t="str">
        <f t="shared" si="105"/>
        <v/>
      </c>
      <c r="AS187" t="str">
        <f t="shared" si="107"/>
        <v>};</v>
      </c>
    </row>
    <row r="188" spans="1:45" x14ac:dyDescent="0.25">
      <c r="C188" s="3" t="s">
        <v>3668</v>
      </c>
      <c r="D188" s="2" t="s">
        <v>812</v>
      </c>
      <c r="Q188">
        <v>292</v>
      </c>
      <c r="S188" t="str">
        <f t="shared" si="83"/>
        <v>[187] = {["CAT_ID"] = 292; }; --  - Order of the Eagle -</v>
      </c>
      <c r="T188" s="1" t="e">
        <f t="shared" si="84"/>
        <v>#N/A</v>
      </c>
      <c r="U188">
        <f t="shared" si="106"/>
        <v>187</v>
      </c>
      <c r="V188" t="str">
        <f t="shared" si="85"/>
        <v>[187] = {</v>
      </c>
      <c r="W188" t="str">
        <f t="shared" si="86"/>
        <v xml:space="preserve">                     </v>
      </c>
      <c r="X188" t="str">
        <f t="shared" si="87"/>
        <v/>
      </c>
      <c r="Y188" t="str">
        <f t="shared" si="88"/>
        <v xml:space="preserve">["CAT_ID"] = 292; </v>
      </c>
      <c r="Z188" s="1" t="str">
        <f t="shared" si="89"/>
        <v xml:space="preserve">                      </v>
      </c>
      <c r="AA188">
        <f>VLOOKUP(D188,Type!A$2:B$16,2,)</f>
        <v>14</v>
      </c>
      <c r="AB188" t="str">
        <f t="shared" si="90"/>
        <v xml:space="preserve">["TYPE"] = 14; </v>
      </c>
      <c r="AC188" t="str">
        <f t="shared" si="91"/>
        <v>0</v>
      </c>
      <c r="AD188" t="str">
        <f t="shared" si="92"/>
        <v xml:space="preserve">["VXP"] =    0; </v>
      </c>
      <c r="AE188" t="str">
        <f t="shared" si="93"/>
        <v>0</v>
      </c>
      <c r="AF188" t="str">
        <f t="shared" si="94"/>
        <v xml:space="preserve">["LP"] = 0; </v>
      </c>
      <c r="AG188" t="str">
        <f t="shared" si="95"/>
        <v>0</v>
      </c>
      <c r="AH188" t="str">
        <f t="shared" si="96"/>
        <v xml:space="preserve">["REP"] = 0; </v>
      </c>
      <c r="AI188" t="e">
        <f>VLOOKUP(P188,Faction!A$2:B$77,2,)</f>
        <v>#N/A</v>
      </c>
      <c r="AJ188" t="e">
        <f t="shared" si="97"/>
        <v>#N/A</v>
      </c>
      <c r="AK188" t="str">
        <f t="shared" si="98"/>
        <v xml:space="preserve">["TIER"] = 0; </v>
      </c>
      <c r="AL188" t="str">
        <f t="shared" si="99"/>
        <v/>
      </c>
      <c r="AM188" t="str">
        <f t="shared" si="100"/>
        <v/>
      </c>
      <c r="AN188" t="str">
        <f t="shared" si="101"/>
        <v/>
      </c>
      <c r="AO188" t="str">
        <f t="shared" si="102"/>
        <v xml:space="preserve">["NAME"] = { ["EN"] = " - Order of the Eagle -"; }; </v>
      </c>
      <c r="AP188" t="str">
        <f t="shared" si="103"/>
        <v/>
      </c>
      <c r="AQ188" t="str">
        <f t="shared" si="104"/>
        <v/>
      </c>
      <c r="AR188" t="str">
        <f t="shared" si="105"/>
        <v/>
      </c>
      <c r="AS188" t="str">
        <f t="shared" si="107"/>
        <v>};</v>
      </c>
    </row>
    <row r="189" spans="1:45" x14ac:dyDescent="0.25">
      <c r="A189">
        <v>1879473458</v>
      </c>
      <c r="C189" t="s">
        <v>3669</v>
      </c>
      <c r="D189" t="s">
        <v>30</v>
      </c>
      <c r="J189">
        <v>1</v>
      </c>
      <c r="K189" t="s">
        <v>2898</v>
      </c>
      <c r="L189">
        <v>140</v>
      </c>
      <c r="S189" t="str">
        <f t="shared" si="83"/>
        <v>[188] = {["ID"] = 1879473458; }; -- Order of the Eagle: Allegiance Level 30</v>
      </c>
      <c r="T189" s="1" t="e">
        <f t="shared" si="84"/>
        <v>#N/A</v>
      </c>
      <c r="U189">
        <f t="shared" si="106"/>
        <v>188</v>
      </c>
      <c r="V189" t="str">
        <f t="shared" si="85"/>
        <v>[188] = {</v>
      </c>
      <c r="W189" t="str">
        <f t="shared" si="86"/>
        <v xml:space="preserve">["ID"] = 1879473458; </v>
      </c>
      <c r="X189" t="str">
        <f t="shared" si="87"/>
        <v xml:space="preserve">["ID"] = 1879473458; </v>
      </c>
      <c r="Y189" t="str">
        <f t="shared" si="88"/>
        <v/>
      </c>
      <c r="Z189" s="1" t="str">
        <f t="shared" si="89"/>
        <v xml:space="preserve">                      </v>
      </c>
      <c r="AA189">
        <f>VLOOKUP(D189,Type!A$2:B$16,2,)</f>
        <v>7</v>
      </c>
      <c r="AB189" t="str">
        <f t="shared" si="90"/>
        <v xml:space="preserve">["TYPE"] =  7; </v>
      </c>
      <c r="AC189" t="str">
        <f t="shared" si="91"/>
        <v>0</v>
      </c>
      <c r="AD189" t="str">
        <f t="shared" si="92"/>
        <v xml:space="preserve">["VXP"] =    0; </v>
      </c>
      <c r="AE189" t="str">
        <f t="shared" si="93"/>
        <v>0</v>
      </c>
      <c r="AF189" t="str">
        <f t="shared" si="94"/>
        <v xml:space="preserve">["LP"] = 0; </v>
      </c>
      <c r="AG189" t="str">
        <f t="shared" si="95"/>
        <v>0</v>
      </c>
      <c r="AH189" t="str">
        <f t="shared" si="96"/>
        <v xml:space="preserve">["REP"] = 0; </v>
      </c>
      <c r="AI189" t="e">
        <f>VLOOKUP(P189,Faction!A$2:B$77,2,)</f>
        <v>#N/A</v>
      </c>
      <c r="AJ189" t="e">
        <f t="shared" si="97"/>
        <v>#N/A</v>
      </c>
      <c r="AK189" t="str">
        <f t="shared" si="98"/>
        <v xml:space="preserve">["TIER"] = 1; </v>
      </c>
      <c r="AL189" t="str">
        <f t="shared" si="99"/>
        <v xml:space="preserve">["MINI_TIER"] = "Y"; </v>
      </c>
      <c r="AM189" t="str">
        <f t="shared" si="100"/>
        <v xml:space="preserve">["MIN_LVL"] = "140"; </v>
      </c>
      <c r="AN189" t="str">
        <f t="shared" si="101"/>
        <v/>
      </c>
      <c r="AO189" t="str">
        <f t="shared" si="102"/>
        <v xml:space="preserve">["NAME"] = { ["EN"] = "Order of the Eagle: Allegiance Level 30"; }; </v>
      </c>
      <c r="AP189" t="str">
        <f t="shared" si="103"/>
        <v/>
      </c>
      <c r="AQ189" t="str">
        <f t="shared" si="104"/>
        <v/>
      </c>
      <c r="AR189" t="str">
        <f t="shared" si="105"/>
        <v/>
      </c>
      <c r="AS189" t="str">
        <f t="shared" si="107"/>
        <v>};</v>
      </c>
    </row>
    <row r="190" spans="1:45" x14ac:dyDescent="0.25">
      <c r="A190">
        <v>1879473440</v>
      </c>
      <c r="C190" t="s">
        <v>3670</v>
      </c>
      <c r="D190" t="s">
        <v>30</v>
      </c>
      <c r="J190">
        <v>2</v>
      </c>
      <c r="K190" t="s">
        <v>2898</v>
      </c>
      <c r="L190">
        <v>140</v>
      </c>
      <c r="S190" t="str">
        <f t="shared" si="83"/>
        <v>[189] = {["ID"] = 1879473440; }; -- Order of the Eagle: Allegiance Level 29</v>
      </c>
      <c r="T190" s="1" t="e">
        <f t="shared" si="84"/>
        <v>#N/A</v>
      </c>
      <c r="U190">
        <f t="shared" si="106"/>
        <v>189</v>
      </c>
      <c r="V190" t="str">
        <f t="shared" si="85"/>
        <v>[189] = {</v>
      </c>
      <c r="W190" t="str">
        <f t="shared" si="86"/>
        <v xml:space="preserve">["ID"] = 1879473440; </v>
      </c>
      <c r="X190" t="str">
        <f t="shared" si="87"/>
        <v xml:space="preserve">["ID"] = 1879473440; </v>
      </c>
      <c r="Y190" t="str">
        <f t="shared" si="88"/>
        <v/>
      </c>
      <c r="Z190" s="1" t="str">
        <f t="shared" si="89"/>
        <v xml:space="preserve">                      </v>
      </c>
      <c r="AA190">
        <f>VLOOKUP(D190,Type!A$2:B$16,2,)</f>
        <v>7</v>
      </c>
      <c r="AB190" t="str">
        <f t="shared" si="90"/>
        <v xml:space="preserve">["TYPE"] =  7; </v>
      </c>
      <c r="AC190" t="str">
        <f t="shared" si="91"/>
        <v>0</v>
      </c>
      <c r="AD190" t="str">
        <f t="shared" si="92"/>
        <v xml:space="preserve">["VXP"] =    0; </v>
      </c>
      <c r="AE190" t="str">
        <f t="shared" si="93"/>
        <v>0</v>
      </c>
      <c r="AF190" t="str">
        <f t="shared" si="94"/>
        <v xml:space="preserve">["LP"] = 0; </v>
      </c>
      <c r="AG190" t="str">
        <f t="shared" si="95"/>
        <v>0</v>
      </c>
      <c r="AH190" t="str">
        <f t="shared" si="96"/>
        <v xml:space="preserve">["REP"] = 0; </v>
      </c>
      <c r="AI190" t="e">
        <f>VLOOKUP(P190,Faction!A$2:B$77,2,)</f>
        <v>#N/A</v>
      </c>
      <c r="AJ190" t="e">
        <f t="shared" si="97"/>
        <v>#N/A</v>
      </c>
      <c r="AK190" t="str">
        <f t="shared" si="98"/>
        <v xml:space="preserve">["TIER"] = 2; </v>
      </c>
      <c r="AL190" t="str">
        <f t="shared" si="99"/>
        <v xml:space="preserve">["MINI_TIER"] = "Y"; </v>
      </c>
      <c r="AM190" t="str">
        <f t="shared" si="100"/>
        <v xml:space="preserve">["MIN_LVL"] = "140"; </v>
      </c>
      <c r="AN190" t="str">
        <f t="shared" si="101"/>
        <v/>
      </c>
      <c r="AO190" t="str">
        <f t="shared" si="102"/>
        <v xml:space="preserve">["NAME"] = { ["EN"] = "Order of the Eagle: Allegiance Level 29"; }; </v>
      </c>
      <c r="AP190" t="str">
        <f t="shared" si="103"/>
        <v/>
      </c>
      <c r="AQ190" t="str">
        <f t="shared" si="104"/>
        <v/>
      </c>
      <c r="AR190" t="str">
        <f t="shared" si="105"/>
        <v/>
      </c>
      <c r="AS190" t="str">
        <f t="shared" si="107"/>
        <v>};</v>
      </c>
    </row>
    <row r="191" spans="1:45" x14ac:dyDescent="0.25">
      <c r="A191">
        <v>1879473506</v>
      </c>
      <c r="C191" t="s">
        <v>3671</v>
      </c>
      <c r="D191" t="s">
        <v>30</v>
      </c>
      <c r="J191">
        <v>3</v>
      </c>
      <c r="K191" t="s">
        <v>2898</v>
      </c>
      <c r="L191">
        <v>140</v>
      </c>
      <c r="S191" t="str">
        <f t="shared" si="83"/>
        <v>[190] = {["ID"] = 1879473506; }; -- Order of the Eagle: Allegiance Level 28</v>
      </c>
      <c r="T191" s="1" t="e">
        <f t="shared" si="84"/>
        <v>#N/A</v>
      </c>
      <c r="U191">
        <f t="shared" si="106"/>
        <v>190</v>
      </c>
      <c r="V191" t="str">
        <f t="shared" si="85"/>
        <v>[190] = {</v>
      </c>
      <c r="W191" t="str">
        <f t="shared" si="86"/>
        <v xml:space="preserve">["ID"] = 1879473506; </v>
      </c>
      <c r="X191" t="str">
        <f t="shared" si="87"/>
        <v xml:space="preserve">["ID"] = 1879473506; </v>
      </c>
      <c r="Y191" t="str">
        <f t="shared" si="88"/>
        <v/>
      </c>
      <c r="Z191" s="1" t="str">
        <f t="shared" si="89"/>
        <v xml:space="preserve">                      </v>
      </c>
      <c r="AA191">
        <f>VLOOKUP(D191,Type!A$2:B$16,2,)</f>
        <v>7</v>
      </c>
      <c r="AB191" t="str">
        <f t="shared" si="90"/>
        <v xml:space="preserve">["TYPE"] =  7; </v>
      </c>
      <c r="AC191" t="str">
        <f t="shared" si="91"/>
        <v>0</v>
      </c>
      <c r="AD191" t="str">
        <f t="shared" si="92"/>
        <v xml:space="preserve">["VXP"] =    0; </v>
      </c>
      <c r="AE191" t="str">
        <f t="shared" si="93"/>
        <v>0</v>
      </c>
      <c r="AF191" t="str">
        <f t="shared" si="94"/>
        <v xml:space="preserve">["LP"] = 0; </v>
      </c>
      <c r="AG191" t="str">
        <f t="shared" si="95"/>
        <v>0</v>
      </c>
      <c r="AH191" t="str">
        <f t="shared" si="96"/>
        <v xml:space="preserve">["REP"] = 0; </v>
      </c>
      <c r="AI191" t="e">
        <f>VLOOKUP(P191,Faction!A$2:B$77,2,)</f>
        <v>#N/A</v>
      </c>
      <c r="AJ191" t="e">
        <f t="shared" si="97"/>
        <v>#N/A</v>
      </c>
      <c r="AK191" t="str">
        <f t="shared" si="98"/>
        <v xml:space="preserve">["TIER"] = 3; </v>
      </c>
      <c r="AL191" t="str">
        <f t="shared" si="99"/>
        <v xml:space="preserve">["MINI_TIER"] = "Y"; </v>
      </c>
      <c r="AM191" t="str">
        <f t="shared" si="100"/>
        <v xml:space="preserve">["MIN_LVL"] = "140"; </v>
      </c>
      <c r="AN191" t="str">
        <f t="shared" si="101"/>
        <v/>
      </c>
      <c r="AO191" t="str">
        <f t="shared" si="102"/>
        <v xml:space="preserve">["NAME"] = { ["EN"] = "Order of the Eagle: Allegiance Level 28"; }; </v>
      </c>
      <c r="AP191" t="str">
        <f t="shared" si="103"/>
        <v/>
      </c>
      <c r="AQ191" t="str">
        <f t="shared" si="104"/>
        <v/>
      </c>
      <c r="AR191" t="str">
        <f t="shared" si="105"/>
        <v/>
      </c>
      <c r="AS191" t="str">
        <f t="shared" si="107"/>
        <v>};</v>
      </c>
    </row>
    <row r="192" spans="1:45" x14ac:dyDescent="0.25">
      <c r="A192">
        <v>1879473425</v>
      </c>
      <c r="C192" t="s">
        <v>3672</v>
      </c>
      <c r="D192" t="s">
        <v>30</v>
      </c>
      <c r="J192">
        <v>4</v>
      </c>
      <c r="K192" t="s">
        <v>2898</v>
      </c>
      <c r="L192">
        <v>140</v>
      </c>
      <c r="S192" t="str">
        <f t="shared" si="83"/>
        <v>[191] = {["ID"] = 1879473425; }; -- Order of the Eagle: Allegiance Level 27</v>
      </c>
      <c r="T192" s="1" t="e">
        <f t="shared" si="84"/>
        <v>#N/A</v>
      </c>
      <c r="U192">
        <f t="shared" si="106"/>
        <v>191</v>
      </c>
      <c r="V192" t="str">
        <f t="shared" si="85"/>
        <v>[191] = {</v>
      </c>
      <c r="W192" t="str">
        <f t="shared" si="86"/>
        <v xml:space="preserve">["ID"] = 1879473425; </v>
      </c>
      <c r="X192" t="str">
        <f t="shared" si="87"/>
        <v xml:space="preserve">["ID"] = 1879473425; </v>
      </c>
      <c r="Y192" t="str">
        <f t="shared" si="88"/>
        <v/>
      </c>
      <c r="Z192" s="1" t="str">
        <f t="shared" si="89"/>
        <v xml:space="preserve">                      </v>
      </c>
      <c r="AA192">
        <f>VLOOKUP(D192,Type!A$2:B$16,2,)</f>
        <v>7</v>
      </c>
      <c r="AB192" t="str">
        <f t="shared" si="90"/>
        <v xml:space="preserve">["TYPE"] =  7; </v>
      </c>
      <c r="AC192" t="str">
        <f t="shared" si="91"/>
        <v>0</v>
      </c>
      <c r="AD192" t="str">
        <f t="shared" si="92"/>
        <v xml:space="preserve">["VXP"] =    0; </v>
      </c>
      <c r="AE192" t="str">
        <f t="shared" si="93"/>
        <v>0</v>
      </c>
      <c r="AF192" t="str">
        <f t="shared" si="94"/>
        <v xml:space="preserve">["LP"] = 0; </v>
      </c>
      <c r="AG192" t="str">
        <f t="shared" si="95"/>
        <v>0</v>
      </c>
      <c r="AH192" t="str">
        <f t="shared" si="96"/>
        <v xml:space="preserve">["REP"] = 0; </v>
      </c>
      <c r="AI192" t="e">
        <f>VLOOKUP(P192,Faction!A$2:B$77,2,)</f>
        <v>#N/A</v>
      </c>
      <c r="AJ192" t="e">
        <f t="shared" si="97"/>
        <v>#N/A</v>
      </c>
      <c r="AK192" t="str">
        <f t="shared" si="98"/>
        <v xml:space="preserve">["TIER"] = 4; </v>
      </c>
      <c r="AL192" t="str">
        <f t="shared" si="99"/>
        <v xml:space="preserve">["MINI_TIER"] = "Y"; </v>
      </c>
      <c r="AM192" t="str">
        <f t="shared" si="100"/>
        <v xml:space="preserve">["MIN_LVL"] = "140"; </v>
      </c>
      <c r="AN192" t="str">
        <f t="shared" si="101"/>
        <v/>
      </c>
      <c r="AO192" t="str">
        <f t="shared" si="102"/>
        <v xml:space="preserve">["NAME"] = { ["EN"] = "Order of the Eagle: Allegiance Level 27"; }; </v>
      </c>
      <c r="AP192" t="str">
        <f t="shared" si="103"/>
        <v/>
      </c>
      <c r="AQ192" t="str">
        <f t="shared" si="104"/>
        <v/>
      </c>
      <c r="AR192" t="str">
        <f t="shared" si="105"/>
        <v/>
      </c>
      <c r="AS192" t="str">
        <f t="shared" si="107"/>
        <v>};</v>
      </c>
    </row>
    <row r="193" spans="1:45" x14ac:dyDescent="0.25">
      <c r="A193">
        <v>1879473488</v>
      </c>
      <c r="C193" t="s">
        <v>3673</v>
      </c>
      <c r="D193" t="s">
        <v>30</v>
      </c>
      <c r="J193">
        <v>5</v>
      </c>
      <c r="K193" t="s">
        <v>2898</v>
      </c>
      <c r="L193">
        <v>140</v>
      </c>
      <c r="S193" t="str">
        <f t="shared" si="83"/>
        <v>[192] = {["ID"] = 1879473488; }; -- Order of the Eagle: Allegiance Level 26</v>
      </c>
      <c r="T193" s="1" t="e">
        <f t="shared" si="84"/>
        <v>#N/A</v>
      </c>
      <c r="U193">
        <f t="shared" si="106"/>
        <v>192</v>
      </c>
      <c r="V193" t="str">
        <f t="shared" si="85"/>
        <v>[192] = {</v>
      </c>
      <c r="W193" t="str">
        <f t="shared" si="86"/>
        <v xml:space="preserve">["ID"] = 1879473488; </v>
      </c>
      <c r="X193" t="str">
        <f t="shared" si="87"/>
        <v xml:space="preserve">["ID"] = 1879473488; </v>
      </c>
      <c r="Y193" t="str">
        <f t="shared" si="88"/>
        <v/>
      </c>
      <c r="Z193" s="1" t="str">
        <f t="shared" si="89"/>
        <v xml:space="preserve">                      </v>
      </c>
      <c r="AA193">
        <f>VLOOKUP(D193,Type!A$2:B$16,2,)</f>
        <v>7</v>
      </c>
      <c r="AB193" t="str">
        <f t="shared" si="90"/>
        <v xml:space="preserve">["TYPE"] =  7; </v>
      </c>
      <c r="AC193" t="str">
        <f t="shared" si="91"/>
        <v>0</v>
      </c>
      <c r="AD193" t="str">
        <f t="shared" si="92"/>
        <v xml:space="preserve">["VXP"] =    0; </v>
      </c>
      <c r="AE193" t="str">
        <f t="shared" si="93"/>
        <v>0</v>
      </c>
      <c r="AF193" t="str">
        <f t="shared" si="94"/>
        <v xml:space="preserve">["LP"] = 0; </v>
      </c>
      <c r="AG193" t="str">
        <f t="shared" si="95"/>
        <v>0</v>
      </c>
      <c r="AH193" t="str">
        <f t="shared" si="96"/>
        <v xml:space="preserve">["REP"] = 0; </v>
      </c>
      <c r="AI193" t="e">
        <f>VLOOKUP(P193,Faction!A$2:B$77,2,)</f>
        <v>#N/A</v>
      </c>
      <c r="AJ193" t="e">
        <f t="shared" si="97"/>
        <v>#N/A</v>
      </c>
      <c r="AK193" t="str">
        <f t="shared" si="98"/>
        <v xml:space="preserve">["TIER"] = 5; </v>
      </c>
      <c r="AL193" t="str">
        <f t="shared" si="99"/>
        <v xml:space="preserve">["MINI_TIER"] = "Y"; </v>
      </c>
      <c r="AM193" t="str">
        <f t="shared" si="100"/>
        <v xml:space="preserve">["MIN_LVL"] = "140"; </v>
      </c>
      <c r="AN193" t="str">
        <f t="shared" si="101"/>
        <v/>
      </c>
      <c r="AO193" t="str">
        <f t="shared" si="102"/>
        <v xml:space="preserve">["NAME"] = { ["EN"] = "Order of the Eagle: Allegiance Level 26"; }; </v>
      </c>
      <c r="AP193" t="str">
        <f t="shared" si="103"/>
        <v/>
      </c>
      <c r="AQ193" t="str">
        <f t="shared" si="104"/>
        <v/>
      </c>
      <c r="AR193" t="str">
        <f t="shared" si="105"/>
        <v/>
      </c>
      <c r="AS193" t="str">
        <f t="shared" si="107"/>
        <v>};</v>
      </c>
    </row>
    <row r="194" spans="1:45" x14ac:dyDescent="0.25">
      <c r="A194">
        <v>1879473490</v>
      </c>
      <c r="C194" t="s">
        <v>3674</v>
      </c>
      <c r="D194" t="s">
        <v>30</v>
      </c>
      <c r="J194">
        <v>6</v>
      </c>
      <c r="K194" t="s">
        <v>2898</v>
      </c>
      <c r="L194">
        <v>140</v>
      </c>
      <c r="S194" t="str">
        <f t="shared" si="83"/>
        <v>[193] = {["ID"] = 1879473490; }; -- Order of the Eagle: Allegiance Level 25</v>
      </c>
      <c r="T194" s="1" t="e">
        <f t="shared" si="84"/>
        <v>#N/A</v>
      </c>
      <c r="U194">
        <f t="shared" si="106"/>
        <v>193</v>
      </c>
      <c r="V194" t="str">
        <f t="shared" si="85"/>
        <v>[193] = {</v>
      </c>
      <c r="W194" t="str">
        <f t="shared" si="86"/>
        <v xml:space="preserve">["ID"] = 1879473490; </v>
      </c>
      <c r="X194" t="str">
        <f t="shared" si="87"/>
        <v xml:space="preserve">["ID"] = 1879473490; </v>
      </c>
      <c r="Y194" t="str">
        <f t="shared" si="88"/>
        <v/>
      </c>
      <c r="Z194" s="1" t="str">
        <f t="shared" si="89"/>
        <v xml:space="preserve">                      </v>
      </c>
      <c r="AA194">
        <f>VLOOKUP(D194,Type!A$2:B$16,2,)</f>
        <v>7</v>
      </c>
      <c r="AB194" t="str">
        <f t="shared" si="90"/>
        <v xml:space="preserve">["TYPE"] =  7; </v>
      </c>
      <c r="AC194" t="str">
        <f t="shared" si="91"/>
        <v>0</v>
      </c>
      <c r="AD194" t="str">
        <f t="shared" si="92"/>
        <v xml:space="preserve">["VXP"] =    0; </v>
      </c>
      <c r="AE194" t="str">
        <f t="shared" si="93"/>
        <v>0</v>
      </c>
      <c r="AF194" t="str">
        <f t="shared" si="94"/>
        <v xml:space="preserve">["LP"] = 0; </v>
      </c>
      <c r="AG194" t="str">
        <f t="shared" si="95"/>
        <v>0</v>
      </c>
      <c r="AH194" t="str">
        <f t="shared" si="96"/>
        <v xml:space="preserve">["REP"] = 0; </v>
      </c>
      <c r="AI194" t="e">
        <f>VLOOKUP(P194,Faction!A$2:B$77,2,)</f>
        <v>#N/A</v>
      </c>
      <c r="AJ194" t="e">
        <f t="shared" si="97"/>
        <v>#N/A</v>
      </c>
      <c r="AK194" t="str">
        <f t="shared" si="98"/>
        <v xml:space="preserve">["TIER"] = 6; </v>
      </c>
      <c r="AL194" t="str">
        <f t="shared" si="99"/>
        <v xml:space="preserve">["MINI_TIER"] = "Y"; </v>
      </c>
      <c r="AM194" t="str">
        <f t="shared" si="100"/>
        <v xml:space="preserve">["MIN_LVL"] = "140"; </v>
      </c>
      <c r="AN194" t="str">
        <f t="shared" si="101"/>
        <v/>
      </c>
      <c r="AO194" t="str">
        <f t="shared" si="102"/>
        <v xml:space="preserve">["NAME"] = { ["EN"] = "Order of the Eagle: Allegiance Level 25"; }; </v>
      </c>
      <c r="AP194" t="str">
        <f t="shared" si="103"/>
        <v/>
      </c>
      <c r="AQ194" t="str">
        <f t="shared" si="104"/>
        <v/>
      </c>
      <c r="AR194" t="str">
        <f t="shared" si="105"/>
        <v/>
      </c>
      <c r="AS194" t="str">
        <f t="shared" si="107"/>
        <v>};</v>
      </c>
    </row>
    <row r="195" spans="1:45" x14ac:dyDescent="0.25">
      <c r="A195">
        <v>1879473551</v>
      </c>
      <c r="C195" t="s">
        <v>3675</v>
      </c>
      <c r="D195" t="s">
        <v>30</v>
      </c>
      <c r="J195">
        <v>7</v>
      </c>
      <c r="K195" t="s">
        <v>2898</v>
      </c>
      <c r="L195">
        <v>140</v>
      </c>
      <c r="S195" t="str">
        <f t="shared" si="83"/>
        <v>[194] = {["ID"] = 1879473551; }; -- Order of the Eagle: Allegiance Level 24</v>
      </c>
      <c r="T195" s="1" t="e">
        <f t="shared" si="84"/>
        <v>#N/A</v>
      </c>
      <c r="U195">
        <f t="shared" si="106"/>
        <v>194</v>
      </c>
      <c r="V195" t="str">
        <f t="shared" si="85"/>
        <v>[194] = {</v>
      </c>
      <c r="W195" t="str">
        <f t="shared" si="86"/>
        <v xml:space="preserve">["ID"] = 1879473551; </v>
      </c>
      <c r="X195" t="str">
        <f t="shared" si="87"/>
        <v xml:space="preserve">["ID"] = 1879473551; </v>
      </c>
      <c r="Y195" t="str">
        <f t="shared" si="88"/>
        <v/>
      </c>
      <c r="Z195" s="1" t="str">
        <f t="shared" si="89"/>
        <v xml:space="preserve">                      </v>
      </c>
      <c r="AA195">
        <f>VLOOKUP(D195,Type!A$2:B$16,2,)</f>
        <v>7</v>
      </c>
      <c r="AB195" t="str">
        <f t="shared" si="90"/>
        <v xml:space="preserve">["TYPE"] =  7; </v>
      </c>
      <c r="AC195" t="str">
        <f t="shared" si="91"/>
        <v>0</v>
      </c>
      <c r="AD195" t="str">
        <f t="shared" si="92"/>
        <v xml:space="preserve">["VXP"] =    0; </v>
      </c>
      <c r="AE195" t="str">
        <f t="shared" si="93"/>
        <v>0</v>
      </c>
      <c r="AF195" t="str">
        <f t="shared" si="94"/>
        <v xml:space="preserve">["LP"] = 0; </v>
      </c>
      <c r="AG195" t="str">
        <f t="shared" si="95"/>
        <v>0</v>
      </c>
      <c r="AH195" t="str">
        <f t="shared" si="96"/>
        <v xml:space="preserve">["REP"] = 0; </v>
      </c>
      <c r="AI195" t="e">
        <f>VLOOKUP(P195,Faction!A$2:B$77,2,)</f>
        <v>#N/A</v>
      </c>
      <c r="AJ195" t="e">
        <f t="shared" si="97"/>
        <v>#N/A</v>
      </c>
      <c r="AK195" t="str">
        <f t="shared" si="98"/>
        <v xml:space="preserve">["TIER"] = 7; </v>
      </c>
      <c r="AL195" t="str">
        <f t="shared" si="99"/>
        <v xml:space="preserve">["MINI_TIER"] = "Y"; </v>
      </c>
      <c r="AM195" t="str">
        <f t="shared" si="100"/>
        <v xml:space="preserve">["MIN_LVL"] = "140"; </v>
      </c>
      <c r="AN195" t="str">
        <f t="shared" si="101"/>
        <v/>
      </c>
      <c r="AO195" t="str">
        <f t="shared" si="102"/>
        <v xml:space="preserve">["NAME"] = { ["EN"] = "Order of the Eagle: Allegiance Level 24"; }; </v>
      </c>
      <c r="AP195" t="str">
        <f t="shared" si="103"/>
        <v/>
      </c>
      <c r="AQ195" t="str">
        <f t="shared" si="104"/>
        <v/>
      </c>
      <c r="AR195" t="str">
        <f t="shared" si="105"/>
        <v/>
      </c>
      <c r="AS195" t="str">
        <f t="shared" si="107"/>
        <v>};</v>
      </c>
    </row>
    <row r="196" spans="1:45" x14ac:dyDescent="0.25">
      <c r="A196">
        <v>1879473473</v>
      </c>
      <c r="C196" t="s">
        <v>3676</v>
      </c>
      <c r="D196" t="s">
        <v>30</v>
      </c>
      <c r="J196">
        <v>8</v>
      </c>
      <c r="K196" t="s">
        <v>2898</v>
      </c>
      <c r="L196">
        <v>140</v>
      </c>
      <c r="S196" t="str">
        <f t="shared" si="83"/>
        <v>[195] = {["ID"] = 1879473473; }; -- Order of the Eagle: Allegiance Level 23</v>
      </c>
      <c r="T196" s="1" t="e">
        <f t="shared" si="84"/>
        <v>#N/A</v>
      </c>
      <c r="U196">
        <f t="shared" si="106"/>
        <v>195</v>
      </c>
      <c r="V196" t="str">
        <f t="shared" si="85"/>
        <v>[195] = {</v>
      </c>
      <c r="W196" t="str">
        <f t="shared" si="86"/>
        <v xml:space="preserve">["ID"] = 1879473473; </v>
      </c>
      <c r="X196" t="str">
        <f t="shared" si="87"/>
        <v xml:space="preserve">["ID"] = 1879473473; </v>
      </c>
      <c r="Y196" t="str">
        <f t="shared" si="88"/>
        <v/>
      </c>
      <c r="Z196" s="1" t="str">
        <f t="shared" si="89"/>
        <v xml:space="preserve">                      </v>
      </c>
      <c r="AA196">
        <f>VLOOKUP(D196,Type!A$2:B$16,2,)</f>
        <v>7</v>
      </c>
      <c r="AB196" t="str">
        <f t="shared" si="90"/>
        <v xml:space="preserve">["TYPE"] =  7; </v>
      </c>
      <c r="AC196" t="str">
        <f t="shared" si="91"/>
        <v>0</v>
      </c>
      <c r="AD196" t="str">
        <f t="shared" si="92"/>
        <v xml:space="preserve">["VXP"] =    0; </v>
      </c>
      <c r="AE196" t="str">
        <f t="shared" si="93"/>
        <v>0</v>
      </c>
      <c r="AF196" t="str">
        <f t="shared" si="94"/>
        <v xml:space="preserve">["LP"] = 0; </v>
      </c>
      <c r="AG196" t="str">
        <f t="shared" si="95"/>
        <v>0</v>
      </c>
      <c r="AH196" t="str">
        <f t="shared" si="96"/>
        <v xml:space="preserve">["REP"] = 0; </v>
      </c>
      <c r="AI196" t="e">
        <f>VLOOKUP(P196,Faction!A$2:B$77,2,)</f>
        <v>#N/A</v>
      </c>
      <c r="AJ196" t="e">
        <f t="shared" si="97"/>
        <v>#N/A</v>
      </c>
      <c r="AK196" t="str">
        <f t="shared" si="98"/>
        <v xml:space="preserve">["TIER"] = 8; </v>
      </c>
      <c r="AL196" t="str">
        <f t="shared" si="99"/>
        <v xml:space="preserve">["MINI_TIER"] = "Y"; </v>
      </c>
      <c r="AM196" t="str">
        <f t="shared" si="100"/>
        <v xml:space="preserve">["MIN_LVL"] = "140"; </v>
      </c>
      <c r="AN196" t="str">
        <f t="shared" si="101"/>
        <v/>
      </c>
      <c r="AO196" t="str">
        <f t="shared" si="102"/>
        <v xml:space="preserve">["NAME"] = { ["EN"] = "Order of the Eagle: Allegiance Level 23"; }; </v>
      </c>
      <c r="AP196" t="str">
        <f t="shared" si="103"/>
        <v/>
      </c>
      <c r="AQ196" t="str">
        <f t="shared" si="104"/>
        <v/>
      </c>
      <c r="AR196" t="str">
        <f t="shared" si="105"/>
        <v/>
      </c>
      <c r="AS196" t="str">
        <f t="shared" si="107"/>
        <v>};</v>
      </c>
    </row>
    <row r="197" spans="1:45" x14ac:dyDescent="0.25">
      <c r="A197">
        <v>1879473537</v>
      </c>
      <c r="C197" t="s">
        <v>3677</v>
      </c>
      <c r="D197" t="s">
        <v>30</v>
      </c>
      <c r="J197">
        <v>9</v>
      </c>
      <c r="K197" t="s">
        <v>2898</v>
      </c>
      <c r="L197">
        <v>140</v>
      </c>
      <c r="S197" t="str">
        <f t="shared" si="83"/>
        <v>[196] = {["ID"] = 1879473537; }; -- Order of the Eagle: Allegiance Level 22</v>
      </c>
      <c r="T197" s="1" t="e">
        <f t="shared" si="84"/>
        <v>#N/A</v>
      </c>
      <c r="U197">
        <f t="shared" si="106"/>
        <v>196</v>
      </c>
      <c r="V197" t="str">
        <f t="shared" si="85"/>
        <v>[196] = {</v>
      </c>
      <c r="W197" t="str">
        <f t="shared" si="86"/>
        <v xml:space="preserve">["ID"] = 1879473537; </v>
      </c>
      <c r="X197" t="str">
        <f t="shared" si="87"/>
        <v xml:space="preserve">["ID"] = 1879473537; </v>
      </c>
      <c r="Y197" t="str">
        <f t="shared" si="88"/>
        <v/>
      </c>
      <c r="Z197" s="1" t="str">
        <f t="shared" si="89"/>
        <v xml:space="preserve">                      </v>
      </c>
      <c r="AA197">
        <f>VLOOKUP(D197,Type!A$2:B$16,2,)</f>
        <v>7</v>
      </c>
      <c r="AB197" t="str">
        <f t="shared" si="90"/>
        <v xml:space="preserve">["TYPE"] =  7; </v>
      </c>
      <c r="AC197" t="str">
        <f t="shared" si="91"/>
        <v>0</v>
      </c>
      <c r="AD197" t="str">
        <f t="shared" si="92"/>
        <v xml:space="preserve">["VXP"] =    0; </v>
      </c>
      <c r="AE197" t="str">
        <f t="shared" si="93"/>
        <v>0</v>
      </c>
      <c r="AF197" t="str">
        <f t="shared" si="94"/>
        <v xml:space="preserve">["LP"] = 0; </v>
      </c>
      <c r="AG197" t="str">
        <f t="shared" si="95"/>
        <v>0</v>
      </c>
      <c r="AH197" t="str">
        <f t="shared" si="96"/>
        <v xml:space="preserve">["REP"] = 0; </v>
      </c>
      <c r="AI197" t="e">
        <f>VLOOKUP(P197,Faction!A$2:B$77,2,)</f>
        <v>#N/A</v>
      </c>
      <c r="AJ197" t="e">
        <f t="shared" si="97"/>
        <v>#N/A</v>
      </c>
      <c r="AK197" t="str">
        <f t="shared" si="98"/>
        <v xml:space="preserve">["TIER"] = 9; </v>
      </c>
      <c r="AL197" t="str">
        <f t="shared" si="99"/>
        <v xml:space="preserve">["MINI_TIER"] = "Y"; </v>
      </c>
      <c r="AM197" t="str">
        <f t="shared" si="100"/>
        <v xml:space="preserve">["MIN_LVL"] = "140"; </v>
      </c>
      <c r="AN197" t="str">
        <f t="shared" si="101"/>
        <v/>
      </c>
      <c r="AO197" t="str">
        <f t="shared" si="102"/>
        <v xml:space="preserve">["NAME"] = { ["EN"] = "Order of the Eagle: Allegiance Level 22"; }; </v>
      </c>
      <c r="AP197" t="str">
        <f t="shared" si="103"/>
        <v/>
      </c>
      <c r="AQ197" t="str">
        <f t="shared" si="104"/>
        <v/>
      </c>
      <c r="AR197" t="str">
        <f t="shared" si="105"/>
        <v/>
      </c>
      <c r="AS197" t="str">
        <f t="shared" si="107"/>
        <v>};</v>
      </c>
    </row>
    <row r="198" spans="1:45" x14ac:dyDescent="0.25">
      <c r="A198">
        <v>1879473522</v>
      </c>
      <c r="C198" t="s">
        <v>3678</v>
      </c>
      <c r="D198" t="s">
        <v>30</v>
      </c>
      <c r="J198">
        <v>10</v>
      </c>
      <c r="K198" t="s">
        <v>2898</v>
      </c>
      <c r="L198">
        <v>140</v>
      </c>
      <c r="S198" t="str">
        <f t="shared" si="83"/>
        <v>[197] = {["ID"] = 1879473522; }; -- Order of the Eagle: Allegiance Level 21</v>
      </c>
      <c r="T198" s="1" t="e">
        <f t="shared" si="84"/>
        <v>#N/A</v>
      </c>
      <c r="U198">
        <f t="shared" si="106"/>
        <v>197</v>
      </c>
      <c r="V198" t="str">
        <f t="shared" si="85"/>
        <v>[197] = {</v>
      </c>
      <c r="W198" t="str">
        <f t="shared" si="86"/>
        <v xml:space="preserve">["ID"] = 1879473522; </v>
      </c>
      <c r="X198" t="str">
        <f t="shared" si="87"/>
        <v xml:space="preserve">["ID"] = 1879473522; </v>
      </c>
      <c r="Y198" t="str">
        <f t="shared" si="88"/>
        <v/>
      </c>
      <c r="Z198" s="1" t="str">
        <f t="shared" si="89"/>
        <v xml:space="preserve">                      </v>
      </c>
      <c r="AA198">
        <f>VLOOKUP(D198,Type!A$2:B$16,2,)</f>
        <v>7</v>
      </c>
      <c r="AB198" t="str">
        <f t="shared" si="90"/>
        <v xml:space="preserve">["TYPE"] =  7; </v>
      </c>
      <c r="AC198" t="str">
        <f t="shared" si="91"/>
        <v>0</v>
      </c>
      <c r="AD198" t="str">
        <f t="shared" si="92"/>
        <v xml:space="preserve">["VXP"] =    0; </v>
      </c>
      <c r="AE198" t="str">
        <f t="shared" si="93"/>
        <v>0</v>
      </c>
      <c r="AF198" t="str">
        <f t="shared" si="94"/>
        <v xml:space="preserve">["LP"] = 0; </v>
      </c>
      <c r="AG198" t="str">
        <f t="shared" si="95"/>
        <v>0</v>
      </c>
      <c r="AH198" t="str">
        <f t="shared" si="96"/>
        <v xml:space="preserve">["REP"] = 0; </v>
      </c>
      <c r="AI198" t="e">
        <f>VLOOKUP(P198,Faction!A$2:B$77,2,)</f>
        <v>#N/A</v>
      </c>
      <c r="AJ198" t="e">
        <f t="shared" si="97"/>
        <v>#N/A</v>
      </c>
      <c r="AK198" t="str">
        <f t="shared" si="98"/>
        <v xml:space="preserve">["TIER"] = 10; </v>
      </c>
      <c r="AL198" t="str">
        <f t="shared" si="99"/>
        <v xml:space="preserve">["MINI_TIER"] = "Y"; </v>
      </c>
      <c r="AM198" t="str">
        <f t="shared" si="100"/>
        <v xml:space="preserve">["MIN_LVL"] = "140"; </v>
      </c>
      <c r="AN198" t="str">
        <f t="shared" si="101"/>
        <v/>
      </c>
      <c r="AO198" t="str">
        <f t="shared" si="102"/>
        <v xml:space="preserve">["NAME"] = { ["EN"] = "Order of the Eagle: Allegiance Level 21"; }; </v>
      </c>
      <c r="AP198" t="str">
        <f t="shared" si="103"/>
        <v/>
      </c>
      <c r="AQ198" t="str">
        <f t="shared" si="104"/>
        <v/>
      </c>
      <c r="AR198" t="str">
        <f t="shared" si="105"/>
        <v/>
      </c>
      <c r="AS198" t="str">
        <f t="shared" si="107"/>
        <v>};</v>
      </c>
    </row>
    <row r="199" spans="1:45" x14ac:dyDescent="0.25">
      <c r="A199">
        <v>1879473443</v>
      </c>
      <c r="C199" t="s">
        <v>3679</v>
      </c>
      <c r="D199" t="s">
        <v>30</v>
      </c>
      <c r="J199">
        <v>11</v>
      </c>
      <c r="K199" t="s">
        <v>2898</v>
      </c>
      <c r="L199">
        <v>140</v>
      </c>
      <c r="S199" t="str">
        <f t="shared" si="83"/>
        <v>[198] = {["ID"] = 1879473443; }; -- Order of the Eagle: Allegiance Level 20</v>
      </c>
      <c r="T199" s="1" t="e">
        <f t="shared" si="84"/>
        <v>#N/A</v>
      </c>
      <c r="U199">
        <f t="shared" si="106"/>
        <v>198</v>
      </c>
      <c r="V199" t="str">
        <f t="shared" si="85"/>
        <v>[198] = {</v>
      </c>
      <c r="W199" t="str">
        <f t="shared" si="86"/>
        <v xml:space="preserve">["ID"] = 1879473443; </v>
      </c>
      <c r="X199" t="str">
        <f t="shared" si="87"/>
        <v xml:space="preserve">["ID"] = 1879473443; </v>
      </c>
      <c r="Y199" t="str">
        <f t="shared" si="88"/>
        <v/>
      </c>
      <c r="Z199" s="1" t="str">
        <f t="shared" si="89"/>
        <v xml:space="preserve">                      </v>
      </c>
      <c r="AA199">
        <f>VLOOKUP(D199,Type!A$2:B$16,2,)</f>
        <v>7</v>
      </c>
      <c r="AB199" t="str">
        <f t="shared" si="90"/>
        <v xml:space="preserve">["TYPE"] =  7; </v>
      </c>
      <c r="AC199" t="str">
        <f t="shared" si="91"/>
        <v>0</v>
      </c>
      <c r="AD199" t="str">
        <f t="shared" si="92"/>
        <v xml:space="preserve">["VXP"] =    0; </v>
      </c>
      <c r="AE199" t="str">
        <f t="shared" si="93"/>
        <v>0</v>
      </c>
      <c r="AF199" t="str">
        <f t="shared" si="94"/>
        <v xml:space="preserve">["LP"] = 0; </v>
      </c>
      <c r="AG199" t="str">
        <f t="shared" si="95"/>
        <v>0</v>
      </c>
      <c r="AH199" t="str">
        <f t="shared" si="96"/>
        <v xml:space="preserve">["REP"] = 0; </v>
      </c>
      <c r="AI199" t="e">
        <f>VLOOKUP(P199,Faction!A$2:B$77,2,)</f>
        <v>#N/A</v>
      </c>
      <c r="AJ199" t="e">
        <f t="shared" si="97"/>
        <v>#N/A</v>
      </c>
      <c r="AK199" t="str">
        <f t="shared" si="98"/>
        <v xml:space="preserve">["TIER"] = 11; </v>
      </c>
      <c r="AL199" t="str">
        <f t="shared" si="99"/>
        <v xml:space="preserve">["MINI_TIER"] = "Y"; </v>
      </c>
      <c r="AM199" t="str">
        <f t="shared" si="100"/>
        <v xml:space="preserve">["MIN_LVL"] = "140"; </v>
      </c>
      <c r="AN199" t="str">
        <f t="shared" si="101"/>
        <v/>
      </c>
      <c r="AO199" t="str">
        <f t="shared" si="102"/>
        <v xml:space="preserve">["NAME"] = { ["EN"] = "Order of the Eagle: Allegiance Level 20"; }; </v>
      </c>
      <c r="AP199" t="str">
        <f t="shared" si="103"/>
        <v/>
      </c>
      <c r="AQ199" t="str">
        <f t="shared" si="104"/>
        <v/>
      </c>
      <c r="AR199" t="str">
        <f t="shared" si="105"/>
        <v/>
      </c>
      <c r="AS199" t="str">
        <f t="shared" si="107"/>
        <v>};</v>
      </c>
    </row>
    <row r="200" spans="1:45" x14ac:dyDescent="0.25">
      <c r="A200">
        <v>1879473421</v>
      </c>
      <c r="C200" t="s">
        <v>3680</v>
      </c>
      <c r="D200" t="s">
        <v>30</v>
      </c>
      <c r="J200">
        <v>12</v>
      </c>
      <c r="K200" t="s">
        <v>2898</v>
      </c>
      <c r="L200">
        <v>140</v>
      </c>
      <c r="S200" t="str">
        <f t="shared" si="83"/>
        <v>[199] = {["ID"] = 1879473421; }; -- Order of the Eagle: Allegiance Level 19</v>
      </c>
      <c r="T200" s="1" t="e">
        <f t="shared" si="84"/>
        <v>#N/A</v>
      </c>
      <c r="U200">
        <f t="shared" si="106"/>
        <v>199</v>
      </c>
      <c r="V200" t="str">
        <f t="shared" si="85"/>
        <v>[199] = {</v>
      </c>
      <c r="W200" t="str">
        <f t="shared" si="86"/>
        <v xml:space="preserve">["ID"] = 1879473421; </v>
      </c>
      <c r="X200" t="str">
        <f t="shared" si="87"/>
        <v xml:space="preserve">["ID"] = 1879473421; </v>
      </c>
      <c r="Y200" t="str">
        <f t="shared" si="88"/>
        <v/>
      </c>
      <c r="Z200" s="1" t="str">
        <f t="shared" si="89"/>
        <v xml:space="preserve">                      </v>
      </c>
      <c r="AA200">
        <f>VLOOKUP(D200,Type!A$2:B$16,2,)</f>
        <v>7</v>
      </c>
      <c r="AB200" t="str">
        <f t="shared" si="90"/>
        <v xml:space="preserve">["TYPE"] =  7; </v>
      </c>
      <c r="AC200" t="str">
        <f t="shared" si="91"/>
        <v>0</v>
      </c>
      <c r="AD200" t="str">
        <f t="shared" si="92"/>
        <v xml:space="preserve">["VXP"] =    0; </v>
      </c>
      <c r="AE200" t="str">
        <f t="shared" si="93"/>
        <v>0</v>
      </c>
      <c r="AF200" t="str">
        <f t="shared" si="94"/>
        <v xml:space="preserve">["LP"] = 0; </v>
      </c>
      <c r="AG200" t="str">
        <f t="shared" si="95"/>
        <v>0</v>
      </c>
      <c r="AH200" t="str">
        <f t="shared" si="96"/>
        <v xml:space="preserve">["REP"] = 0; </v>
      </c>
      <c r="AI200" t="e">
        <f>VLOOKUP(P200,Faction!A$2:B$77,2,)</f>
        <v>#N/A</v>
      </c>
      <c r="AJ200" t="e">
        <f t="shared" si="97"/>
        <v>#N/A</v>
      </c>
      <c r="AK200" t="str">
        <f t="shared" si="98"/>
        <v xml:space="preserve">["TIER"] = 12; </v>
      </c>
      <c r="AL200" t="str">
        <f t="shared" si="99"/>
        <v xml:space="preserve">["MINI_TIER"] = "Y"; </v>
      </c>
      <c r="AM200" t="str">
        <f t="shared" si="100"/>
        <v xml:space="preserve">["MIN_LVL"] = "140"; </v>
      </c>
      <c r="AN200" t="str">
        <f t="shared" si="101"/>
        <v/>
      </c>
      <c r="AO200" t="str">
        <f t="shared" si="102"/>
        <v xml:space="preserve">["NAME"] = { ["EN"] = "Order of the Eagle: Allegiance Level 19"; }; </v>
      </c>
      <c r="AP200" t="str">
        <f t="shared" si="103"/>
        <v/>
      </c>
      <c r="AQ200" t="str">
        <f t="shared" si="104"/>
        <v/>
      </c>
      <c r="AR200" t="str">
        <f t="shared" si="105"/>
        <v/>
      </c>
      <c r="AS200" t="str">
        <f t="shared" si="107"/>
        <v>};</v>
      </c>
    </row>
    <row r="201" spans="1:45" x14ac:dyDescent="0.25">
      <c r="A201">
        <v>1879473486</v>
      </c>
      <c r="C201" t="s">
        <v>3681</v>
      </c>
      <c r="D201" t="s">
        <v>30</v>
      </c>
      <c r="J201">
        <v>13</v>
      </c>
      <c r="K201" t="s">
        <v>2898</v>
      </c>
      <c r="L201">
        <v>140</v>
      </c>
      <c r="S201" t="str">
        <f t="shared" si="83"/>
        <v>[200] = {["ID"] = 1879473486; }; -- Order of the Eagle: Allegiance Level 18</v>
      </c>
      <c r="T201" s="1" t="e">
        <f t="shared" si="84"/>
        <v>#N/A</v>
      </c>
      <c r="U201">
        <f t="shared" si="106"/>
        <v>200</v>
      </c>
      <c r="V201" t="str">
        <f t="shared" si="85"/>
        <v>[200] = {</v>
      </c>
      <c r="W201" t="str">
        <f t="shared" si="86"/>
        <v xml:space="preserve">["ID"] = 1879473486; </v>
      </c>
      <c r="X201" t="str">
        <f t="shared" si="87"/>
        <v xml:space="preserve">["ID"] = 1879473486; </v>
      </c>
      <c r="Y201" t="str">
        <f t="shared" si="88"/>
        <v/>
      </c>
      <c r="Z201" s="1" t="str">
        <f t="shared" si="89"/>
        <v xml:space="preserve">                      </v>
      </c>
      <c r="AA201">
        <f>VLOOKUP(D201,Type!A$2:B$16,2,)</f>
        <v>7</v>
      </c>
      <c r="AB201" t="str">
        <f t="shared" si="90"/>
        <v xml:space="preserve">["TYPE"] =  7; </v>
      </c>
      <c r="AC201" t="str">
        <f t="shared" si="91"/>
        <v>0</v>
      </c>
      <c r="AD201" t="str">
        <f t="shared" si="92"/>
        <v xml:space="preserve">["VXP"] =    0; </v>
      </c>
      <c r="AE201" t="str">
        <f t="shared" si="93"/>
        <v>0</v>
      </c>
      <c r="AF201" t="str">
        <f t="shared" si="94"/>
        <v xml:space="preserve">["LP"] = 0; </v>
      </c>
      <c r="AG201" t="str">
        <f t="shared" si="95"/>
        <v>0</v>
      </c>
      <c r="AH201" t="str">
        <f t="shared" si="96"/>
        <v xml:space="preserve">["REP"] = 0; </v>
      </c>
      <c r="AI201" t="e">
        <f>VLOOKUP(P201,Faction!A$2:B$77,2,)</f>
        <v>#N/A</v>
      </c>
      <c r="AJ201" t="e">
        <f t="shared" si="97"/>
        <v>#N/A</v>
      </c>
      <c r="AK201" t="str">
        <f t="shared" si="98"/>
        <v xml:space="preserve">["TIER"] = 13; </v>
      </c>
      <c r="AL201" t="str">
        <f t="shared" si="99"/>
        <v xml:space="preserve">["MINI_TIER"] = "Y"; </v>
      </c>
      <c r="AM201" t="str">
        <f t="shared" si="100"/>
        <v xml:space="preserve">["MIN_LVL"] = "140"; </v>
      </c>
      <c r="AN201" t="str">
        <f t="shared" si="101"/>
        <v/>
      </c>
      <c r="AO201" t="str">
        <f t="shared" si="102"/>
        <v xml:space="preserve">["NAME"] = { ["EN"] = "Order of the Eagle: Allegiance Level 18"; }; </v>
      </c>
      <c r="AP201" t="str">
        <f t="shared" si="103"/>
        <v/>
      </c>
      <c r="AQ201" t="str">
        <f t="shared" si="104"/>
        <v/>
      </c>
      <c r="AR201" t="str">
        <f t="shared" si="105"/>
        <v/>
      </c>
      <c r="AS201" t="str">
        <f t="shared" si="107"/>
        <v>};</v>
      </c>
    </row>
    <row r="202" spans="1:45" x14ac:dyDescent="0.25">
      <c r="A202">
        <v>1879473549</v>
      </c>
      <c r="C202" t="s">
        <v>3682</v>
      </c>
      <c r="D202" t="s">
        <v>30</v>
      </c>
      <c r="J202">
        <v>14</v>
      </c>
      <c r="K202" t="s">
        <v>2898</v>
      </c>
      <c r="L202">
        <v>140</v>
      </c>
      <c r="S202" t="str">
        <f t="shared" si="83"/>
        <v>[201] = {["ID"] = 1879473549; }; -- Order of the Eagle: Allegiance Level 17</v>
      </c>
      <c r="T202" s="1" t="e">
        <f t="shared" si="84"/>
        <v>#N/A</v>
      </c>
      <c r="U202">
        <f t="shared" si="106"/>
        <v>201</v>
      </c>
      <c r="V202" t="str">
        <f t="shared" si="85"/>
        <v>[201] = {</v>
      </c>
      <c r="W202" t="str">
        <f t="shared" si="86"/>
        <v xml:space="preserve">["ID"] = 1879473549; </v>
      </c>
      <c r="X202" t="str">
        <f t="shared" si="87"/>
        <v xml:space="preserve">["ID"] = 1879473549; </v>
      </c>
      <c r="Y202" t="str">
        <f t="shared" si="88"/>
        <v/>
      </c>
      <c r="Z202" s="1" t="str">
        <f t="shared" si="89"/>
        <v xml:space="preserve">                      </v>
      </c>
      <c r="AA202">
        <f>VLOOKUP(D202,Type!A$2:B$16,2,)</f>
        <v>7</v>
      </c>
      <c r="AB202" t="str">
        <f t="shared" si="90"/>
        <v xml:space="preserve">["TYPE"] =  7; </v>
      </c>
      <c r="AC202" t="str">
        <f t="shared" si="91"/>
        <v>0</v>
      </c>
      <c r="AD202" t="str">
        <f t="shared" si="92"/>
        <v xml:space="preserve">["VXP"] =    0; </v>
      </c>
      <c r="AE202" t="str">
        <f t="shared" si="93"/>
        <v>0</v>
      </c>
      <c r="AF202" t="str">
        <f t="shared" si="94"/>
        <v xml:space="preserve">["LP"] = 0; </v>
      </c>
      <c r="AG202" t="str">
        <f t="shared" si="95"/>
        <v>0</v>
      </c>
      <c r="AH202" t="str">
        <f t="shared" si="96"/>
        <v xml:space="preserve">["REP"] = 0; </v>
      </c>
      <c r="AI202" t="e">
        <f>VLOOKUP(P202,Faction!A$2:B$77,2,)</f>
        <v>#N/A</v>
      </c>
      <c r="AJ202" t="e">
        <f t="shared" si="97"/>
        <v>#N/A</v>
      </c>
      <c r="AK202" t="str">
        <f t="shared" si="98"/>
        <v xml:space="preserve">["TIER"] = 14; </v>
      </c>
      <c r="AL202" t="str">
        <f t="shared" si="99"/>
        <v xml:space="preserve">["MINI_TIER"] = "Y"; </v>
      </c>
      <c r="AM202" t="str">
        <f t="shared" si="100"/>
        <v xml:space="preserve">["MIN_LVL"] = "140"; </v>
      </c>
      <c r="AN202" t="str">
        <f t="shared" si="101"/>
        <v/>
      </c>
      <c r="AO202" t="str">
        <f t="shared" si="102"/>
        <v xml:space="preserve">["NAME"] = { ["EN"] = "Order of the Eagle: Allegiance Level 17"; }; </v>
      </c>
      <c r="AP202" t="str">
        <f t="shared" si="103"/>
        <v/>
      </c>
      <c r="AQ202" t="str">
        <f t="shared" si="104"/>
        <v/>
      </c>
      <c r="AR202" t="str">
        <f t="shared" si="105"/>
        <v/>
      </c>
      <c r="AS202" t="str">
        <f t="shared" si="107"/>
        <v>};</v>
      </c>
    </row>
    <row r="203" spans="1:45" x14ac:dyDescent="0.25">
      <c r="A203">
        <v>1879473469</v>
      </c>
      <c r="C203" t="s">
        <v>3683</v>
      </c>
      <c r="D203" t="s">
        <v>30</v>
      </c>
      <c r="J203">
        <v>15</v>
      </c>
      <c r="K203" t="s">
        <v>2898</v>
      </c>
      <c r="L203">
        <v>140</v>
      </c>
      <c r="S203" t="str">
        <f t="shared" si="83"/>
        <v>[202] = {["ID"] = 1879473469; }; -- Order of the Eagle: Allegiance Level 16</v>
      </c>
      <c r="T203" s="1" t="e">
        <f t="shared" si="84"/>
        <v>#N/A</v>
      </c>
      <c r="U203">
        <f t="shared" si="106"/>
        <v>202</v>
      </c>
      <c r="V203" t="str">
        <f t="shared" si="85"/>
        <v>[202] = {</v>
      </c>
      <c r="W203" t="str">
        <f t="shared" si="86"/>
        <v xml:space="preserve">["ID"] = 1879473469; </v>
      </c>
      <c r="X203" t="str">
        <f t="shared" si="87"/>
        <v xml:space="preserve">["ID"] = 1879473469; </v>
      </c>
      <c r="Y203" t="str">
        <f t="shared" si="88"/>
        <v/>
      </c>
      <c r="Z203" s="1" t="str">
        <f t="shared" si="89"/>
        <v xml:space="preserve">                      </v>
      </c>
      <c r="AA203">
        <f>VLOOKUP(D203,Type!A$2:B$16,2,)</f>
        <v>7</v>
      </c>
      <c r="AB203" t="str">
        <f t="shared" si="90"/>
        <v xml:space="preserve">["TYPE"] =  7; </v>
      </c>
      <c r="AC203" t="str">
        <f t="shared" si="91"/>
        <v>0</v>
      </c>
      <c r="AD203" t="str">
        <f t="shared" si="92"/>
        <v xml:space="preserve">["VXP"] =    0; </v>
      </c>
      <c r="AE203" t="str">
        <f t="shared" si="93"/>
        <v>0</v>
      </c>
      <c r="AF203" t="str">
        <f t="shared" si="94"/>
        <v xml:space="preserve">["LP"] = 0; </v>
      </c>
      <c r="AG203" t="str">
        <f t="shared" si="95"/>
        <v>0</v>
      </c>
      <c r="AH203" t="str">
        <f t="shared" si="96"/>
        <v xml:space="preserve">["REP"] = 0; </v>
      </c>
      <c r="AI203" t="e">
        <f>VLOOKUP(P203,Faction!A$2:B$77,2,)</f>
        <v>#N/A</v>
      </c>
      <c r="AJ203" t="e">
        <f t="shared" si="97"/>
        <v>#N/A</v>
      </c>
      <c r="AK203" t="str">
        <f t="shared" si="98"/>
        <v xml:space="preserve">["TIER"] = 15; </v>
      </c>
      <c r="AL203" t="str">
        <f t="shared" si="99"/>
        <v xml:space="preserve">["MINI_TIER"] = "Y"; </v>
      </c>
      <c r="AM203" t="str">
        <f t="shared" si="100"/>
        <v xml:space="preserve">["MIN_LVL"] = "140"; </v>
      </c>
      <c r="AN203" t="str">
        <f t="shared" si="101"/>
        <v/>
      </c>
      <c r="AO203" t="str">
        <f t="shared" si="102"/>
        <v xml:space="preserve">["NAME"] = { ["EN"] = "Order of the Eagle: Allegiance Level 16"; }; </v>
      </c>
      <c r="AP203" t="str">
        <f t="shared" si="103"/>
        <v/>
      </c>
      <c r="AQ203" t="str">
        <f t="shared" si="104"/>
        <v/>
      </c>
      <c r="AR203" t="str">
        <f t="shared" si="105"/>
        <v/>
      </c>
      <c r="AS203" t="str">
        <f t="shared" si="107"/>
        <v>};</v>
      </c>
    </row>
    <row r="204" spans="1:45" x14ac:dyDescent="0.25">
      <c r="A204">
        <v>1879473470</v>
      </c>
      <c r="C204" t="s">
        <v>3684</v>
      </c>
      <c r="D204" t="s">
        <v>30</v>
      </c>
      <c r="J204">
        <v>16</v>
      </c>
      <c r="K204" t="s">
        <v>2898</v>
      </c>
      <c r="L204">
        <v>140</v>
      </c>
      <c r="S204" t="str">
        <f t="shared" si="83"/>
        <v>[203] = {["ID"] = 1879473470; }; -- Order of the Eagle: Allegiance Level 15</v>
      </c>
      <c r="T204" s="1" t="e">
        <f t="shared" si="84"/>
        <v>#N/A</v>
      </c>
      <c r="U204">
        <f t="shared" si="106"/>
        <v>203</v>
      </c>
      <c r="V204" t="str">
        <f t="shared" si="85"/>
        <v>[203] = {</v>
      </c>
      <c r="W204" t="str">
        <f t="shared" si="86"/>
        <v xml:space="preserve">["ID"] = 1879473470; </v>
      </c>
      <c r="X204" t="str">
        <f t="shared" si="87"/>
        <v xml:space="preserve">["ID"] = 1879473470; </v>
      </c>
      <c r="Y204" t="str">
        <f t="shared" si="88"/>
        <v/>
      </c>
      <c r="Z204" s="1" t="str">
        <f t="shared" si="89"/>
        <v xml:space="preserve">                      </v>
      </c>
      <c r="AA204">
        <f>VLOOKUP(D204,Type!A$2:B$16,2,)</f>
        <v>7</v>
      </c>
      <c r="AB204" t="str">
        <f t="shared" si="90"/>
        <v xml:space="preserve">["TYPE"] =  7; </v>
      </c>
      <c r="AC204" t="str">
        <f t="shared" si="91"/>
        <v>0</v>
      </c>
      <c r="AD204" t="str">
        <f t="shared" si="92"/>
        <v xml:space="preserve">["VXP"] =    0; </v>
      </c>
      <c r="AE204" t="str">
        <f t="shared" si="93"/>
        <v>0</v>
      </c>
      <c r="AF204" t="str">
        <f t="shared" si="94"/>
        <v xml:space="preserve">["LP"] = 0; </v>
      </c>
      <c r="AG204" t="str">
        <f t="shared" si="95"/>
        <v>0</v>
      </c>
      <c r="AH204" t="str">
        <f t="shared" si="96"/>
        <v xml:space="preserve">["REP"] = 0; </v>
      </c>
      <c r="AI204" t="e">
        <f>VLOOKUP(P204,Faction!A$2:B$77,2,)</f>
        <v>#N/A</v>
      </c>
      <c r="AJ204" t="e">
        <f t="shared" si="97"/>
        <v>#N/A</v>
      </c>
      <c r="AK204" t="str">
        <f t="shared" si="98"/>
        <v xml:space="preserve">["TIER"] = 16; </v>
      </c>
      <c r="AL204" t="str">
        <f t="shared" si="99"/>
        <v xml:space="preserve">["MINI_TIER"] = "Y"; </v>
      </c>
      <c r="AM204" t="str">
        <f t="shared" si="100"/>
        <v xml:space="preserve">["MIN_LVL"] = "140"; </v>
      </c>
      <c r="AN204" t="str">
        <f t="shared" si="101"/>
        <v/>
      </c>
      <c r="AO204" t="str">
        <f t="shared" si="102"/>
        <v xml:space="preserve">["NAME"] = { ["EN"] = "Order of the Eagle: Allegiance Level 15"; }; </v>
      </c>
      <c r="AP204" t="str">
        <f t="shared" si="103"/>
        <v/>
      </c>
      <c r="AQ204" t="str">
        <f t="shared" si="104"/>
        <v/>
      </c>
      <c r="AR204" t="str">
        <f t="shared" si="105"/>
        <v/>
      </c>
      <c r="AS204" t="str">
        <f t="shared" si="107"/>
        <v>};</v>
      </c>
    </row>
    <row r="205" spans="1:45" x14ac:dyDescent="0.25">
      <c r="A205">
        <v>1879473534</v>
      </c>
      <c r="C205" t="s">
        <v>3685</v>
      </c>
      <c r="D205" t="s">
        <v>30</v>
      </c>
      <c r="J205">
        <v>17</v>
      </c>
      <c r="K205" t="s">
        <v>2898</v>
      </c>
      <c r="L205">
        <v>140</v>
      </c>
      <c r="S205" t="str">
        <f t="shared" si="83"/>
        <v>[204] = {["ID"] = 1879473534; }; -- Order of the Eagle: Allegiance Level 14</v>
      </c>
      <c r="T205" s="1" t="e">
        <f t="shared" si="84"/>
        <v>#N/A</v>
      </c>
      <c r="U205">
        <f t="shared" si="106"/>
        <v>204</v>
      </c>
      <c r="V205" t="str">
        <f t="shared" si="85"/>
        <v>[204] = {</v>
      </c>
      <c r="W205" t="str">
        <f t="shared" si="86"/>
        <v xml:space="preserve">["ID"] = 1879473534; </v>
      </c>
      <c r="X205" t="str">
        <f t="shared" si="87"/>
        <v xml:space="preserve">["ID"] = 1879473534; </v>
      </c>
      <c r="Y205" t="str">
        <f t="shared" si="88"/>
        <v/>
      </c>
      <c r="Z205" s="1" t="str">
        <f t="shared" si="89"/>
        <v xml:space="preserve">                      </v>
      </c>
      <c r="AA205">
        <f>VLOOKUP(D205,Type!A$2:B$16,2,)</f>
        <v>7</v>
      </c>
      <c r="AB205" t="str">
        <f t="shared" si="90"/>
        <v xml:space="preserve">["TYPE"] =  7; </v>
      </c>
      <c r="AC205" t="str">
        <f t="shared" si="91"/>
        <v>0</v>
      </c>
      <c r="AD205" t="str">
        <f t="shared" si="92"/>
        <v xml:space="preserve">["VXP"] =    0; </v>
      </c>
      <c r="AE205" t="str">
        <f t="shared" si="93"/>
        <v>0</v>
      </c>
      <c r="AF205" t="str">
        <f t="shared" si="94"/>
        <v xml:space="preserve">["LP"] = 0; </v>
      </c>
      <c r="AG205" t="str">
        <f t="shared" si="95"/>
        <v>0</v>
      </c>
      <c r="AH205" t="str">
        <f t="shared" si="96"/>
        <v xml:space="preserve">["REP"] = 0; </v>
      </c>
      <c r="AI205" t="e">
        <f>VLOOKUP(P205,Faction!A$2:B$77,2,)</f>
        <v>#N/A</v>
      </c>
      <c r="AJ205" t="e">
        <f t="shared" si="97"/>
        <v>#N/A</v>
      </c>
      <c r="AK205" t="str">
        <f t="shared" si="98"/>
        <v xml:space="preserve">["TIER"] = 17; </v>
      </c>
      <c r="AL205" t="str">
        <f t="shared" si="99"/>
        <v xml:space="preserve">["MINI_TIER"] = "Y"; </v>
      </c>
      <c r="AM205" t="str">
        <f t="shared" si="100"/>
        <v xml:space="preserve">["MIN_LVL"] = "140"; </v>
      </c>
      <c r="AN205" t="str">
        <f t="shared" si="101"/>
        <v/>
      </c>
      <c r="AO205" t="str">
        <f t="shared" si="102"/>
        <v xml:space="preserve">["NAME"] = { ["EN"] = "Order of the Eagle: Allegiance Level 14"; }; </v>
      </c>
      <c r="AP205" t="str">
        <f t="shared" si="103"/>
        <v/>
      </c>
      <c r="AQ205" t="str">
        <f t="shared" si="104"/>
        <v/>
      </c>
      <c r="AR205" t="str">
        <f t="shared" si="105"/>
        <v/>
      </c>
      <c r="AS205" t="str">
        <f t="shared" si="107"/>
        <v>};</v>
      </c>
    </row>
    <row r="206" spans="1:45" x14ac:dyDescent="0.25">
      <c r="A206">
        <v>1879473454</v>
      </c>
      <c r="C206" t="s">
        <v>3686</v>
      </c>
      <c r="D206" t="s">
        <v>30</v>
      </c>
      <c r="J206">
        <v>18</v>
      </c>
      <c r="K206" t="s">
        <v>2898</v>
      </c>
      <c r="L206">
        <v>140</v>
      </c>
      <c r="S206" t="str">
        <f t="shared" si="83"/>
        <v>[205] = {["ID"] = 1879473454; }; -- Order of the Eagle: Allegiance Level 13</v>
      </c>
      <c r="T206" s="1" t="e">
        <f t="shared" si="84"/>
        <v>#N/A</v>
      </c>
      <c r="U206">
        <f t="shared" si="106"/>
        <v>205</v>
      </c>
      <c r="V206" t="str">
        <f t="shared" si="85"/>
        <v>[205] = {</v>
      </c>
      <c r="W206" t="str">
        <f t="shared" si="86"/>
        <v xml:space="preserve">["ID"] = 1879473454; </v>
      </c>
      <c r="X206" t="str">
        <f t="shared" si="87"/>
        <v xml:space="preserve">["ID"] = 1879473454; </v>
      </c>
      <c r="Y206" t="str">
        <f t="shared" si="88"/>
        <v/>
      </c>
      <c r="Z206" s="1" t="str">
        <f t="shared" si="89"/>
        <v xml:space="preserve">                      </v>
      </c>
      <c r="AA206">
        <f>VLOOKUP(D206,Type!A$2:B$16,2,)</f>
        <v>7</v>
      </c>
      <c r="AB206" t="str">
        <f t="shared" si="90"/>
        <v xml:space="preserve">["TYPE"] =  7; </v>
      </c>
      <c r="AC206" t="str">
        <f t="shared" si="91"/>
        <v>0</v>
      </c>
      <c r="AD206" t="str">
        <f t="shared" si="92"/>
        <v xml:space="preserve">["VXP"] =    0; </v>
      </c>
      <c r="AE206" t="str">
        <f t="shared" si="93"/>
        <v>0</v>
      </c>
      <c r="AF206" t="str">
        <f t="shared" si="94"/>
        <v xml:space="preserve">["LP"] = 0; </v>
      </c>
      <c r="AG206" t="str">
        <f t="shared" si="95"/>
        <v>0</v>
      </c>
      <c r="AH206" t="str">
        <f t="shared" si="96"/>
        <v xml:space="preserve">["REP"] = 0; </v>
      </c>
      <c r="AI206" t="e">
        <f>VLOOKUP(P206,Faction!A$2:B$77,2,)</f>
        <v>#N/A</v>
      </c>
      <c r="AJ206" t="e">
        <f t="shared" si="97"/>
        <v>#N/A</v>
      </c>
      <c r="AK206" t="str">
        <f t="shared" si="98"/>
        <v xml:space="preserve">["TIER"] = 18; </v>
      </c>
      <c r="AL206" t="str">
        <f t="shared" si="99"/>
        <v xml:space="preserve">["MINI_TIER"] = "Y"; </v>
      </c>
      <c r="AM206" t="str">
        <f t="shared" si="100"/>
        <v xml:space="preserve">["MIN_LVL"] = "140"; </v>
      </c>
      <c r="AN206" t="str">
        <f t="shared" si="101"/>
        <v/>
      </c>
      <c r="AO206" t="str">
        <f t="shared" si="102"/>
        <v xml:space="preserve">["NAME"] = { ["EN"] = "Order of the Eagle: Allegiance Level 13"; }; </v>
      </c>
      <c r="AP206" t="str">
        <f t="shared" si="103"/>
        <v/>
      </c>
      <c r="AQ206" t="str">
        <f t="shared" si="104"/>
        <v/>
      </c>
      <c r="AR206" t="str">
        <f t="shared" si="105"/>
        <v/>
      </c>
      <c r="AS206" t="str">
        <f t="shared" si="107"/>
        <v>};</v>
      </c>
    </row>
    <row r="207" spans="1:45" x14ac:dyDescent="0.25">
      <c r="A207">
        <v>1879473519</v>
      </c>
      <c r="C207" t="s">
        <v>3687</v>
      </c>
      <c r="D207" t="s">
        <v>30</v>
      </c>
      <c r="J207">
        <v>19</v>
      </c>
      <c r="K207" t="s">
        <v>2898</v>
      </c>
      <c r="L207">
        <v>140</v>
      </c>
      <c r="S207" t="str">
        <f t="shared" si="83"/>
        <v>[206] = {["ID"] = 1879473519; }; -- Order of the Eagle: Allegiance Level 12</v>
      </c>
      <c r="T207" s="1" t="e">
        <f t="shared" si="84"/>
        <v>#N/A</v>
      </c>
      <c r="U207">
        <f t="shared" si="106"/>
        <v>206</v>
      </c>
      <c r="V207" t="str">
        <f t="shared" si="85"/>
        <v>[206] = {</v>
      </c>
      <c r="W207" t="str">
        <f t="shared" si="86"/>
        <v xml:space="preserve">["ID"] = 1879473519; </v>
      </c>
      <c r="X207" t="str">
        <f t="shared" si="87"/>
        <v xml:space="preserve">["ID"] = 1879473519; </v>
      </c>
      <c r="Y207" t="str">
        <f t="shared" si="88"/>
        <v/>
      </c>
      <c r="Z207" s="1" t="str">
        <f t="shared" si="89"/>
        <v xml:space="preserve">                      </v>
      </c>
      <c r="AA207">
        <f>VLOOKUP(D207,Type!A$2:B$16,2,)</f>
        <v>7</v>
      </c>
      <c r="AB207" t="str">
        <f t="shared" si="90"/>
        <v xml:space="preserve">["TYPE"] =  7; </v>
      </c>
      <c r="AC207" t="str">
        <f t="shared" si="91"/>
        <v>0</v>
      </c>
      <c r="AD207" t="str">
        <f t="shared" si="92"/>
        <v xml:space="preserve">["VXP"] =    0; </v>
      </c>
      <c r="AE207" t="str">
        <f t="shared" si="93"/>
        <v>0</v>
      </c>
      <c r="AF207" t="str">
        <f t="shared" si="94"/>
        <v xml:space="preserve">["LP"] = 0; </v>
      </c>
      <c r="AG207" t="str">
        <f t="shared" si="95"/>
        <v>0</v>
      </c>
      <c r="AH207" t="str">
        <f t="shared" si="96"/>
        <v xml:space="preserve">["REP"] = 0; </v>
      </c>
      <c r="AI207" t="e">
        <f>VLOOKUP(P207,Faction!A$2:B$77,2,)</f>
        <v>#N/A</v>
      </c>
      <c r="AJ207" t="e">
        <f t="shared" si="97"/>
        <v>#N/A</v>
      </c>
      <c r="AK207" t="str">
        <f t="shared" si="98"/>
        <v xml:space="preserve">["TIER"] = 19; </v>
      </c>
      <c r="AL207" t="str">
        <f t="shared" si="99"/>
        <v xml:space="preserve">["MINI_TIER"] = "Y"; </v>
      </c>
      <c r="AM207" t="str">
        <f t="shared" si="100"/>
        <v xml:space="preserve">["MIN_LVL"] = "140"; </v>
      </c>
      <c r="AN207" t="str">
        <f t="shared" si="101"/>
        <v/>
      </c>
      <c r="AO207" t="str">
        <f t="shared" si="102"/>
        <v xml:space="preserve">["NAME"] = { ["EN"] = "Order of the Eagle: Allegiance Level 12"; }; </v>
      </c>
      <c r="AP207" t="str">
        <f t="shared" si="103"/>
        <v/>
      </c>
      <c r="AQ207" t="str">
        <f t="shared" si="104"/>
        <v/>
      </c>
      <c r="AR207" t="str">
        <f t="shared" si="105"/>
        <v/>
      </c>
      <c r="AS207" t="str">
        <f t="shared" si="107"/>
        <v>};</v>
      </c>
    </row>
    <row r="208" spans="1:45" x14ac:dyDescent="0.25">
      <c r="A208">
        <v>1879473504</v>
      </c>
      <c r="C208" t="s">
        <v>3688</v>
      </c>
      <c r="D208" t="s">
        <v>30</v>
      </c>
      <c r="J208">
        <v>20</v>
      </c>
      <c r="K208" t="s">
        <v>2898</v>
      </c>
      <c r="L208">
        <v>140</v>
      </c>
      <c r="S208" t="str">
        <f t="shared" si="83"/>
        <v>[207] = {["ID"] = 1879473504; }; -- Order of the Eagle: Allegiance Level 11</v>
      </c>
      <c r="T208" s="1" t="e">
        <f t="shared" si="84"/>
        <v>#N/A</v>
      </c>
      <c r="U208">
        <f t="shared" si="106"/>
        <v>207</v>
      </c>
      <c r="V208" t="str">
        <f t="shared" si="85"/>
        <v>[207] = {</v>
      </c>
      <c r="W208" t="str">
        <f t="shared" si="86"/>
        <v xml:space="preserve">["ID"] = 1879473504; </v>
      </c>
      <c r="X208" t="str">
        <f t="shared" si="87"/>
        <v xml:space="preserve">["ID"] = 1879473504; </v>
      </c>
      <c r="Y208" t="str">
        <f t="shared" si="88"/>
        <v/>
      </c>
      <c r="Z208" s="1" t="str">
        <f t="shared" si="89"/>
        <v xml:space="preserve">                      </v>
      </c>
      <c r="AA208">
        <f>VLOOKUP(D208,Type!A$2:B$16,2,)</f>
        <v>7</v>
      </c>
      <c r="AB208" t="str">
        <f t="shared" si="90"/>
        <v xml:space="preserve">["TYPE"] =  7; </v>
      </c>
      <c r="AC208" t="str">
        <f t="shared" si="91"/>
        <v>0</v>
      </c>
      <c r="AD208" t="str">
        <f t="shared" si="92"/>
        <v xml:space="preserve">["VXP"] =    0; </v>
      </c>
      <c r="AE208" t="str">
        <f t="shared" si="93"/>
        <v>0</v>
      </c>
      <c r="AF208" t="str">
        <f t="shared" si="94"/>
        <v xml:space="preserve">["LP"] = 0; </v>
      </c>
      <c r="AG208" t="str">
        <f t="shared" si="95"/>
        <v>0</v>
      </c>
      <c r="AH208" t="str">
        <f t="shared" si="96"/>
        <v xml:space="preserve">["REP"] = 0; </v>
      </c>
      <c r="AI208" t="e">
        <f>VLOOKUP(P208,Faction!A$2:B$77,2,)</f>
        <v>#N/A</v>
      </c>
      <c r="AJ208" t="e">
        <f t="shared" si="97"/>
        <v>#N/A</v>
      </c>
      <c r="AK208" t="str">
        <f t="shared" si="98"/>
        <v xml:space="preserve">["TIER"] = 20; </v>
      </c>
      <c r="AL208" t="str">
        <f t="shared" si="99"/>
        <v xml:space="preserve">["MINI_TIER"] = "Y"; </v>
      </c>
      <c r="AM208" t="str">
        <f t="shared" si="100"/>
        <v xml:space="preserve">["MIN_LVL"] = "140"; </v>
      </c>
      <c r="AN208" t="str">
        <f t="shared" si="101"/>
        <v/>
      </c>
      <c r="AO208" t="str">
        <f t="shared" si="102"/>
        <v xml:space="preserve">["NAME"] = { ["EN"] = "Order of the Eagle: Allegiance Level 11"; }; </v>
      </c>
      <c r="AP208" t="str">
        <f t="shared" si="103"/>
        <v/>
      </c>
      <c r="AQ208" t="str">
        <f t="shared" si="104"/>
        <v/>
      </c>
      <c r="AR208" t="str">
        <f t="shared" si="105"/>
        <v/>
      </c>
      <c r="AS208" t="str">
        <f t="shared" si="107"/>
        <v>};</v>
      </c>
    </row>
    <row r="209" spans="1:45" x14ac:dyDescent="0.25">
      <c r="A209">
        <v>1879473422</v>
      </c>
      <c r="C209" t="s">
        <v>3689</v>
      </c>
      <c r="D209" t="s">
        <v>30</v>
      </c>
      <c r="J209">
        <v>21</v>
      </c>
      <c r="K209" t="s">
        <v>2898</v>
      </c>
      <c r="L209">
        <v>140</v>
      </c>
      <c r="S209" t="str">
        <f t="shared" si="83"/>
        <v>[208] = {["ID"] = 1879473422; }; -- Order of the Eagle: Allegiance Level 10</v>
      </c>
      <c r="T209" s="1" t="e">
        <f t="shared" si="84"/>
        <v>#N/A</v>
      </c>
      <c r="U209">
        <f t="shared" si="106"/>
        <v>208</v>
      </c>
      <c r="V209" t="str">
        <f t="shared" si="85"/>
        <v>[208] = {</v>
      </c>
      <c r="W209" t="str">
        <f t="shared" si="86"/>
        <v xml:space="preserve">["ID"] = 1879473422; </v>
      </c>
      <c r="X209" t="str">
        <f t="shared" si="87"/>
        <v xml:space="preserve">["ID"] = 1879473422; </v>
      </c>
      <c r="Y209" t="str">
        <f t="shared" si="88"/>
        <v/>
      </c>
      <c r="Z209" s="1" t="str">
        <f t="shared" si="89"/>
        <v xml:space="preserve">                      </v>
      </c>
      <c r="AA209">
        <f>VLOOKUP(D209,Type!A$2:B$16,2,)</f>
        <v>7</v>
      </c>
      <c r="AB209" t="str">
        <f t="shared" si="90"/>
        <v xml:space="preserve">["TYPE"] =  7; </v>
      </c>
      <c r="AC209" t="str">
        <f t="shared" si="91"/>
        <v>0</v>
      </c>
      <c r="AD209" t="str">
        <f t="shared" si="92"/>
        <v xml:space="preserve">["VXP"] =    0; </v>
      </c>
      <c r="AE209" t="str">
        <f t="shared" si="93"/>
        <v>0</v>
      </c>
      <c r="AF209" t="str">
        <f t="shared" si="94"/>
        <v xml:space="preserve">["LP"] = 0; </v>
      </c>
      <c r="AG209" t="str">
        <f t="shared" si="95"/>
        <v>0</v>
      </c>
      <c r="AH209" t="str">
        <f t="shared" si="96"/>
        <v xml:space="preserve">["REP"] = 0; </v>
      </c>
      <c r="AI209" t="e">
        <f>VLOOKUP(P209,Faction!A$2:B$77,2,)</f>
        <v>#N/A</v>
      </c>
      <c r="AJ209" t="e">
        <f t="shared" si="97"/>
        <v>#N/A</v>
      </c>
      <c r="AK209" t="str">
        <f t="shared" si="98"/>
        <v xml:space="preserve">["TIER"] = 21; </v>
      </c>
      <c r="AL209" t="str">
        <f t="shared" si="99"/>
        <v xml:space="preserve">["MINI_TIER"] = "Y"; </v>
      </c>
      <c r="AM209" t="str">
        <f t="shared" si="100"/>
        <v xml:space="preserve">["MIN_LVL"] = "140"; </v>
      </c>
      <c r="AN209" t="str">
        <f t="shared" si="101"/>
        <v/>
      </c>
      <c r="AO209" t="str">
        <f t="shared" si="102"/>
        <v xml:space="preserve">["NAME"] = { ["EN"] = "Order of the Eagle: Allegiance Level 10"; }; </v>
      </c>
      <c r="AP209" t="str">
        <f t="shared" si="103"/>
        <v/>
      </c>
      <c r="AQ209" t="str">
        <f t="shared" si="104"/>
        <v/>
      </c>
      <c r="AR209" t="str">
        <f t="shared" si="105"/>
        <v/>
      </c>
      <c r="AS209" t="str">
        <f t="shared" si="107"/>
        <v>};</v>
      </c>
    </row>
    <row r="210" spans="1:45" x14ac:dyDescent="0.25">
      <c r="A210">
        <v>1879473445</v>
      </c>
      <c r="C210" t="s">
        <v>3690</v>
      </c>
      <c r="D210" t="s">
        <v>30</v>
      </c>
      <c r="J210">
        <v>22</v>
      </c>
      <c r="K210" t="s">
        <v>2898</v>
      </c>
      <c r="L210">
        <v>140</v>
      </c>
      <c r="S210" t="str">
        <f t="shared" si="83"/>
        <v>[209] = {["ID"] = 1879473445; }; -- Order of the Eagle: Allegiance Level 9</v>
      </c>
      <c r="T210" s="1" t="e">
        <f t="shared" si="84"/>
        <v>#N/A</v>
      </c>
      <c r="U210">
        <f t="shared" si="106"/>
        <v>209</v>
      </c>
      <c r="V210" t="str">
        <f t="shared" si="85"/>
        <v>[209] = {</v>
      </c>
      <c r="W210" t="str">
        <f t="shared" si="86"/>
        <v xml:space="preserve">["ID"] = 1879473445; </v>
      </c>
      <c r="X210" t="str">
        <f t="shared" si="87"/>
        <v xml:space="preserve">["ID"] = 1879473445; </v>
      </c>
      <c r="Y210" t="str">
        <f t="shared" si="88"/>
        <v/>
      </c>
      <c r="Z210" s="1" t="str">
        <f t="shared" si="89"/>
        <v xml:space="preserve">                      </v>
      </c>
      <c r="AA210">
        <f>VLOOKUP(D210,Type!A$2:B$16,2,)</f>
        <v>7</v>
      </c>
      <c r="AB210" t="str">
        <f t="shared" si="90"/>
        <v xml:space="preserve">["TYPE"] =  7; </v>
      </c>
      <c r="AC210" t="str">
        <f t="shared" si="91"/>
        <v>0</v>
      </c>
      <c r="AD210" t="str">
        <f t="shared" si="92"/>
        <v xml:space="preserve">["VXP"] =    0; </v>
      </c>
      <c r="AE210" t="str">
        <f t="shared" si="93"/>
        <v>0</v>
      </c>
      <c r="AF210" t="str">
        <f t="shared" si="94"/>
        <v xml:space="preserve">["LP"] = 0; </v>
      </c>
      <c r="AG210" t="str">
        <f t="shared" si="95"/>
        <v>0</v>
      </c>
      <c r="AH210" t="str">
        <f t="shared" si="96"/>
        <v xml:space="preserve">["REP"] = 0; </v>
      </c>
      <c r="AI210" t="e">
        <f>VLOOKUP(P210,Faction!A$2:B$77,2,)</f>
        <v>#N/A</v>
      </c>
      <c r="AJ210" t="e">
        <f t="shared" si="97"/>
        <v>#N/A</v>
      </c>
      <c r="AK210" t="str">
        <f t="shared" si="98"/>
        <v xml:space="preserve">["TIER"] = 22; </v>
      </c>
      <c r="AL210" t="str">
        <f t="shared" si="99"/>
        <v xml:space="preserve">["MINI_TIER"] = "Y"; </v>
      </c>
      <c r="AM210" t="str">
        <f t="shared" si="100"/>
        <v xml:space="preserve">["MIN_LVL"] = "140"; </v>
      </c>
      <c r="AN210" t="str">
        <f t="shared" si="101"/>
        <v/>
      </c>
      <c r="AO210" t="str">
        <f t="shared" si="102"/>
        <v xml:space="preserve">["NAME"] = { ["EN"] = "Order of the Eagle: Allegiance Level 9"; }; </v>
      </c>
      <c r="AP210" t="str">
        <f t="shared" si="103"/>
        <v/>
      </c>
      <c r="AQ210" t="str">
        <f t="shared" si="104"/>
        <v/>
      </c>
      <c r="AR210" t="str">
        <f t="shared" si="105"/>
        <v/>
      </c>
      <c r="AS210" t="str">
        <f t="shared" si="107"/>
        <v>};</v>
      </c>
    </row>
    <row r="211" spans="1:45" x14ac:dyDescent="0.25">
      <c r="A211">
        <v>1879473524</v>
      </c>
      <c r="C211" t="s">
        <v>3691</v>
      </c>
      <c r="D211" t="s">
        <v>30</v>
      </c>
      <c r="J211">
        <v>23</v>
      </c>
      <c r="K211" t="s">
        <v>2898</v>
      </c>
      <c r="L211">
        <v>140</v>
      </c>
      <c r="S211" t="str">
        <f t="shared" si="83"/>
        <v>[210] = {["ID"] = 1879473524; }; -- Order of the Eagle: Allegiance Level 8</v>
      </c>
      <c r="T211" s="1" t="e">
        <f t="shared" si="84"/>
        <v>#N/A</v>
      </c>
      <c r="U211">
        <f t="shared" si="106"/>
        <v>210</v>
      </c>
      <c r="V211" t="str">
        <f t="shared" si="85"/>
        <v>[210] = {</v>
      </c>
      <c r="W211" t="str">
        <f t="shared" si="86"/>
        <v xml:space="preserve">["ID"] = 1879473524; </v>
      </c>
      <c r="X211" t="str">
        <f t="shared" si="87"/>
        <v xml:space="preserve">["ID"] = 1879473524; </v>
      </c>
      <c r="Y211" t="str">
        <f t="shared" si="88"/>
        <v/>
      </c>
      <c r="Z211" s="1" t="str">
        <f t="shared" si="89"/>
        <v xml:space="preserve">                      </v>
      </c>
      <c r="AA211">
        <f>VLOOKUP(D211,Type!A$2:B$16,2,)</f>
        <v>7</v>
      </c>
      <c r="AB211" t="str">
        <f t="shared" si="90"/>
        <v xml:space="preserve">["TYPE"] =  7; </v>
      </c>
      <c r="AC211" t="str">
        <f t="shared" si="91"/>
        <v>0</v>
      </c>
      <c r="AD211" t="str">
        <f t="shared" si="92"/>
        <v xml:space="preserve">["VXP"] =    0; </v>
      </c>
      <c r="AE211" t="str">
        <f t="shared" si="93"/>
        <v>0</v>
      </c>
      <c r="AF211" t="str">
        <f t="shared" si="94"/>
        <v xml:space="preserve">["LP"] = 0; </v>
      </c>
      <c r="AG211" t="str">
        <f t="shared" si="95"/>
        <v>0</v>
      </c>
      <c r="AH211" t="str">
        <f t="shared" si="96"/>
        <v xml:space="preserve">["REP"] = 0; </v>
      </c>
      <c r="AI211" t="e">
        <f>VLOOKUP(P211,Faction!A$2:B$77,2,)</f>
        <v>#N/A</v>
      </c>
      <c r="AJ211" t="e">
        <f t="shared" si="97"/>
        <v>#N/A</v>
      </c>
      <c r="AK211" t="str">
        <f t="shared" si="98"/>
        <v xml:space="preserve">["TIER"] = 23; </v>
      </c>
      <c r="AL211" t="str">
        <f t="shared" si="99"/>
        <v xml:space="preserve">["MINI_TIER"] = "Y"; </v>
      </c>
      <c r="AM211" t="str">
        <f t="shared" si="100"/>
        <v xml:space="preserve">["MIN_LVL"] = "140"; </v>
      </c>
      <c r="AN211" t="str">
        <f t="shared" si="101"/>
        <v/>
      </c>
      <c r="AO211" t="str">
        <f t="shared" si="102"/>
        <v xml:space="preserve">["NAME"] = { ["EN"] = "Order of the Eagle: Allegiance Level 8"; }; </v>
      </c>
      <c r="AP211" t="str">
        <f t="shared" si="103"/>
        <v/>
      </c>
      <c r="AQ211" t="str">
        <f t="shared" si="104"/>
        <v/>
      </c>
      <c r="AR211" t="str">
        <f t="shared" si="105"/>
        <v/>
      </c>
      <c r="AS211" t="str">
        <f t="shared" si="107"/>
        <v>};</v>
      </c>
    </row>
    <row r="212" spans="1:45" x14ac:dyDescent="0.25">
      <c r="A212">
        <v>1879473457</v>
      </c>
      <c r="C212" t="s">
        <v>3692</v>
      </c>
      <c r="D212" t="s">
        <v>30</v>
      </c>
      <c r="J212">
        <v>24</v>
      </c>
      <c r="K212" t="s">
        <v>2898</v>
      </c>
      <c r="L212">
        <v>140</v>
      </c>
      <c r="S212" t="str">
        <f t="shared" si="83"/>
        <v>[211] = {["ID"] = 1879473457; }; -- Order of the Eagle: Allegiance Level 7</v>
      </c>
      <c r="T212" s="1" t="e">
        <f t="shared" si="84"/>
        <v>#N/A</v>
      </c>
      <c r="U212">
        <f t="shared" si="106"/>
        <v>211</v>
      </c>
      <c r="V212" t="str">
        <f t="shared" si="85"/>
        <v>[211] = {</v>
      </c>
      <c r="W212" t="str">
        <f t="shared" si="86"/>
        <v xml:space="preserve">["ID"] = 1879473457; </v>
      </c>
      <c r="X212" t="str">
        <f t="shared" si="87"/>
        <v xml:space="preserve">["ID"] = 1879473457; </v>
      </c>
      <c r="Y212" t="str">
        <f t="shared" si="88"/>
        <v/>
      </c>
      <c r="Z212" s="1" t="str">
        <f t="shared" si="89"/>
        <v xml:space="preserve">                      </v>
      </c>
      <c r="AA212">
        <f>VLOOKUP(D212,Type!A$2:B$16,2,)</f>
        <v>7</v>
      </c>
      <c r="AB212" t="str">
        <f t="shared" si="90"/>
        <v xml:space="preserve">["TYPE"] =  7; </v>
      </c>
      <c r="AC212" t="str">
        <f t="shared" si="91"/>
        <v>0</v>
      </c>
      <c r="AD212" t="str">
        <f t="shared" si="92"/>
        <v xml:space="preserve">["VXP"] =    0; </v>
      </c>
      <c r="AE212" t="str">
        <f t="shared" si="93"/>
        <v>0</v>
      </c>
      <c r="AF212" t="str">
        <f t="shared" si="94"/>
        <v xml:space="preserve">["LP"] = 0; </v>
      </c>
      <c r="AG212" t="str">
        <f t="shared" si="95"/>
        <v>0</v>
      </c>
      <c r="AH212" t="str">
        <f t="shared" si="96"/>
        <v xml:space="preserve">["REP"] = 0; </v>
      </c>
      <c r="AI212" t="e">
        <f>VLOOKUP(P212,Faction!A$2:B$77,2,)</f>
        <v>#N/A</v>
      </c>
      <c r="AJ212" t="e">
        <f t="shared" si="97"/>
        <v>#N/A</v>
      </c>
      <c r="AK212" t="str">
        <f t="shared" si="98"/>
        <v xml:space="preserve">["TIER"] = 24; </v>
      </c>
      <c r="AL212" t="str">
        <f t="shared" si="99"/>
        <v xml:space="preserve">["MINI_TIER"] = "Y"; </v>
      </c>
      <c r="AM212" t="str">
        <f t="shared" si="100"/>
        <v xml:space="preserve">["MIN_LVL"] = "140"; </v>
      </c>
      <c r="AN212" t="str">
        <f t="shared" si="101"/>
        <v/>
      </c>
      <c r="AO212" t="str">
        <f t="shared" si="102"/>
        <v xml:space="preserve">["NAME"] = { ["EN"] = "Order of the Eagle: Allegiance Level 7"; }; </v>
      </c>
      <c r="AP212" t="str">
        <f t="shared" si="103"/>
        <v/>
      </c>
      <c r="AQ212" t="str">
        <f t="shared" si="104"/>
        <v/>
      </c>
      <c r="AR212" t="str">
        <f t="shared" si="105"/>
        <v/>
      </c>
      <c r="AS212" t="str">
        <f t="shared" si="107"/>
        <v>};</v>
      </c>
    </row>
    <row r="213" spans="1:45" x14ac:dyDescent="0.25">
      <c r="A213">
        <v>1879473538</v>
      </c>
      <c r="C213" t="s">
        <v>3693</v>
      </c>
      <c r="D213" t="s">
        <v>30</v>
      </c>
      <c r="J213">
        <v>25</v>
      </c>
      <c r="K213" t="s">
        <v>2898</v>
      </c>
      <c r="L213">
        <v>140</v>
      </c>
      <c r="S213" t="str">
        <f t="shared" ref="S213:S220" si="108">CONCATENATE(V213,X213,Y213,AS213," -- ",C213)</f>
        <v>[212] = {["ID"] = 1879473538; }; -- Order of the Eagle: Allegiance Level 6</v>
      </c>
      <c r="T213" s="1" t="e">
        <f t="shared" ref="T213:T220" si="109">CONCATENATE(V213,W213,Z213,AB213,AD213,AF213,AH213,AJ213,AK213,AL213,AM213,AN213,AO213,AP213,AQ213,AR213,AS213)</f>
        <v>#N/A</v>
      </c>
      <c r="U213">
        <f t="shared" si="106"/>
        <v>212</v>
      </c>
      <c r="V213" t="str">
        <f t="shared" ref="V213:V220" si="110">CONCATENATE(REPT(" ",3-LEN(U213)),"[",U213,"] = {")</f>
        <v>[212] = {</v>
      </c>
      <c r="W213" t="str">
        <f t="shared" ref="W213:W220" si="111">IF(LEN(A213)&gt;0,CONCATENATE("[""ID""] = ",A213,"; "),"                     ")</f>
        <v xml:space="preserve">["ID"] = 1879473538; </v>
      </c>
      <c r="X213" t="str">
        <f t="shared" ref="X213:X220" si="112">IF(LEN(A213)&gt;0,CONCATENATE("[""ID""] = ",A213,"; "),"")</f>
        <v xml:space="preserve">["ID"] = 1879473538; </v>
      </c>
      <c r="Y213" t="str">
        <f t="shared" ref="Y213:Y220" si="113">IF(LEN(Q213)&gt;0,CONCATENATE("[""CAT_ID""] = ",Q213,"; "),"")</f>
        <v/>
      </c>
      <c r="Z213" s="1" t="str">
        <f t="shared" ref="Z213:Z220" si="114">IF(LEN(B213)&gt;0,CONCATENATE("[""SAVE_INDEX""] = ",REPT(" ",3-LEN(B213)),B213,"; "),"                      ")</f>
        <v xml:space="preserve">                      </v>
      </c>
      <c r="AA213">
        <f>VLOOKUP(D213,Type!A$2:B$16,2,)</f>
        <v>7</v>
      </c>
      <c r="AB213" t="str">
        <f t="shared" ref="AB213:AB220" si="115">CONCATENATE("[""TYPE""] = ",REPT(" ",2-LEN(AA213)),AA213,"; ")</f>
        <v xml:space="preserve">["TYPE"] =  7; </v>
      </c>
      <c r="AC213" t="str">
        <f t="shared" ref="AC213:AC220" si="116">TEXT(N213,0)</f>
        <v>0</v>
      </c>
      <c r="AD213" t="str">
        <f t="shared" ref="AD213:AD220" si="117">CONCATENATE("[""VXP""] = ",REPT(" ",4-LEN(AC213)),TEXT(AC213,"0"),"; ")</f>
        <v xml:space="preserve">["VXP"] =    0; </v>
      </c>
      <c r="AE213" t="str">
        <f t="shared" ref="AE213:AE220" si="118">TEXT(F213,0)</f>
        <v>0</v>
      </c>
      <c r="AF213" t="str">
        <f t="shared" ref="AF213:AF220" si="119">CONCATENATE("[""LP""] = ",REPT(" ",1-LEN(AE213)),TEXT(AE213,"0"),"; ")</f>
        <v xml:space="preserve">["LP"] = 0; </v>
      </c>
      <c r="AG213" t="str">
        <f t="shared" ref="AG213:AG220" si="120">TEXT(O213,0)</f>
        <v>0</v>
      </c>
      <c r="AH213" t="str">
        <f t="shared" ref="AH213:AH220" si="121">CONCATENATE("[""REP""] = ",REPT(" ",1-LEN(AG213)),TEXT(AG213,"0"),"; ")</f>
        <v xml:space="preserve">["REP"] = 0; </v>
      </c>
      <c r="AI213" t="e">
        <f>VLOOKUP(P213,Faction!A$2:B$77,2,)</f>
        <v>#N/A</v>
      </c>
      <c r="AJ213" t="e">
        <f t="shared" ref="AJ213:AJ220" si="122">CONCATENATE("[""FACTION""] = ",TEXT(AI213,"0"),"; ")</f>
        <v>#N/A</v>
      </c>
      <c r="AK213" t="str">
        <f t="shared" ref="AK213:AK220" si="123">CONCATENATE("[""TIER""] = ",TEXT(J213,"0"),"; ")</f>
        <v xml:space="preserve">["TIER"] = 25; </v>
      </c>
      <c r="AL213" t="str">
        <f t="shared" ref="AL213:AL220" si="124">IF(LEN(K213)&gt;0,CONCATENATE("[""MINI_TIER""] = ","""",K213,"""; "),"")</f>
        <v xml:space="preserve">["MINI_TIER"] = "Y"; </v>
      </c>
      <c r="AM213" t="str">
        <f t="shared" ref="AM213:AM220" si="125">IF(LEN(L213)&gt;0,CONCATENATE("[""MIN_LVL""] = ",REPT(" ",3-LEN(L213)),"""",L213,"""; "),"")</f>
        <v xml:space="preserve">["MIN_LVL"] = "140"; </v>
      </c>
      <c r="AN213" t="str">
        <f t="shared" ref="AN213:AN220" si="126">IF(LEN(M213)&gt;0,CONCATENATE("[""MIN_LVL""] = ",REPT(" ",3-LEN(M213)),"""",M213,"""; "),"")</f>
        <v/>
      </c>
      <c r="AO213" t="str">
        <f t="shared" ref="AO213:AO220" si="127">CONCATENATE("[""NAME""] = { [""EN""] = """,C213,"""; }; ")</f>
        <v xml:space="preserve">["NAME"] = { ["EN"] = "Order of the Eagle: Allegiance Level 6"; }; </v>
      </c>
      <c r="AP213" t="str">
        <f t="shared" ref="AP213:AP220" si="128">IF(LEN(I213)&gt;0,CONCATENATE("[""LORE""] = { [""EN""] = """,I213,"""; }; "),"")</f>
        <v/>
      </c>
      <c r="AQ213" t="str">
        <f t="shared" ref="AQ213:AQ220" si="129">IF(LEN(H213)&gt;0,CONCATENATE("[""SUMMARY""] = { [""EN""] = """,H213,"""; }; "),"")</f>
        <v/>
      </c>
      <c r="AR213" t="str">
        <f t="shared" ref="AR213:AR220" si="130">IF(LEN(E213)&gt;0,CONCATENATE("[""TITLE""] = { [""EN""] = """,E213,"""; }; "),"")</f>
        <v/>
      </c>
      <c r="AS213" t="str">
        <f t="shared" si="107"/>
        <v>};</v>
      </c>
    </row>
    <row r="214" spans="1:45" x14ac:dyDescent="0.25">
      <c r="A214">
        <v>1879473553</v>
      </c>
      <c r="C214" t="s">
        <v>3694</v>
      </c>
      <c r="D214" t="s">
        <v>30</v>
      </c>
      <c r="J214">
        <v>26</v>
      </c>
      <c r="K214" t="s">
        <v>2898</v>
      </c>
      <c r="L214">
        <v>140</v>
      </c>
      <c r="S214" t="str">
        <f t="shared" si="108"/>
        <v>[213] = {["ID"] = 1879473553; }; -- Order of the Eagle: Allegiance Level 5</v>
      </c>
      <c r="T214" s="1" t="e">
        <f t="shared" si="109"/>
        <v>#N/A</v>
      </c>
      <c r="U214">
        <f t="shared" si="106"/>
        <v>213</v>
      </c>
      <c r="V214" t="str">
        <f t="shared" si="110"/>
        <v>[213] = {</v>
      </c>
      <c r="W214" t="str">
        <f t="shared" si="111"/>
        <v xml:space="preserve">["ID"] = 1879473553; </v>
      </c>
      <c r="X214" t="str">
        <f t="shared" si="112"/>
        <v xml:space="preserve">["ID"] = 1879473553; </v>
      </c>
      <c r="Y214" t="str">
        <f t="shared" si="113"/>
        <v/>
      </c>
      <c r="Z214" s="1" t="str">
        <f t="shared" si="114"/>
        <v xml:space="preserve">                      </v>
      </c>
      <c r="AA214">
        <f>VLOOKUP(D214,Type!A$2:B$16,2,)</f>
        <v>7</v>
      </c>
      <c r="AB214" t="str">
        <f t="shared" si="115"/>
        <v xml:space="preserve">["TYPE"] =  7; </v>
      </c>
      <c r="AC214" t="str">
        <f t="shared" si="116"/>
        <v>0</v>
      </c>
      <c r="AD214" t="str">
        <f t="shared" si="117"/>
        <v xml:space="preserve">["VXP"] =    0; </v>
      </c>
      <c r="AE214" t="str">
        <f t="shared" si="118"/>
        <v>0</v>
      </c>
      <c r="AF214" t="str">
        <f t="shared" si="119"/>
        <v xml:space="preserve">["LP"] = 0; </v>
      </c>
      <c r="AG214" t="str">
        <f t="shared" si="120"/>
        <v>0</v>
      </c>
      <c r="AH214" t="str">
        <f t="shared" si="121"/>
        <v xml:space="preserve">["REP"] = 0; </v>
      </c>
      <c r="AI214" t="e">
        <f>VLOOKUP(P214,Faction!A$2:B$77,2,)</f>
        <v>#N/A</v>
      </c>
      <c r="AJ214" t="e">
        <f t="shared" si="122"/>
        <v>#N/A</v>
      </c>
      <c r="AK214" t="str">
        <f t="shared" si="123"/>
        <v xml:space="preserve">["TIER"] = 26; </v>
      </c>
      <c r="AL214" t="str">
        <f t="shared" si="124"/>
        <v xml:space="preserve">["MINI_TIER"] = "Y"; </v>
      </c>
      <c r="AM214" t="str">
        <f t="shared" si="125"/>
        <v xml:space="preserve">["MIN_LVL"] = "140"; </v>
      </c>
      <c r="AN214" t="str">
        <f t="shared" si="126"/>
        <v/>
      </c>
      <c r="AO214" t="str">
        <f t="shared" si="127"/>
        <v xml:space="preserve">["NAME"] = { ["EN"] = "Order of the Eagle: Allegiance Level 5"; }; </v>
      </c>
      <c r="AP214" t="str">
        <f t="shared" si="128"/>
        <v/>
      </c>
      <c r="AQ214" t="str">
        <f t="shared" si="129"/>
        <v/>
      </c>
      <c r="AR214" t="str">
        <f t="shared" si="130"/>
        <v/>
      </c>
      <c r="AS214" t="str">
        <f t="shared" si="107"/>
        <v>};</v>
      </c>
    </row>
    <row r="215" spans="1:45" x14ac:dyDescent="0.25">
      <c r="A215">
        <v>1879473492</v>
      </c>
      <c r="C215" t="s">
        <v>3695</v>
      </c>
      <c r="D215" t="s">
        <v>30</v>
      </c>
      <c r="J215">
        <v>27</v>
      </c>
      <c r="K215" t="s">
        <v>2898</v>
      </c>
      <c r="L215">
        <v>140</v>
      </c>
      <c r="S215" t="str">
        <f t="shared" si="108"/>
        <v>[214] = {["ID"] = 1879473492; }; -- Order of the Eagle: Allegiance Level 4</v>
      </c>
      <c r="T215" s="1" t="e">
        <f t="shared" si="109"/>
        <v>#N/A</v>
      </c>
      <c r="U215">
        <f t="shared" si="106"/>
        <v>214</v>
      </c>
      <c r="V215" t="str">
        <f t="shared" si="110"/>
        <v>[214] = {</v>
      </c>
      <c r="W215" t="str">
        <f t="shared" si="111"/>
        <v xml:space="preserve">["ID"] = 1879473492; </v>
      </c>
      <c r="X215" t="str">
        <f t="shared" si="112"/>
        <v xml:space="preserve">["ID"] = 1879473492; </v>
      </c>
      <c r="Y215" t="str">
        <f t="shared" si="113"/>
        <v/>
      </c>
      <c r="Z215" s="1" t="str">
        <f t="shared" si="114"/>
        <v xml:space="preserve">                      </v>
      </c>
      <c r="AA215">
        <f>VLOOKUP(D215,Type!A$2:B$16,2,)</f>
        <v>7</v>
      </c>
      <c r="AB215" t="str">
        <f t="shared" si="115"/>
        <v xml:space="preserve">["TYPE"] =  7; </v>
      </c>
      <c r="AC215" t="str">
        <f t="shared" si="116"/>
        <v>0</v>
      </c>
      <c r="AD215" t="str">
        <f t="shared" si="117"/>
        <v xml:space="preserve">["VXP"] =    0; </v>
      </c>
      <c r="AE215" t="str">
        <f t="shared" si="118"/>
        <v>0</v>
      </c>
      <c r="AF215" t="str">
        <f t="shared" si="119"/>
        <v xml:space="preserve">["LP"] = 0; </v>
      </c>
      <c r="AG215" t="str">
        <f t="shared" si="120"/>
        <v>0</v>
      </c>
      <c r="AH215" t="str">
        <f t="shared" si="121"/>
        <v xml:space="preserve">["REP"] = 0; </v>
      </c>
      <c r="AI215" t="e">
        <f>VLOOKUP(P215,Faction!A$2:B$77,2,)</f>
        <v>#N/A</v>
      </c>
      <c r="AJ215" t="e">
        <f t="shared" si="122"/>
        <v>#N/A</v>
      </c>
      <c r="AK215" t="str">
        <f t="shared" si="123"/>
        <v xml:space="preserve">["TIER"] = 27; </v>
      </c>
      <c r="AL215" t="str">
        <f t="shared" si="124"/>
        <v xml:space="preserve">["MINI_TIER"] = "Y"; </v>
      </c>
      <c r="AM215" t="str">
        <f t="shared" si="125"/>
        <v xml:space="preserve">["MIN_LVL"] = "140"; </v>
      </c>
      <c r="AN215" t="str">
        <f t="shared" si="126"/>
        <v/>
      </c>
      <c r="AO215" t="str">
        <f t="shared" si="127"/>
        <v xml:space="preserve">["NAME"] = { ["EN"] = "Order of the Eagle: Allegiance Level 4"; }; </v>
      </c>
      <c r="AP215" t="str">
        <f t="shared" si="128"/>
        <v/>
      </c>
      <c r="AQ215" t="str">
        <f t="shared" si="129"/>
        <v/>
      </c>
      <c r="AR215" t="str">
        <f t="shared" si="130"/>
        <v/>
      </c>
      <c r="AS215" t="str">
        <f t="shared" si="107"/>
        <v>};</v>
      </c>
    </row>
    <row r="216" spans="1:45" x14ac:dyDescent="0.25">
      <c r="A216">
        <v>1879473428</v>
      </c>
      <c r="C216" t="s">
        <v>3696</v>
      </c>
      <c r="D216" t="s">
        <v>30</v>
      </c>
      <c r="J216">
        <v>28</v>
      </c>
      <c r="K216" t="s">
        <v>2898</v>
      </c>
      <c r="L216">
        <v>140</v>
      </c>
      <c r="S216" t="str">
        <f t="shared" si="108"/>
        <v>[215] = {["ID"] = 1879473428; }; -- Order of the Eagle: Allegiance Level 3</v>
      </c>
      <c r="T216" s="1" t="e">
        <f t="shared" si="109"/>
        <v>#N/A</v>
      </c>
      <c r="U216">
        <f t="shared" si="106"/>
        <v>215</v>
      </c>
      <c r="V216" t="str">
        <f t="shared" si="110"/>
        <v>[215] = {</v>
      </c>
      <c r="W216" t="str">
        <f t="shared" si="111"/>
        <v xml:space="preserve">["ID"] = 1879473428; </v>
      </c>
      <c r="X216" t="str">
        <f t="shared" si="112"/>
        <v xml:space="preserve">["ID"] = 1879473428; </v>
      </c>
      <c r="Y216" t="str">
        <f t="shared" si="113"/>
        <v/>
      </c>
      <c r="Z216" s="1" t="str">
        <f t="shared" si="114"/>
        <v xml:space="preserve">                      </v>
      </c>
      <c r="AA216">
        <f>VLOOKUP(D216,Type!A$2:B$16,2,)</f>
        <v>7</v>
      </c>
      <c r="AB216" t="str">
        <f t="shared" si="115"/>
        <v xml:space="preserve">["TYPE"] =  7; </v>
      </c>
      <c r="AC216" t="str">
        <f t="shared" si="116"/>
        <v>0</v>
      </c>
      <c r="AD216" t="str">
        <f t="shared" si="117"/>
        <v xml:space="preserve">["VXP"] =    0; </v>
      </c>
      <c r="AE216" t="str">
        <f t="shared" si="118"/>
        <v>0</v>
      </c>
      <c r="AF216" t="str">
        <f t="shared" si="119"/>
        <v xml:space="preserve">["LP"] = 0; </v>
      </c>
      <c r="AG216" t="str">
        <f t="shared" si="120"/>
        <v>0</v>
      </c>
      <c r="AH216" t="str">
        <f t="shared" si="121"/>
        <v xml:space="preserve">["REP"] = 0; </v>
      </c>
      <c r="AI216" t="e">
        <f>VLOOKUP(P216,Faction!A$2:B$77,2,)</f>
        <v>#N/A</v>
      </c>
      <c r="AJ216" t="e">
        <f t="shared" si="122"/>
        <v>#N/A</v>
      </c>
      <c r="AK216" t="str">
        <f t="shared" si="123"/>
        <v xml:space="preserve">["TIER"] = 28; </v>
      </c>
      <c r="AL216" t="str">
        <f t="shared" si="124"/>
        <v xml:space="preserve">["MINI_TIER"] = "Y"; </v>
      </c>
      <c r="AM216" t="str">
        <f t="shared" si="125"/>
        <v xml:space="preserve">["MIN_LVL"] = "140"; </v>
      </c>
      <c r="AN216" t="str">
        <f t="shared" si="126"/>
        <v/>
      </c>
      <c r="AO216" t="str">
        <f t="shared" si="127"/>
        <v xml:space="preserve">["NAME"] = { ["EN"] = "Order of the Eagle: Allegiance Level 3"; }; </v>
      </c>
      <c r="AP216" t="str">
        <f t="shared" si="128"/>
        <v/>
      </c>
      <c r="AQ216" t="str">
        <f t="shared" si="129"/>
        <v/>
      </c>
      <c r="AR216" t="str">
        <f t="shared" si="130"/>
        <v/>
      </c>
      <c r="AS216" t="str">
        <f t="shared" si="107"/>
        <v>};</v>
      </c>
    </row>
    <row r="217" spans="1:45" x14ac:dyDescent="0.25">
      <c r="A217">
        <v>1879473510</v>
      </c>
      <c r="C217" t="s">
        <v>3697</v>
      </c>
      <c r="D217" t="s">
        <v>30</v>
      </c>
      <c r="J217">
        <v>29</v>
      </c>
      <c r="K217" t="s">
        <v>2898</v>
      </c>
      <c r="L217">
        <v>140</v>
      </c>
      <c r="S217" t="str">
        <f t="shared" si="108"/>
        <v>[216] = {["ID"] = 1879473510; }; -- Order of the Eagle: Allegiance Level 2</v>
      </c>
      <c r="T217" s="1" t="e">
        <f t="shared" si="109"/>
        <v>#N/A</v>
      </c>
      <c r="U217">
        <f t="shared" si="106"/>
        <v>216</v>
      </c>
      <c r="V217" t="str">
        <f t="shared" si="110"/>
        <v>[216] = {</v>
      </c>
      <c r="W217" t="str">
        <f t="shared" si="111"/>
        <v xml:space="preserve">["ID"] = 1879473510; </v>
      </c>
      <c r="X217" t="str">
        <f t="shared" si="112"/>
        <v xml:space="preserve">["ID"] = 1879473510; </v>
      </c>
      <c r="Y217" t="str">
        <f t="shared" si="113"/>
        <v/>
      </c>
      <c r="Z217" s="1" t="str">
        <f t="shared" si="114"/>
        <v xml:space="preserve">                      </v>
      </c>
      <c r="AA217">
        <f>VLOOKUP(D217,Type!A$2:B$16,2,)</f>
        <v>7</v>
      </c>
      <c r="AB217" t="str">
        <f t="shared" si="115"/>
        <v xml:space="preserve">["TYPE"] =  7; </v>
      </c>
      <c r="AC217" t="str">
        <f t="shared" si="116"/>
        <v>0</v>
      </c>
      <c r="AD217" t="str">
        <f t="shared" si="117"/>
        <v xml:space="preserve">["VXP"] =    0; </v>
      </c>
      <c r="AE217" t="str">
        <f t="shared" si="118"/>
        <v>0</v>
      </c>
      <c r="AF217" t="str">
        <f t="shared" si="119"/>
        <v xml:space="preserve">["LP"] = 0; </v>
      </c>
      <c r="AG217" t="str">
        <f t="shared" si="120"/>
        <v>0</v>
      </c>
      <c r="AH217" t="str">
        <f t="shared" si="121"/>
        <v xml:space="preserve">["REP"] = 0; </v>
      </c>
      <c r="AI217" t="e">
        <f>VLOOKUP(P217,Faction!A$2:B$77,2,)</f>
        <v>#N/A</v>
      </c>
      <c r="AJ217" t="e">
        <f t="shared" si="122"/>
        <v>#N/A</v>
      </c>
      <c r="AK217" t="str">
        <f t="shared" si="123"/>
        <v xml:space="preserve">["TIER"] = 29; </v>
      </c>
      <c r="AL217" t="str">
        <f t="shared" si="124"/>
        <v xml:space="preserve">["MINI_TIER"] = "Y"; </v>
      </c>
      <c r="AM217" t="str">
        <f t="shared" si="125"/>
        <v xml:space="preserve">["MIN_LVL"] = "140"; </v>
      </c>
      <c r="AN217" t="str">
        <f t="shared" si="126"/>
        <v/>
      </c>
      <c r="AO217" t="str">
        <f t="shared" si="127"/>
        <v xml:space="preserve">["NAME"] = { ["EN"] = "Order of the Eagle: Allegiance Level 2"; }; </v>
      </c>
      <c r="AP217" t="str">
        <f t="shared" si="128"/>
        <v/>
      </c>
      <c r="AQ217" t="str">
        <f t="shared" si="129"/>
        <v/>
      </c>
      <c r="AR217" t="str">
        <f t="shared" si="130"/>
        <v/>
      </c>
      <c r="AS217" t="str">
        <f t="shared" si="107"/>
        <v>};</v>
      </c>
    </row>
    <row r="218" spans="1:45" x14ac:dyDescent="0.25">
      <c r="A218">
        <v>1879473526</v>
      </c>
      <c r="C218" t="s">
        <v>3698</v>
      </c>
      <c r="D218" t="s">
        <v>30</v>
      </c>
      <c r="J218">
        <v>30</v>
      </c>
      <c r="K218" t="s">
        <v>2898</v>
      </c>
      <c r="L218">
        <v>140</v>
      </c>
      <c r="S218" t="str">
        <f t="shared" si="108"/>
        <v>[217] = {["ID"] = 1879473526; }; -- Order of the Eagle: Allegiance Level 1</v>
      </c>
      <c r="T218" s="1" t="e">
        <f t="shared" si="109"/>
        <v>#N/A</v>
      </c>
      <c r="U218">
        <f t="shared" si="106"/>
        <v>217</v>
      </c>
      <c r="V218" t="str">
        <f t="shared" si="110"/>
        <v>[217] = {</v>
      </c>
      <c r="W218" t="str">
        <f t="shared" si="111"/>
        <v xml:space="preserve">["ID"] = 1879473526; </v>
      </c>
      <c r="X218" t="str">
        <f t="shared" si="112"/>
        <v xml:space="preserve">["ID"] = 1879473526; </v>
      </c>
      <c r="Y218" t="str">
        <f t="shared" si="113"/>
        <v/>
      </c>
      <c r="Z218" s="1" t="str">
        <f t="shared" si="114"/>
        <v xml:space="preserve">                      </v>
      </c>
      <c r="AA218">
        <f>VLOOKUP(D218,Type!A$2:B$16,2,)</f>
        <v>7</v>
      </c>
      <c r="AB218" t="str">
        <f t="shared" si="115"/>
        <v xml:space="preserve">["TYPE"] =  7; </v>
      </c>
      <c r="AC218" t="str">
        <f t="shared" si="116"/>
        <v>0</v>
      </c>
      <c r="AD218" t="str">
        <f t="shared" si="117"/>
        <v xml:space="preserve">["VXP"] =    0; </v>
      </c>
      <c r="AE218" t="str">
        <f t="shared" si="118"/>
        <v>0</v>
      </c>
      <c r="AF218" t="str">
        <f t="shared" si="119"/>
        <v xml:space="preserve">["LP"] = 0; </v>
      </c>
      <c r="AG218" t="str">
        <f t="shared" si="120"/>
        <v>0</v>
      </c>
      <c r="AH218" t="str">
        <f t="shared" si="121"/>
        <v xml:space="preserve">["REP"] = 0; </v>
      </c>
      <c r="AI218" t="e">
        <f>VLOOKUP(P218,Faction!A$2:B$77,2,)</f>
        <v>#N/A</v>
      </c>
      <c r="AJ218" t="e">
        <f t="shared" si="122"/>
        <v>#N/A</v>
      </c>
      <c r="AK218" t="str">
        <f t="shared" si="123"/>
        <v xml:space="preserve">["TIER"] = 30; </v>
      </c>
      <c r="AL218" t="str">
        <f t="shared" si="124"/>
        <v xml:space="preserve">["MINI_TIER"] = "Y"; </v>
      </c>
      <c r="AM218" t="str">
        <f t="shared" si="125"/>
        <v xml:space="preserve">["MIN_LVL"] = "140"; </v>
      </c>
      <c r="AN218" t="str">
        <f t="shared" si="126"/>
        <v/>
      </c>
      <c r="AO218" t="str">
        <f t="shared" si="127"/>
        <v xml:space="preserve">["NAME"] = { ["EN"] = "Order of the Eagle: Allegiance Level 1"; }; </v>
      </c>
      <c r="AP218" t="str">
        <f t="shared" si="128"/>
        <v/>
      </c>
      <c r="AQ218" t="str">
        <f t="shared" si="129"/>
        <v/>
      </c>
      <c r="AR218" t="str">
        <f t="shared" si="130"/>
        <v/>
      </c>
      <c r="AS218" t="str">
        <f t="shared" si="107"/>
        <v>};</v>
      </c>
    </row>
    <row r="219" spans="1:45" x14ac:dyDescent="0.25">
      <c r="S219" t="str">
        <f t="shared" si="108"/>
        <v xml:space="preserve">[218] = {}; -- </v>
      </c>
      <c r="T219" s="1" t="e">
        <f t="shared" si="109"/>
        <v>#N/A</v>
      </c>
      <c r="U219">
        <f t="shared" si="106"/>
        <v>218</v>
      </c>
      <c r="V219" t="str">
        <f t="shared" si="110"/>
        <v>[218] = {</v>
      </c>
      <c r="W219" t="str">
        <f t="shared" si="111"/>
        <v xml:space="preserve">                     </v>
      </c>
      <c r="X219" t="str">
        <f t="shared" si="112"/>
        <v/>
      </c>
      <c r="Y219" t="str">
        <f t="shared" si="113"/>
        <v/>
      </c>
      <c r="Z219" s="1" t="str">
        <f t="shared" si="114"/>
        <v xml:space="preserve">                      </v>
      </c>
      <c r="AA219" t="e">
        <f>VLOOKUP(D219,Type!A$2:B$16,2,)</f>
        <v>#N/A</v>
      </c>
      <c r="AB219" t="e">
        <f t="shared" si="115"/>
        <v>#N/A</v>
      </c>
      <c r="AC219" t="str">
        <f t="shared" si="116"/>
        <v>0</v>
      </c>
      <c r="AD219" t="str">
        <f t="shared" si="117"/>
        <v xml:space="preserve">["VXP"] =    0; </v>
      </c>
      <c r="AE219" t="str">
        <f t="shared" si="118"/>
        <v>0</v>
      </c>
      <c r="AF219" t="str">
        <f t="shared" si="119"/>
        <v xml:space="preserve">["LP"] = 0; </v>
      </c>
      <c r="AG219" t="str">
        <f t="shared" si="120"/>
        <v>0</v>
      </c>
      <c r="AH219" t="str">
        <f t="shared" si="121"/>
        <v xml:space="preserve">["REP"] = 0; </v>
      </c>
      <c r="AI219" t="e">
        <f>VLOOKUP(P219,Faction!A$2:B$77,2,)</f>
        <v>#N/A</v>
      </c>
      <c r="AJ219" t="e">
        <f t="shared" si="122"/>
        <v>#N/A</v>
      </c>
      <c r="AK219" t="str">
        <f t="shared" si="123"/>
        <v xml:space="preserve">["TIER"] = 0; </v>
      </c>
      <c r="AL219" t="str">
        <f t="shared" si="124"/>
        <v/>
      </c>
      <c r="AM219" t="str">
        <f t="shared" si="125"/>
        <v/>
      </c>
      <c r="AN219" t="str">
        <f t="shared" si="126"/>
        <v/>
      </c>
      <c r="AO219" t="str">
        <f t="shared" si="127"/>
        <v xml:space="preserve">["NAME"] = { ["EN"] = ""; }; </v>
      </c>
      <c r="AP219" t="str">
        <f t="shared" si="128"/>
        <v/>
      </c>
      <c r="AQ219" t="str">
        <f t="shared" si="129"/>
        <v/>
      </c>
      <c r="AR219" t="str">
        <f t="shared" si="130"/>
        <v/>
      </c>
      <c r="AS219" t="str">
        <f t="shared" si="107"/>
        <v>};</v>
      </c>
    </row>
    <row r="220" spans="1:45" x14ac:dyDescent="0.25">
      <c r="S220" t="str">
        <f t="shared" si="108"/>
        <v xml:space="preserve">[219] = {}; -- </v>
      </c>
      <c r="T220" s="1" t="e">
        <f t="shared" si="109"/>
        <v>#N/A</v>
      </c>
      <c r="U220">
        <f t="shared" si="106"/>
        <v>219</v>
      </c>
      <c r="V220" t="str">
        <f t="shared" si="110"/>
        <v>[219] = {</v>
      </c>
      <c r="W220" t="str">
        <f t="shared" si="111"/>
        <v xml:space="preserve">                     </v>
      </c>
      <c r="X220" t="str">
        <f t="shared" si="112"/>
        <v/>
      </c>
      <c r="Y220" t="str">
        <f t="shared" si="113"/>
        <v/>
      </c>
      <c r="Z220" s="1" t="str">
        <f t="shared" si="114"/>
        <v xml:space="preserve">                      </v>
      </c>
      <c r="AA220" t="e">
        <f>VLOOKUP(D220,Type!A$2:B$16,2,)</f>
        <v>#N/A</v>
      </c>
      <c r="AB220" t="e">
        <f t="shared" si="115"/>
        <v>#N/A</v>
      </c>
      <c r="AC220" t="str">
        <f t="shared" si="116"/>
        <v>0</v>
      </c>
      <c r="AD220" t="str">
        <f t="shared" si="117"/>
        <v xml:space="preserve">["VXP"] =    0; </v>
      </c>
      <c r="AE220" t="str">
        <f t="shared" si="118"/>
        <v>0</v>
      </c>
      <c r="AF220" t="str">
        <f t="shared" si="119"/>
        <v xml:space="preserve">["LP"] = 0; </v>
      </c>
      <c r="AG220" t="str">
        <f t="shared" si="120"/>
        <v>0</v>
      </c>
      <c r="AH220" t="str">
        <f t="shared" si="121"/>
        <v xml:space="preserve">["REP"] = 0; </v>
      </c>
      <c r="AI220" t="e">
        <f>VLOOKUP(P220,Faction!A$2:B$77,2,)</f>
        <v>#N/A</v>
      </c>
      <c r="AJ220" t="e">
        <f t="shared" si="122"/>
        <v>#N/A</v>
      </c>
      <c r="AK220" t="str">
        <f t="shared" si="123"/>
        <v xml:space="preserve">["TIER"] = 0; </v>
      </c>
      <c r="AL220" t="str">
        <f t="shared" si="124"/>
        <v/>
      </c>
      <c r="AM220" t="str">
        <f t="shared" si="125"/>
        <v/>
      </c>
      <c r="AN220" t="str">
        <f t="shared" si="126"/>
        <v/>
      </c>
      <c r="AO220" t="str">
        <f t="shared" si="127"/>
        <v xml:space="preserve">["NAME"] = { ["EN"] = ""; }; </v>
      </c>
      <c r="AP220" t="str">
        <f t="shared" si="128"/>
        <v/>
      </c>
      <c r="AQ220" t="str">
        <f t="shared" si="129"/>
        <v/>
      </c>
      <c r="AR220" t="str">
        <f t="shared" si="130"/>
        <v/>
      </c>
      <c r="AS220" t="str">
        <f t="shared" si="107"/>
        <v>};</v>
      </c>
    </row>
    <row r="221" spans="1:45" x14ac:dyDescent="0.25">
      <c r="B221">
        <f>MAX(B2:B219)+1</f>
        <v>395</v>
      </c>
    </row>
  </sheetData>
  <sortState xmlns:xlrd2="http://schemas.microsoft.com/office/spreadsheetml/2017/richdata2" ref="A96:AS125">
    <sortCondition ref="J96:J125"/>
  </sortState>
  <phoneticPr fontId="3" type="noConversion"/>
  <conditionalFormatting sqref="B1">
    <cfRule type="duplicateValues" dxfId="6" priority="14"/>
  </conditionalFormatting>
  <conditionalFormatting sqref="B1:B1048576">
    <cfRule type="duplicateValues" dxfId="5" priority="2"/>
    <cfRule type="duplicateValues" dxfId="4" priority="3"/>
    <cfRule type="duplicateValues" dxfId="3" priority="4"/>
    <cfRule type="duplicateValues" dxfId="2" priority="12"/>
    <cfRule type="duplicateValues" dxfId="1" priority="13"/>
  </conditionalFormatting>
  <conditionalFormatting sqref="Q2:Q219">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0B2F7-82CE-4F8E-A600-0933F0B541F5}">
  <dimension ref="A1:E77"/>
  <sheetViews>
    <sheetView workbookViewId="0">
      <selection activeCell="A23" sqref="A23"/>
    </sheetView>
  </sheetViews>
  <sheetFormatPr defaultRowHeight="15" x14ac:dyDescent="0.25"/>
  <cols>
    <col min="1" max="1" width="31.7109375" bestFit="1" customWidth="1"/>
  </cols>
  <sheetData>
    <row r="1" spans="1:5" x14ac:dyDescent="0.25">
      <c r="A1" t="s">
        <v>34</v>
      </c>
      <c r="B1" t="s">
        <v>35</v>
      </c>
      <c r="D1" t="s">
        <v>3308</v>
      </c>
      <c r="E1">
        <f>MAX(B2:B84)+1</f>
        <v>77</v>
      </c>
    </row>
    <row r="2" spans="1:5" x14ac:dyDescent="0.25">
      <c r="A2" t="s">
        <v>36</v>
      </c>
      <c r="B2">
        <v>18</v>
      </c>
    </row>
    <row r="3" spans="1:5" x14ac:dyDescent="0.25">
      <c r="A3" t="s">
        <v>37</v>
      </c>
      <c r="B3">
        <v>39</v>
      </c>
    </row>
    <row r="4" spans="1:5" x14ac:dyDescent="0.25">
      <c r="A4" t="s">
        <v>38</v>
      </c>
      <c r="B4">
        <v>40</v>
      </c>
    </row>
    <row r="5" spans="1:5" x14ac:dyDescent="0.25">
      <c r="A5" t="s">
        <v>39</v>
      </c>
      <c r="B5">
        <v>54</v>
      </c>
    </row>
    <row r="6" spans="1:5" x14ac:dyDescent="0.25">
      <c r="A6" t="s">
        <v>40</v>
      </c>
      <c r="B6">
        <v>52</v>
      </c>
    </row>
    <row r="7" spans="1:5" x14ac:dyDescent="0.25">
      <c r="A7" t="s">
        <v>41</v>
      </c>
      <c r="B7">
        <v>7</v>
      </c>
    </row>
    <row r="8" spans="1:5" x14ac:dyDescent="0.25">
      <c r="A8" t="s">
        <v>42</v>
      </c>
      <c r="B8">
        <v>60</v>
      </c>
    </row>
    <row r="9" spans="1:5" x14ac:dyDescent="0.25">
      <c r="A9" t="s">
        <v>43</v>
      </c>
      <c r="B9">
        <v>12</v>
      </c>
    </row>
    <row r="10" spans="1:5" x14ac:dyDescent="0.25">
      <c r="A10" t="s">
        <v>44</v>
      </c>
      <c r="B10">
        <v>51</v>
      </c>
    </row>
    <row r="11" spans="1:5" x14ac:dyDescent="0.25">
      <c r="A11" t="s">
        <v>45</v>
      </c>
      <c r="B11">
        <v>41</v>
      </c>
    </row>
    <row r="12" spans="1:5" x14ac:dyDescent="0.25">
      <c r="A12" t="s">
        <v>46</v>
      </c>
      <c r="B12">
        <v>36</v>
      </c>
    </row>
    <row r="13" spans="1:5" x14ac:dyDescent="0.25">
      <c r="A13" t="s">
        <v>47</v>
      </c>
      <c r="B13">
        <v>37</v>
      </c>
    </row>
    <row r="14" spans="1:5" x14ac:dyDescent="0.25">
      <c r="A14" t="s">
        <v>48</v>
      </c>
      <c r="B14">
        <v>64</v>
      </c>
    </row>
    <row r="15" spans="1:5" x14ac:dyDescent="0.25">
      <c r="A15" t="s">
        <v>49</v>
      </c>
      <c r="B15">
        <v>68</v>
      </c>
    </row>
    <row r="16" spans="1:5" x14ac:dyDescent="0.25">
      <c r="A16" t="s">
        <v>50</v>
      </c>
      <c r="B16">
        <v>69</v>
      </c>
    </row>
    <row r="17" spans="1:2" x14ac:dyDescent="0.25">
      <c r="A17" t="s">
        <v>51</v>
      </c>
      <c r="B17">
        <v>11</v>
      </c>
    </row>
    <row r="18" spans="1:2" x14ac:dyDescent="0.25">
      <c r="A18" t="s">
        <v>52</v>
      </c>
      <c r="B18">
        <v>61</v>
      </c>
    </row>
    <row r="19" spans="1:2" x14ac:dyDescent="0.25">
      <c r="A19" t="s">
        <v>53</v>
      </c>
      <c r="B19">
        <v>62</v>
      </c>
    </row>
    <row r="20" spans="1:2" x14ac:dyDescent="0.25">
      <c r="A20" t="s">
        <v>54</v>
      </c>
      <c r="B20">
        <v>15</v>
      </c>
    </row>
    <row r="21" spans="1:2" x14ac:dyDescent="0.25">
      <c r="A21" t="s">
        <v>55</v>
      </c>
      <c r="B21">
        <v>42</v>
      </c>
    </row>
    <row r="22" spans="1:2" x14ac:dyDescent="0.25">
      <c r="A22" t="s">
        <v>56</v>
      </c>
      <c r="B22">
        <v>71</v>
      </c>
    </row>
    <row r="23" spans="1:2" x14ac:dyDescent="0.25">
      <c r="A23" t="s">
        <v>57</v>
      </c>
      <c r="B23">
        <v>24</v>
      </c>
    </row>
    <row r="24" spans="1:2" x14ac:dyDescent="0.25">
      <c r="A24" t="s">
        <v>58</v>
      </c>
      <c r="B24">
        <v>67</v>
      </c>
    </row>
    <row r="25" spans="1:2" x14ac:dyDescent="0.25">
      <c r="A25" t="s">
        <v>59</v>
      </c>
      <c r="B25">
        <v>55</v>
      </c>
    </row>
    <row r="26" spans="1:2" x14ac:dyDescent="0.25">
      <c r="A26" t="s">
        <v>60</v>
      </c>
      <c r="B26">
        <v>16</v>
      </c>
    </row>
    <row r="27" spans="1:2" x14ac:dyDescent="0.25">
      <c r="A27" t="s">
        <v>61</v>
      </c>
      <c r="B27">
        <v>17</v>
      </c>
    </row>
    <row r="28" spans="1:2" x14ac:dyDescent="0.25">
      <c r="A28" t="s">
        <v>62</v>
      </c>
      <c r="B28">
        <v>38</v>
      </c>
    </row>
    <row r="29" spans="1:2" x14ac:dyDescent="0.25">
      <c r="A29" t="s">
        <v>63</v>
      </c>
      <c r="B29">
        <v>13</v>
      </c>
    </row>
    <row r="30" spans="1:2" x14ac:dyDescent="0.25">
      <c r="A30" t="s">
        <v>64</v>
      </c>
      <c r="B30">
        <v>20</v>
      </c>
    </row>
    <row r="31" spans="1:2" x14ac:dyDescent="0.25">
      <c r="A31" t="s">
        <v>65</v>
      </c>
      <c r="B31">
        <v>43</v>
      </c>
    </row>
    <row r="32" spans="1:2" x14ac:dyDescent="0.25">
      <c r="A32" t="s">
        <v>66</v>
      </c>
      <c r="B32">
        <v>57</v>
      </c>
    </row>
    <row r="33" spans="1:2" x14ac:dyDescent="0.25">
      <c r="A33" t="s">
        <v>67</v>
      </c>
      <c r="B33">
        <v>58</v>
      </c>
    </row>
    <row r="34" spans="1:2" x14ac:dyDescent="0.25">
      <c r="A34" t="s">
        <v>68</v>
      </c>
      <c r="B34">
        <v>56</v>
      </c>
    </row>
    <row r="35" spans="1:2" x14ac:dyDescent="0.25">
      <c r="A35" t="s">
        <v>69</v>
      </c>
      <c r="B35">
        <v>4</v>
      </c>
    </row>
    <row r="36" spans="1:2" x14ac:dyDescent="0.25">
      <c r="A36" t="s">
        <v>70</v>
      </c>
      <c r="B36">
        <v>70</v>
      </c>
    </row>
    <row r="37" spans="1:2" x14ac:dyDescent="0.25">
      <c r="A37" t="s">
        <v>71</v>
      </c>
      <c r="B37">
        <v>47</v>
      </c>
    </row>
    <row r="38" spans="1:2" x14ac:dyDescent="0.25">
      <c r="A38" t="s">
        <v>72</v>
      </c>
      <c r="B38">
        <v>21</v>
      </c>
    </row>
    <row r="39" spans="1:2" x14ac:dyDescent="0.25">
      <c r="A39" t="s">
        <v>73</v>
      </c>
      <c r="B39">
        <v>48</v>
      </c>
    </row>
    <row r="40" spans="1:2" x14ac:dyDescent="0.25">
      <c r="A40" t="s">
        <v>74</v>
      </c>
      <c r="B40">
        <v>46</v>
      </c>
    </row>
    <row r="41" spans="1:2" x14ac:dyDescent="0.25">
      <c r="A41" t="s">
        <v>75</v>
      </c>
      <c r="B41">
        <v>28</v>
      </c>
    </row>
    <row r="42" spans="1:2" x14ac:dyDescent="0.25">
      <c r="A42" t="s">
        <v>76</v>
      </c>
      <c r="B42">
        <v>26</v>
      </c>
    </row>
    <row r="43" spans="1:2" x14ac:dyDescent="0.25">
      <c r="A43" t="s">
        <v>77</v>
      </c>
      <c r="B43">
        <v>27</v>
      </c>
    </row>
    <row r="44" spans="1:2" x14ac:dyDescent="0.25">
      <c r="A44" t="s">
        <v>78</v>
      </c>
      <c r="B44">
        <v>25</v>
      </c>
    </row>
    <row r="45" spans="1:2" x14ac:dyDescent="0.25">
      <c r="A45" t="s">
        <v>79</v>
      </c>
      <c r="B45">
        <v>1</v>
      </c>
    </row>
    <row r="46" spans="1:2" x14ac:dyDescent="0.25">
      <c r="A46" t="s">
        <v>80</v>
      </c>
      <c r="B46">
        <v>49</v>
      </c>
    </row>
    <row r="47" spans="1:2" x14ac:dyDescent="0.25">
      <c r="A47" t="s">
        <v>81</v>
      </c>
      <c r="B47">
        <v>31</v>
      </c>
    </row>
    <row r="48" spans="1:2" x14ac:dyDescent="0.25">
      <c r="A48" t="s">
        <v>82</v>
      </c>
      <c r="B48">
        <v>76</v>
      </c>
    </row>
    <row r="49" spans="1:2" x14ac:dyDescent="0.25">
      <c r="A49" t="s">
        <v>83</v>
      </c>
      <c r="B49">
        <v>9</v>
      </c>
    </row>
    <row r="50" spans="1:2" x14ac:dyDescent="0.25">
      <c r="A50" t="s">
        <v>84</v>
      </c>
      <c r="B50">
        <v>50</v>
      </c>
    </row>
    <row r="51" spans="1:2" x14ac:dyDescent="0.25">
      <c r="A51" t="s">
        <v>85</v>
      </c>
      <c r="B51">
        <v>75</v>
      </c>
    </row>
    <row r="52" spans="1:2" x14ac:dyDescent="0.25">
      <c r="A52" t="s">
        <v>86</v>
      </c>
      <c r="B52">
        <v>63</v>
      </c>
    </row>
    <row r="53" spans="1:2" x14ac:dyDescent="0.25">
      <c r="A53" t="s">
        <v>87</v>
      </c>
      <c r="B53">
        <v>59</v>
      </c>
    </row>
    <row r="54" spans="1:2" x14ac:dyDescent="0.25">
      <c r="A54" t="s">
        <v>88</v>
      </c>
      <c r="B54">
        <v>53</v>
      </c>
    </row>
    <row r="55" spans="1:2" x14ac:dyDescent="0.25">
      <c r="A55" t="s">
        <v>89</v>
      </c>
      <c r="B55">
        <v>32</v>
      </c>
    </row>
    <row r="56" spans="1:2" x14ac:dyDescent="0.25">
      <c r="A56" t="s">
        <v>90</v>
      </c>
      <c r="B56">
        <v>44</v>
      </c>
    </row>
    <row r="57" spans="1:2" x14ac:dyDescent="0.25">
      <c r="A57" t="s">
        <v>91</v>
      </c>
      <c r="B57">
        <v>6</v>
      </c>
    </row>
    <row r="58" spans="1:2" x14ac:dyDescent="0.25">
      <c r="A58" t="s">
        <v>92</v>
      </c>
      <c r="B58">
        <v>66</v>
      </c>
    </row>
    <row r="59" spans="1:2" x14ac:dyDescent="0.25">
      <c r="A59" t="s">
        <v>93</v>
      </c>
      <c r="B59">
        <v>8</v>
      </c>
    </row>
    <row r="60" spans="1:2" x14ac:dyDescent="0.25">
      <c r="A60" t="s">
        <v>94</v>
      </c>
      <c r="B60">
        <v>14</v>
      </c>
    </row>
    <row r="61" spans="1:2" x14ac:dyDescent="0.25">
      <c r="A61" t="s">
        <v>95</v>
      </c>
      <c r="B61">
        <v>33</v>
      </c>
    </row>
    <row r="62" spans="1:2" x14ac:dyDescent="0.25">
      <c r="A62" t="s">
        <v>96</v>
      </c>
      <c r="B62">
        <v>34</v>
      </c>
    </row>
    <row r="63" spans="1:2" x14ac:dyDescent="0.25">
      <c r="A63" t="s">
        <v>97</v>
      </c>
      <c r="B63">
        <v>73</v>
      </c>
    </row>
    <row r="64" spans="1:2" x14ac:dyDescent="0.25">
      <c r="A64" t="s">
        <v>98</v>
      </c>
      <c r="B64">
        <v>19</v>
      </c>
    </row>
    <row r="65" spans="1:2" x14ac:dyDescent="0.25">
      <c r="A65" t="s">
        <v>99</v>
      </c>
      <c r="B65">
        <v>35</v>
      </c>
    </row>
    <row r="66" spans="1:2" x14ac:dyDescent="0.25">
      <c r="A66" t="s">
        <v>100</v>
      </c>
      <c r="B66">
        <v>5</v>
      </c>
    </row>
    <row r="67" spans="1:2" x14ac:dyDescent="0.25">
      <c r="A67" t="s">
        <v>101</v>
      </c>
      <c r="B67">
        <v>65</v>
      </c>
    </row>
    <row r="68" spans="1:2" x14ac:dyDescent="0.25">
      <c r="A68" t="s">
        <v>102</v>
      </c>
      <c r="B68">
        <v>3</v>
      </c>
    </row>
    <row r="69" spans="1:2" x14ac:dyDescent="0.25">
      <c r="A69" t="s">
        <v>103</v>
      </c>
      <c r="B69">
        <v>22</v>
      </c>
    </row>
    <row r="70" spans="1:2" x14ac:dyDescent="0.25">
      <c r="A70" t="s">
        <v>104</v>
      </c>
      <c r="B70">
        <v>10</v>
      </c>
    </row>
    <row r="71" spans="1:2" x14ac:dyDescent="0.25">
      <c r="A71" t="s">
        <v>105</v>
      </c>
      <c r="B71">
        <v>74</v>
      </c>
    </row>
    <row r="72" spans="1:2" x14ac:dyDescent="0.25">
      <c r="A72" t="s">
        <v>106</v>
      </c>
      <c r="B72">
        <v>23</v>
      </c>
    </row>
    <row r="73" spans="1:2" x14ac:dyDescent="0.25">
      <c r="A73" t="s">
        <v>107</v>
      </c>
      <c r="B73">
        <v>2</v>
      </c>
    </row>
    <row r="74" spans="1:2" x14ac:dyDescent="0.25">
      <c r="A74" t="s">
        <v>108</v>
      </c>
      <c r="B74">
        <v>29</v>
      </c>
    </row>
    <row r="75" spans="1:2" x14ac:dyDescent="0.25">
      <c r="A75" t="s">
        <v>109</v>
      </c>
      <c r="B75">
        <v>30</v>
      </c>
    </row>
    <row r="76" spans="1:2" x14ac:dyDescent="0.25">
      <c r="A76" t="s">
        <v>110</v>
      </c>
      <c r="B76">
        <v>45</v>
      </c>
    </row>
    <row r="77" spans="1:2" x14ac:dyDescent="0.25">
      <c r="A77" t="s">
        <v>111</v>
      </c>
      <c r="B77">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A0649-C458-4347-9857-C7A338995CEB}">
  <dimension ref="A1:E15"/>
  <sheetViews>
    <sheetView workbookViewId="0">
      <selection activeCell="B11" sqref="B11"/>
    </sheetView>
  </sheetViews>
  <sheetFormatPr defaultRowHeight="15" x14ac:dyDescent="0.25"/>
  <cols>
    <col min="1" max="1" width="12.5703125" bestFit="1" customWidth="1"/>
  </cols>
  <sheetData>
    <row r="1" spans="1:5" x14ac:dyDescent="0.25">
      <c r="A1" t="s">
        <v>117</v>
      </c>
      <c r="B1">
        <v>214</v>
      </c>
      <c r="E1" t="str">
        <f t="shared" ref="E1:E12" si="0">DEC2HEX(B1)</f>
        <v>D6</v>
      </c>
    </row>
    <row r="2" spans="1:5" x14ac:dyDescent="0.25">
      <c r="A2" t="s">
        <v>3224</v>
      </c>
      <c r="B2">
        <v>215</v>
      </c>
      <c r="E2" t="str">
        <f t="shared" si="0"/>
        <v>D7</v>
      </c>
    </row>
    <row r="3" spans="1:5" x14ac:dyDescent="0.25">
      <c r="A3" t="s">
        <v>145</v>
      </c>
      <c r="B3">
        <v>40</v>
      </c>
      <c r="E3" t="str">
        <f t="shared" si="0"/>
        <v>28</v>
      </c>
    </row>
    <row r="4" spans="1:5" x14ac:dyDescent="0.25">
      <c r="A4" t="s">
        <v>286</v>
      </c>
      <c r="B4">
        <v>24</v>
      </c>
      <c r="E4" t="str">
        <f t="shared" si="0"/>
        <v>18</v>
      </c>
    </row>
    <row r="5" spans="1:5" x14ac:dyDescent="0.25">
      <c r="A5" t="s">
        <v>287</v>
      </c>
      <c r="B5">
        <v>172</v>
      </c>
      <c r="E5" t="str">
        <f t="shared" si="0"/>
        <v>AC</v>
      </c>
    </row>
    <row r="6" spans="1:5" x14ac:dyDescent="0.25">
      <c r="A6" t="s">
        <v>288</v>
      </c>
      <c r="B6">
        <v>23</v>
      </c>
      <c r="E6" t="str">
        <f t="shared" si="0"/>
        <v>17</v>
      </c>
    </row>
    <row r="7" spans="1:5" x14ac:dyDescent="0.25">
      <c r="A7" t="s">
        <v>289</v>
      </c>
      <c r="B7">
        <v>162</v>
      </c>
      <c r="E7" t="str">
        <f t="shared" si="0"/>
        <v>A2</v>
      </c>
    </row>
    <row r="8" spans="1:5" x14ac:dyDescent="0.25">
      <c r="A8" t="s">
        <v>290</v>
      </c>
      <c r="B8">
        <v>185</v>
      </c>
      <c r="E8" t="str">
        <f t="shared" si="0"/>
        <v>B9</v>
      </c>
    </row>
    <row r="9" spans="1:5" x14ac:dyDescent="0.25">
      <c r="A9" t="s">
        <v>3604</v>
      </c>
      <c r="B9">
        <v>216</v>
      </c>
      <c r="E9" t="str">
        <f t="shared" si="0"/>
        <v>D8</v>
      </c>
    </row>
    <row r="10" spans="1:5" x14ac:dyDescent="0.25">
      <c r="A10" t="s">
        <v>226</v>
      </c>
      <c r="B10">
        <v>31</v>
      </c>
      <c r="E10" t="str">
        <f t="shared" si="0"/>
        <v>1F</v>
      </c>
    </row>
    <row r="11" spans="1:5" x14ac:dyDescent="0.25">
      <c r="A11" t="s">
        <v>291</v>
      </c>
      <c r="B11">
        <v>193</v>
      </c>
      <c r="E11" t="str">
        <f t="shared" si="0"/>
        <v>C1</v>
      </c>
    </row>
    <row r="12" spans="1:5" x14ac:dyDescent="0.25">
      <c r="A12" t="s">
        <v>292</v>
      </c>
      <c r="B12">
        <v>194</v>
      </c>
      <c r="E12" t="str">
        <f t="shared" si="0"/>
        <v>C2</v>
      </c>
    </row>
    <row r="15" spans="1:5" x14ac:dyDescent="0.25">
      <c r="A15" t="s">
        <v>526</v>
      </c>
      <c r="B15">
        <v>3</v>
      </c>
    </row>
  </sheetData>
  <sortState xmlns:xlrd2="http://schemas.microsoft.com/office/spreadsheetml/2017/richdata2" ref="A1:E12">
    <sortCondition ref="A1:A1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94675-E04B-4FD6-9786-D05283D159D6}">
  <dimension ref="A1:B9"/>
  <sheetViews>
    <sheetView workbookViewId="0">
      <selection activeCell="A7" sqref="A7"/>
    </sheetView>
  </sheetViews>
  <sheetFormatPr defaultRowHeight="15" x14ac:dyDescent="0.25"/>
  <cols>
    <col min="1" max="1" width="12" bestFit="1" customWidth="1"/>
  </cols>
  <sheetData>
    <row r="1" spans="1:2" x14ac:dyDescent="0.25">
      <c r="A1" t="s">
        <v>117</v>
      </c>
      <c r="B1">
        <v>114</v>
      </c>
    </row>
    <row r="2" spans="1:2" x14ac:dyDescent="0.25">
      <c r="A2" t="s">
        <v>556</v>
      </c>
      <c r="B2">
        <v>73</v>
      </c>
    </row>
    <row r="3" spans="1:2" x14ac:dyDescent="0.25">
      <c r="A3" t="s">
        <v>572</v>
      </c>
      <c r="B3">
        <v>65</v>
      </c>
    </row>
    <row r="4" spans="1:2" x14ac:dyDescent="0.25">
      <c r="A4" t="s">
        <v>588</v>
      </c>
      <c r="B4">
        <v>117</v>
      </c>
    </row>
    <row r="5" spans="1:2" x14ac:dyDescent="0.25">
      <c r="A5" t="s">
        <v>595</v>
      </c>
      <c r="B5">
        <v>81</v>
      </c>
    </row>
    <row r="6" spans="1:2" x14ac:dyDescent="0.25">
      <c r="A6" t="s">
        <v>607</v>
      </c>
      <c r="B6">
        <v>23</v>
      </c>
    </row>
    <row r="7" spans="1:2" x14ac:dyDescent="0.25">
      <c r="A7" t="s">
        <v>3568</v>
      </c>
      <c r="B7">
        <v>125</v>
      </c>
    </row>
    <row r="8" spans="1:2" x14ac:dyDescent="0.25">
      <c r="A8" t="s">
        <v>2293</v>
      </c>
      <c r="B8">
        <v>120</v>
      </c>
    </row>
    <row r="9" spans="1:2" x14ac:dyDescent="0.25">
      <c r="A9" t="s">
        <v>818</v>
      </c>
      <c r="B9">
        <v>0</v>
      </c>
    </row>
  </sheetData>
  <sortState xmlns:xlrd2="http://schemas.microsoft.com/office/spreadsheetml/2017/richdata2" ref="A1:B9">
    <sortCondition ref="A1:A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A012-75B6-4A20-84A1-FE363E9B19E3}">
  <dimension ref="A1:B12"/>
  <sheetViews>
    <sheetView workbookViewId="0">
      <selection activeCell="A2" sqref="A2"/>
    </sheetView>
  </sheetViews>
  <sheetFormatPr defaultRowHeight="15" x14ac:dyDescent="0.25"/>
  <cols>
    <col min="1" max="1" width="11" bestFit="1" customWidth="1"/>
  </cols>
  <sheetData>
    <row r="1" spans="1:2" x14ac:dyDescent="0.25">
      <c r="A1" t="s">
        <v>506</v>
      </c>
      <c r="B1">
        <v>7</v>
      </c>
    </row>
    <row r="2" spans="1:2" x14ac:dyDescent="0.25">
      <c r="A2" t="s">
        <v>507</v>
      </c>
      <c r="B2">
        <v>5</v>
      </c>
    </row>
    <row r="3" spans="1:2" x14ac:dyDescent="0.25">
      <c r="A3" t="s">
        <v>25</v>
      </c>
      <c r="B3">
        <v>1</v>
      </c>
    </row>
    <row r="4" spans="1:2" x14ac:dyDescent="0.25">
      <c r="A4" t="s">
        <v>508</v>
      </c>
      <c r="B4">
        <v>4</v>
      </c>
    </row>
    <row r="5" spans="1:2" x14ac:dyDescent="0.25">
      <c r="A5" t="s">
        <v>79</v>
      </c>
      <c r="B5">
        <v>0</v>
      </c>
    </row>
    <row r="6" spans="1:2" x14ac:dyDescent="0.25">
      <c r="A6" t="s">
        <v>509</v>
      </c>
      <c r="B6">
        <v>2</v>
      </c>
    </row>
    <row r="7" spans="1:2" x14ac:dyDescent="0.25">
      <c r="A7" t="s">
        <v>510</v>
      </c>
      <c r="B7">
        <v>6</v>
      </c>
    </row>
    <row r="8" spans="1:2" x14ac:dyDescent="0.25">
      <c r="A8" t="s">
        <v>511</v>
      </c>
      <c r="B8">
        <v>3</v>
      </c>
    </row>
    <row r="12" spans="1:2" x14ac:dyDescent="0.25">
      <c r="A12" t="s">
        <v>526</v>
      </c>
      <c r="B12">
        <v>3</v>
      </c>
    </row>
  </sheetData>
  <sortState xmlns:xlrd2="http://schemas.microsoft.com/office/spreadsheetml/2017/richdata2" ref="A1:B8">
    <sortCondition ref="A1:A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4862E-8819-4206-A9EF-507FA6D3D8A8}">
  <dimension ref="A1:AZ488"/>
  <sheetViews>
    <sheetView workbookViewId="0">
      <pane xSplit="3" ySplit="1" topLeftCell="D77" activePane="bottomRight" state="frozen"/>
      <selection pane="topRight" activeCell="B1" sqref="B1"/>
      <selection pane="bottomLeft" activeCell="A2" sqref="A2"/>
      <selection pane="bottomRight" activeCell="D2" sqref="D2"/>
    </sheetView>
  </sheetViews>
  <sheetFormatPr defaultRowHeight="15" x14ac:dyDescent="0.25"/>
  <cols>
    <col min="1" max="2" width="11" bestFit="1" customWidth="1"/>
    <col min="3" max="3" width="32" customWidth="1"/>
    <col min="7" max="7" width="10.7109375" bestFit="1" customWidth="1"/>
    <col min="13" max="13" width="27.42578125" customWidth="1"/>
    <col min="14" max="14" width="32.7109375" customWidth="1"/>
    <col min="19" max="19" width="12.140625" bestFit="1" customWidth="1"/>
    <col min="20" max="20" width="75.42578125" bestFit="1" customWidth="1"/>
    <col min="21" max="21" width="17.85546875" customWidth="1"/>
    <col min="28" max="28" width="14" customWidth="1"/>
    <col min="31" max="31" width="25.85546875" bestFit="1" customWidth="1"/>
    <col min="32" max="32" width="15" bestFit="1" customWidth="1"/>
    <col min="33" max="34" width="15" customWidth="1"/>
    <col min="35" max="35" width="28.85546875" bestFit="1" customWidth="1"/>
    <col min="36" max="36" width="28.85546875" customWidth="1"/>
  </cols>
  <sheetData>
    <row r="1" spans="1:52" x14ac:dyDescent="0.25">
      <c r="A1" t="s">
        <v>2770</v>
      </c>
      <c r="B1" t="s">
        <v>1120</v>
      </c>
      <c r="C1" t="s">
        <v>1637</v>
      </c>
      <c r="D1" t="s">
        <v>1</v>
      </c>
      <c r="E1" t="s">
        <v>116</v>
      </c>
      <c r="F1" t="s">
        <v>3370</v>
      </c>
      <c r="G1" t="s">
        <v>3210</v>
      </c>
      <c r="H1" t="s">
        <v>2</v>
      </c>
      <c r="I1" t="s">
        <v>3</v>
      </c>
      <c r="J1" t="s">
        <v>4</v>
      </c>
      <c r="K1" t="s">
        <v>5</v>
      </c>
      <c r="L1" t="s">
        <v>6</v>
      </c>
      <c r="M1" t="s">
        <v>7</v>
      </c>
      <c r="N1" t="s">
        <v>8</v>
      </c>
      <c r="O1" t="s">
        <v>9</v>
      </c>
      <c r="P1" t="s">
        <v>1640</v>
      </c>
      <c r="Q1" t="s">
        <v>1641</v>
      </c>
      <c r="R1" t="s">
        <v>3536</v>
      </c>
      <c r="S1" t="s">
        <v>10</v>
      </c>
      <c r="T1" t="s">
        <v>3538</v>
      </c>
      <c r="U1" t="s">
        <v>11</v>
      </c>
      <c r="V1" t="s">
        <v>12</v>
      </c>
      <c r="W1" t="s">
        <v>13</v>
      </c>
      <c r="X1" t="s">
        <v>2770</v>
      </c>
      <c r="Y1" t="s">
        <v>3537</v>
      </c>
      <c r="Z1" t="s">
        <v>3536</v>
      </c>
      <c r="AA1" t="s">
        <v>22</v>
      </c>
      <c r="AB1" t="s">
        <v>1120</v>
      </c>
      <c r="AC1" t="s">
        <v>14</v>
      </c>
      <c r="AD1" t="s">
        <v>15</v>
      </c>
      <c r="AE1" t="s">
        <v>3370</v>
      </c>
      <c r="AF1" t="s">
        <v>527</v>
      </c>
      <c r="AG1" t="s">
        <v>528</v>
      </c>
      <c r="AH1" t="s">
        <v>529</v>
      </c>
      <c r="AI1" t="s">
        <v>116</v>
      </c>
      <c r="AJ1" t="s">
        <v>3210</v>
      </c>
      <c r="AK1" t="s">
        <v>16</v>
      </c>
      <c r="AL1" t="s">
        <v>2</v>
      </c>
      <c r="AM1" t="s">
        <v>17</v>
      </c>
      <c r="AN1" t="s">
        <v>4</v>
      </c>
      <c r="AO1" t="s">
        <v>18</v>
      </c>
      <c r="AP1" t="s">
        <v>5</v>
      </c>
      <c r="AQ1" t="s">
        <v>19</v>
      </c>
      <c r="AR1" t="s">
        <v>6</v>
      </c>
      <c r="AS1" t="s">
        <v>9</v>
      </c>
      <c r="AT1" t="s">
        <v>1642</v>
      </c>
      <c r="AU1" t="s">
        <v>1643</v>
      </c>
      <c r="AV1" t="s">
        <v>1638</v>
      </c>
      <c r="AW1" t="s">
        <v>1639</v>
      </c>
      <c r="AX1" t="s">
        <v>7</v>
      </c>
      <c r="AY1" t="s">
        <v>0</v>
      </c>
      <c r="AZ1" t="s">
        <v>20</v>
      </c>
    </row>
    <row r="2" spans="1:52" x14ac:dyDescent="0.25">
      <c r="A2">
        <v>1879317545</v>
      </c>
      <c r="B2">
        <v>300</v>
      </c>
      <c r="C2" s="2" t="s">
        <v>112</v>
      </c>
      <c r="D2" t="s">
        <v>22</v>
      </c>
      <c r="E2" t="s">
        <v>117</v>
      </c>
      <c r="F2" t="s">
        <v>22</v>
      </c>
      <c r="M2" t="s">
        <v>2771</v>
      </c>
      <c r="N2" t="s">
        <v>2047</v>
      </c>
      <c r="O2">
        <v>0</v>
      </c>
      <c r="P2">
        <v>1</v>
      </c>
      <c r="T2" t="str">
        <f>CONCATENATE(W2,Y2,Z2,AZ2," -- ",C2,AA2)</f>
        <v xml:space="preserve">  [1] = {["ID"] = 1879317545; }; -- Class Deeds - Tier 1 (Beorning)</v>
      </c>
      <c r="U2" s="1" t="str">
        <f t="shared" ref="U2" si="0">CONCATENATE(W2,X2,AB2,AD2,AE2,AI2,AJ2,AL2,AN2,AP2,AR2,AS2,AT2,AV2,AW2,AX2,AY2,AZ2)</f>
        <v xml:space="preserve">  [1] = {["ID"] = 1879317545; ["SAVE_INDEX"] = 300; ["TYPE"] =  8; ["CRV"] = "Class";    ["SUBTYPE"] = 214;                        ["VXP"] = 0; ["LP"] =  0; ["REP"] = 0; ["FACTION"] = 1; ["TIER"] = 0; ["MIN_LVL"] =   "1"; ["NAME"] = { ["EN"] = "Class Deeds - Tier 1"; }; ["LORE"] = { ["EN"] = "Complete these three deeds to earn a Class Trait Point."; }; ["SUMMARY"] = { ["EN"] = "Complete Get Your Bearings, Quick Slash, Full Force"; }; };</v>
      </c>
      <c r="V2">
        <f>ROW()-1</f>
        <v>1</v>
      </c>
      <c r="W2" t="str">
        <f>CONCATENATE(REPT(" ",3-LEN(V2)),"[",V2,"] = {")</f>
        <v xml:space="preserve">  [1] = {</v>
      </c>
      <c r="X2" t="str">
        <f>IF(LEN(A2)&gt;0,CONCATENATE("[""ID""] = ",A2,"; "),"                     ")</f>
        <v xml:space="preserve">["ID"] = 1879317545; </v>
      </c>
      <c r="Y2" t="str">
        <f>IF(LEN(A2)&gt;0,CONCATENATE("[""ID""] = ",A2,"; "),"")</f>
        <v xml:space="preserve">["ID"] = 1879317545; </v>
      </c>
      <c r="Z2" t="str">
        <f>IF(LEN(R2)&gt;0,CONCATENATE("[""CAT_ID""] = ",R2,"; "),"")</f>
        <v/>
      </c>
      <c r="AA2" t="str">
        <f>IF(LEN(E2)&gt;0,CONCATENATE(" (",E2,")"),"")</f>
        <v xml:space="preserve"> (Beorning)</v>
      </c>
      <c r="AB2" s="1" t="str">
        <f t="shared" ref="AB2" si="1">IF(LEN(B2)&gt;0,CONCATENATE("[""SAVE_INDEX""] = ",REPT(" ",3-LEN(B2)),B2,"; "),"")</f>
        <v xml:space="preserve">["SAVE_INDEX"] = 300; </v>
      </c>
      <c r="AC2">
        <f>VLOOKUP(D2,Type!A$2:B$16,2,FALSE)</f>
        <v>8</v>
      </c>
      <c r="AD2" t="str">
        <f>CONCATENATE("[""TYPE""] = ",REPT(" ",2-LEN(AC2)),AC2,"; ")</f>
        <v xml:space="preserve">["TYPE"] =  8; </v>
      </c>
      <c r="AE2" t="str">
        <f t="shared" ref="AE2" si="2">IF(LEN(F2)&gt;0,CONCATENATE("[""CRV""] = ","""",F2,"""; ",REPT(" ",8-LEN(F2))),REPT(" ",22))</f>
        <v xml:space="preserve">["CRV"] = "Class";    </v>
      </c>
      <c r="AF2">
        <f>IF(AND(F2="Class",NOT(ISBLANK(E2))),VLOOKUP(E2,Class!A$1:B$12,2,FALSE),"")</f>
        <v>214</v>
      </c>
      <c r="AG2" t="str">
        <f>IF(AND(F2="Vocation",NOT(ISBLANK(E2))),VLOOKUP(E2,Vocation!A$1:B$8,2,FALSE),"")</f>
        <v/>
      </c>
      <c r="AH2" t="str">
        <f>IF(
  LEN(AF2)=0,
    IF(
    LEN(AG2)=0,
    "  0",
    CONCATENATE(REPT(" ",Vocation!B$12-LEN(AG2)),AG2)),
  CONCATENATE(REPT(" ",Vocation!B$12-LEN(AF2)),AF2))</f>
        <v>214</v>
      </c>
      <c r="AI2" t="str">
        <f>CONCATENATE("[""SUBTYPE""] = ",AH2,"; ")</f>
        <v xml:space="preserve">["SUBTYPE"] = 214; </v>
      </c>
      <c r="AJ2" t="str">
        <f t="shared" ref="AJ2" si="3">IF(NOT(ISBLANK(G2)),"[""DIFFICULTY""] = true; ","                       ")</f>
        <v xml:space="preserve">                       </v>
      </c>
      <c r="AK2" t="str">
        <f t="shared" ref="AK2" si="4">TEXT(H2,0)</f>
        <v>0</v>
      </c>
      <c r="AL2" t="str">
        <f>CONCATENATE("[""VXP""] = ",REPT(" ",1-LEN(AK2)),TEXT(AK2,"0"),"; ")</f>
        <v xml:space="preserve">["VXP"] = 0; </v>
      </c>
      <c r="AM2" t="str">
        <f t="shared" ref="AM2" si="5">TEXT(J2,0)</f>
        <v>0</v>
      </c>
      <c r="AN2" t="str">
        <f>CONCATENATE("[""LP""] = ",REPT(" ",2-LEN(AM2)),TEXT(AM2,"0"),"; ")</f>
        <v xml:space="preserve">["LP"] =  0; </v>
      </c>
      <c r="AO2" t="str">
        <f t="shared" ref="AO2" si="6">TEXT(K2,0)</f>
        <v>0</v>
      </c>
      <c r="AP2" t="str">
        <f>CONCATENATE("[""REP""] = ",REPT(" ",1-LEN(AO2)),TEXT(AO2,"0"),"; ")</f>
        <v xml:space="preserve">["REP"] = 0; </v>
      </c>
      <c r="AQ2">
        <f>IF(LEN(L2)&gt;0,VLOOKUP(L2,Faction!A$2:B$77,2,FALSE),1)</f>
        <v>1</v>
      </c>
      <c r="AR2" t="str">
        <f t="shared" ref="AR2" si="7">CONCATENATE("[""FACTION""] = ",TEXT(AQ2,"0"),"; ")</f>
        <v xml:space="preserve">["FACTION"] = 1; </v>
      </c>
      <c r="AS2" t="str">
        <f t="shared" ref="AS2" si="8">CONCATENATE("[""TIER""] = ",TEXT(O2,"0"),"; ")</f>
        <v xml:space="preserve">["TIER"] = 0; </v>
      </c>
      <c r="AT2" t="str">
        <f t="shared" ref="AT2" si="9">IF(LEN(P2)&gt;0,CONCATENATE("[""MIN_LVL""] = ",REPT(" ",3-LEN(P2)),"""",P2,"""; "),"                     ")</f>
        <v xml:space="preserve">["MIN_LVL"] =   "1"; </v>
      </c>
      <c r="AU2" t="str">
        <f t="shared" ref="AU2" si="10">IF(LEN(Q2)&gt;0,CONCATENATE("[""MIN_LVL""] = ",REPT(" ",2-LEN(Q2)),Q2,"; "),"")</f>
        <v/>
      </c>
      <c r="AV2" t="str">
        <f t="shared" ref="AV2" si="11">CONCATENATE("[""NAME""] = { [""EN""] = """,C2,"""; }; ")</f>
        <v xml:space="preserve">["NAME"] = { ["EN"] = "Class Deeds - Tier 1"; }; </v>
      </c>
      <c r="AW2" t="str">
        <f t="shared" ref="AW2" si="12">IF(LEN(N2)&gt;0,CONCATENATE("[""LORE""] = { [""EN""] = """,N2,"""; }; "),"")</f>
        <v xml:space="preserve">["LORE"] = { ["EN"] = "Complete these three deeds to earn a Class Trait Point."; }; </v>
      </c>
      <c r="AX2" t="str">
        <f t="shared" ref="AX2" si="13">IF(LEN(M2)&gt;0,CONCATENATE("[""SUMMARY""] = { [""EN""] = """,M2,"""; }; "),"")</f>
        <v xml:space="preserve">["SUMMARY"] = { ["EN"] = "Complete Get Your Bearings, Quick Slash, Full Force"; }; </v>
      </c>
      <c r="AY2" t="str">
        <f t="shared" ref="AY2" si="14">IF(LEN(I2)&gt;0,CONCATENATE("[""TITLE""] = { [""EN""] = """,I2,"""; }; "),"")</f>
        <v/>
      </c>
      <c r="AZ2" t="str">
        <f>CONCATENATE("};")</f>
        <v>};</v>
      </c>
    </row>
    <row r="3" spans="1:52" x14ac:dyDescent="0.25">
      <c r="A3">
        <v>1879317535</v>
      </c>
      <c r="B3">
        <v>2</v>
      </c>
      <c r="C3" t="s">
        <v>113</v>
      </c>
      <c r="D3" t="s">
        <v>22</v>
      </c>
      <c r="E3" t="s">
        <v>117</v>
      </c>
      <c r="F3" t="s">
        <v>22</v>
      </c>
      <c r="J3">
        <v>5</v>
      </c>
      <c r="M3" t="s">
        <v>146</v>
      </c>
      <c r="N3" t="s">
        <v>2129</v>
      </c>
      <c r="O3">
        <v>1</v>
      </c>
      <c r="P3">
        <v>1</v>
      </c>
      <c r="T3" t="str">
        <f t="shared" ref="T3:T66" si="15">CONCATENATE(W3,Y3,Z3,AZ3," -- ",C3,AA3)</f>
        <v xml:space="preserve">  [2] = {["ID"] = 1879317535; }; -- Get Your Bearings (Beorning)</v>
      </c>
      <c r="U3" s="1" t="str">
        <f t="shared" ref="U3:U66" si="16">CONCATENATE(W3,X3,AB3,AD3,AE3,AI3,AJ3,AL3,AN3,AP3,AR3,AS3,AT3,AV3,AW3,AX3,AY3,AZ3)</f>
        <v xml:space="preserve">  [2] = {["ID"] = 1879317535; ["SAVE_INDEX"] =   2; ["TYPE"] =  8; ["CRV"] = "Class";    ["SUBTYPE"] = 214;                        ["VXP"] = 0; ["LP"] =  5; ["REP"] = 0; ["FACTION"] = 1; ["TIER"] = 1; ["MIN_LVL"] =   "1"; ["NAME"] = { ["EN"] = "Get Your Bearings"; }; ["LORE"] = { ["EN"] = "Your dual nature is no stranger to you, but transforming in the heat of battle is a bit more complicated."; }; ["SUMMARY"] = { ["EN"] = "Enter Bear Form 100 times"; }; };</v>
      </c>
      <c r="V3">
        <f t="shared" ref="V3:V66" si="17">ROW()-1</f>
        <v>2</v>
      </c>
      <c r="W3" t="str">
        <f t="shared" ref="W3:W66" si="18">CONCATENATE(REPT(" ",3-LEN(V3)),"[",V3,"] = {")</f>
        <v xml:space="preserve">  [2] = {</v>
      </c>
      <c r="X3" t="str">
        <f t="shared" ref="X3:X66" si="19">IF(LEN(A3)&gt;0,CONCATENATE("[""ID""] = ",A3,"; "),"                     ")</f>
        <v xml:space="preserve">["ID"] = 1879317535; </v>
      </c>
      <c r="Y3" t="str">
        <f t="shared" ref="Y3:Y66" si="20">IF(LEN(A3)&gt;0,CONCATENATE("[""ID""] = ",A3,"; "),"")</f>
        <v xml:space="preserve">["ID"] = 1879317535; </v>
      </c>
      <c r="Z3" t="str">
        <f t="shared" ref="Z3:Z66" si="21">IF(LEN(R3)&gt;0,CONCATENATE("[""CAT_ID""] = ",R3,"; "),"")</f>
        <v/>
      </c>
      <c r="AA3" t="str">
        <f t="shared" ref="AA3:AA66" si="22">IF(LEN(E3)&gt;0,CONCATENATE(" (",E3,")"),"")</f>
        <v xml:space="preserve"> (Beorning)</v>
      </c>
      <c r="AB3" s="1" t="str">
        <f t="shared" ref="AB3:AB66" si="23">IF(LEN(B3)&gt;0,CONCATENATE("[""SAVE_INDEX""] = ",REPT(" ",3-LEN(B3)),B3,"; "),"")</f>
        <v xml:space="preserve">["SAVE_INDEX"] =   2; </v>
      </c>
      <c r="AC3">
        <f>VLOOKUP(D3,Type!A$2:B$16,2,FALSE)</f>
        <v>8</v>
      </c>
      <c r="AD3" t="str">
        <f t="shared" ref="AD3:AD66" si="24">CONCATENATE("[""TYPE""] = ",REPT(" ",2-LEN(AC3)),AC3,"; ")</f>
        <v xml:space="preserve">["TYPE"] =  8; </v>
      </c>
      <c r="AE3" t="str">
        <f t="shared" ref="AE3:AE66" si="25">IF(LEN(F3)&gt;0,CONCATENATE("[""CRV""] = ","""",F3,"""; ",REPT(" ",8-LEN(F3))),REPT(" ",22))</f>
        <v xml:space="preserve">["CRV"] = "Class";    </v>
      </c>
      <c r="AF3">
        <f>IF(AND(F3="Class",NOT(ISBLANK(E3))),VLOOKUP(E3,Class!A$1:B$12,2,FALSE),"")</f>
        <v>214</v>
      </c>
      <c r="AG3" t="str">
        <f>IF(AND(F3="Vocation",NOT(ISBLANK(E3))),VLOOKUP(E3,Vocation!A$1:B$8,2,FALSE),"")</f>
        <v/>
      </c>
      <c r="AH3" t="str">
        <f>IF(
  LEN(AF3)=0,
    IF(
    LEN(AG3)=0,
    "  0",
    CONCATENATE(REPT(" ",Vocation!B$12-LEN(AG3)),AG3)),
  CONCATENATE(REPT(" ",Vocation!B$12-LEN(AF3)),AF3))</f>
        <v>214</v>
      </c>
      <c r="AI3" t="str">
        <f t="shared" ref="AI3:AI66" si="26">CONCATENATE("[""SUBTYPE""] = ",AH3,"; ")</f>
        <v xml:space="preserve">["SUBTYPE"] = 214; </v>
      </c>
      <c r="AJ3" t="str">
        <f t="shared" ref="AJ3:AJ66" si="27">IF(NOT(ISBLANK(G3)),"[""DIFFICULTY""] = true; ","                       ")</f>
        <v xml:space="preserve">                       </v>
      </c>
      <c r="AK3" t="str">
        <f t="shared" ref="AK3:AK66" si="28">TEXT(H3,0)</f>
        <v>0</v>
      </c>
      <c r="AL3" t="str">
        <f t="shared" ref="AL3:AL66" si="29">CONCATENATE("[""VXP""] = ",REPT(" ",1-LEN(AK3)),TEXT(AK3,"0"),"; ")</f>
        <v xml:space="preserve">["VXP"] = 0; </v>
      </c>
      <c r="AM3" t="str">
        <f t="shared" ref="AM3:AM66" si="30">TEXT(J3,0)</f>
        <v>5</v>
      </c>
      <c r="AN3" t="str">
        <f t="shared" ref="AN3:AN66" si="31">CONCATENATE("[""LP""] = ",REPT(" ",2-LEN(AM3)),TEXT(AM3,"0"),"; ")</f>
        <v xml:space="preserve">["LP"] =  5; </v>
      </c>
      <c r="AO3" t="str">
        <f t="shared" ref="AO3:AO66" si="32">TEXT(K3,0)</f>
        <v>0</v>
      </c>
      <c r="AP3" t="str">
        <f t="shared" ref="AP3:AP66" si="33">CONCATENATE("[""REP""] = ",REPT(" ",1-LEN(AO3)),TEXT(AO3,"0"),"; ")</f>
        <v xml:space="preserve">["REP"] = 0; </v>
      </c>
      <c r="AQ3">
        <f>IF(LEN(L3)&gt;0,VLOOKUP(L3,Faction!A$2:B$77,2,FALSE),1)</f>
        <v>1</v>
      </c>
      <c r="AR3" t="str">
        <f t="shared" ref="AR3:AR66" si="34">CONCATENATE("[""FACTION""] = ",TEXT(AQ3,"0"),"; ")</f>
        <v xml:space="preserve">["FACTION"] = 1; </v>
      </c>
      <c r="AS3" t="str">
        <f t="shared" ref="AS3:AS66" si="35">CONCATENATE("[""TIER""] = ",TEXT(O3,"0"),"; ")</f>
        <v xml:space="preserve">["TIER"] = 1; </v>
      </c>
      <c r="AT3" t="str">
        <f t="shared" ref="AT3:AT66" si="36">IF(LEN(P3)&gt;0,CONCATENATE("[""MIN_LVL""] = ",REPT(" ",3-LEN(P3)),"""",P3,"""; "),"                     ")</f>
        <v xml:space="preserve">["MIN_LVL"] =   "1"; </v>
      </c>
      <c r="AU3" t="str">
        <f t="shared" ref="AU3:AU66" si="37">IF(LEN(Q3)&gt;0,CONCATENATE("[""MIN_LVL""] = ",REPT(" ",2-LEN(Q3)),Q3,"; "),"")</f>
        <v/>
      </c>
      <c r="AV3" t="str">
        <f t="shared" ref="AV3:AV66" si="38">CONCATENATE("[""NAME""] = { [""EN""] = """,C3,"""; }; ")</f>
        <v xml:space="preserve">["NAME"] = { ["EN"] = "Get Your Bearings"; }; </v>
      </c>
      <c r="AW3" t="str">
        <f t="shared" ref="AW3:AW66" si="39">IF(LEN(N3)&gt;0,CONCATENATE("[""LORE""] = { [""EN""] = """,N3,"""; }; "),"")</f>
        <v xml:space="preserve">["LORE"] = { ["EN"] = "Your dual nature is no stranger to you, but transforming in the heat of battle is a bit more complicated."; }; </v>
      </c>
      <c r="AX3" t="str">
        <f t="shared" ref="AX3:AX66" si="40">IF(LEN(M3)&gt;0,CONCATENATE("[""SUMMARY""] = { [""EN""] = """,M3,"""; }; "),"")</f>
        <v xml:space="preserve">["SUMMARY"] = { ["EN"] = "Enter Bear Form 100 times"; }; </v>
      </c>
      <c r="AY3" t="str">
        <f t="shared" ref="AY3:AY66" si="41">IF(LEN(I3)&gt;0,CONCATENATE("[""TITLE""] = { [""EN""] = """,I3,"""; }; "),"")</f>
        <v/>
      </c>
      <c r="AZ3" t="str">
        <f t="shared" ref="AZ3:AZ66" si="42">CONCATENATE("};")</f>
        <v>};</v>
      </c>
    </row>
    <row r="4" spans="1:52" x14ac:dyDescent="0.25">
      <c r="A4">
        <v>1879317522</v>
      </c>
      <c r="B4">
        <v>3</v>
      </c>
      <c r="C4" t="s">
        <v>114</v>
      </c>
      <c r="D4" t="s">
        <v>22</v>
      </c>
      <c r="E4" t="s">
        <v>117</v>
      </c>
      <c r="F4" t="s">
        <v>22</v>
      </c>
      <c r="J4">
        <v>5</v>
      </c>
      <c r="M4" t="s">
        <v>147</v>
      </c>
      <c r="N4" t="s">
        <v>2120</v>
      </c>
      <c r="O4">
        <v>1</v>
      </c>
      <c r="P4">
        <v>1</v>
      </c>
      <c r="T4" t="str">
        <f t="shared" si="15"/>
        <v xml:space="preserve">  [3] = {["ID"] = 1879317522; }; -- Quick Slash (Beorning)</v>
      </c>
      <c r="U4" s="1" t="str">
        <f t="shared" si="16"/>
        <v xml:space="preserve">  [3] = {["ID"] = 1879317522; ["SAVE_INDEX"] =   3; ["TYPE"] =  8; ["CRV"] = "Class";    ["SUBTYPE"] = 214;                        ["VXP"] = 0; ["LP"] =  5; ["REP"] = 0; ["FACTION"] = 1; ["TIER"] = 1; ["MIN_LVL"] =   "1"; ["NAME"] = { ["EN"] = "Quick Slash"; }; ["LORE"] = { ["EN"] = "One of your most dangerous attacks is a simple slash."; }; ["SUMMARY"] = { ["EN"] = "Use Slash 300 times"; }; };</v>
      </c>
      <c r="V4">
        <f t="shared" si="17"/>
        <v>3</v>
      </c>
      <c r="W4" t="str">
        <f t="shared" si="18"/>
        <v xml:space="preserve">  [3] = {</v>
      </c>
      <c r="X4" t="str">
        <f t="shared" si="19"/>
        <v xml:space="preserve">["ID"] = 1879317522; </v>
      </c>
      <c r="Y4" t="str">
        <f t="shared" si="20"/>
        <v xml:space="preserve">["ID"] = 1879317522; </v>
      </c>
      <c r="Z4" t="str">
        <f t="shared" si="21"/>
        <v/>
      </c>
      <c r="AA4" t="str">
        <f t="shared" si="22"/>
        <v xml:space="preserve"> (Beorning)</v>
      </c>
      <c r="AB4" s="1" t="str">
        <f t="shared" si="23"/>
        <v xml:space="preserve">["SAVE_INDEX"] =   3; </v>
      </c>
      <c r="AC4">
        <f>VLOOKUP(D4,Type!A$2:B$16,2,FALSE)</f>
        <v>8</v>
      </c>
      <c r="AD4" t="str">
        <f t="shared" si="24"/>
        <v xml:space="preserve">["TYPE"] =  8; </v>
      </c>
      <c r="AE4" t="str">
        <f t="shared" si="25"/>
        <v xml:space="preserve">["CRV"] = "Class";    </v>
      </c>
      <c r="AF4">
        <f>IF(AND(F4="Class",NOT(ISBLANK(E4))),VLOOKUP(E4,Class!A$1:B$12,2,FALSE),"")</f>
        <v>214</v>
      </c>
      <c r="AG4" t="str">
        <f>IF(AND(F4="Vocation",NOT(ISBLANK(E4))),VLOOKUP(E4,Vocation!A$1:B$8,2,FALSE),"")</f>
        <v/>
      </c>
      <c r="AH4" t="str">
        <f>IF(
  LEN(AF4)=0,
    IF(
    LEN(AG4)=0,
    "  0",
    CONCATENATE(REPT(" ",Vocation!B$12-LEN(AG4)),AG4)),
  CONCATENATE(REPT(" ",Vocation!B$12-LEN(AF4)),AF4))</f>
        <v>214</v>
      </c>
      <c r="AI4" t="str">
        <f t="shared" si="26"/>
        <v xml:space="preserve">["SUBTYPE"] = 214; </v>
      </c>
      <c r="AJ4" t="str">
        <f t="shared" si="27"/>
        <v xml:space="preserve">                       </v>
      </c>
      <c r="AK4" t="str">
        <f t="shared" si="28"/>
        <v>0</v>
      </c>
      <c r="AL4" t="str">
        <f t="shared" si="29"/>
        <v xml:space="preserve">["VXP"] = 0; </v>
      </c>
      <c r="AM4" t="str">
        <f t="shared" si="30"/>
        <v>5</v>
      </c>
      <c r="AN4" t="str">
        <f t="shared" si="31"/>
        <v xml:space="preserve">["LP"] =  5; </v>
      </c>
      <c r="AO4" t="str">
        <f t="shared" si="32"/>
        <v>0</v>
      </c>
      <c r="AP4" t="str">
        <f t="shared" si="33"/>
        <v xml:space="preserve">["REP"] = 0; </v>
      </c>
      <c r="AQ4">
        <f>IF(LEN(L4)&gt;0,VLOOKUP(L4,Faction!A$2:B$77,2,FALSE),1)</f>
        <v>1</v>
      </c>
      <c r="AR4" t="str">
        <f t="shared" si="34"/>
        <v xml:space="preserve">["FACTION"] = 1; </v>
      </c>
      <c r="AS4" t="str">
        <f t="shared" si="35"/>
        <v xml:space="preserve">["TIER"] = 1; </v>
      </c>
      <c r="AT4" t="str">
        <f t="shared" si="36"/>
        <v xml:space="preserve">["MIN_LVL"] =   "1"; </v>
      </c>
      <c r="AU4" t="str">
        <f t="shared" si="37"/>
        <v/>
      </c>
      <c r="AV4" t="str">
        <f t="shared" si="38"/>
        <v xml:space="preserve">["NAME"] = { ["EN"] = "Quick Slash"; }; </v>
      </c>
      <c r="AW4" t="str">
        <f t="shared" si="39"/>
        <v xml:space="preserve">["LORE"] = { ["EN"] = "One of your most dangerous attacks is a simple slash."; }; </v>
      </c>
      <c r="AX4" t="str">
        <f t="shared" si="40"/>
        <v xml:space="preserve">["SUMMARY"] = { ["EN"] = "Use Slash 300 times"; }; </v>
      </c>
      <c r="AY4" t="str">
        <f t="shared" si="41"/>
        <v/>
      </c>
      <c r="AZ4" t="str">
        <f t="shared" si="42"/>
        <v>};</v>
      </c>
    </row>
    <row r="5" spans="1:52" x14ac:dyDescent="0.25">
      <c r="A5">
        <v>1879317520</v>
      </c>
      <c r="B5">
        <v>4</v>
      </c>
      <c r="C5" t="s">
        <v>115</v>
      </c>
      <c r="D5" t="s">
        <v>22</v>
      </c>
      <c r="E5" t="s">
        <v>117</v>
      </c>
      <c r="F5" t="s">
        <v>22</v>
      </c>
      <c r="J5">
        <v>5</v>
      </c>
      <c r="M5" t="s">
        <v>148</v>
      </c>
      <c r="N5" t="s">
        <v>2118</v>
      </c>
      <c r="O5">
        <v>1</v>
      </c>
      <c r="P5">
        <v>1</v>
      </c>
      <c r="T5" t="str">
        <f t="shared" si="15"/>
        <v xml:space="preserve">  [4] = {["ID"] = 1879317520; }; -- Full Force (Beorning)</v>
      </c>
      <c r="U5" s="1" t="str">
        <f t="shared" si="16"/>
        <v xml:space="preserve">  [4] = {["ID"] = 1879317520; ["SAVE_INDEX"] =   4; ["TYPE"] =  8; ["CRV"] = "Class";    ["SUBTYPE"] = 214;                        ["VXP"] = 0; ["LP"] =  5; ["REP"] = 0; ["FACTION"] = 1; ["TIER"] = 1; ["MIN_LVL"] =   "1"; ["NAME"] = { ["EN"] = "Full Force"; }; ["LORE"] = { ["EN"] = "Beornings are known for throwing their considerable weight around in battle."; }; ["SUMMARY"] = { ["EN"] = "Slam your foes 300 times"; }; };</v>
      </c>
      <c r="V5">
        <f t="shared" si="17"/>
        <v>4</v>
      </c>
      <c r="W5" t="str">
        <f t="shared" si="18"/>
        <v xml:space="preserve">  [4] = {</v>
      </c>
      <c r="X5" t="str">
        <f t="shared" si="19"/>
        <v xml:space="preserve">["ID"] = 1879317520; </v>
      </c>
      <c r="Y5" t="str">
        <f t="shared" si="20"/>
        <v xml:space="preserve">["ID"] = 1879317520; </v>
      </c>
      <c r="Z5" t="str">
        <f t="shared" si="21"/>
        <v/>
      </c>
      <c r="AA5" t="str">
        <f t="shared" si="22"/>
        <v xml:space="preserve"> (Beorning)</v>
      </c>
      <c r="AB5" s="1" t="str">
        <f t="shared" si="23"/>
        <v xml:space="preserve">["SAVE_INDEX"] =   4; </v>
      </c>
      <c r="AC5">
        <f>VLOOKUP(D5,Type!A$2:B$16,2,FALSE)</f>
        <v>8</v>
      </c>
      <c r="AD5" t="str">
        <f t="shared" si="24"/>
        <v xml:space="preserve">["TYPE"] =  8; </v>
      </c>
      <c r="AE5" t="str">
        <f t="shared" si="25"/>
        <v xml:space="preserve">["CRV"] = "Class";    </v>
      </c>
      <c r="AF5">
        <f>IF(AND(F5="Class",NOT(ISBLANK(E5))),VLOOKUP(E5,Class!A$1:B$12,2,FALSE),"")</f>
        <v>214</v>
      </c>
      <c r="AG5" t="str">
        <f>IF(AND(F5="Vocation",NOT(ISBLANK(E5))),VLOOKUP(E5,Vocation!A$1:B$8,2,FALSE),"")</f>
        <v/>
      </c>
      <c r="AH5" t="str">
        <f>IF(
  LEN(AF5)=0,
    IF(
    LEN(AG5)=0,
    "  0",
    CONCATENATE(REPT(" ",Vocation!B$12-LEN(AG5)),AG5)),
  CONCATENATE(REPT(" ",Vocation!B$12-LEN(AF5)),AF5))</f>
        <v>214</v>
      </c>
      <c r="AI5" t="str">
        <f t="shared" si="26"/>
        <v xml:space="preserve">["SUBTYPE"] = 214; </v>
      </c>
      <c r="AJ5" t="str">
        <f t="shared" si="27"/>
        <v xml:space="preserve">                       </v>
      </c>
      <c r="AK5" t="str">
        <f t="shared" si="28"/>
        <v>0</v>
      </c>
      <c r="AL5" t="str">
        <f t="shared" si="29"/>
        <v xml:space="preserve">["VXP"] = 0; </v>
      </c>
      <c r="AM5" t="str">
        <f t="shared" si="30"/>
        <v>5</v>
      </c>
      <c r="AN5" t="str">
        <f t="shared" si="31"/>
        <v xml:space="preserve">["LP"] =  5; </v>
      </c>
      <c r="AO5" t="str">
        <f t="shared" si="32"/>
        <v>0</v>
      </c>
      <c r="AP5" t="str">
        <f t="shared" si="33"/>
        <v xml:space="preserve">["REP"] = 0; </v>
      </c>
      <c r="AQ5">
        <f>IF(LEN(L5)&gt;0,VLOOKUP(L5,Faction!A$2:B$77,2,FALSE),1)</f>
        <v>1</v>
      </c>
      <c r="AR5" t="str">
        <f t="shared" si="34"/>
        <v xml:space="preserve">["FACTION"] = 1; </v>
      </c>
      <c r="AS5" t="str">
        <f t="shared" si="35"/>
        <v xml:space="preserve">["TIER"] = 1; </v>
      </c>
      <c r="AT5" t="str">
        <f t="shared" si="36"/>
        <v xml:space="preserve">["MIN_LVL"] =   "1"; </v>
      </c>
      <c r="AU5" t="str">
        <f t="shared" si="37"/>
        <v/>
      </c>
      <c r="AV5" t="str">
        <f t="shared" si="38"/>
        <v xml:space="preserve">["NAME"] = { ["EN"] = "Full Force"; }; </v>
      </c>
      <c r="AW5" t="str">
        <f t="shared" si="39"/>
        <v xml:space="preserve">["LORE"] = { ["EN"] = "Beornings are known for throwing their considerable weight around in battle."; }; </v>
      </c>
      <c r="AX5" t="str">
        <f t="shared" si="40"/>
        <v xml:space="preserve">["SUMMARY"] = { ["EN"] = "Slam your foes 300 times"; }; </v>
      </c>
      <c r="AY5" t="str">
        <f t="shared" si="41"/>
        <v/>
      </c>
      <c r="AZ5" t="str">
        <f t="shared" si="42"/>
        <v>};</v>
      </c>
    </row>
    <row r="6" spans="1:52" x14ac:dyDescent="0.25">
      <c r="A6">
        <v>1879428315</v>
      </c>
      <c r="B6">
        <v>411</v>
      </c>
      <c r="C6" s="2" t="s">
        <v>112</v>
      </c>
      <c r="D6" t="s">
        <v>22</v>
      </c>
      <c r="E6" t="s">
        <v>3224</v>
      </c>
      <c r="F6" t="s">
        <v>22</v>
      </c>
      <c r="M6" t="s">
        <v>3232</v>
      </c>
      <c r="N6" t="s">
        <v>2047</v>
      </c>
      <c r="O6">
        <v>0</v>
      </c>
      <c r="P6">
        <v>1</v>
      </c>
      <c r="T6" t="str">
        <f t="shared" si="15"/>
        <v xml:space="preserve">  [5] = {["ID"] = 1879428315; }; -- Class Deeds - Tier 1 (Brawler)</v>
      </c>
      <c r="U6" s="1" t="str">
        <f t="shared" si="16"/>
        <v xml:space="preserve">  [5] = {["ID"] = 1879428315; ["SAVE_INDEX"] = 411; ["TYPE"] =  8; ["CRV"] = "Class";    ["SUBTYPE"] = 215;                        ["VXP"] = 0; ["LP"] =  0; ["REP"] = 0; ["FACTION"] = 1; ["TIER"] = 0; ["MIN_LVL"] =   "1"; ["NAME"] = { ["EN"] = "Class Deeds - Tier 1"; }; ["LORE"] = { ["EN"] = "Complete these three deeds to earn a Class Trait Point."; }; ["SUMMARY"] = { ["EN"] = "Complete Set-up Strikes, Overhand Smash, and Smash Through the Ranks"; }; };</v>
      </c>
      <c r="V6">
        <f t="shared" si="17"/>
        <v>5</v>
      </c>
      <c r="W6" t="str">
        <f t="shared" si="18"/>
        <v xml:space="preserve">  [5] = {</v>
      </c>
      <c r="X6" t="str">
        <f t="shared" si="19"/>
        <v xml:space="preserve">["ID"] = 1879428315; </v>
      </c>
      <c r="Y6" t="str">
        <f t="shared" si="20"/>
        <v xml:space="preserve">["ID"] = 1879428315; </v>
      </c>
      <c r="Z6" t="str">
        <f t="shared" si="21"/>
        <v/>
      </c>
      <c r="AA6" t="str">
        <f t="shared" si="22"/>
        <v xml:space="preserve"> (Brawler)</v>
      </c>
      <c r="AB6" s="1" t="str">
        <f t="shared" si="23"/>
        <v xml:space="preserve">["SAVE_INDEX"] = 411; </v>
      </c>
      <c r="AC6">
        <f>VLOOKUP(D6,Type!A$2:B$16,2,FALSE)</f>
        <v>8</v>
      </c>
      <c r="AD6" t="str">
        <f t="shared" si="24"/>
        <v xml:space="preserve">["TYPE"] =  8; </v>
      </c>
      <c r="AE6" t="str">
        <f t="shared" si="25"/>
        <v xml:space="preserve">["CRV"] = "Class";    </v>
      </c>
      <c r="AF6">
        <f>IF(AND(F6="Class",NOT(ISBLANK(E6))),VLOOKUP(E6,Class!A$1:B$12,2,FALSE),"")</f>
        <v>215</v>
      </c>
      <c r="AG6" t="str">
        <f>IF(AND(F6="Vocation",NOT(ISBLANK(E6))),VLOOKUP(E6,Vocation!A$1:B$8,2,FALSE),"")</f>
        <v/>
      </c>
      <c r="AH6" t="str">
        <f>IF(
  LEN(AF6)=0,
    IF(
    LEN(AG6)=0,
    "  0",
    CONCATENATE(REPT(" ",Vocation!B$12-LEN(AG6)),AG6)),
  CONCATENATE(REPT(" ",Vocation!B$12-LEN(AF6)),AF6))</f>
        <v>215</v>
      </c>
      <c r="AI6" t="str">
        <f t="shared" si="26"/>
        <v xml:space="preserve">["SUBTYPE"] = 215; </v>
      </c>
      <c r="AJ6" t="str">
        <f t="shared" si="27"/>
        <v xml:space="preserve">                       </v>
      </c>
      <c r="AK6" t="str">
        <f t="shared" si="28"/>
        <v>0</v>
      </c>
      <c r="AL6" t="str">
        <f t="shared" si="29"/>
        <v xml:space="preserve">["VXP"] = 0; </v>
      </c>
      <c r="AM6" t="str">
        <f t="shared" si="30"/>
        <v>0</v>
      </c>
      <c r="AN6" t="str">
        <f t="shared" si="31"/>
        <v xml:space="preserve">["LP"] =  0; </v>
      </c>
      <c r="AO6" t="str">
        <f t="shared" si="32"/>
        <v>0</v>
      </c>
      <c r="AP6" t="str">
        <f t="shared" si="33"/>
        <v xml:space="preserve">["REP"] = 0; </v>
      </c>
      <c r="AQ6">
        <f>IF(LEN(L6)&gt;0,VLOOKUP(L6,Faction!A$2:B$77,2,FALSE),1)</f>
        <v>1</v>
      </c>
      <c r="AR6" t="str">
        <f t="shared" si="34"/>
        <v xml:space="preserve">["FACTION"] = 1; </v>
      </c>
      <c r="AS6" t="str">
        <f t="shared" si="35"/>
        <v xml:space="preserve">["TIER"] = 0; </v>
      </c>
      <c r="AT6" t="str">
        <f t="shared" si="36"/>
        <v xml:space="preserve">["MIN_LVL"] =   "1"; </v>
      </c>
      <c r="AU6" t="str">
        <f t="shared" si="37"/>
        <v/>
      </c>
      <c r="AV6" t="str">
        <f t="shared" si="38"/>
        <v xml:space="preserve">["NAME"] = { ["EN"] = "Class Deeds - Tier 1"; }; </v>
      </c>
      <c r="AW6" t="str">
        <f t="shared" si="39"/>
        <v xml:space="preserve">["LORE"] = { ["EN"] = "Complete these three deeds to earn a Class Trait Point."; }; </v>
      </c>
      <c r="AX6" t="str">
        <f t="shared" si="40"/>
        <v xml:space="preserve">["SUMMARY"] = { ["EN"] = "Complete Set-up Strikes, Overhand Smash, and Smash Through the Ranks"; }; </v>
      </c>
      <c r="AY6" t="str">
        <f t="shared" si="41"/>
        <v/>
      </c>
      <c r="AZ6" t="str">
        <f t="shared" si="42"/>
        <v>};</v>
      </c>
    </row>
    <row r="7" spans="1:52" x14ac:dyDescent="0.25">
      <c r="A7">
        <v>1879428309</v>
      </c>
      <c r="B7">
        <v>412</v>
      </c>
      <c r="C7" t="s">
        <v>3233</v>
      </c>
      <c r="D7" t="s">
        <v>22</v>
      </c>
      <c r="E7" t="s">
        <v>3224</v>
      </c>
      <c r="F7" t="s">
        <v>22</v>
      </c>
      <c r="J7">
        <v>5</v>
      </c>
      <c r="M7" t="s">
        <v>3241</v>
      </c>
      <c r="N7" t="s">
        <v>3234</v>
      </c>
      <c r="O7">
        <v>1</v>
      </c>
      <c r="P7">
        <v>1</v>
      </c>
      <c r="T7" t="str">
        <f t="shared" si="15"/>
        <v xml:space="preserve">  [6] = {["ID"] = 1879428309; }; -- Set-up Strikes (Brawler)</v>
      </c>
      <c r="U7" s="1" t="str">
        <f t="shared" si="16"/>
        <v xml:space="preserve">  [6] = {["ID"] = 1879428309; ["SAVE_INDEX"] = 412; ["TYPE"] =  8; ["CRV"] = "Class";    ["SUBTYPE"] = 215;                        ["VXP"] = 0; ["LP"] =  5; ["REP"] = 0; ["FACTION"] = 1; ["TIER"] = 1; ["MIN_LVL"] =   "1"; ["NAME"] = { ["EN"] = "Set-up Strikes"; }; ["LORE"] = { ["EN"] = "Fancy attacks aren't always needed to win a fight."; }; ["SUMMARY"] = { ["EN"] = "Use Low Strike, Sinister Cross, or Dextrous Hook 100 times"; }; };</v>
      </c>
      <c r="V7">
        <f t="shared" si="17"/>
        <v>6</v>
      </c>
      <c r="W7" t="str">
        <f t="shared" si="18"/>
        <v xml:space="preserve">  [6] = {</v>
      </c>
      <c r="X7" t="str">
        <f t="shared" si="19"/>
        <v xml:space="preserve">["ID"] = 1879428309; </v>
      </c>
      <c r="Y7" t="str">
        <f t="shared" si="20"/>
        <v xml:space="preserve">["ID"] = 1879428309; </v>
      </c>
      <c r="Z7" t="str">
        <f t="shared" si="21"/>
        <v/>
      </c>
      <c r="AA7" t="str">
        <f t="shared" si="22"/>
        <v xml:space="preserve"> (Brawler)</v>
      </c>
      <c r="AB7" s="1" t="str">
        <f t="shared" si="23"/>
        <v xml:space="preserve">["SAVE_INDEX"] = 412; </v>
      </c>
      <c r="AC7">
        <f>VLOOKUP(D7,Type!A$2:B$16,2,FALSE)</f>
        <v>8</v>
      </c>
      <c r="AD7" t="str">
        <f t="shared" si="24"/>
        <v xml:space="preserve">["TYPE"] =  8; </v>
      </c>
      <c r="AE7" t="str">
        <f t="shared" si="25"/>
        <v xml:space="preserve">["CRV"] = "Class";    </v>
      </c>
      <c r="AF7">
        <f>IF(AND(F7="Class",NOT(ISBLANK(E7))),VLOOKUP(E7,Class!A$1:B$12,2,FALSE),"")</f>
        <v>215</v>
      </c>
      <c r="AG7" t="str">
        <f>IF(AND(F7="Vocation",NOT(ISBLANK(E7))),VLOOKUP(E7,Vocation!A$1:B$8,2,FALSE),"")</f>
        <v/>
      </c>
      <c r="AH7" t="str">
        <f>IF(
  LEN(AF7)=0,
    IF(
    LEN(AG7)=0,
    "  0",
    CONCATENATE(REPT(" ",Vocation!B$12-LEN(AG7)),AG7)),
  CONCATENATE(REPT(" ",Vocation!B$12-LEN(AF7)),AF7))</f>
        <v>215</v>
      </c>
      <c r="AI7" t="str">
        <f t="shared" si="26"/>
        <v xml:space="preserve">["SUBTYPE"] = 215; </v>
      </c>
      <c r="AJ7" t="str">
        <f t="shared" si="27"/>
        <v xml:space="preserve">                       </v>
      </c>
      <c r="AK7" t="str">
        <f t="shared" si="28"/>
        <v>0</v>
      </c>
      <c r="AL7" t="str">
        <f t="shared" si="29"/>
        <v xml:space="preserve">["VXP"] = 0; </v>
      </c>
      <c r="AM7" t="str">
        <f t="shared" si="30"/>
        <v>5</v>
      </c>
      <c r="AN7" t="str">
        <f t="shared" si="31"/>
        <v xml:space="preserve">["LP"] =  5; </v>
      </c>
      <c r="AO7" t="str">
        <f t="shared" si="32"/>
        <v>0</v>
      </c>
      <c r="AP7" t="str">
        <f t="shared" si="33"/>
        <v xml:space="preserve">["REP"] = 0; </v>
      </c>
      <c r="AQ7">
        <f>IF(LEN(L7)&gt;0,VLOOKUP(L7,Faction!A$2:B$77,2,FALSE),1)</f>
        <v>1</v>
      </c>
      <c r="AR7" t="str">
        <f t="shared" si="34"/>
        <v xml:space="preserve">["FACTION"] = 1; </v>
      </c>
      <c r="AS7" t="str">
        <f t="shared" si="35"/>
        <v xml:space="preserve">["TIER"] = 1; </v>
      </c>
      <c r="AT7" t="str">
        <f t="shared" si="36"/>
        <v xml:space="preserve">["MIN_LVL"] =   "1"; </v>
      </c>
      <c r="AU7" t="str">
        <f t="shared" si="37"/>
        <v/>
      </c>
      <c r="AV7" t="str">
        <f t="shared" si="38"/>
        <v xml:space="preserve">["NAME"] = { ["EN"] = "Set-up Strikes"; }; </v>
      </c>
      <c r="AW7" t="str">
        <f t="shared" si="39"/>
        <v xml:space="preserve">["LORE"] = { ["EN"] = "Fancy attacks aren't always needed to win a fight."; }; </v>
      </c>
      <c r="AX7" t="str">
        <f t="shared" si="40"/>
        <v xml:space="preserve">["SUMMARY"] = { ["EN"] = "Use Low Strike, Sinister Cross, or Dextrous Hook 100 times"; }; </v>
      </c>
      <c r="AY7" t="str">
        <f t="shared" si="41"/>
        <v/>
      </c>
      <c r="AZ7" t="str">
        <f t="shared" si="42"/>
        <v>};</v>
      </c>
    </row>
    <row r="8" spans="1:52" x14ac:dyDescent="0.25">
      <c r="A8">
        <v>1879428316</v>
      </c>
      <c r="B8">
        <v>413</v>
      </c>
      <c r="C8" t="s">
        <v>3235</v>
      </c>
      <c r="D8" t="s">
        <v>22</v>
      </c>
      <c r="E8" t="s">
        <v>3224</v>
      </c>
      <c r="F8" t="s">
        <v>22</v>
      </c>
      <c r="J8">
        <v>5</v>
      </c>
      <c r="M8" t="s">
        <v>3237</v>
      </c>
      <c r="N8" t="s">
        <v>3236</v>
      </c>
      <c r="O8">
        <v>1</v>
      </c>
      <c r="P8">
        <v>1</v>
      </c>
      <c r="T8" t="str">
        <f t="shared" si="15"/>
        <v xml:space="preserve">  [7] = {["ID"] = 1879428316; }; -- Overhand Smash (Brawler)</v>
      </c>
      <c r="U8" s="1" t="str">
        <f t="shared" si="16"/>
        <v xml:space="preserve">  [7] = {["ID"] = 1879428316; ["SAVE_INDEX"] = 413; ["TYPE"] =  8; ["CRV"] = "Class";    ["SUBTYPE"] = 215;                        ["VXP"] = 0; ["LP"] =  5; ["REP"] = 0; ["FACTION"] = 1; ["TIER"] = 1; ["MIN_LVL"] =   "1"; ["NAME"] = { ["EN"] = "Overhand Smash"; }; ["LORE"] = { ["EN"] = "Who needs elegance when you have unwieldy strength?"; }; ["SUMMARY"] = { ["EN"] = "Use Overhand Smash 100 times"; }; };</v>
      </c>
      <c r="V8">
        <f t="shared" si="17"/>
        <v>7</v>
      </c>
      <c r="W8" t="str">
        <f t="shared" si="18"/>
        <v xml:space="preserve">  [7] = {</v>
      </c>
      <c r="X8" t="str">
        <f t="shared" si="19"/>
        <v xml:space="preserve">["ID"] = 1879428316; </v>
      </c>
      <c r="Y8" t="str">
        <f t="shared" si="20"/>
        <v xml:space="preserve">["ID"] = 1879428316; </v>
      </c>
      <c r="Z8" t="str">
        <f t="shared" si="21"/>
        <v/>
      </c>
      <c r="AA8" t="str">
        <f t="shared" si="22"/>
        <v xml:space="preserve"> (Brawler)</v>
      </c>
      <c r="AB8" s="1" t="str">
        <f t="shared" si="23"/>
        <v xml:space="preserve">["SAVE_INDEX"] = 413; </v>
      </c>
      <c r="AC8">
        <f>VLOOKUP(D8,Type!A$2:B$16,2,FALSE)</f>
        <v>8</v>
      </c>
      <c r="AD8" t="str">
        <f t="shared" si="24"/>
        <v xml:space="preserve">["TYPE"] =  8; </v>
      </c>
      <c r="AE8" t="str">
        <f t="shared" si="25"/>
        <v xml:space="preserve">["CRV"] = "Class";    </v>
      </c>
      <c r="AF8">
        <f>IF(AND(F8="Class",NOT(ISBLANK(E8))),VLOOKUP(E8,Class!A$1:B$12,2,FALSE),"")</f>
        <v>215</v>
      </c>
      <c r="AG8" t="str">
        <f>IF(AND(F8="Vocation",NOT(ISBLANK(E8))),VLOOKUP(E8,Vocation!A$1:B$8,2,FALSE),"")</f>
        <v/>
      </c>
      <c r="AH8" t="str">
        <f>IF(
  LEN(AF8)=0,
    IF(
    LEN(AG8)=0,
    "  0",
    CONCATENATE(REPT(" ",Vocation!B$12-LEN(AG8)),AG8)),
  CONCATENATE(REPT(" ",Vocation!B$12-LEN(AF8)),AF8))</f>
        <v>215</v>
      </c>
      <c r="AI8" t="str">
        <f t="shared" si="26"/>
        <v xml:space="preserve">["SUBTYPE"] = 215; </v>
      </c>
      <c r="AJ8" t="str">
        <f t="shared" si="27"/>
        <v xml:space="preserve">                       </v>
      </c>
      <c r="AK8" t="str">
        <f t="shared" si="28"/>
        <v>0</v>
      </c>
      <c r="AL8" t="str">
        <f t="shared" si="29"/>
        <v xml:space="preserve">["VXP"] = 0; </v>
      </c>
      <c r="AM8" t="str">
        <f t="shared" si="30"/>
        <v>5</v>
      </c>
      <c r="AN8" t="str">
        <f t="shared" si="31"/>
        <v xml:space="preserve">["LP"] =  5; </v>
      </c>
      <c r="AO8" t="str">
        <f t="shared" si="32"/>
        <v>0</v>
      </c>
      <c r="AP8" t="str">
        <f t="shared" si="33"/>
        <v xml:space="preserve">["REP"] = 0; </v>
      </c>
      <c r="AQ8">
        <f>IF(LEN(L8)&gt;0,VLOOKUP(L8,Faction!A$2:B$77,2,FALSE),1)</f>
        <v>1</v>
      </c>
      <c r="AR8" t="str">
        <f t="shared" si="34"/>
        <v xml:space="preserve">["FACTION"] = 1; </v>
      </c>
      <c r="AS8" t="str">
        <f t="shared" si="35"/>
        <v xml:space="preserve">["TIER"] = 1; </v>
      </c>
      <c r="AT8" t="str">
        <f t="shared" si="36"/>
        <v xml:space="preserve">["MIN_LVL"] =   "1"; </v>
      </c>
      <c r="AU8" t="str">
        <f t="shared" si="37"/>
        <v/>
      </c>
      <c r="AV8" t="str">
        <f t="shared" si="38"/>
        <v xml:space="preserve">["NAME"] = { ["EN"] = "Overhand Smash"; }; </v>
      </c>
      <c r="AW8" t="str">
        <f t="shared" si="39"/>
        <v xml:space="preserve">["LORE"] = { ["EN"] = "Who needs elegance when you have unwieldy strength?"; }; </v>
      </c>
      <c r="AX8" t="str">
        <f t="shared" si="40"/>
        <v xml:space="preserve">["SUMMARY"] = { ["EN"] = "Use Overhand Smash 100 times"; }; </v>
      </c>
      <c r="AY8" t="str">
        <f t="shared" si="41"/>
        <v/>
      </c>
      <c r="AZ8" t="str">
        <f t="shared" si="42"/>
        <v>};</v>
      </c>
    </row>
    <row r="9" spans="1:52" x14ac:dyDescent="0.25">
      <c r="A9">
        <v>1879428312</v>
      </c>
      <c r="B9">
        <v>414</v>
      </c>
      <c r="C9" t="s">
        <v>3238</v>
      </c>
      <c r="D9" t="s">
        <v>22</v>
      </c>
      <c r="E9" t="s">
        <v>3224</v>
      </c>
      <c r="F9" t="s">
        <v>22</v>
      </c>
      <c r="J9">
        <v>5</v>
      </c>
      <c r="M9" t="s">
        <v>3240</v>
      </c>
      <c r="N9" t="s">
        <v>3239</v>
      </c>
      <c r="O9">
        <v>1</v>
      </c>
      <c r="P9">
        <v>1</v>
      </c>
      <c r="T9" t="str">
        <f t="shared" si="15"/>
        <v xml:space="preserve">  [8] = {["ID"] = 1879428312; }; -- Smash Through the Ranks (Brawler)</v>
      </c>
      <c r="U9" s="1" t="str">
        <f t="shared" si="16"/>
        <v xml:space="preserve">  [8] = {["ID"] = 1879428312; ["SAVE_INDEX"] = 414; ["TYPE"] =  8; ["CRV"] = "Class";    ["SUBTYPE"] = 215;                        ["VXP"] = 0; ["LP"] =  5; ["REP"] = 0; ["FACTION"] = 1; ["TIER"] = 1; ["MIN_LVL"] =   "1"; ["NAME"] = { ["EN"] = "Smash Through the Ranks"; }; ["LORE"] = { ["EN"] = "Take on multiple enemies."; }; ["SUMMARY"] = { ["EN"] = "Use Mighty Upheaval, Backhand Clout, or Strike Towards the Sky 100 times"; }; };</v>
      </c>
      <c r="V9">
        <f t="shared" si="17"/>
        <v>8</v>
      </c>
      <c r="W9" t="str">
        <f t="shared" si="18"/>
        <v xml:space="preserve">  [8] = {</v>
      </c>
      <c r="X9" t="str">
        <f t="shared" si="19"/>
        <v xml:space="preserve">["ID"] = 1879428312; </v>
      </c>
      <c r="Y9" t="str">
        <f t="shared" si="20"/>
        <v xml:space="preserve">["ID"] = 1879428312; </v>
      </c>
      <c r="Z9" t="str">
        <f t="shared" si="21"/>
        <v/>
      </c>
      <c r="AA9" t="str">
        <f t="shared" si="22"/>
        <v xml:space="preserve"> (Brawler)</v>
      </c>
      <c r="AB9" s="1" t="str">
        <f t="shared" si="23"/>
        <v xml:space="preserve">["SAVE_INDEX"] = 414; </v>
      </c>
      <c r="AC9">
        <f>VLOOKUP(D9,Type!A$2:B$16,2,FALSE)</f>
        <v>8</v>
      </c>
      <c r="AD9" t="str">
        <f t="shared" si="24"/>
        <v xml:space="preserve">["TYPE"] =  8; </v>
      </c>
      <c r="AE9" t="str">
        <f t="shared" si="25"/>
        <v xml:space="preserve">["CRV"] = "Class";    </v>
      </c>
      <c r="AF9">
        <f>IF(AND(F9="Class",NOT(ISBLANK(E9))),VLOOKUP(E9,Class!A$1:B$12,2,FALSE),"")</f>
        <v>215</v>
      </c>
      <c r="AG9" t="str">
        <f>IF(AND(F9="Vocation",NOT(ISBLANK(E9))),VLOOKUP(E9,Vocation!A$1:B$8,2,FALSE),"")</f>
        <v/>
      </c>
      <c r="AH9" t="str">
        <f>IF(
  LEN(AF9)=0,
    IF(
    LEN(AG9)=0,
    "  0",
    CONCATENATE(REPT(" ",Vocation!B$12-LEN(AG9)),AG9)),
  CONCATENATE(REPT(" ",Vocation!B$12-LEN(AF9)),AF9))</f>
        <v>215</v>
      </c>
      <c r="AI9" t="str">
        <f t="shared" si="26"/>
        <v xml:space="preserve">["SUBTYPE"] = 215; </v>
      </c>
      <c r="AJ9" t="str">
        <f t="shared" si="27"/>
        <v xml:space="preserve">                       </v>
      </c>
      <c r="AK9" t="str">
        <f t="shared" si="28"/>
        <v>0</v>
      </c>
      <c r="AL9" t="str">
        <f t="shared" si="29"/>
        <v xml:space="preserve">["VXP"] = 0; </v>
      </c>
      <c r="AM9" t="str">
        <f t="shared" si="30"/>
        <v>5</v>
      </c>
      <c r="AN9" t="str">
        <f t="shared" si="31"/>
        <v xml:space="preserve">["LP"] =  5; </v>
      </c>
      <c r="AO9" t="str">
        <f t="shared" si="32"/>
        <v>0</v>
      </c>
      <c r="AP9" t="str">
        <f t="shared" si="33"/>
        <v xml:space="preserve">["REP"] = 0; </v>
      </c>
      <c r="AQ9">
        <f>IF(LEN(L9)&gt;0,VLOOKUP(L9,Faction!A$2:B$77,2,FALSE),1)</f>
        <v>1</v>
      </c>
      <c r="AR9" t="str">
        <f t="shared" si="34"/>
        <v xml:space="preserve">["FACTION"] = 1; </v>
      </c>
      <c r="AS9" t="str">
        <f t="shared" si="35"/>
        <v xml:space="preserve">["TIER"] = 1; </v>
      </c>
      <c r="AT9" t="str">
        <f t="shared" si="36"/>
        <v xml:space="preserve">["MIN_LVL"] =   "1"; </v>
      </c>
      <c r="AU9" t="str">
        <f t="shared" si="37"/>
        <v/>
      </c>
      <c r="AV9" t="str">
        <f t="shared" si="38"/>
        <v xml:space="preserve">["NAME"] = { ["EN"] = "Smash Through the Ranks"; }; </v>
      </c>
      <c r="AW9" t="str">
        <f t="shared" si="39"/>
        <v xml:space="preserve">["LORE"] = { ["EN"] = "Take on multiple enemies."; }; </v>
      </c>
      <c r="AX9" t="str">
        <f t="shared" si="40"/>
        <v xml:space="preserve">["SUMMARY"] = { ["EN"] = "Use Mighty Upheaval, Backhand Clout, or Strike Towards the Sky 100 times"; }; </v>
      </c>
      <c r="AY9" t="str">
        <f t="shared" si="41"/>
        <v/>
      </c>
      <c r="AZ9" t="str">
        <f t="shared" si="42"/>
        <v>};</v>
      </c>
    </row>
    <row r="10" spans="1:52" x14ac:dyDescent="0.25">
      <c r="A10">
        <v>1879277103</v>
      </c>
      <c r="B10">
        <v>291</v>
      </c>
      <c r="C10" s="2" t="s">
        <v>112</v>
      </c>
      <c r="D10" t="s">
        <v>22</v>
      </c>
      <c r="E10" t="s">
        <v>145</v>
      </c>
      <c r="F10" t="s">
        <v>22</v>
      </c>
      <c r="M10" t="s">
        <v>2772</v>
      </c>
      <c r="N10" t="s">
        <v>2047</v>
      </c>
      <c r="O10">
        <v>0</v>
      </c>
      <c r="P10">
        <v>1</v>
      </c>
      <c r="T10" t="str">
        <f t="shared" si="15"/>
        <v xml:space="preserve">  [9] = {["ID"] = 1879277103; }; -- Class Deeds - Tier 1 (Burglar)</v>
      </c>
      <c r="U10" s="1" t="str">
        <f t="shared" si="16"/>
        <v xml:space="preserve">  [9] = {["ID"] = 1879277103; ["SAVE_INDEX"] = 291; ["TYPE"] =  8; ["CRV"] = "Class";    ["SUBTYPE"] =  40;                        ["VXP"] = 0; ["LP"] =  0; ["REP"] = 0; ["FACTION"] = 1; ["TIER"] = 0; ["MIN_LVL"] =   "1"; ["NAME"] = { ["EN"] = "Class Deeds - Tier 1"; }; ["LORE"] = { ["EN"] = "Complete these three deeds to earn a Class Trait Point."; }; ["SUMMARY"] = { ["EN"] = "Complete Hidden Dagger, Cunning Wound, and Swift and Subtle"; }; };</v>
      </c>
      <c r="V10">
        <f t="shared" si="17"/>
        <v>9</v>
      </c>
      <c r="W10" t="str">
        <f t="shared" si="18"/>
        <v xml:space="preserve">  [9] = {</v>
      </c>
      <c r="X10" t="str">
        <f t="shared" si="19"/>
        <v xml:space="preserve">["ID"] = 1879277103; </v>
      </c>
      <c r="Y10" t="str">
        <f t="shared" si="20"/>
        <v xml:space="preserve">["ID"] = 1879277103; </v>
      </c>
      <c r="Z10" t="str">
        <f t="shared" si="21"/>
        <v/>
      </c>
      <c r="AA10" t="str">
        <f t="shared" si="22"/>
        <v xml:space="preserve"> (Burglar)</v>
      </c>
      <c r="AB10" s="1" t="str">
        <f t="shared" si="23"/>
        <v xml:space="preserve">["SAVE_INDEX"] = 291; </v>
      </c>
      <c r="AC10">
        <f>VLOOKUP(D10,Type!A$2:B$16,2,FALSE)</f>
        <v>8</v>
      </c>
      <c r="AD10" t="str">
        <f t="shared" si="24"/>
        <v xml:space="preserve">["TYPE"] =  8; </v>
      </c>
      <c r="AE10" t="str">
        <f t="shared" si="25"/>
        <v xml:space="preserve">["CRV"] = "Class";    </v>
      </c>
      <c r="AF10">
        <f>IF(AND(F10="Class",NOT(ISBLANK(E10))),VLOOKUP(E10,Class!A$1:B$12,2,FALSE),"")</f>
        <v>40</v>
      </c>
      <c r="AG10" t="str">
        <f>IF(AND(F10="Vocation",NOT(ISBLANK(E10))),VLOOKUP(E10,Vocation!A$1:B$8,2,FALSE),"")</f>
        <v/>
      </c>
      <c r="AH10" t="str">
        <f>IF(
  LEN(AF10)=0,
    IF(
    LEN(AG10)=0,
    "  0",
    CONCATENATE(REPT(" ",Vocation!B$12-LEN(AG10)),AG10)),
  CONCATENATE(REPT(" ",Vocation!B$12-LEN(AF10)),AF10))</f>
        <v xml:space="preserve"> 40</v>
      </c>
      <c r="AI10" t="str">
        <f t="shared" si="26"/>
        <v xml:space="preserve">["SUBTYPE"] =  40; </v>
      </c>
      <c r="AJ10" t="str">
        <f t="shared" si="27"/>
        <v xml:space="preserve">                       </v>
      </c>
      <c r="AK10" t="str">
        <f t="shared" si="28"/>
        <v>0</v>
      </c>
      <c r="AL10" t="str">
        <f t="shared" si="29"/>
        <v xml:space="preserve">["VXP"] = 0; </v>
      </c>
      <c r="AM10" t="str">
        <f t="shared" si="30"/>
        <v>0</v>
      </c>
      <c r="AN10" t="str">
        <f t="shared" si="31"/>
        <v xml:space="preserve">["LP"] =  0; </v>
      </c>
      <c r="AO10" t="str">
        <f t="shared" si="32"/>
        <v>0</v>
      </c>
      <c r="AP10" t="str">
        <f t="shared" si="33"/>
        <v xml:space="preserve">["REP"] = 0; </v>
      </c>
      <c r="AQ10">
        <f>IF(LEN(L10)&gt;0,VLOOKUP(L10,Faction!A$2:B$77,2,FALSE),1)</f>
        <v>1</v>
      </c>
      <c r="AR10" t="str">
        <f t="shared" si="34"/>
        <v xml:space="preserve">["FACTION"] = 1; </v>
      </c>
      <c r="AS10" t="str">
        <f t="shared" si="35"/>
        <v xml:space="preserve">["TIER"] = 0; </v>
      </c>
      <c r="AT10" t="str">
        <f t="shared" si="36"/>
        <v xml:space="preserve">["MIN_LVL"] =   "1"; </v>
      </c>
      <c r="AU10" t="str">
        <f t="shared" si="37"/>
        <v/>
      </c>
      <c r="AV10" t="str">
        <f t="shared" si="38"/>
        <v xml:space="preserve">["NAME"] = { ["EN"] = "Class Deeds - Tier 1"; }; </v>
      </c>
      <c r="AW10" t="str">
        <f t="shared" si="39"/>
        <v xml:space="preserve">["LORE"] = { ["EN"] = "Complete these three deeds to earn a Class Trait Point."; }; </v>
      </c>
      <c r="AX10" t="str">
        <f t="shared" si="40"/>
        <v xml:space="preserve">["SUMMARY"] = { ["EN"] = "Complete Hidden Dagger, Cunning Wound, and Swift and Subtle"; }; </v>
      </c>
      <c r="AY10" t="str">
        <f t="shared" si="41"/>
        <v/>
      </c>
      <c r="AZ10" t="str">
        <f t="shared" si="42"/>
        <v>};</v>
      </c>
    </row>
    <row r="11" spans="1:52" x14ac:dyDescent="0.25">
      <c r="A11">
        <v>1879277428</v>
      </c>
      <c r="B11">
        <v>5</v>
      </c>
      <c r="C11" t="s">
        <v>171</v>
      </c>
      <c r="D11" t="s">
        <v>22</v>
      </c>
      <c r="E11" t="s">
        <v>145</v>
      </c>
      <c r="F11" t="s">
        <v>22</v>
      </c>
      <c r="J11">
        <v>5</v>
      </c>
      <c r="M11" t="s">
        <v>174</v>
      </c>
      <c r="N11" t="s">
        <v>1904</v>
      </c>
      <c r="O11">
        <v>1</v>
      </c>
      <c r="P11">
        <v>1</v>
      </c>
      <c r="T11" t="str">
        <f t="shared" si="15"/>
        <v xml:space="preserve"> [10] = {["ID"] = 1879277428; }; -- Hidden Dagger (Burglar)</v>
      </c>
      <c r="U11" s="1" t="str">
        <f t="shared" si="16"/>
        <v xml:space="preserve"> [10] = {["ID"] = 1879277428; ["SAVE_INDEX"] =   5; ["TYPE"] =  8; ["CRV"] = "Class";    ["SUBTYPE"] =  40;                        ["VXP"] = 0; ["LP"] =  5; ["REP"] = 0; ["FACTION"] = 1; ["TIER"] = 1; ["MIN_LVL"] =   "1"; ["NAME"] = { ["EN"] = "Hidden Dagger"; }; ["LORE"] = { ["EN"] = "It is always surprising how many enemies forget to look over their shoulder during a fight."; }; ["SUMMARY"] = { ["EN"] = "Use your special Stealth attacks 300 times"; }; };</v>
      </c>
      <c r="V11">
        <f t="shared" si="17"/>
        <v>10</v>
      </c>
      <c r="W11" t="str">
        <f t="shared" si="18"/>
        <v xml:space="preserve"> [10] = {</v>
      </c>
      <c r="X11" t="str">
        <f t="shared" si="19"/>
        <v xml:space="preserve">["ID"] = 1879277428; </v>
      </c>
      <c r="Y11" t="str">
        <f t="shared" si="20"/>
        <v xml:space="preserve">["ID"] = 1879277428; </v>
      </c>
      <c r="Z11" t="str">
        <f t="shared" si="21"/>
        <v/>
      </c>
      <c r="AA11" t="str">
        <f t="shared" si="22"/>
        <v xml:space="preserve"> (Burglar)</v>
      </c>
      <c r="AB11" s="1" t="str">
        <f t="shared" si="23"/>
        <v xml:space="preserve">["SAVE_INDEX"] =   5; </v>
      </c>
      <c r="AC11">
        <f>VLOOKUP(D11,Type!A$2:B$16,2,FALSE)</f>
        <v>8</v>
      </c>
      <c r="AD11" t="str">
        <f t="shared" si="24"/>
        <v xml:space="preserve">["TYPE"] =  8; </v>
      </c>
      <c r="AE11" t="str">
        <f t="shared" si="25"/>
        <v xml:space="preserve">["CRV"] = "Class";    </v>
      </c>
      <c r="AF11">
        <f>IF(AND(F11="Class",NOT(ISBLANK(E11))),VLOOKUP(E11,Class!A$1:B$12,2,FALSE),"")</f>
        <v>40</v>
      </c>
      <c r="AG11" t="str">
        <f>IF(AND(F11="Vocation",NOT(ISBLANK(E11))),VLOOKUP(E11,Vocation!A$1:B$8,2,FALSE),"")</f>
        <v/>
      </c>
      <c r="AH11" t="str">
        <f>IF(
  LEN(AF11)=0,
    IF(
    LEN(AG11)=0,
    "  0",
    CONCATENATE(REPT(" ",Vocation!B$12-LEN(AG11)),AG11)),
  CONCATENATE(REPT(" ",Vocation!B$12-LEN(AF11)),AF11))</f>
        <v xml:space="preserve"> 40</v>
      </c>
      <c r="AI11" t="str">
        <f t="shared" si="26"/>
        <v xml:space="preserve">["SUBTYPE"] =  40; </v>
      </c>
      <c r="AJ11" t="str">
        <f t="shared" si="27"/>
        <v xml:space="preserve">                       </v>
      </c>
      <c r="AK11" t="str">
        <f t="shared" si="28"/>
        <v>0</v>
      </c>
      <c r="AL11" t="str">
        <f t="shared" si="29"/>
        <v xml:space="preserve">["VXP"] = 0; </v>
      </c>
      <c r="AM11" t="str">
        <f t="shared" si="30"/>
        <v>5</v>
      </c>
      <c r="AN11" t="str">
        <f t="shared" si="31"/>
        <v xml:space="preserve">["LP"] =  5; </v>
      </c>
      <c r="AO11" t="str">
        <f t="shared" si="32"/>
        <v>0</v>
      </c>
      <c r="AP11" t="str">
        <f t="shared" si="33"/>
        <v xml:space="preserve">["REP"] = 0; </v>
      </c>
      <c r="AQ11">
        <f>IF(LEN(L11)&gt;0,VLOOKUP(L11,Faction!A$2:B$77,2,FALSE),1)</f>
        <v>1</v>
      </c>
      <c r="AR11" t="str">
        <f t="shared" si="34"/>
        <v xml:space="preserve">["FACTION"] = 1; </v>
      </c>
      <c r="AS11" t="str">
        <f t="shared" si="35"/>
        <v xml:space="preserve">["TIER"] = 1; </v>
      </c>
      <c r="AT11" t="str">
        <f t="shared" si="36"/>
        <v xml:space="preserve">["MIN_LVL"] =   "1"; </v>
      </c>
      <c r="AU11" t="str">
        <f t="shared" si="37"/>
        <v/>
      </c>
      <c r="AV11" t="str">
        <f t="shared" si="38"/>
        <v xml:space="preserve">["NAME"] = { ["EN"] = "Hidden Dagger"; }; </v>
      </c>
      <c r="AW11" t="str">
        <f t="shared" si="39"/>
        <v xml:space="preserve">["LORE"] = { ["EN"] = "It is always surprising how many enemies forget to look over their shoulder during a fight."; }; </v>
      </c>
      <c r="AX11" t="str">
        <f t="shared" si="40"/>
        <v xml:space="preserve">["SUMMARY"] = { ["EN"] = "Use your special Stealth attacks 300 times"; }; </v>
      </c>
      <c r="AY11" t="str">
        <f t="shared" si="41"/>
        <v/>
      </c>
      <c r="AZ11" t="str">
        <f t="shared" si="42"/>
        <v>};</v>
      </c>
    </row>
    <row r="12" spans="1:52" x14ac:dyDescent="0.25">
      <c r="A12">
        <v>1879277433</v>
      </c>
      <c r="B12">
        <v>6</v>
      </c>
      <c r="C12" t="s">
        <v>172</v>
      </c>
      <c r="D12" t="s">
        <v>22</v>
      </c>
      <c r="E12" t="s">
        <v>145</v>
      </c>
      <c r="F12" t="s">
        <v>22</v>
      </c>
      <c r="J12">
        <v>5</v>
      </c>
      <c r="M12" t="s">
        <v>175</v>
      </c>
      <c r="N12" t="s">
        <v>1901</v>
      </c>
      <c r="O12">
        <v>1</v>
      </c>
      <c r="P12">
        <v>1</v>
      </c>
      <c r="T12" t="str">
        <f t="shared" si="15"/>
        <v xml:space="preserve"> [11] = {["ID"] = 1879277433; }; -- Cunning Wound (Burglar)</v>
      </c>
      <c r="U12" s="1" t="str">
        <f t="shared" si="16"/>
        <v xml:space="preserve"> [11] = {["ID"] = 1879277433; ["SAVE_INDEX"] =   6; ["TYPE"] =  8; ["CRV"] = "Class";    ["SUBTYPE"] =  40;                        ["VXP"] = 0; ["LP"] =  5; ["REP"] = 0; ["FACTION"] = 1; ["TIER"] = 1; ["MIN_LVL"] =   "1"; ["NAME"] = { ["EN"] = "Cunning Wound"; }; ["LORE"] = { ["EN"] = "Burglars cannot rely on strength and power to defeat their enemies -- but a severely bleeding wound will often do the trick."; }; ["SUMMARY"] = { ["EN"] = "Strike with Cunning Attack 500 times"; }; };</v>
      </c>
      <c r="V12">
        <f t="shared" si="17"/>
        <v>11</v>
      </c>
      <c r="W12" t="str">
        <f t="shared" si="18"/>
        <v xml:space="preserve"> [11] = {</v>
      </c>
      <c r="X12" t="str">
        <f t="shared" si="19"/>
        <v xml:space="preserve">["ID"] = 1879277433; </v>
      </c>
      <c r="Y12" t="str">
        <f t="shared" si="20"/>
        <v xml:space="preserve">["ID"] = 1879277433; </v>
      </c>
      <c r="Z12" t="str">
        <f t="shared" si="21"/>
        <v/>
      </c>
      <c r="AA12" t="str">
        <f t="shared" si="22"/>
        <v xml:space="preserve"> (Burglar)</v>
      </c>
      <c r="AB12" s="1" t="str">
        <f t="shared" si="23"/>
        <v xml:space="preserve">["SAVE_INDEX"] =   6; </v>
      </c>
      <c r="AC12">
        <f>VLOOKUP(D12,Type!A$2:B$16,2,FALSE)</f>
        <v>8</v>
      </c>
      <c r="AD12" t="str">
        <f t="shared" si="24"/>
        <v xml:space="preserve">["TYPE"] =  8; </v>
      </c>
      <c r="AE12" t="str">
        <f t="shared" si="25"/>
        <v xml:space="preserve">["CRV"] = "Class";    </v>
      </c>
      <c r="AF12">
        <f>IF(AND(F12="Class",NOT(ISBLANK(E12))),VLOOKUP(E12,Class!A$1:B$12,2,FALSE),"")</f>
        <v>40</v>
      </c>
      <c r="AG12" t="str">
        <f>IF(AND(F12="Vocation",NOT(ISBLANK(E12))),VLOOKUP(E12,Vocation!A$1:B$8,2,FALSE),"")</f>
        <v/>
      </c>
      <c r="AH12" t="str">
        <f>IF(
  LEN(AF12)=0,
    IF(
    LEN(AG12)=0,
    "  0",
    CONCATENATE(REPT(" ",Vocation!B$12-LEN(AG12)),AG12)),
  CONCATENATE(REPT(" ",Vocation!B$12-LEN(AF12)),AF12))</f>
        <v xml:space="preserve"> 40</v>
      </c>
      <c r="AI12" t="str">
        <f t="shared" si="26"/>
        <v xml:space="preserve">["SUBTYPE"] =  40; </v>
      </c>
      <c r="AJ12" t="str">
        <f t="shared" si="27"/>
        <v xml:space="preserve">                       </v>
      </c>
      <c r="AK12" t="str">
        <f t="shared" si="28"/>
        <v>0</v>
      </c>
      <c r="AL12" t="str">
        <f t="shared" si="29"/>
        <v xml:space="preserve">["VXP"] = 0; </v>
      </c>
      <c r="AM12" t="str">
        <f t="shared" si="30"/>
        <v>5</v>
      </c>
      <c r="AN12" t="str">
        <f t="shared" si="31"/>
        <v xml:space="preserve">["LP"] =  5; </v>
      </c>
      <c r="AO12" t="str">
        <f t="shared" si="32"/>
        <v>0</v>
      </c>
      <c r="AP12" t="str">
        <f t="shared" si="33"/>
        <v xml:space="preserve">["REP"] = 0; </v>
      </c>
      <c r="AQ12">
        <f>IF(LEN(L12)&gt;0,VLOOKUP(L12,Faction!A$2:B$77,2,FALSE),1)</f>
        <v>1</v>
      </c>
      <c r="AR12" t="str">
        <f t="shared" si="34"/>
        <v xml:space="preserve">["FACTION"] = 1; </v>
      </c>
      <c r="AS12" t="str">
        <f t="shared" si="35"/>
        <v xml:space="preserve">["TIER"] = 1; </v>
      </c>
      <c r="AT12" t="str">
        <f t="shared" si="36"/>
        <v xml:space="preserve">["MIN_LVL"] =   "1"; </v>
      </c>
      <c r="AU12" t="str">
        <f t="shared" si="37"/>
        <v/>
      </c>
      <c r="AV12" t="str">
        <f t="shared" si="38"/>
        <v xml:space="preserve">["NAME"] = { ["EN"] = "Cunning Wound"; }; </v>
      </c>
      <c r="AW12" t="str">
        <f t="shared" si="39"/>
        <v xml:space="preserve">["LORE"] = { ["EN"] = "Burglars cannot rely on strength and power to defeat their enemies -- but a severely bleeding wound will often do the trick."; }; </v>
      </c>
      <c r="AX12" t="str">
        <f t="shared" si="40"/>
        <v xml:space="preserve">["SUMMARY"] = { ["EN"] = "Strike with Cunning Attack 500 times"; }; </v>
      </c>
      <c r="AY12" t="str">
        <f t="shared" si="41"/>
        <v/>
      </c>
      <c r="AZ12" t="str">
        <f t="shared" si="42"/>
        <v>};</v>
      </c>
    </row>
    <row r="13" spans="1:52" x14ac:dyDescent="0.25">
      <c r="A13">
        <v>1879277430</v>
      </c>
      <c r="B13">
        <v>7</v>
      </c>
      <c r="C13" t="s">
        <v>173</v>
      </c>
      <c r="D13" t="s">
        <v>22</v>
      </c>
      <c r="E13" t="s">
        <v>145</v>
      </c>
      <c r="F13" t="s">
        <v>22</v>
      </c>
      <c r="J13">
        <v>5</v>
      </c>
      <c r="M13" t="s">
        <v>176</v>
      </c>
      <c r="N13" t="s">
        <v>1902</v>
      </c>
      <c r="O13">
        <v>1</v>
      </c>
      <c r="P13">
        <v>1</v>
      </c>
      <c r="T13" t="str">
        <f t="shared" si="15"/>
        <v xml:space="preserve"> [12] = {["ID"] = 1879277430; }; -- Swift and Subtle (Burglar)</v>
      </c>
      <c r="U13" s="1" t="str">
        <f t="shared" si="16"/>
        <v xml:space="preserve"> [12] = {["ID"] = 1879277430; ["SAVE_INDEX"] =   7; ["TYPE"] =  8; ["CRV"] = "Class";    ["SUBTYPE"] =  40;                        ["VXP"] = 0; ["LP"] =  5; ["REP"] = 0; ["FACTION"] = 1; ["TIER"] = 1; ["MIN_LVL"] =   "1"; ["NAME"] = { ["EN"] = "Swift and Subtle"; }; ["LORE"] = { ["EN"] = "With extensive practice, your Subtle Stab will improve in deadliness."; }; ["SUMMARY"] = { ["EN"] = "Strike using Subtle Stab 1,250 times"; }; };</v>
      </c>
      <c r="V13">
        <f t="shared" si="17"/>
        <v>12</v>
      </c>
      <c r="W13" t="str">
        <f t="shared" si="18"/>
        <v xml:space="preserve"> [12] = {</v>
      </c>
      <c r="X13" t="str">
        <f t="shared" si="19"/>
        <v xml:space="preserve">["ID"] = 1879277430; </v>
      </c>
      <c r="Y13" t="str">
        <f t="shared" si="20"/>
        <v xml:space="preserve">["ID"] = 1879277430; </v>
      </c>
      <c r="Z13" t="str">
        <f t="shared" si="21"/>
        <v/>
      </c>
      <c r="AA13" t="str">
        <f t="shared" si="22"/>
        <v xml:space="preserve"> (Burglar)</v>
      </c>
      <c r="AB13" s="1" t="str">
        <f t="shared" si="23"/>
        <v xml:space="preserve">["SAVE_INDEX"] =   7; </v>
      </c>
      <c r="AC13">
        <f>VLOOKUP(D13,Type!A$2:B$16,2,FALSE)</f>
        <v>8</v>
      </c>
      <c r="AD13" t="str">
        <f t="shared" si="24"/>
        <v xml:space="preserve">["TYPE"] =  8; </v>
      </c>
      <c r="AE13" t="str">
        <f t="shared" si="25"/>
        <v xml:space="preserve">["CRV"] = "Class";    </v>
      </c>
      <c r="AF13">
        <f>IF(AND(F13="Class",NOT(ISBLANK(E13))),VLOOKUP(E13,Class!A$1:B$12,2,FALSE),"")</f>
        <v>40</v>
      </c>
      <c r="AG13" t="str">
        <f>IF(AND(F13="Vocation",NOT(ISBLANK(E13))),VLOOKUP(E13,Vocation!A$1:B$8,2,FALSE),"")</f>
        <v/>
      </c>
      <c r="AH13" t="str">
        <f>IF(
  LEN(AF13)=0,
    IF(
    LEN(AG13)=0,
    "  0",
    CONCATENATE(REPT(" ",Vocation!B$12-LEN(AG13)),AG13)),
  CONCATENATE(REPT(" ",Vocation!B$12-LEN(AF13)),AF13))</f>
        <v xml:space="preserve"> 40</v>
      </c>
      <c r="AI13" t="str">
        <f t="shared" si="26"/>
        <v xml:space="preserve">["SUBTYPE"] =  40; </v>
      </c>
      <c r="AJ13" t="str">
        <f t="shared" si="27"/>
        <v xml:space="preserve">                       </v>
      </c>
      <c r="AK13" t="str">
        <f t="shared" si="28"/>
        <v>0</v>
      </c>
      <c r="AL13" t="str">
        <f t="shared" si="29"/>
        <v xml:space="preserve">["VXP"] = 0; </v>
      </c>
      <c r="AM13" t="str">
        <f t="shared" si="30"/>
        <v>5</v>
      </c>
      <c r="AN13" t="str">
        <f t="shared" si="31"/>
        <v xml:space="preserve">["LP"] =  5; </v>
      </c>
      <c r="AO13" t="str">
        <f t="shared" si="32"/>
        <v>0</v>
      </c>
      <c r="AP13" t="str">
        <f t="shared" si="33"/>
        <v xml:space="preserve">["REP"] = 0; </v>
      </c>
      <c r="AQ13">
        <f>IF(LEN(L13)&gt;0,VLOOKUP(L13,Faction!A$2:B$77,2,FALSE),1)</f>
        <v>1</v>
      </c>
      <c r="AR13" t="str">
        <f t="shared" si="34"/>
        <v xml:space="preserve">["FACTION"] = 1; </v>
      </c>
      <c r="AS13" t="str">
        <f t="shared" si="35"/>
        <v xml:space="preserve">["TIER"] = 1; </v>
      </c>
      <c r="AT13" t="str">
        <f t="shared" si="36"/>
        <v xml:space="preserve">["MIN_LVL"] =   "1"; </v>
      </c>
      <c r="AU13" t="str">
        <f t="shared" si="37"/>
        <v/>
      </c>
      <c r="AV13" t="str">
        <f t="shared" si="38"/>
        <v xml:space="preserve">["NAME"] = { ["EN"] = "Swift and Subtle"; }; </v>
      </c>
      <c r="AW13" t="str">
        <f t="shared" si="39"/>
        <v xml:space="preserve">["LORE"] = { ["EN"] = "With extensive practice, your Subtle Stab will improve in deadliness."; }; </v>
      </c>
      <c r="AX13" t="str">
        <f t="shared" si="40"/>
        <v xml:space="preserve">["SUMMARY"] = { ["EN"] = "Strike using Subtle Stab 1,250 times"; }; </v>
      </c>
      <c r="AY13" t="str">
        <f t="shared" si="41"/>
        <v/>
      </c>
      <c r="AZ13" t="str">
        <f t="shared" si="42"/>
        <v>};</v>
      </c>
    </row>
    <row r="14" spans="1:52" x14ac:dyDescent="0.25">
      <c r="A14">
        <v>1879277131</v>
      </c>
      <c r="B14">
        <v>292</v>
      </c>
      <c r="C14" s="2" t="s">
        <v>112</v>
      </c>
      <c r="D14" t="s">
        <v>22</v>
      </c>
      <c r="E14" t="s">
        <v>286</v>
      </c>
      <c r="F14" t="s">
        <v>22</v>
      </c>
      <c r="M14" t="s">
        <v>2773</v>
      </c>
      <c r="N14" t="s">
        <v>2047</v>
      </c>
      <c r="O14">
        <v>0</v>
      </c>
      <c r="P14">
        <v>1</v>
      </c>
      <c r="T14" t="str">
        <f t="shared" si="15"/>
        <v xml:space="preserve"> [13] = {["ID"] = 1879277131; }; -- Class Deeds - Tier 1 (Captain)</v>
      </c>
      <c r="U14" s="1" t="str">
        <f t="shared" si="16"/>
        <v xml:space="preserve"> [13] = {["ID"] = 1879277131; ["SAVE_INDEX"] = 292; ["TYPE"] =  8; ["CRV"] = "Class";    ["SUBTYPE"] =  24;                        ["VXP"] = 0; ["LP"] =  0; ["REP"] = 0; ["FACTION"] = 1; ["TIER"] = 0; ["MIN_LVL"] =   "1"; ["NAME"] = { ["EN"] = "Class Deeds - Tier 1"; }; ["LORE"] = { ["EN"] = "Complete these three deeds to earn a Class Trait Point."; }; ["SUMMARY"] = { ["EN"] = "Complete Renewed Voice, Devastation, and With Absolute Certainty"; }; };</v>
      </c>
      <c r="V14">
        <f t="shared" si="17"/>
        <v>13</v>
      </c>
      <c r="W14" t="str">
        <f t="shared" si="18"/>
        <v xml:space="preserve"> [13] = {</v>
      </c>
      <c r="X14" t="str">
        <f t="shared" si="19"/>
        <v xml:space="preserve">["ID"] = 1879277131; </v>
      </c>
      <c r="Y14" t="str">
        <f t="shared" si="20"/>
        <v xml:space="preserve">["ID"] = 1879277131; </v>
      </c>
      <c r="Z14" t="str">
        <f t="shared" si="21"/>
        <v/>
      </c>
      <c r="AA14" t="str">
        <f t="shared" si="22"/>
        <v xml:space="preserve"> (Captain)</v>
      </c>
      <c r="AB14" s="1" t="str">
        <f t="shared" si="23"/>
        <v xml:space="preserve">["SAVE_INDEX"] = 292; </v>
      </c>
      <c r="AC14">
        <f>VLOOKUP(D14,Type!A$2:B$16,2,FALSE)</f>
        <v>8</v>
      </c>
      <c r="AD14" t="str">
        <f t="shared" si="24"/>
        <v xml:space="preserve">["TYPE"] =  8; </v>
      </c>
      <c r="AE14" t="str">
        <f t="shared" si="25"/>
        <v xml:space="preserve">["CRV"] = "Class";    </v>
      </c>
      <c r="AF14">
        <f>IF(AND(F14="Class",NOT(ISBLANK(E14))),VLOOKUP(E14,Class!A$1:B$12,2,FALSE),"")</f>
        <v>24</v>
      </c>
      <c r="AG14" t="str">
        <f>IF(AND(F14="Vocation",NOT(ISBLANK(E14))),VLOOKUP(E14,Vocation!A$1:B$8,2,FALSE),"")</f>
        <v/>
      </c>
      <c r="AH14" t="str">
        <f>IF(
  LEN(AF14)=0,
    IF(
    LEN(AG14)=0,
    "  0",
    CONCATENATE(REPT(" ",Vocation!B$12-LEN(AG14)),AG14)),
  CONCATENATE(REPT(" ",Vocation!B$12-LEN(AF14)),AF14))</f>
        <v xml:space="preserve"> 24</v>
      </c>
      <c r="AI14" t="str">
        <f t="shared" si="26"/>
        <v xml:space="preserve">["SUBTYPE"] =  24; </v>
      </c>
      <c r="AJ14" t="str">
        <f t="shared" si="27"/>
        <v xml:space="preserve">                       </v>
      </c>
      <c r="AK14" t="str">
        <f t="shared" si="28"/>
        <v>0</v>
      </c>
      <c r="AL14" t="str">
        <f t="shared" si="29"/>
        <v xml:space="preserve">["VXP"] = 0; </v>
      </c>
      <c r="AM14" t="str">
        <f t="shared" si="30"/>
        <v>0</v>
      </c>
      <c r="AN14" t="str">
        <f t="shared" si="31"/>
        <v xml:space="preserve">["LP"] =  0; </v>
      </c>
      <c r="AO14" t="str">
        <f t="shared" si="32"/>
        <v>0</v>
      </c>
      <c r="AP14" t="str">
        <f t="shared" si="33"/>
        <v xml:space="preserve">["REP"] = 0; </v>
      </c>
      <c r="AQ14">
        <f>IF(LEN(L14)&gt;0,VLOOKUP(L14,Faction!A$2:B$77,2,FALSE),1)</f>
        <v>1</v>
      </c>
      <c r="AR14" t="str">
        <f t="shared" si="34"/>
        <v xml:space="preserve">["FACTION"] = 1; </v>
      </c>
      <c r="AS14" t="str">
        <f t="shared" si="35"/>
        <v xml:space="preserve">["TIER"] = 0; </v>
      </c>
      <c r="AT14" t="str">
        <f t="shared" si="36"/>
        <v xml:space="preserve">["MIN_LVL"] =   "1"; </v>
      </c>
      <c r="AU14" t="str">
        <f t="shared" si="37"/>
        <v/>
      </c>
      <c r="AV14" t="str">
        <f t="shared" si="38"/>
        <v xml:space="preserve">["NAME"] = { ["EN"] = "Class Deeds - Tier 1"; }; </v>
      </c>
      <c r="AW14" t="str">
        <f t="shared" si="39"/>
        <v xml:space="preserve">["LORE"] = { ["EN"] = "Complete these three deeds to earn a Class Trait Point."; }; </v>
      </c>
      <c r="AX14" t="str">
        <f t="shared" si="40"/>
        <v xml:space="preserve">["SUMMARY"] = { ["EN"] = "Complete Renewed Voice, Devastation, and With Absolute Certainty"; }; </v>
      </c>
      <c r="AY14" t="str">
        <f t="shared" si="41"/>
        <v/>
      </c>
      <c r="AZ14" t="str">
        <f t="shared" si="42"/>
        <v>};</v>
      </c>
    </row>
    <row r="15" spans="1:52" x14ac:dyDescent="0.25">
      <c r="A15">
        <v>1879277397</v>
      </c>
      <c r="B15">
        <v>8</v>
      </c>
      <c r="C15" t="s">
        <v>283</v>
      </c>
      <c r="D15" t="s">
        <v>22</v>
      </c>
      <c r="E15" t="s">
        <v>286</v>
      </c>
      <c r="F15" t="s">
        <v>22</v>
      </c>
      <c r="J15">
        <v>5</v>
      </c>
      <c r="M15" t="s">
        <v>2959</v>
      </c>
      <c r="N15" t="s">
        <v>1911</v>
      </c>
      <c r="O15">
        <v>1</v>
      </c>
      <c r="P15">
        <v>1</v>
      </c>
      <c r="T15" t="str">
        <f t="shared" si="15"/>
        <v xml:space="preserve"> [14] = {["ID"] = 1879277397; }; -- Renewed Voice (Captain)</v>
      </c>
      <c r="U15" s="1" t="str">
        <f t="shared" si="16"/>
        <v xml:space="preserve"> [14] = {["ID"] = 1879277397; ["SAVE_INDEX"] =   8; ["TYPE"] =  8; ["CRV"] = "Class";    ["SUBTYPE"] =  24;                        ["VXP"] = 0; ["LP"] =  5; ["REP"] = 0; ["FACTION"] = 1; ["TIER"] = 1; ["MIN_LVL"] =   "1"; ["NAME"] = { ["EN"] = "Renewed Voice"; }; ["LORE"] = { ["EN"] = "A trumpet-call and cry of triumph oft begin the rage of war."; }; ["SUMMARY"] = { ["EN"] = "Hit with Battle-shout 650 times"; }; };</v>
      </c>
      <c r="V15">
        <f t="shared" si="17"/>
        <v>14</v>
      </c>
      <c r="W15" t="str">
        <f t="shared" si="18"/>
        <v xml:space="preserve"> [14] = {</v>
      </c>
      <c r="X15" t="str">
        <f t="shared" si="19"/>
        <v xml:space="preserve">["ID"] = 1879277397; </v>
      </c>
      <c r="Y15" t="str">
        <f t="shared" si="20"/>
        <v xml:space="preserve">["ID"] = 1879277397; </v>
      </c>
      <c r="Z15" t="str">
        <f t="shared" si="21"/>
        <v/>
      </c>
      <c r="AA15" t="str">
        <f t="shared" si="22"/>
        <v xml:space="preserve"> (Captain)</v>
      </c>
      <c r="AB15" s="1" t="str">
        <f t="shared" si="23"/>
        <v xml:space="preserve">["SAVE_INDEX"] =   8; </v>
      </c>
      <c r="AC15">
        <f>VLOOKUP(D15,Type!A$2:B$16,2,FALSE)</f>
        <v>8</v>
      </c>
      <c r="AD15" t="str">
        <f t="shared" si="24"/>
        <v xml:space="preserve">["TYPE"] =  8; </v>
      </c>
      <c r="AE15" t="str">
        <f t="shared" si="25"/>
        <v xml:space="preserve">["CRV"] = "Class";    </v>
      </c>
      <c r="AF15">
        <f>IF(AND(F15="Class",NOT(ISBLANK(E15))),VLOOKUP(E15,Class!A$1:B$12,2,FALSE),"")</f>
        <v>24</v>
      </c>
      <c r="AG15" t="str">
        <f>IF(AND(F15="Vocation",NOT(ISBLANK(E15))),VLOOKUP(E15,Vocation!A$1:B$8,2,FALSE),"")</f>
        <v/>
      </c>
      <c r="AH15" t="str">
        <f>IF(
  LEN(AF15)=0,
    IF(
    LEN(AG15)=0,
    "  0",
    CONCATENATE(REPT(" ",Vocation!B$12-LEN(AG15)),AG15)),
  CONCATENATE(REPT(" ",Vocation!B$12-LEN(AF15)),AF15))</f>
        <v xml:space="preserve"> 24</v>
      </c>
      <c r="AI15" t="str">
        <f t="shared" si="26"/>
        <v xml:space="preserve">["SUBTYPE"] =  24; </v>
      </c>
      <c r="AJ15" t="str">
        <f t="shared" si="27"/>
        <v xml:space="preserve">                       </v>
      </c>
      <c r="AK15" t="str">
        <f t="shared" si="28"/>
        <v>0</v>
      </c>
      <c r="AL15" t="str">
        <f t="shared" si="29"/>
        <v xml:space="preserve">["VXP"] = 0; </v>
      </c>
      <c r="AM15" t="str">
        <f t="shared" si="30"/>
        <v>5</v>
      </c>
      <c r="AN15" t="str">
        <f t="shared" si="31"/>
        <v xml:space="preserve">["LP"] =  5; </v>
      </c>
      <c r="AO15" t="str">
        <f t="shared" si="32"/>
        <v>0</v>
      </c>
      <c r="AP15" t="str">
        <f t="shared" si="33"/>
        <v xml:space="preserve">["REP"] = 0; </v>
      </c>
      <c r="AQ15">
        <f>IF(LEN(L15)&gt;0,VLOOKUP(L15,Faction!A$2:B$77,2,FALSE),1)</f>
        <v>1</v>
      </c>
      <c r="AR15" t="str">
        <f t="shared" si="34"/>
        <v xml:space="preserve">["FACTION"] = 1; </v>
      </c>
      <c r="AS15" t="str">
        <f t="shared" si="35"/>
        <v xml:space="preserve">["TIER"] = 1; </v>
      </c>
      <c r="AT15" t="str">
        <f t="shared" si="36"/>
        <v xml:space="preserve">["MIN_LVL"] =   "1"; </v>
      </c>
      <c r="AU15" t="str">
        <f t="shared" si="37"/>
        <v/>
      </c>
      <c r="AV15" t="str">
        <f t="shared" si="38"/>
        <v xml:space="preserve">["NAME"] = { ["EN"] = "Renewed Voice"; }; </v>
      </c>
      <c r="AW15" t="str">
        <f t="shared" si="39"/>
        <v xml:space="preserve">["LORE"] = { ["EN"] = "A trumpet-call and cry of triumph oft begin the rage of war."; }; </v>
      </c>
      <c r="AX15" t="str">
        <f t="shared" si="40"/>
        <v xml:space="preserve">["SUMMARY"] = { ["EN"] = "Hit with Battle-shout 650 times"; }; </v>
      </c>
      <c r="AY15" t="str">
        <f t="shared" si="41"/>
        <v/>
      </c>
      <c r="AZ15" t="str">
        <f t="shared" si="42"/>
        <v>};</v>
      </c>
    </row>
    <row r="16" spans="1:52" x14ac:dyDescent="0.25">
      <c r="A16">
        <v>1879277408</v>
      </c>
      <c r="B16">
        <v>9</v>
      </c>
      <c r="C16" t="s">
        <v>284</v>
      </c>
      <c r="D16" t="s">
        <v>22</v>
      </c>
      <c r="E16" t="s">
        <v>286</v>
      </c>
      <c r="F16" t="s">
        <v>22</v>
      </c>
      <c r="J16">
        <v>5</v>
      </c>
      <c r="M16" t="s">
        <v>2960</v>
      </c>
      <c r="N16" t="s">
        <v>2090</v>
      </c>
      <c r="O16">
        <v>1</v>
      </c>
      <c r="P16">
        <v>1</v>
      </c>
      <c r="T16" t="str">
        <f t="shared" si="15"/>
        <v xml:space="preserve"> [15] = {["ID"] = 1879277408; }; -- Devastation (Captain)</v>
      </c>
      <c r="U16" s="1" t="str">
        <f t="shared" si="16"/>
        <v xml:space="preserve"> [15] = {["ID"] = 1879277408; ["SAVE_INDEX"] =   9; ["TYPE"] =  8; ["CRV"] = "Class";    ["SUBTYPE"] =  24;                        ["VXP"] = 0; ["LP"] =  5; ["REP"] = 0; ["FACTION"] = 1; ["TIER"] = 1; ["MIN_LVL"] =   "1"; ["NAME"] = { ["EN"] = "Devastation"; }; ["LORE"] = { ["EN"] = "A captain is known for their leadership, but underestimate them in battle and be laid to waste."; }; ["SUMMARY"] = { ["EN"] = "Hit with Devastating Blow [critical or devastating] 250 times"; }; };</v>
      </c>
      <c r="V16">
        <f t="shared" si="17"/>
        <v>15</v>
      </c>
      <c r="W16" t="str">
        <f t="shared" si="18"/>
        <v xml:space="preserve"> [15] = {</v>
      </c>
      <c r="X16" t="str">
        <f t="shared" si="19"/>
        <v xml:space="preserve">["ID"] = 1879277408; </v>
      </c>
      <c r="Y16" t="str">
        <f t="shared" si="20"/>
        <v xml:space="preserve">["ID"] = 1879277408; </v>
      </c>
      <c r="Z16" t="str">
        <f t="shared" si="21"/>
        <v/>
      </c>
      <c r="AA16" t="str">
        <f t="shared" si="22"/>
        <v xml:space="preserve"> (Captain)</v>
      </c>
      <c r="AB16" s="1" t="str">
        <f t="shared" si="23"/>
        <v xml:space="preserve">["SAVE_INDEX"] =   9; </v>
      </c>
      <c r="AC16">
        <f>VLOOKUP(D16,Type!A$2:B$16,2,FALSE)</f>
        <v>8</v>
      </c>
      <c r="AD16" t="str">
        <f t="shared" si="24"/>
        <v xml:space="preserve">["TYPE"] =  8; </v>
      </c>
      <c r="AE16" t="str">
        <f t="shared" si="25"/>
        <v xml:space="preserve">["CRV"] = "Class";    </v>
      </c>
      <c r="AF16">
        <f>IF(AND(F16="Class",NOT(ISBLANK(E16))),VLOOKUP(E16,Class!A$1:B$12,2,FALSE),"")</f>
        <v>24</v>
      </c>
      <c r="AG16" t="str">
        <f>IF(AND(F16="Vocation",NOT(ISBLANK(E16))),VLOOKUP(E16,Vocation!A$1:B$8,2,FALSE),"")</f>
        <v/>
      </c>
      <c r="AH16" t="str">
        <f>IF(
  LEN(AF16)=0,
    IF(
    LEN(AG16)=0,
    "  0",
    CONCATENATE(REPT(" ",Vocation!B$12-LEN(AG16)),AG16)),
  CONCATENATE(REPT(" ",Vocation!B$12-LEN(AF16)),AF16))</f>
        <v xml:space="preserve"> 24</v>
      </c>
      <c r="AI16" t="str">
        <f t="shared" si="26"/>
        <v xml:space="preserve">["SUBTYPE"] =  24; </v>
      </c>
      <c r="AJ16" t="str">
        <f t="shared" si="27"/>
        <v xml:space="preserve">                       </v>
      </c>
      <c r="AK16" t="str">
        <f t="shared" si="28"/>
        <v>0</v>
      </c>
      <c r="AL16" t="str">
        <f t="shared" si="29"/>
        <v xml:space="preserve">["VXP"] = 0; </v>
      </c>
      <c r="AM16" t="str">
        <f t="shared" si="30"/>
        <v>5</v>
      </c>
      <c r="AN16" t="str">
        <f t="shared" si="31"/>
        <v xml:space="preserve">["LP"] =  5; </v>
      </c>
      <c r="AO16" t="str">
        <f t="shared" si="32"/>
        <v>0</v>
      </c>
      <c r="AP16" t="str">
        <f t="shared" si="33"/>
        <v xml:space="preserve">["REP"] = 0; </v>
      </c>
      <c r="AQ16">
        <f>IF(LEN(L16)&gt;0,VLOOKUP(L16,Faction!A$2:B$77,2,FALSE),1)</f>
        <v>1</v>
      </c>
      <c r="AR16" t="str">
        <f t="shared" si="34"/>
        <v xml:space="preserve">["FACTION"] = 1; </v>
      </c>
      <c r="AS16" t="str">
        <f t="shared" si="35"/>
        <v xml:space="preserve">["TIER"] = 1; </v>
      </c>
      <c r="AT16" t="str">
        <f t="shared" si="36"/>
        <v xml:space="preserve">["MIN_LVL"] =   "1"; </v>
      </c>
      <c r="AU16" t="str">
        <f t="shared" si="37"/>
        <v/>
      </c>
      <c r="AV16" t="str">
        <f t="shared" si="38"/>
        <v xml:space="preserve">["NAME"] = { ["EN"] = "Devastation"; }; </v>
      </c>
      <c r="AW16" t="str">
        <f t="shared" si="39"/>
        <v xml:space="preserve">["LORE"] = { ["EN"] = "A captain is known for their leadership, but underestimate them in battle and be laid to waste."; }; </v>
      </c>
      <c r="AX16" t="str">
        <f t="shared" si="40"/>
        <v xml:space="preserve">["SUMMARY"] = { ["EN"] = "Hit with Devastating Blow [critical or devastating] 250 times"; }; </v>
      </c>
      <c r="AY16" t="str">
        <f t="shared" si="41"/>
        <v/>
      </c>
      <c r="AZ16" t="str">
        <f t="shared" si="42"/>
        <v>};</v>
      </c>
    </row>
    <row r="17" spans="1:52" x14ac:dyDescent="0.25">
      <c r="A17">
        <v>1879277404</v>
      </c>
      <c r="B17">
        <v>10</v>
      </c>
      <c r="C17" t="s">
        <v>285</v>
      </c>
      <c r="D17" t="s">
        <v>22</v>
      </c>
      <c r="E17" t="s">
        <v>286</v>
      </c>
      <c r="F17" t="s">
        <v>22</v>
      </c>
      <c r="J17">
        <v>5</v>
      </c>
      <c r="M17" t="s">
        <v>2961</v>
      </c>
      <c r="N17" t="s">
        <v>2088</v>
      </c>
      <c r="O17">
        <v>1</v>
      </c>
      <c r="P17">
        <v>1</v>
      </c>
      <c r="T17" t="str">
        <f t="shared" si="15"/>
        <v xml:space="preserve"> [16] = {["ID"] = 1879277404; }; -- With Absolute Certainty (Captain)</v>
      </c>
      <c r="U17" s="1" t="str">
        <f t="shared" si="16"/>
        <v xml:space="preserve"> [16] = {["ID"] = 1879277404; ["SAVE_INDEX"] =  10; ["TYPE"] =  8; ["CRV"] = "Class";    ["SUBTYPE"] =  24;                        ["VXP"] = 0; ["LP"] =  5; ["REP"] = 0; ["FACTION"] = 1; ["TIER"] = 1; ["MIN_LVL"] =   "1"; ["NAME"] = { ["EN"] = "With Absolute Certainty"; }; ["LORE"] = { ["EN"] = "Sometimes you can't afford mistakes."; }; ["SUMMARY"] = { ["EN"] = "Hit with Sure Strike 300 times"; }; };</v>
      </c>
      <c r="V17">
        <f t="shared" si="17"/>
        <v>16</v>
      </c>
      <c r="W17" t="str">
        <f t="shared" si="18"/>
        <v xml:space="preserve"> [16] = {</v>
      </c>
      <c r="X17" t="str">
        <f t="shared" si="19"/>
        <v xml:space="preserve">["ID"] = 1879277404; </v>
      </c>
      <c r="Y17" t="str">
        <f t="shared" si="20"/>
        <v xml:space="preserve">["ID"] = 1879277404; </v>
      </c>
      <c r="Z17" t="str">
        <f t="shared" si="21"/>
        <v/>
      </c>
      <c r="AA17" t="str">
        <f t="shared" si="22"/>
        <v xml:space="preserve"> (Captain)</v>
      </c>
      <c r="AB17" s="1" t="str">
        <f t="shared" si="23"/>
        <v xml:space="preserve">["SAVE_INDEX"] =  10; </v>
      </c>
      <c r="AC17">
        <f>VLOOKUP(D17,Type!A$2:B$16,2,FALSE)</f>
        <v>8</v>
      </c>
      <c r="AD17" t="str">
        <f t="shared" si="24"/>
        <v xml:space="preserve">["TYPE"] =  8; </v>
      </c>
      <c r="AE17" t="str">
        <f t="shared" si="25"/>
        <v xml:space="preserve">["CRV"] = "Class";    </v>
      </c>
      <c r="AF17">
        <f>IF(AND(F17="Class",NOT(ISBLANK(E17))),VLOOKUP(E17,Class!A$1:B$12,2,FALSE),"")</f>
        <v>24</v>
      </c>
      <c r="AG17" t="str">
        <f>IF(AND(F17="Vocation",NOT(ISBLANK(E17))),VLOOKUP(E17,Vocation!A$1:B$8,2,FALSE),"")</f>
        <v/>
      </c>
      <c r="AH17" t="str">
        <f>IF(
  LEN(AF17)=0,
    IF(
    LEN(AG17)=0,
    "  0",
    CONCATENATE(REPT(" ",Vocation!B$12-LEN(AG17)),AG17)),
  CONCATENATE(REPT(" ",Vocation!B$12-LEN(AF17)),AF17))</f>
        <v xml:space="preserve"> 24</v>
      </c>
      <c r="AI17" t="str">
        <f t="shared" si="26"/>
        <v xml:space="preserve">["SUBTYPE"] =  24; </v>
      </c>
      <c r="AJ17" t="str">
        <f t="shared" si="27"/>
        <v xml:space="preserve">                       </v>
      </c>
      <c r="AK17" t="str">
        <f t="shared" si="28"/>
        <v>0</v>
      </c>
      <c r="AL17" t="str">
        <f t="shared" si="29"/>
        <v xml:space="preserve">["VXP"] = 0; </v>
      </c>
      <c r="AM17" t="str">
        <f t="shared" si="30"/>
        <v>5</v>
      </c>
      <c r="AN17" t="str">
        <f t="shared" si="31"/>
        <v xml:space="preserve">["LP"] =  5; </v>
      </c>
      <c r="AO17" t="str">
        <f t="shared" si="32"/>
        <v>0</v>
      </c>
      <c r="AP17" t="str">
        <f t="shared" si="33"/>
        <v xml:space="preserve">["REP"] = 0; </v>
      </c>
      <c r="AQ17">
        <f>IF(LEN(L17)&gt;0,VLOOKUP(L17,Faction!A$2:B$77,2,FALSE),1)</f>
        <v>1</v>
      </c>
      <c r="AR17" t="str">
        <f t="shared" si="34"/>
        <v xml:space="preserve">["FACTION"] = 1; </v>
      </c>
      <c r="AS17" t="str">
        <f t="shared" si="35"/>
        <v xml:space="preserve">["TIER"] = 1; </v>
      </c>
      <c r="AT17" t="str">
        <f t="shared" si="36"/>
        <v xml:space="preserve">["MIN_LVL"] =   "1"; </v>
      </c>
      <c r="AU17" t="str">
        <f t="shared" si="37"/>
        <v/>
      </c>
      <c r="AV17" t="str">
        <f t="shared" si="38"/>
        <v xml:space="preserve">["NAME"] = { ["EN"] = "With Absolute Certainty"; }; </v>
      </c>
      <c r="AW17" t="str">
        <f t="shared" si="39"/>
        <v xml:space="preserve">["LORE"] = { ["EN"] = "Sometimes you can't afford mistakes."; }; </v>
      </c>
      <c r="AX17" t="str">
        <f t="shared" si="40"/>
        <v xml:space="preserve">["SUMMARY"] = { ["EN"] = "Hit with Sure Strike 300 times"; }; </v>
      </c>
      <c r="AY17" t="str">
        <f t="shared" si="41"/>
        <v/>
      </c>
      <c r="AZ17" t="str">
        <f t="shared" si="42"/>
        <v>};</v>
      </c>
    </row>
    <row r="18" spans="1:52" x14ac:dyDescent="0.25">
      <c r="A18">
        <v>1879277152</v>
      </c>
      <c r="B18">
        <v>293</v>
      </c>
      <c r="C18" s="2" t="s">
        <v>112</v>
      </c>
      <c r="D18" t="s">
        <v>22</v>
      </c>
      <c r="E18" t="s">
        <v>287</v>
      </c>
      <c r="F18" t="s">
        <v>22</v>
      </c>
      <c r="M18" t="s">
        <v>2774</v>
      </c>
      <c r="N18" t="s">
        <v>2047</v>
      </c>
      <c r="O18">
        <v>0</v>
      </c>
      <c r="P18">
        <v>1</v>
      </c>
      <c r="T18" t="str">
        <f t="shared" si="15"/>
        <v xml:space="preserve"> [17] = {["ID"] = 1879277152; }; -- Class Deeds - Tier 1 (Champion)</v>
      </c>
      <c r="U18" s="1" t="str">
        <f t="shared" si="16"/>
        <v xml:space="preserve"> [17] = {["ID"] = 1879277152; ["SAVE_INDEX"] = 293; ["TYPE"] =  8; ["CRV"] = "Class";    ["SUBTYPE"] = 172;                        ["VXP"] = 0; ["LP"] =  0; ["REP"] = 0; ["FACTION"] = 1; ["TIER"] = 0; ["MIN_LVL"] =   "1"; ["NAME"] = { ["EN"] = "Class Deeds - Tier 1"; }; ["LORE"] = { ["EN"] = "Complete these three deeds to earn a Class Trait Point."; }; ["SUMMARY"] = { ["EN"] = "Complete Swift to Anger, All in All, Deadly Strikes"; }; };</v>
      </c>
      <c r="V18">
        <f t="shared" si="17"/>
        <v>17</v>
      </c>
      <c r="W18" t="str">
        <f t="shared" si="18"/>
        <v xml:space="preserve"> [17] = {</v>
      </c>
      <c r="X18" t="str">
        <f t="shared" si="19"/>
        <v xml:space="preserve">["ID"] = 1879277152; </v>
      </c>
      <c r="Y18" t="str">
        <f t="shared" si="20"/>
        <v xml:space="preserve">["ID"] = 1879277152; </v>
      </c>
      <c r="Z18" t="str">
        <f t="shared" si="21"/>
        <v/>
      </c>
      <c r="AA18" t="str">
        <f t="shared" si="22"/>
        <v xml:space="preserve"> (Champion)</v>
      </c>
      <c r="AB18" s="1" t="str">
        <f t="shared" si="23"/>
        <v xml:space="preserve">["SAVE_INDEX"] = 293; </v>
      </c>
      <c r="AC18">
        <f>VLOOKUP(D18,Type!A$2:B$16,2,FALSE)</f>
        <v>8</v>
      </c>
      <c r="AD18" t="str">
        <f t="shared" si="24"/>
        <v xml:space="preserve">["TYPE"] =  8; </v>
      </c>
      <c r="AE18" t="str">
        <f t="shared" si="25"/>
        <v xml:space="preserve">["CRV"] = "Class";    </v>
      </c>
      <c r="AF18">
        <f>IF(AND(F18="Class",NOT(ISBLANK(E18))),VLOOKUP(E18,Class!A$1:B$12,2,FALSE),"")</f>
        <v>172</v>
      </c>
      <c r="AG18" t="str">
        <f>IF(AND(F18="Vocation",NOT(ISBLANK(E18))),VLOOKUP(E18,Vocation!A$1:B$8,2,FALSE),"")</f>
        <v/>
      </c>
      <c r="AH18" t="str">
        <f>IF(
  LEN(AF18)=0,
    IF(
    LEN(AG18)=0,
    "  0",
    CONCATENATE(REPT(" ",Vocation!B$12-LEN(AG18)),AG18)),
  CONCATENATE(REPT(" ",Vocation!B$12-LEN(AF18)),AF18))</f>
        <v>172</v>
      </c>
      <c r="AI18" t="str">
        <f t="shared" si="26"/>
        <v xml:space="preserve">["SUBTYPE"] = 172; </v>
      </c>
      <c r="AJ18" t="str">
        <f t="shared" si="27"/>
        <v xml:space="preserve">                       </v>
      </c>
      <c r="AK18" t="str">
        <f t="shared" si="28"/>
        <v>0</v>
      </c>
      <c r="AL18" t="str">
        <f t="shared" si="29"/>
        <v xml:space="preserve">["VXP"] = 0; </v>
      </c>
      <c r="AM18" t="str">
        <f t="shared" si="30"/>
        <v>0</v>
      </c>
      <c r="AN18" t="str">
        <f t="shared" si="31"/>
        <v xml:space="preserve">["LP"] =  0; </v>
      </c>
      <c r="AO18" t="str">
        <f t="shared" si="32"/>
        <v>0</v>
      </c>
      <c r="AP18" t="str">
        <f t="shared" si="33"/>
        <v xml:space="preserve">["REP"] = 0; </v>
      </c>
      <c r="AQ18">
        <f>IF(LEN(L18)&gt;0,VLOOKUP(L18,Faction!A$2:B$77,2,FALSE),1)</f>
        <v>1</v>
      </c>
      <c r="AR18" t="str">
        <f t="shared" si="34"/>
        <v xml:space="preserve">["FACTION"] = 1; </v>
      </c>
      <c r="AS18" t="str">
        <f t="shared" si="35"/>
        <v xml:space="preserve">["TIER"] = 0; </v>
      </c>
      <c r="AT18" t="str">
        <f t="shared" si="36"/>
        <v xml:space="preserve">["MIN_LVL"] =   "1"; </v>
      </c>
      <c r="AU18" t="str">
        <f t="shared" si="37"/>
        <v/>
      </c>
      <c r="AV18" t="str">
        <f t="shared" si="38"/>
        <v xml:space="preserve">["NAME"] = { ["EN"] = "Class Deeds - Tier 1"; }; </v>
      </c>
      <c r="AW18" t="str">
        <f t="shared" si="39"/>
        <v xml:space="preserve">["LORE"] = { ["EN"] = "Complete these three deeds to earn a Class Trait Point."; }; </v>
      </c>
      <c r="AX18" t="str">
        <f t="shared" si="40"/>
        <v xml:space="preserve">["SUMMARY"] = { ["EN"] = "Complete Swift to Anger, All in All, Deadly Strikes"; }; </v>
      </c>
      <c r="AY18" t="str">
        <f t="shared" si="41"/>
        <v/>
      </c>
      <c r="AZ18" t="str">
        <f t="shared" si="42"/>
        <v>};</v>
      </c>
    </row>
    <row r="19" spans="1:52" x14ac:dyDescent="0.25">
      <c r="A19">
        <v>1879277362</v>
      </c>
      <c r="B19">
        <v>11</v>
      </c>
      <c r="C19" t="s">
        <v>308</v>
      </c>
      <c r="D19" t="s">
        <v>22</v>
      </c>
      <c r="E19" t="s">
        <v>287</v>
      </c>
      <c r="F19" t="s">
        <v>22</v>
      </c>
      <c r="J19">
        <v>5</v>
      </c>
      <c r="M19" t="s">
        <v>2962</v>
      </c>
      <c r="N19" t="s">
        <v>2076</v>
      </c>
      <c r="O19">
        <v>1</v>
      </c>
      <c r="P19">
        <v>1</v>
      </c>
      <c r="T19" t="str">
        <f t="shared" si="15"/>
        <v xml:space="preserve"> [18] = {["ID"] = 1879277362; }; -- Swift to Anger (Champion)</v>
      </c>
      <c r="U19" s="1" t="str">
        <f t="shared" si="16"/>
        <v xml:space="preserve"> [18] = {["ID"] = 1879277362; ["SAVE_INDEX"] =  11; ["TYPE"] =  8; ["CRV"] = "Class";    ["SUBTYPE"] = 172;                        ["VXP"] = 0; ["LP"] =  5; ["REP"] = 0; ["FACTION"] = 1; ["TIER"] = 1; ["MIN_LVL"] =   "1"; ["NAME"] = { ["EN"] = "Swift to Anger"; }; ["LORE"] = { ["EN"] = "Swift Strike and Swift Blade are dangerous attacks, but require dedication to master them."; }; ["SUMMARY"] = { ["EN"] = "Strike enemies with Swift Strike 1000 times"; }; };</v>
      </c>
      <c r="V19">
        <f t="shared" si="17"/>
        <v>18</v>
      </c>
      <c r="W19" t="str">
        <f t="shared" si="18"/>
        <v xml:space="preserve"> [18] = {</v>
      </c>
      <c r="X19" t="str">
        <f t="shared" si="19"/>
        <v xml:space="preserve">["ID"] = 1879277362; </v>
      </c>
      <c r="Y19" t="str">
        <f t="shared" si="20"/>
        <v xml:space="preserve">["ID"] = 1879277362; </v>
      </c>
      <c r="Z19" t="str">
        <f t="shared" si="21"/>
        <v/>
      </c>
      <c r="AA19" t="str">
        <f t="shared" si="22"/>
        <v xml:space="preserve"> (Champion)</v>
      </c>
      <c r="AB19" s="1" t="str">
        <f t="shared" si="23"/>
        <v xml:space="preserve">["SAVE_INDEX"] =  11; </v>
      </c>
      <c r="AC19">
        <f>VLOOKUP(D19,Type!A$2:B$16,2,FALSE)</f>
        <v>8</v>
      </c>
      <c r="AD19" t="str">
        <f t="shared" si="24"/>
        <v xml:space="preserve">["TYPE"] =  8; </v>
      </c>
      <c r="AE19" t="str">
        <f t="shared" si="25"/>
        <v xml:space="preserve">["CRV"] = "Class";    </v>
      </c>
      <c r="AF19">
        <f>IF(AND(F19="Class",NOT(ISBLANK(E19))),VLOOKUP(E19,Class!A$1:B$12,2,FALSE),"")</f>
        <v>172</v>
      </c>
      <c r="AG19" t="str">
        <f>IF(AND(F19="Vocation",NOT(ISBLANK(E19))),VLOOKUP(E19,Vocation!A$1:B$8,2,FALSE),"")</f>
        <v/>
      </c>
      <c r="AH19" t="str">
        <f>IF(
  LEN(AF19)=0,
    IF(
    LEN(AG19)=0,
    "  0",
    CONCATENATE(REPT(" ",Vocation!B$12-LEN(AG19)),AG19)),
  CONCATENATE(REPT(" ",Vocation!B$12-LEN(AF19)),AF19))</f>
        <v>172</v>
      </c>
      <c r="AI19" t="str">
        <f t="shared" si="26"/>
        <v xml:space="preserve">["SUBTYPE"] = 172; </v>
      </c>
      <c r="AJ19" t="str">
        <f t="shared" si="27"/>
        <v xml:space="preserve">                       </v>
      </c>
      <c r="AK19" t="str">
        <f t="shared" si="28"/>
        <v>0</v>
      </c>
      <c r="AL19" t="str">
        <f t="shared" si="29"/>
        <v xml:space="preserve">["VXP"] = 0; </v>
      </c>
      <c r="AM19" t="str">
        <f t="shared" si="30"/>
        <v>5</v>
      </c>
      <c r="AN19" t="str">
        <f t="shared" si="31"/>
        <v xml:space="preserve">["LP"] =  5; </v>
      </c>
      <c r="AO19" t="str">
        <f t="shared" si="32"/>
        <v>0</v>
      </c>
      <c r="AP19" t="str">
        <f t="shared" si="33"/>
        <v xml:space="preserve">["REP"] = 0; </v>
      </c>
      <c r="AQ19">
        <f>IF(LEN(L19)&gt;0,VLOOKUP(L19,Faction!A$2:B$77,2,FALSE),1)</f>
        <v>1</v>
      </c>
      <c r="AR19" t="str">
        <f t="shared" si="34"/>
        <v xml:space="preserve">["FACTION"] = 1; </v>
      </c>
      <c r="AS19" t="str">
        <f t="shared" si="35"/>
        <v xml:space="preserve">["TIER"] = 1; </v>
      </c>
      <c r="AT19" t="str">
        <f t="shared" si="36"/>
        <v xml:space="preserve">["MIN_LVL"] =   "1"; </v>
      </c>
      <c r="AU19" t="str">
        <f t="shared" si="37"/>
        <v/>
      </c>
      <c r="AV19" t="str">
        <f t="shared" si="38"/>
        <v xml:space="preserve">["NAME"] = { ["EN"] = "Swift to Anger"; }; </v>
      </c>
      <c r="AW19" t="str">
        <f t="shared" si="39"/>
        <v xml:space="preserve">["LORE"] = { ["EN"] = "Swift Strike and Swift Blade are dangerous attacks, but require dedication to master them."; }; </v>
      </c>
      <c r="AX19" t="str">
        <f t="shared" si="40"/>
        <v xml:space="preserve">["SUMMARY"] = { ["EN"] = "Strike enemies with Swift Strike 1000 times"; }; </v>
      </c>
      <c r="AY19" t="str">
        <f t="shared" si="41"/>
        <v/>
      </c>
      <c r="AZ19" t="str">
        <f t="shared" si="42"/>
        <v>};</v>
      </c>
    </row>
    <row r="20" spans="1:52" x14ac:dyDescent="0.25">
      <c r="A20">
        <v>1879277351</v>
      </c>
      <c r="B20">
        <v>12</v>
      </c>
      <c r="C20" t="s">
        <v>309</v>
      </c>
      <c r="D20" t="s">
        <v>22</v>
      </c>
      <c r="E20" t="s">
        <v>287</v>
      </c>
      <c r="F20" t="s">
        <v>22</v>
      </c>
      <c r="J20">
        <v>5</v>
      </c>
      <c r="M20" t="s">
        <v>2963</v>
      </c>
      <c r="N20" t="s">
        <v>2073</v>
      </c>
      <c r="O20">
        <v>1</v>
      </c>
      <c r="P20">
        <v>1</v>
      </c>
      <c r="T20" t="str">
        <f t="shared" si="15"/>
        <v xml:space="preserve"> [19] = {["ID"] = 1879277351; }; -- All in All (Champion)</v>
      </c>
      <c r="U20" s="1" t="str">
        <f t="shared" si="16"/>
        <v xml:space="preserve"> [19] = {["ID"] = 1879277351; ["SAVE_INDEX"] =  12; ["TYPE"] =  8; ["CRV"] = "Class";    ["SUBTYPE"] = 172;                        ["VXP"] = 0; ["LP"] =  5; ["REP"] = 0; ["FACTION"] = 1; ["TIER"] = 1; ["MIN_LVL"] =   "1"; ["NAME"] = { ["EN"] = "All in All"; }; ["LORE"] = { ["EN"] = "Your Blade Wall has the power to fell many a foe in a single swing."; }; ["SUMMARY"] = { ["EN"] = "Use Blade Wall 750 times"; }; };</v>
      </c>
      <c r="V20">
        <f t="shared" si="17"/>
        <v>19</v>
      </c>
      <c r="W20" t="str">
        <f t="shared" si="18"/>
        <v xml:space="preserve"> [19] = {</v>
      </c>
      <c r="X20" t="str">
        <f t="shared" si="19"/>
        <v xml:space="preserve">["ID"] = 1879277351; </v>
      </c>
      <c r="Y20" t="str">
        <f t="shared" si="20"/>
        <v xml:space="preserve">["ID"] = 1879277351; </v>
      </c>
      <c r="Z20" t="str">
        <f t="shared" si="21"/>
        <v/>
      </c>
      <c r="AA20" t="str">
        <f t="shared" si="22"/>
        <v xml:space="preserve"> (Champion)</v>
      </c>
      <c r="AB20" s="1" t="str">
        <f t="shared" si="23"/>
        <v xml:space="preserve">["SAVE_INDEX"] =  12; </v>
      </c>
      <c r="AC20">
        <f>VLOOKUP(D20,Type!A$2:B$16,2,FALSE)</f>
        <v>8</v>
      </c>
      <c r="AD20" t="str">
        <f t="shared" si="24"/>
        <v xml:space="preserve">["TYPE"] =  8; </v>
      </c>
      <c r="AE20" t="str">
        <f t="shared" si="25"/>
        <v xml:space="preserve">["CRV"] = "Class";    </v>
      </c>
      <c r="AF20">
        <f>IF(AND(F20="Class",NOT(ISBLANK(E20))),VLOOKUP(E20,Class!A$1:B$12,2,FALSE),"")</f>
        <v>172</v>
      </c>
      <c r="AG20" t="str">
        <f>IF(AND(F20="Vocation",NOT(ISBLANK(E20))),VLOOKUP(E20,Vocation!A$1:B$8,2,FALSE),"")</f>
        <v/>
      </c>
      <c r="AH20" t="str">
        <f>IF(
  LEN(AF20)=0,
    IF(
    LEN(AG20)=0,
    "  0",
    CONCATENATE(REPT(" ",Vocation!B$12-LEN(AG20)),AG20)),
  CONCATENATE(REPT(" ",Vocation!B$12-LEN(AF20)),AF20))</f>
        <v>172</v>
      </c>
      <c r="AI20" t="str">
        <f t="shared" si="26"/>
        <v xml:space="preserve">["SUBTYPE"] = 172; </v>
      </c>
      <c r="AJ20" t="str">
        <f t="shared" si="27"/>
        <v xml:space="preserve">                       </v>
      </c>
      <c r="AK20" t="str">
        <f t="shared" si="28"/>
        <v>0</v>
      </c>
      <c r="AL20" t="str">
        <f t="shared" si="29"/>
        <v xml:space="preserve">["VXP"] = 0; </v>
      </c>
      <c r="AM20" t="str">
        <f t="shared" si="30"/>
        <v>5</v>
      </c>
      <c r="AN20" t="str">
        <f t="shared" si="31"/>
        <v xml:space="preserve">["LP"] =  5; </v>
      </c>
      <c r="AO20" t="str">
        <f t="shared" si="32"/>
        <v>0</v>
      </c>
      <c r="AP20" t="str">
        <f t="shared" si="33"/>
        <v xml:space="preserve">["REP"] = 0; </v>
      </c>
      <c r="AQ20">
        <f>IF(LEN(L20)&gt;0,VLOOKUP(L20,Faction!A$2:B$77,2,FALSE),1)</f>
        <v>1</v>
      </c>
      <c r="AR20" t="str">
        <f t="shared" si="34"/>
        <v xml:space="preserve">["FACTION"] = 1; </v>
      </c>
      <c r="AS20" t="str">
        <f t="shared" si="35"/>
        <v xml:space="preserve">["TIER"] = 1; </v>
      </c>
      <c r="AT20" t="str">
        <f t="shared" si="36"/>
        <v xml:space="preserve">["MIN_LVL"] =   "1"; </v>
      </c>
      <c r="AU20" t="str">
        <f t="shared" si="37"/>
        <v/>
      </c>
      <c r="AV20" t="str">
        <f t="shared" si="38"/>
        <v xml:space="preserve">["NAME"] = { ["EN"] = "All in All"; }; </v>
      </c>
      <c r="AW20" t="str">
        <f t="shared" si="39"/>
        <v xml:space="preserve">["LORE"] = { ["EN"] = "Your Blade Wall has the power to fell many a foe in a single swing."; }; </v>
      </c>
      <c r="AX20" t="str">
        <f t="shared" si="40"/>
        <v xml:space="preserve">["SUMMARY"] = { ["EN"] = "Use Blade Wall 750 times"; }; </v>
      </c>
      <c r="AY20" t="str">
        <f t="shared" si="41"/>
        <v/>
      </c>
      <c r="AZ20" t="str">
        <f t="shared" si="42"/>
        <v>};</v>
      </c>
    </row>
    <row r="21" spans="1:52" x14ac:dyDescent="0.25">
      <c r="A21">
        <v>1879277355</v>
      </c>
      <c r="B21">
        <v>13</v>
      </c>
      <c r="C21" t="s">
        <v>310</v>
      </c>
      <c r="D21" t="s">
        <v>22</v>
      </c>
      <c r="E21" t="s">
        <v>287</v>
      </c>
      <c r="F21" t="s">
        <v>22</v>
      </c>
      <c r="J21">
        <v>5</v>
      </c>
      <c r="M21" t="s">
        <v>2964</v>
      </c>
      <c r="N21" t="s">
        <v>1917</v>
      </c>
      <c r="O21">
        <v>1</v>
      </c>
      <c r="P21">
        <v>1</v>
      </c>
      <c r="T21" t="str">
        <f t="shared" si="15"/>
        <v xml:space="preserve"> [20] = {["ID"] = 1879277355; }; -- Deadly Strikes (Champion)</v>
      </c>
      <c r="U21" s="1" t="str">
        <f t="shared" si="16"/>
        <v xml:space="preserve"> [20] = {["ID"] = 1879277355; ["SAVE_INDEX"] =  13; ["TYPE"] =  8; ["CRV"] = "Class";    ["SUBTYPE"] = 172;                        ["VXP"] = 0; ["LP"] =  5; ["REP"] = 0; ["FACTION"] = 1; ["TIER"] = 1; ["MIN_LVL"] =   "1"; ["NAME"] = { ["EN"] = "Deadly Strikes"; }; ["LORE"] = { ["EN"] = "Champions are known for their reckless and powerful strikes in battle, cleaving any foolish enough to stand in their way."; }; ["SUMMARY"] = { ["EN"] = "Land blows with Savage Strikes 500 times"; }; };</v>
      </c>
      <c r="V21">
        <f t="shared" si="17"/>
        <v>20</v>
      </c>
      <c r="W21" t="str">
        <f t="shared" si="18"/>
        <v xml:space="preserve"> [20] = {</v>
      </c>
      <c r="X21" t="str">
        <f t="shared" si="19"/>
        <v xml:space="preserve">["ID"] = 1879277355; </v>
      </c>
      <c r="Y21" t="str">
        <f t="shared" si="20"/>
        <v xml:space="preserve">["ID"] = 1879277355; </v>
      </c>
      <c r="Z21" t="str">
        <f t="shared" si="21"/>
        <v/>
      </c>
      <c r="AA21" t="str">
        <f t="shared" si="22"/>
        <v xml:space="preserve"> (Champion)</v>
      </c>
      <c r="AB21" s="1" t="str">
        <f t="shared" si="23"/>
        <v xml:space="preserve">["SAVE_INDEX"] =  13; </v>
      </c>
      <c r="AC21">
        <f>VLOOKUP(D21,Type!A$2:B$16,2,FALSE)</f>
        <v>8</v>
      </c>
      <c r="AD21" t="str">
        <f t="shared" si="24"/>
        <v xml:space="preserve">["TYPE"] =  8; </v>
      </c>
      <c r="AE21" t="str">
        <f t="shared" si="25"/>
        <v xml:space="preserve">["CRV"] = "Class";    </v>
      </c>
      <c r="AF21">
        <f>IF(AND(F21="Class",NOT(ISBLANK(E21))),VLOOKUP(E21,Class!A$1:B$12,2,FALSE),"")</f>
        <v>172</v>
      </c>
      <c r="AG21" t="str">
        <f>IF(AND(F21="Vocation",NOT(ISBLANK(E21))),VLOOKUP(E21,Vocation!A$1:B$8,2,FALSE),"")</f>
        <v/>
      </c>
      <c r="AH21" t="str">
        <f>IF(
  LEN(AF21)=0,
    IF(
    LEN(AG21)=0,
    "  0",
    CONCATENATE(REPT(" ",Vocation!B$12-LEN(AG21)),AG21)),
  CONCATENATE(REPT(" ",Vocation!B$12-LEN(AF21)),AF21))</f>
        <v>172</v>
      </c>
      <c r="AI21" t="str">
        <f t="shared" si="26"/>
        <v xml:space="preserve">["SUBTYPE"] = 172; </v>
      </c>
      <c r="AJ21" t="str">
        <f t="shared" si="27"/>
        <v xml:space="preserve">                       </v>
      </c>
      <c r="AK21" t="str">
        <f t="shared" si="28"/>
        <v>0</v>
      </c>
      <c r="AL21" t="str">
        <f t="shared" si="29"/>
        <v xml:space="preserve">["VXP"] = 0; </v>
      </c>
      <c r="AM21" t="str">
        <f t="shared" si="30"/>
        <v>5</v>
      </c>
      <c r="AN21" t="str">
        <f t="shared" si="31"/>
        <v xml:space="preserve">["LP"] =  5; </v>
      </c>
      <c r="AO21" t="str">
        <f t="shared" si="32"/>
        <v>0</v>
      </c>
      <c r="AP21" t="str">
        <f t="shared" si="33"/>
        <v xml:space="preserve">["REP"] = 0; </v>
      </c>
      <c r="AQ21">
        <f>IF(LEN(L21)&gt;0,VLOOKUP(L21,Faction!A$2:B$77,2,FALSE),1)</f>
        <v>1</v>
      </c>
      <c r="AR21" t="str">
        <f t="shared" si="34"/>
        <v xml:space="preserve">["FACTION"] = 1; </v>
      </c>
      <c r="AS21" t="str">
        <f t="shared" si="35"/>
        <v xml:space="preserve">["TIER"] = 1; </v>
      </c>
      <c r="AT21" t="str">
        <f t="shared" si="36"/>
        <v xml:space="preserve">["MIN_LVL"] =   "1"; </v>
      </c>
      <c r="AU21" t="str">
        <f t="shared" si="37"/>
        <v/>
      </c>
      <c r="AV21" t="str">
        <f t="shared" si="38"/>
        <v xml:space="preserve">["NAME"] = { ["EN"] = "Deadly Strikes"; }; </v>
      </c>
      <c r="AW21" t="str">
        <f t="shared" si="39"/>
        <v xml:space="preserve">["LORE"] = { ["EN"] = "Champions are known for their reckless and powerful strikes in battle, cleaving any foolish enough to stand in their way."; }; </v>
      </c>
      <c r="AX21" t="str">
        <f t="shared" si="40"/>
        <v xml:space="preserve">["SUMMARY"] = { ["EN"] = "Land blows with Savage Strikes 500 times"; }; </v>
      </c>
      <c r="AY21" t="str">
        <f t="shared" si="41"/>
        <v/>
      </c>
      <c r="AZ21" t="str">
        <f t="shared" si="42"/>
        <v>};</v>
      </c>
    </row>
    <row r="22" spans="1:52" x14ac:dyDescent="0.25">
      <c r="A22">
        <v>1879277168</v>
      </c>
      <c r="B22">
        <v>294</v>
      </c>
      <c r="C22" s="2" t="s">
        <v>112</v>
      </c>
      <c r="D22" t="s">
        <v>22</v>
      </c>
      <c r="E22" t="s">
        <v>288</v>
      </c>
      <c r="F22" t="s">
        <v>22</v>
      </c>
      <c r="M22" t="s">
        <v>2775</v>
      </c>
      <c r="N22" t="s">
        <v>2047</v>
      </c>
      <c r="O22">
        <v>0</v>
      </c>
      <c r="P22">
        <v>1</v>
      </c>
      <c r="T22" t="str">
        <f t="shared" si="15"/>
        <v xml:space="preserve"> [21] = {["ID"] = 1879277168; }; -- Class Deeds - Tier 1 (Guardian)</v>
      </c>
      <c r="U22" s="1" t="str">
        <f t="shared" si="16"/>
        <v xml:space="preserve"> [21] = {["ID"] = 1879277168; ["SAVE_INDEX"] = 294; ["TYPE"] =  8; ["CRV"] = "Class";    ["SUBTYPE"] =  23;                        ["VXP"] = 0; ["LP"] =  0; ["REP"] = 0; ["FACTION"] = 1; ["TIER"] = 0; ["MIN_LVL"] =   "1"; ["NAME"] = { ["EN"] = "Class Deeds - Tier 1"; }; ["LORE"] = { ["EN"] = "Complete these three deeds to earn a Class Trait Point."; }; ["SUMMARY"] = { ["EN"] = "Complete Stinging Blow, Shield Expertise, Reactive Block"; }; };</v>
      </c>
      <c r="V22">
        <f t="shared" si="17"/>
        <v>21</v>
      </c>
      <c r="W22" t="str">
        <f t="shared" si="18"/>
        <v xml:space="preserve"> [21] = {</v>
      </c>
      <c r="X22" t="str">
        <f t="shared" si="19"/>
        <v xml:space="preserve">["ID"] = 1879277168; </v>
      </c>
      <c r="Y22" t="str">
        <f t="shared" si="20"/>
        <v xml:space="preserve">["ID"] = 1879277168; </v>
      </c>
      <c r="Z22" t="str">
        <f t="shared" si="21"/>
        <v/>
      </c>
      <c r="AA22" t="str">
        <f t="shared" si="22"/>
        <v xml:space="preserve"> (Guardian)</v>
      </c>
      <c r="AB22" s="1" t="str">
        <f t="shared" si="23"/>
        <v xml:space="preserve">["SAVE_INDEX"] = 294; </v>
      </c>
      <c r="AC22">
        <f>VLOOKUP(D22,Type!A$2:B$16,2,FALSE)</f>
        <v>8</v>
      </c>
      <c r="AD22" t="str">
        <f t="shared" si="24"/>
        <v xml:space="preserve">["TYPE"] =  8; </v>
      </c>
      <c r="AE22" t="str">
        <f t="shared" si="25"/>
        <v xml:space="preserve">["CRV"] = "Class";    </v>
      </c>
      <c r="AF22">
        <f>IF(AND(F22="Class",NOT(ISBLANK(E22))),VLOOKUP(E22,Class!A$1:B$12,2,FALSE),"")</f>
        <v>23</v>
      </c>
      <c r="AG22" t="str">
        <f>IF(AND(F22="Vocation",NOT(ISBLANK(E22))),VLOOKUP(E22,Vocation!A$1:B$8,2,FALSE),"")</f>
        <v/>
      </c>
      <c r="AH22" t="str">
        <f>IF(
  LEN(AF22)=0,
    IF(
    LEN(AG22)=0,
    "  0",
    CONCATENATE(REPT(" ",Vocation!B$12-LEN(AG22)),AG22)),
  CONCATENATE(REPT(" ",Vocation!B$12-LEN(AF22)),AF22))</f>
        <v xml:space="preserve"> 23</v>
      </c>
      <c r="AI22" t="str">
        <f t="shared" si="26"/>
        <v xml:space="preserve">["SUBTYPE"] =  23; </v>
      </c>
      <c r="AJ22" t="str">
        <f t="shared" si="27"/>
        <v xml:space="preserve">                       </v>
      </c>
      <c r="AK22" t="str">
        <f t="shared" si="28"/>
        <v>0</v>
      </c>
      <c r="AL22" t="str">
        <f t="shared" si="29"/>
        <v xml:space="preserve">["VXP"] = 0; </v>
      </c>
      <c r="AM22" t="str">
        <f t="shared" si="30"/>
        <v>0</v>
      </c>
      <c r="AN22" t="str">
        <f t="shared" si="31"/>
        <v xml:space="preserve">["LP"] =  0; </v>
      </c>
      <c r="AO22" t="str">
        <f t="shared" si="32"/>
        <v>0</v>
      </c>
      <c r="AP22" t="str">
        <f t="shared" si="33"/>
        <v xml:space="preserve">["REP"] = 0; </v>
      </c>
      <c r="AQ22">
        <f>IF(LEN(L22)&gt;0,VLOOKUP(L22,Faction!A$2:B$77,2,FALSE),1)</f>
        <v>1</v>
      </c>
      <c r="AR22" t="str">
        <f t="shared" si="34"/>
        <v xml:space="preserve">["FACTION"] = 1; </v>
      </c>
      <c r="AS22" t="str">
        <f t="shared" si="35"/>
        <v xml:space="preserve">["TIER"] = 0; </v>
      </c>
      <c r="AT22" t="str">
        <f t="shared" si="36"/>
        <v xml:space="preserve">["MIN_LVL"] =   "1"; </v>
      </c>
      <c r="AU22" t="str">
        <f t="shared" si="37"/>
        <v/>
      </c>
      <c r="AV22" t="str">
        <f t="shared" si="38"/>
        <v xml:space="preserve">["NAME"] = { ["EN"] = "Class Deeds - Tier 1"; }; </v>
      </c>
      <c r="AW22" t="str">
        <f t="shared" si="39"/>
        <v xml:space="preserve">["LORE"] = { ["EN"] = "Complete these three deeds to earn a Class Trait Point."; }; </v>
      </c>
      <c r="AX22" t="str">
        <f t="shared" si="40"/>
        <v xml:space="preserve">["SUMMARY"] = { ["EN"] = "Complete Stinging Blow, Shield Expertise, Reactive Block"; }; </v>
      </c>
      <c r="AY22" t="str">
        <f t="shared" si="41"/>
        <v/>
      </c>
      <c r="AZ22" t="str">
        <f t="shared" si="42"/>
        <v>};</v>
      </c>
    </row>
    <row r="23" spans="1:52" x14ac:dyDescent="0.25">
      <c r="A23">
        <v>1879278725</v>
      </c>
      <c r="B23">
        <v>14</v>
      </c>
      <c r="C23" t="s">
        <v>305</v>
      </c>
      <c r="D23" t="s">
        <v>22</v>
      </c>
      <c r="E23" t="s">
        <v>288</v>
      </c>
      <c r="F23" t="s">
        <v>22</v>
      </c>
      <c r="J23">
        <v>5</v>
      </c>
      <c r="M23" t="s">
        <v>2965</v>
      </c>
      <c r="N23" t="s">
        <v>1924</v>
      </c>
      <c r="O23">
        <v>1</v>
      </c>
      <c r="P23">
        <v>1</v>
      </c>
      <c r="T23" t="str">
        <f t="shared" si="15"/>
        <v xml:space="preserve"> [22] = {["ID"] = 1879278725; }; -- Stinging Blow (Guardian)</v>
      </c>
      <c r="U23" s="1" t="str">
        <f t="shared" si="16"/>
        <v xml:space="preserve"> [22] = {["ID"] = 1879278725; ["SAVE_INDEX"] =  14; ["TYPE"] =  8; ["CRV"] = "Class";    ["SUBTYPE"] =  23;                        ["VXP"] = 0; ["LP"] =  5; ["REP"] = 0; ["FACTION"] = 1; ["TIER"] = 1; ["MIN_LVL"] =   "1"; ["NAME"] = { ["EN"] = "Stinging Blow"; }; ["LORE"] = { ["EN"] = "Sometimes the most basic styles avail the greatest results."; }; ["SUMMARY"] = { ["EN"] = "Strike enemies with the Sting skill 750 times"; }; };</v>
      </c>
      <c r="V23">
        <f t="shared" si="17"/>
        <v>22</v>
      </c>
      <c r="W23" t="str">
        <f t="shared" si="18"/>
        <v xml:space="preserve"> [22] = {</v>
      </c>
      <c r="X23" t="str">
        <f t="shared" si="19"/>
        <v xml:space="preserve">["ID"] = 1879278725; </v>
      </c>
      <c r="Y23" t="str">
        <f t="shared" si="20"/>
        <v xml:space="preserve">["ID"] = 1879278725; </v>
      </c>
      <c r="Z23" t="str">
        <f t="shared" si="21"/>
        <v/>
      </c>
      <c r="AA23" t="str">
        <f t="shared" si="22"/>
        <v xml:space="preserve"> (Guardian)</v>
      </c>
      <c r="AB23" s="1" t="str">
        <f t="shared" si="23"/>
        <v xml:space="preserve">["SAVE_INDEX"] =  14; </v>
      </c>
      <c r="AC23">
        <f>VLOOKUP(D23,Type!A$2:B$16,2,FALSE)</f>
        <v>8</v>
      </c>
      <c r="AD23" t="str">
        <f t="shared" si="24"/>
        <v xml:space="preserve">["TYPE"] =  8; </v>
      </c>
      <c r="AE23" t="str">
        <f t="shared" si="25"/>
        <v xml:space="preserve">["CRV"] = "Class";    </v>
      </c>
      <c r="AF23">
        <f>IF(AND(F23="Class",NOT(ISBLANK(E23))),VLOOKUP(E23,Class!A$1:B$12,2,FALSE),"")</f>
        <v>23</v>
      </c>
      <c r="AG23" t="str">
        <f>IF(AND(F23="Vocation",NOT(ISBLANK(E23))),VLOOKUP(E23,Vocation!A$1:B$8,2,FALSE),"")</f>
        <v/>
      </c>
      <c r="AH23" t="str">
        <f>IF(
  LEN(AF23)=0,
    IF(
    LEN(AG23)=0,
    "  0",
    CONCATENATE(REPT(" ",Vocation!B$12-LEN(AG23)),AG23)),
  CONCATENATE(REPT(" ",Vocation!B$12-LEN(AF23)),AF23))</f>
        <v xml:space="preserve"> 23</v>
      </c>
      <c r="AI23" t="str">
        <f t="shared" si="26"/>
        <v xml:space="preserve">["SUBTYPE"] =  23; </v>
      </c>
      <c r="AJ23" t="str">
        <f t="shared" si="27"/>
        <v xml:space="preserve">                       </v>
      </c>
      <c r="AK23" t="str">
        <f t="shared" si="28"/>
        <v>0</v>
      </c>
      <c r="AL23" t="str">
        <f t="shared" si="29"/>
        <v xml:space="preserve">["VXP"] = 0; </v>
      </c>
      <c r="AM23" t="str">
        <f t="shared" si="30"/>
        <v>5</v>
      </c>
      <c r="AN23" t="str">
        <f t="shared" si="31"/>
        <v xml:space="preserve">["LP"] =  5; </v>
      </c>
      <c r="AO23" t="str">
        <f t="shared" si="32"/>
        <v>0</v>
      </c>
      <c r="AP23" t="str">
        <f t="shared" si="33"/>
        <v xml:space="preserve">["REP"] = 0; </v>
      </c>
      <c r="AQ23">
        <f>IF(LEN(L23)&gt;0,VLOOKUP(L23,Faction!A$2:B$77,2,FALSE),1)</f>
        <v>1</v>
      </c>
      <c r="AR23" t="str">
        <f t="shared" si="34"/>
        <v xml:space="preserve">["FACTION"] = 1; </v>
      </c>
      <c r="AS23" t="str">
        <f t="shared" si="35"/>
        <v xml:space="preserve">["TIER"] = 1; </v>
      </c>
      <c r="AT23" t="str">
        <f t="shared" si="36"/>
        <v xml:space="preserve">["MIN_LVL"] =   "1"; </v>
      </c>
      <c r="AU23" t="str">
        <f t="shared" si="37"/>
        <v/>
      </c>
      <c r="AV23" t="str">
        <f t="shared" si="38"/>
        <v xml:space="preserve">["NAME"] = { ["EN"] = "Stinging Blow"; }; </v>
      </c>
      <c r="AW23" t="str">
        <f t="shared" si="39"/>
        <v xml:space="preserve">["LORE"] = { ["EN"] = "Sometimes the most basic styles avail the greatest results."; }; </v>
      </c>
      <c r="AX23" t="str">
        <f t="shared" si="40"/>
        <v xml:space="preserve">["SUMMARY"] = { ["EN"] = "Strike enemies with the Sting skill 750 times"; }; </v>
      </c>
      <c r="AY23" t="str">
        <f t="shared" si="41"/>
        <v/>
      </c>
      <c r="AZ23" t="str">
        <f t="shared" si="42"/>
        <v>};</v>
      </c>
    </row>
    <row r="24" spans="1:52" x14ac:dyDescent="0.25">
      <c r="A24">
        <v>1879278722</v>
      </c>
      <c r="B24">
        <v>15</v>
      </c>
      <c r="C24" t="s">
        <v>306</v>
      </c>
      <c r="D24" t="s">
        <v>22</v>
      </c>
      <c r="E24" t="s">
        <v>288</v>
      </c>
      <c r="F24" t="s">
        <v>22</v>
      </c>
      <c r="J24">
        <v>5</v>
      </c>
      <c r="M24" t="s">
        <v>2966</v>
      </c>
      <c r="N24" t="s">
        <v>1927</v>
      </c>
      <c r="O24">
        <v>1</v>
      </c>
      <c r="P24">
        <v>1</v>
      </c>
      <c r="T24" t="str">
        <f t="shared" si="15"/>
        <v xml:space="preserve"> [23] = {["ID"] = 1879278722; }; -- Shield Expertise (Guardian)</v>
      </c>
      <c r="U24" s="1" t="str">
        <f t="shared" si="16"/>
        <v xml:space="preserve"> [23] = {["ID"] = 1879278722; ["SAVE_INDEX"] =  15; ["TYPE"] =  8; ["CRV"] = "Class";    ["SUBTYPE"] =  23;                        ["VXP"] = 0; ["LP"] =  5; ["REP"] = 0; ["FACTION"] = 1; ["TIER"] = 1; ["MIN_LVL"] =   "1"; ["NAME"] = { ["EN"] = "Shield Expertise"; }; ["LORE"] = { ["EN"] = "To truly measure the worth of a shield, one must master it as a living thing with a motion and cunning equal to that of any sword or bow."; }; ["SUMMARY"] = { ["EN"] = "Strike enemies with Shield-blow 1,500 times"; }; };</v>
      </c>
      <c r="V24">
        <f t="shared" si="17"/>
        <v>23</v>
      </c>
      <c r="W24" t="str">
        <f t="shared" si="18"/>
        <v xml:space="preserve"> [23] = {</v>
      </c>
      <c r="X24" t="str">
        <f t="shared" si="19"/>
        <v xml:space="preserve">["ID"] = 1879278722; </v>
      </c>
      <c r="Y24" t="str">
        <f t="shared" si="20"/>
        <v xml:space="preserve">["ID"] = 1879278722; </v>
      </c>
      <c r="Z24" t="str">
        <f t="shared" si="21"/>
        <v/>
      </c>
      <c r="AA24" t="str">
        <f t="shared" si="22"/>
        <v xml:space="preserve"> (Guardian)</v>
      </c>
      <c r="AB24" s="1" t="str">
        <f t="shared" si="23"/>
        <v xml:space="preserve">["SAVE_INDEX"] =  15; </v>
      </c>
      <c r="AC24">
        <f>VLOOKUP(D24,Type!A$2:B$16,2,FALSE)</f>
        <v>8</v>
      </c>
      <c r="AD24" t="str">
        <f t="shared" si="24"/>
        <v xml:space="preserve">["TYPE"] =  8; </v>
      </c>
      <c r="AE24" t="str">
        <f t="shared" si="25"/>
        <v xml:space="preserve">["CRV"] = "Class";    </v>
      </c>
      <c r="AF24">
        <f>IF(AND(F24="Class",NOT(ISBLANK(E24))),VLOOKUP(E24,Class!A$1:B$12,2,FALSE),"")</f>
        <v>23</v>
      </c>
      <c r="AG24" t="str">
        <f>IF(AND(F24="Vocation",NOT(ISBLANK(E24))),VLOOKUP(E24,Vocation!A$1:B$8,2,FALSE),"")</f>
        <v/>
      </c>
      <c r="AH24" t="str">
        <f>IF(
  LEN(AF24)=0,
    IF(
    LEN(AG24)=0,
    "  0",
    CONCATENATE(REPT(" ",Vocation!B$12-LEN(AG24)),AG24)),
  CONCATENATE(REPT(" ",Vocation!B$12-LEN(AF24)),AF24))</f>
        <v xml:space="preserve"> 23</v>
      </c>
      <c r="AI24" t="str">
        <f t="shared" si="26"/>
        <v xml:space="preserve">["SUBTYPE"] =  23; </v>
      </c>
      <c r="AJ24" t="str">
        <f t="shared" si="27"/>
        <v xml:space="preserve">                       </v>
      </c>
      <c r="AK24" t="str">
        <f t="shared" si="28"/>
        <v>0</v>
      </c>
      <c r="AL24" t="str">
        <f t="shared" si="29"/>
        <v xml:space="preserve">["VXP"] = 0; </v>
      </c>
      <c r="AM24" t="str">
        <f t="shared" si="30"/>
        <v>5</v>
      </c>
      <c r="AN24" t="str">
        <f t="shared" si="31"/>
        <v xml:space="preserve">["LP"] =  5; </v>
      </c>
      <c r="AO24" t="str">
        <f t="shared" si="32"/>
        <v>0</v>
      </c>
      <c r="AP24" t="str">
        <f t="shared" si="33"/>
        <v xml:space="preserve">["REP"] = 0; </v>
      </c>
      <c r="AQ24">
        <f>IF(LEN(L24)&gt;0,VLOOKUP(L24,Faction!A$2:B$77,2,FALSE),1)</f>
        <v>1</v>
      </c>
      <c r="AR24" t="str">
        <f t="shared" si="34"/>
        <v xml:space="preserve">["FACTION"] = 1; </v>
      </c>
      <c r="AS24" t="str">
        <f t="shared" si="35"/>
        <v xml:space="preserve">["TIER"] = 1; </v>
      </c>
      <c r="AT24" t="str">
        <f t="shared" si="36"/>
        <v xml:space="preserve">["MIN_LVL"] =   "1"; </v>
      </c>
      <c r="AU24" t="str">
        <f t="shared" si="37"/>
        <v/>
      </c>
      <c r="AV24" t="str">
        <f t="shared" si="38"/>
        <v xml:space="preserve">["NAME"] = { ["EN"] = "Shield Expertise"; }; </v>
      </c>
      <c r="AW24" t="str">
        <f t="shared" si="39"/>
        <v xml:space="preserve">["LORE"] = { ["EN"] = "To truly measure the worth of a shield, one must master it as a living thing with a motion and cunning equal to that of any sword or bow."; }; </v>
      </c>
      <c r="AX24" t="str">
        <f t="shared" si="40"/>
        <v xml:space="preserve">["SUMMARY"] = { ["EN"] = "Strike enemies with Shield-blow 1,500 times"; }; </v>
      </c>
      <c r="AY24" t="str">
        <f t="shared" si="41"/>
        <v/>
      </c>
      <c r="AZ24" t="str">
        <f t="shared" si="42"/>
        <v>};</v>
      </c>
    </row>
    <row r="25" spans="1:52" x14ac:dyDescent="0.25">
      <c r="A25">
        <v>1879278724</v>
      </c>
      <c r="B25">
        <v>16</v>
      </c>
      <c r="C25" t="s">
        <v>307</v>
      </c>
      <c r="D25" t="s">
        <v>22</v>
      </c>
      <c r="E25" t="s">
        <v>288</v>
      </c>
      <c r="F25" t="s">
        <v>22</v>
      </c>
      <c r="J25">
        <v>5</v>
      </c>
      <c r="M25" t="s">
        <v>2967</v>
      </c>
      <c r="N25" t="s">
        <v>1925</v>
      </c>
      <c r="O25">
        <v>1</v>
      </c>
      <c r="P25">
        <v>1</v>
      </c>
      <c r="T25" t="str">
        <f t="shared" si="15"/>
        <v xml:space="preserve"> [24] = {["ID"] = 1879278724; }; -- Reactive Block (Guardian)</v>
      </c>
      <c r="U25" s="1" t="str">
        <f t="shared" si="16"/>
        <v xml:space="preserve"> [24] = {["ID"] = 1879278724; ["SAVE_INDEX"] =  16; ["TYPE"] =  8; ["CRV"] = "Class";    ["SUBTYPE"] =  23;                        ["VXP"] = 0; ["LP"] =  5; ["REP"] = 0; ["FACTION"] = 1; ["TIER"] = 1; ["MIN_LVL"] =   "1"; ["NAME"] = { ["EN"] = "Reactive Block"; }; ["LORE"] = { ["EN"] = "A shield is not simply some hobbit's door that has been strapped to your arm. It is as effective a weapon as any, and better than most for one who has mastered it."; }; ["SUMMARY"] = { ["EN"] = "Strike enemies with Shield-swipe 400 times"; }; };</v>
      </c>
      <c r="V25">
        <f t="shared" si="17"/>
        <v>24</v>
      </c>
      <c r="W25" t="str">
        <f t="shared" si="18"/>
        <v xml:space="preserve"> [24] = {</v>
      </c>
      <c r="X25" t="str">
        <f t="shared" si="19"/>
        <v xml:space="preserve">["ID"] = 1879278724; </v>
      </c>
      <c r="Y25" t="str">
        <f t="shared" si="20"/>
        <v xml:space="preserve">["ID"] = 1879278724; </v>
      </c>
      <c r="Z25" t="str">
        <f t="shared" si="21"/>
        <v/>
      </c>
      <c r="AA25" t="str">
        <f t="shared" si="22"/>
        <v xml:space="preserve"> (Guardian)</v>
      </c>
      <c r="AB25" s="1" t="str">
        <f t="shared" si="23"/>
        <v xml:space="preserve">["SAVE_INDEX"] =  16; </v>
      </c>
      <c r="AC25">
        <f>VLOOKUP(D25,Type!A$2:B$16,2,FALSE)</f>
        <v>8</v>
      </c>
      <c r="AD25" t="str">
        <f t="shared" si="24"/>
        <v xml:space="preserve">["TYPE"] =  8; </v>
      </c>
      <c r="AE25" t="str">
        <f t="shared" si="25"/>
        <v xml:space="preserve">["CRV"] = "Class";    </v>
      </c>
      <c r="AF25">
        <f>IF(AND(F25="Class",NOT(ISBLANK(E25))),VLOOKUP(E25,Class!A$1:B$12,2,FALSE),"")</f>
        <v>23</v>
      </c>
      <c r="AG25" t="str">
        <f>IF(AND(F25="Vocation",NOT(ISBLANK(E25))),VLOOKUP(E25,Vocation!A$1:B$8,2,FALSE),"")</f>
        <v/>
      </c>
      <c r="AH25" t="str">
        <f>IF(
  LEN(AF25)=0,
    IF(
    LEN(AG25)=0,
    "  0",
    CONCATENATE(REPT(" ",Vocation!B$12-LEN(AG25)),AG25)),
  CONCATENATE(REPT(" ",Vocation!B$12-LEN(AF25)),AF25))</f>
        <v xml:space="preserve"> 23</v>
      </c>
      <c r="AI25" t="str">
        <f t="shared" si="26"/>
        <v xml:space="preserve">["SUBTYPE"] =  23; </v>
      </c>
      <c r="AJ25" t="str">
        <f t="shared" si="27"/>
        <v xml:space="preserve">                       </v>
      </c>
      <c r="AK25" t="str">
        <f t="shared" si="28"/>
        <v>0</v>
      </c>
      <c r="AL25" t="str">
        <f t="shared" si="29"/>
        <v xml:space="preserve">["VXP"] = 0; </v>
      </c>
      <c r="AM25" t="str">
        <f t="shared" si="30"/>
        <v>5</v>
      </c>
      <c r="AN25" t="str">
        <f t="shared" si="31"/>
        <v xml:space="preserve">["LP"] =  5; </v>
      </c>
      <c r="AO25" t="str">
        <f t="shared" si="32"/>
        <v>0</v>
      </c>
      <c r="AP25" t="str">
        <f t="shared" si="33"/>
        <v xml:space="preserve">["REP"] = 0; </v>
      </c>
      <c r="AQ25">
        <f>IF(LEN(L25)&gt;0,VLOOKUP(L25,Faction!A$2:B$77,2,FALSE),1)</f>
        <v>1</v>
      </c>
      <c r="AR25" t="str">
        <f t="shared" si="34"/>
        <v xml:space="preserve">["FACTION"] = 1; </v>
      </c>
      <c r="AS25" t="str">
        <f t="shared" si="35"/>
        <v xml:space="preserve">["TIER"] = 1; </v>
      </c>
      <c r="AT25" t="str">
        <f t="shared" si="36"/>
        <v xml:space="preserve">["MIN_LVL"] =   "1"; </v>
      </c>
      <c r="AU25" t="str">
        <f t="shared" si="37"/>
        <v/>
      </c>
      <c r="AV25" t="str">
        <f t="shared" si="38"/>
        <v xml:space="preserve">["NAME"] = { ["EN"] = "Reactive Block"; }; </v>
      </c>
      <c r="AW25" t="str">
        <f t="shared" si="39"/>
        <v xml:space="preserve">["LORE"] = { ["EN"] = "A shield is not simply some hobbit's door that has been strapped to your arm. It is as effective a weapon as any, and better than most for one who has mastered it."; }; </v>
      </c>
      <c r="AX25" t="str">
        <f t="shared" si="40"/>
        <v xml:space="preserve">["SUMMARY"] = { ["EN"] = "Strike enemies with Shield-swipe 400 times"; }; </v>
      </c>
      <c r="AY25" t="str">
        <f t="shared" si="41"/>
        <v/>
      </c>
      <c r="AZ25" t="str">
        <f t="shared" si="42"/>
        <v>};</v>
      </c>
    </row>
    <row r="26" spans="1:52" x14ac:dyDescent="0.25">
      <c r="A26">
        <v>1879277181</v>
      </c>
      <c r="B26">
        <v>295</v>
      </c>
      <c r="C26" s="2" t="s">
        <v>112</v>
      </c>
      <c r="D26" t="s">
        <v>22</v>
      </c>
      <c r="E26" t="s">
        <v>289</v>
      </c>
      <c r="F26" t="s">
        <v>22</v>
      </c>
      <c r="M26" t="s">
        <v>2776</v>
      </c>
      <c r="N26" t="s">
        <v>2047</v>
      </c>
      <c r="O26">
        <v>0</v>
      </c>
      <c r="P26">
        <v>1</v>
      </c>
      <c r="T26" t="str">
        <f t="shared" si="15"/>
        <v xml:space="preserve"> [25] = {["ID"] = 1879277181; }; -- Class Deeds - Tier 1 (Hunter)</v>
      </c>
      <c r="U26" s="1" t="str">
        <f t="shared" si="16"/>
        <v xml:space="preserve"> [25] = {["ID"] = 1879277181; ["SAVE_INDEX"] = 295; ["TYPE"] =  8; ["CRV"] = "Class";    ["SUBTYPE"] = 162;                        ["VXP"] = 0; ["LP"] =  0; ["REP"] = 0; ["FACTION"] = 1; ["TIER"] = 0; ["MIN_LVL"] =   "1"; ["NAME"] = { ["EN"] = "Class Deeds - Tier 1"; }; ["LORE"] = { ["EN"] = "Complete these three deeds to earn a Class Trait Point."; }; ["SUMMARY"] = { ["EN"] = "Complete Quick as the Wind, Sturdy Traps, Blindsided"; }; };</v>
      </c>
      <c r="V26">
        <f t="shared" si="17"/>
        <v>25</v>
      </c>
      <c r="W26" t="str">
        <f t="shared" si="18"/>
        <v xml:space="preserve"> [25] = {</v>
      </c>
      <c r="X26" t="str">
        <f t="shared" si="19"/>
        <v xml:space="preserve">["ID"] = 1879277181; </v>
      </c>
      <c r="Y26" t="str">
        <f t="shared" si="20"/>
        <v xml:space="preserve">["ID"] = 1879277181; </v>
      </c>
      <c r="Z26" t="str">
        <f t="shared" si="21"/>
        <v/>
      </c>
      <c r="AA26" t="str">
        <f t="shared" si="22"/>
        <v xml:space="preserve"> (Hunter)</v>
      </c>
      <c r="AB26" s="1" t="str">
        <f t="shared" si="23"/>
        <v xml:space="preserve">["SAVE_INDEX"] = 295; </v>
      </c>
      <c r="AC26">
        <f>VLOOKUP(D26,Type!A$2:B$16,2,FALSE)</f>
        <v>8</v>
      </c>
      <c r="AD26" t="str">
        <f t="shared" si="24"/>
        <v xml:space="preserve">["TYPE"] =  8; </v>
      </c>
      <c r="AE26" t="str">
        <f t="shared" si="25"/>
        <v xml:space="preserve">["CRV"] = "Class";    </v>
      </c>
      <c r="AF26">
        <f>IF(AND(F26="Class",NOT(ISBLANK(E26))),VLOOKUP(E26,Class!A$1:B$12,2,FALSE),"")</f>
        <v>162</v>
      </c>
      <c r="AG26" t="str">
        <f>IF(AND(F26="Vocation",NOT(ISBLANK(E26))),VLOOKUP(E26,Vocation!A$1:B$8,2,FALSE),"")</f>
        <v/>
      </c>
      <c r="AH26" t="str">
        <f>IF(
  LEN(AF26)=0,
    IF(
    LEN(AG26)=0,
    "  0",
    CONCATENATE(REPT(" ",Vocation!B$12-LEN(AG26)),AG26)),
  CONCATENATE(REPT(" ",Vocation!B$12-LEN(AF26)),AF26))</f>
        <v>162</v>
      </c>
      <c r="AI26" t="str">
        <f t="shared" si="26"/>
        <v xml:space="preserve">["SUBTYPE"] = 162; </v>
      </c>
      <c r="AJ26" t="str">
        <f t="shared" si="27"/>
        <v xml:space="preserve">                       </v>
      </c>
      <c r="AK26" t="str">
        <f t="shared" si="28"/>
        <v>0</v>
      </c>
      <c r="AL26" t="str">
        <f t="shared" si="29"/>
        <v xml:space="preserve">["VXP"] = 0; </v>
      </c>
      <c r="AM26" t="str">
        <f t="shared" si="30"/>
        <v>0</v>
      </c>
      <c r="AN26" t="str">
        <f t="shared" si="31"/>
        <v xml:space="preserve">["LP"] =  0; </v>
      </c>
      <c r="AO26" t="str">
        <f t="shared" si="32"/>
        <v>0</v>
      </c>
      <c r="AP26" t="str">
        <f t="shared" si="33"/>
        <v xml:space="preserve">["REP"] = 0; </v>
      </c>
      <c r="AQ26">
        <f>IF(LEN(L26)&gt;0,VLOOKUP(L26,Faction!A$2:B$77,2,FALSE),1)</f>
        <v>1</v>
      </c>
      <c r="AR26" t="str">
        <f t="shared" si="34"/>
        <v xml:space="preserve">["FACTION"] = 1; </v>
      </c>
      <c r="AS26" t="str">
        <f t="shared" si="35"/>
        <v xml:space="preserve">["TIER"] = 0; </v>
      </c>
      <c r="AT26" t="str">
        <f t="shared" si="36"/>
        <v xml:space="preserve">["MIN_LVL"] =   "1"; </v>
      </c>
      <c r="AU26" t="str">
        <f t="shared" si="37"/>
        <v/>
      </c>
      <c r="AV26" t="str">
        <f t="shared" si="38"/>
        <v xml:space="preserve">["NAME"] = { ["EN"] = "Class Deeds - Tier 1"; }; </v>
      </c>
      <c r="AW26" t="str">
        <f t="shared" si="39"/>
        <v xml:space="preserve">["LORE"] = { ["EN"] = "Complete these three deeds to earn a Class Trait Point."; }; </v>
      </c>
      <c r="AX26" t="str">
        <f t="shared" si="40"/>
        <v xml:space="preserve">["SUMMARY"] = { ["EN"] = "Complete Quick as the Wind, Sturdy Traps, Blindsided"; }; </v>
      </c>
      <c r="AY26" t="str">
        <f t="shared" si="41"/>
        <v/>
      </c>
      <c r="AZ26" t="str">
        <f t="shared" si="42"/>
        <v>};</v>
      </c>
    </row>
    <row r="27" spans="1:52" x14ac:dyDescent="0.25">
      <c r="A27">
        <v>1879277238</v>
      </c>
      <c r="B27">
        <v>17</v>
      </c>
      <c r="C27" t="s">
        <v>302</v>
      </c>
      <c r="D27" t="s">
        <v>22</v>
      </c>
      <c r="E27" t="s">
        <v>289</v>
      </c>
      <c r="F27" t="s">
        <v>22</v>
      </c>
      <c r="J27">
        <v>5</v>
      </c>
      <c r="M27" t="s">
        <v>2968</v>
      </c>
      <c r="N27" t="s">
        <v>2048</v>
      </c>
      <c r="O27">
        <v>1</v>
      </c>
      <c r="P27">
        <v>1</v>
      </c>
      <c r="T27" t="str">
        <f t="shared" si="15"/>
        <v xml:space="preserve"> [26] = {["ID"] = 1879277238; }; -- Quick as the Wind (Hunter)</v>
      </c>
      <c r="U27" s="1" t="str">
        <f t="shared" si="16"/>
        <v xml:space="preserve"> [26] = {["ID"] = 1879277238; ["SAVE_INDEX"] =  17; ["TYPE"] =  8; ["CRV"] = "Class";    ["SUBTYPE"] = 162;                        ["VXP"] = 0; ["LP"] =  5; ["REP"] = 0; ["FACTION"] = 1; ["TIER"] = 1; ["MIN_LVL"] =   "1"; ["NAME"] = { ["EN"] = "Quick as the Wind"; }; ["LORE"] = { ["EN"] = "Hunters who can release arrows the fastest tend to be the first to eat."; }; ["SUMMARY"] = { ["EN"] = "Strike enemies with Quick Shot 750 times."; }; };</v>
      </c>
      <c r="V27">
        <f t="shared" si="17"/>
        <v>26</v>
      </c>
      <c r="W27" t="str">
        <f t="shared" si="18"/>
        <v xml:space="preserve"> [26] = {</v>
      </c>
      <c r="X27" t="str">
        <f t="shared" si="19"/>
        <v xml:space="preserve">["ID"] = 1879277238; </v>
      </c>
      <c r="Y27" t="str">
        <f t="shared" si="20"/>
        <v xml:space="preserve">["ID"] = 1879277238; </v>
      </c>
      <c r="Z27" t="str">
        <f t="shared" si="21"/>
        <v/>
      </c>
      <c r="AA27" t="str">
        <f t="shared" si="22"/>
        <v xml:space="preserve"> (Hunter)</v>
      </c>
      <c r="AB27" s="1" t="str">
        <f t="shared" si="23"/>
        <v xml:space="preserve">["SAVE_INDEX"] =  17; </v>
      </c>
      <c r="AC27">
        <f>VLOOKUP(D27,Type!A$2:B$16,2,FALSE)</f>
        <v>8</v>
      </c>
      <c r="AD27" t="str">
        <f t="shared" si="24"/>
        <v xml:space="preserve">["TYPE"] =  8; </v>
      </c>
      <c r="AE27" t="str">
        <f t="shared" si="25"/>
        <v xml:space="preserve">["CRV"] = "Class";    </v>
      </c>
      <c r="AF27">
        <f>IF(AND(F27="Class",NOT(ISBLANK(E27))),VLOOKUP(E27,Class!A$1:B$12,2,FALSE),"")</f>
        <v>162</v>
      </c>
      <c r="AG27" t="str">
        <f>IF(AND(F27="Vocation",NOT(ISBLANK(E27))),VLOOKUP(E27,Vocation!A$1:B$8,2,FALSE),"")</f>
        <v/>
      </c>
      <c r="AH27" t="str">
        <f>IF(
  LEN(AF27)=0,
    IF(
    LEN(AG27)=0,
    "  0",
    CONCATENATE(REPT(" ",Vocation!B$12-LEN(AG27)),AG27)),
  CONCATENATE(REPT(" ",Vocation!B$12-LEN(AF27)),AF27))</f>
        <v>162</v>
      </c>
      <c r="AI27" t="str">
        <f t="shared" si="26"/>
        <v xml:space="preserve">["SUBTYPE"] = 162; </v>
      </c>
      <c r="AJ27" t="str">
        <f t="shared" si="27"/>
        <v xml:space="preserve">                       </v>
      </c>
      <c r="AK27" t="str">
        <f t="shared" si="28"/>
        <v>0</v>
      </c>
      <c r="AL27" t="str">
        <f t="shared" si="29"/>
        <v xml:space="preserve">["VXP"] = 0; </v>
      </c>
      <c r="AM27" t="str">
        <f t="shared" si="30"/>
        <v>5</v>
      </c>
      <c r="AN27" t="str">
        <f t="shared" si="31"/>
        <v xml:space="preserve">["LP"] =  5; </v>
      </c>
      <c r="AO27" t="str">
        <f t="shared" si="32"/>
        <v>0</v>
      </c>
      <c r="AP27" t="str">
        <f t="shared" si="33"/>
        <v xml:space="preserve">["REP"] = 0; </v>
      </c>
      <c r="AQ27">
        <f>IF(LEN(L27)&gt;0,VLOOKUP(L27,Faction!A$2:B$77,2,FALSE),1)</f>
        <v>1</v>
      </c>
      <c r="AR27" t="str">
        <f t="shared" si="34"/>
        <v xml:space="preserve">["FACTION"] = 1; </v>
      </c>
      <c r="AS27" t="str">
        <f t="shared" si="35"/>
        <v xml:space="preserve">["TIER"] = 1; </v>
      </c>
      <c r="AT27" t="str">
        <f t="shared" si="36"/>
        <v xml:space="preserve">["MIN_LVL"] =   "1"; </v>
      </c>
      <c r="AU27" t="str">
        <f t="shared" si="37"/>
        <v/>
      </c>
      <c r="AV27" t="str">
        <f t="shared" si="38"/>
        <v xml:space="preserve">["NAME"] = { ["EN"] = "Quick as the Wind"; }; </v>
      </c>
      <c r="AW27" t="str">
        <f t="shared" si="39"/>
        <v xml:space="preserve">["LORE"] = { ["EN"] = "Hunters who can release arrows the fastest tend to be the first to eat."; }; </v>
      </c>
      <c r="AX27" t="str">
        <f t="shared" si="40"/>
        <v xml:space="preserve">["SUMMARY"] = { ["EN"] = "Strike enemies with Quick Shot 750 times."; }; </v>
      </c>
      <c r="AY27" t="str">
        <f t="shared" si="41"/>
        <v/>
      </c>
      <c r="AZ27" t="str">
        <f t="shared" si="42"/>
        <v>};</v>
      </c>
    </row>
    <row r="28" spans="1:52" x14ac:dyDescent="0.25">
      <c r="A28">
        <v>1879277260</v>
      </c>
      <c r="B28">
        <v>18</v>
      </c>
      <c r="C28" t="s">
        <v>303</v>
      </c>
      <c r="D28" t="s">
        <v>22</v>
      </c>
      <c r="E28" t="s">
        <v>289</v>
      </c>
      <c r="F28" t="s">
        <v>22</v>
      </c>
      <c r="J28">
        <v>5</v>
      </c>
      <c r="M28" t="s">
        <v>2969</v>
      </c>
      <c r="N28" t="s">
        <v>1934</v>
      </c>
      <c r="O28">
        <v>1</v>
      </c>
      <c r="P28">
        <v>1</v>
      </c>
      <c r="T28" t="str">
        <f t="shared" si="15"/>
        <v xml:space="preserve"> [27] = {["ID"] = 1879277260; }; -- Sturdy Traps (Hunter)</v>
      </c>
      <c r="U28" s="1" t="str">
        <f t="shared" si="16"/>
        <v xml:space="preserve"> [27] = {["ID"] = 1879277260; ["SAVE_INDEX"] =  18; ["TYPE"] =  8; ["CRV"] = "Class";    ["SUBTYPE"] = 162;                        ["VXP"] = 0; ["LP"] =  5; ["REP"] = 0; ["FACTION"] = 1; ["TIER"] = 1; ["MIN_LVL"] =   "1"; ["NAME"] = { ["EN"] = "Sturdy Traps"; }; ["LORE"] = { ["EN"] = "Traps are not by their nature terribly dependable weapons. They are nevertheless effective."; }; ["SUMMARY"] = { ["EN"] = "Use your Set Trap or Triple Trap skills 350 times."; }; };</v>
      </c>
      <c r="V28">
        <f t="shared" si="17"/>
        <v>27</v>
      </c>
      <c r="W28" t="str">
        <f t="shared" si="18"/>
        <v xml:space="preserve"> [27] = {</v>
      </c>
      <c r="X28" t="str">
        <f t="shared" si="19"/>
        <v xml:space="preserve">["ID"] = 1879277260; </v>
      </c>
      <c r="Y28" t="str">
        <f t="shared" si="20"/>
        <v xml:space="preserve">["ID"] = 1879277260; </v>
      </c>
      <c r="Z28" t="str">
        <f t="shared" si="21"/>
        <v/>
      </c>
      <c r="AA28" t="str">
        <f t="shared" si="22"/>
        <v xml:space="preserve"> (Hunter)</v>
      </c>
      <c r="AB28" s="1" t="str">
        <f t="shared" si="23"/>
        <v xml:space="preserve">["SAVE_INDEX"] =  18; </v>
      </c>
      <c r="AC28">
        <f>VLOOKUP(D28,Type!A$2:B$16,2,FALSE)</f>
        <v>8</v>
      </c>
      <c r="AD28" t="str">
        <f t="shared" si="24"/>
        <v xml:space="preserve">["TYPE"] =  8; </v>
      </c>
      <c r="AE28" t="str">
        <f t="shared" si="25"/>
        <v xml:space="preserve">["CRV"] = "Class";    </v>
      </c>
      <c r="AF28">
        <f>IF(AND(F28="Class",NOT(ISBLANK(E28))),VLOOKUP(E28,Class!A$1:B$12,2,FALSE),"")</f>
        <v>162</v>
      </c>
      <c r="AG28" t="str">
        <f>IF(AND(F28="Vocation",NOT(ISBLANK(E28))),VLOOKUP(E28,Vocation!A$1:B$8,2,FALSE),"")</f>
        <v/>
      </c>
      <c r="AH28" t="str">
        <f>IF(
  LEN(AF28)=0,
    IF(
    LEN(AG28)=0,
    "  0",
    CONCATENATE(REPT(" ",Vocation!B$12-LEN(AG28)),AG28)),
  CONCATENATE(REPT(" ",Vocation!B$12-LEN(AF28)),AF28))</f>
        <v>162</v>
      </c>
      <c r="AI28" t="str">
        <f t="shared" si="26"/>
        <v xml:space="preserve">["SUBTYPE"] = 162; </v>
      </c>
      <c r="AJ28" t="str">
        <f t="shared" si="27"/>
        <v xml:space="preserve">                       </v>
      </c>
      <c r="AK28" t="str">
        <f t="shared" si="28"/>
        <v>0</v>
      </c>
      <c r="AL28" t="str">
        <f t="shared" si="29"/>
        <v xml:space="preserve">["VXP"] = 0; </v>
      </c>
      <c r="AM28" t="str">
        <f t="shared" si="30"/>
        <v>5</v>
      </c>
      <c r="AN28" t="str">
        <f t="shared" si="31"/>
        <v xml:space="preserve">["LP"] =  5; </v>
      </c>
      <c r="AO28" t="str">
        <f t="shared" si="32"/>
        <v>0</v>
      </c>
      <c r="AP28" t="str">
        <f t="shared" si="33"/>
        <v xml:space="preserve">["REP"] = 0; </v>
      </c>
      <c r="AQ28">
        <f>IF(LEN(L28)&gt;0,VLOOKUP(L28,Faction!A$2:B$77,2,FALSE),1)</f>
        <v>1</v>
      </c>
      <c r="AR28" t="str">
        <f t="shared" si="34"/>
        <v xml:space="preserve">["FACTION"] = 1; </v>
      </c>
      <c r="AS28" t="str">
        <f t="shared" si="35"/>
        <v xml:space="preserve">["TIER"] = 1; </v>
      </c>
      <c r="AT28" t="str">
        <f t="shared" si="36"/>
        <v xml:space="preserve">["MIN_LVL"] =   "1"; </v>
      </c>
      <c r="AU28" t="str">
        <f t="shared" si="37"/>
        <v/>
      </c>
      <c r="AV28" t="str">
        <f t="shared" si="38"/>
        <v xml:space="preserve">["NAME"] = { ["EN"] = "Sturdy Traps"; }; </v>
      </c>
      <c r="AW28" t="str">
        <f t="shared" si="39"/>
        <v xml:space="preserve">["LORE"] = { ["EN"] = "Traps are not by their nature terribly dependable weapons. They are nevertheless effective."; }; </v>
      </c>
      <c r="AX28" t="str">
        <f t="shared" si="40"/>
        <v xml:space="preserve">["SUMMARY"] = { ["EN"] = "Use your Set Trap or Triple Trap skills 350 times."; }; </v>
      </c>
      <c r="AY28" t="str">
        <f t="shared" si="41"/>
        <v/>
      </c>
      <c r="AZ28" t="str">
        <f t="shared" si="42"/>
        <v>};</v>
      </c>
    </row>
    <row r="29" spans="1:52" x14ac:dyDescent="0.25">
      <c r="A29">
        <v>1879277241</v>
      </c>
      <c r="B29">
        <v>19</v>
      </c>
      <c r="C29" t="s">
        <v>304</v>
      </c>
      <c r="D29" t="s">
        <v>22</v>
      </c>
      <c r="E29" t="s">
        <v>289</v>
      </c>
      <c r="F29" t="s">
        <v>22</v>
      </c>
      <c r="J29">
        <v>5</v>
      </c>
      <c r="M29" t="s">
        <v>2970</v>
      </c>
      <c r="N29" t="s">
        <v>2049</v>
      </c>
      <c r="O29">
        <v>1</v>
      </c>
      <c r="P29">
        <v>1</v>
      </c>
      <c r="T29" t="str">
        <f t="shared" si="15"/>
        <v xml:space="preserve"> [28] = {["ID"] = 1879277241; }; -- Blindsided (Hunter)</v>
      </c>
      <c r="U29" s="1" t="str">
        <f t="shared" si="16"/>
        <v xml:space="preserve"> [28] = {["ID"] = 1879277241; ["SAVE_INDEX"] =  19; ["TYPE"] =  8; ["CRV"] = "Class";    ["SUBTYPE"] = 162;                        ["VXP"] = 0; ["LP"] =  5; ["REP"] = 0; ["FACTION"] = 1; ["TIER"] = 1; ["MIN_LVL"] =   "1"; ["NAME"] = { ["EN"] = "Blindsided"; }; ["LORE"] = { ["EN"] = "Attacking one's blind side may not be the most valiant tactic, but it is nevertheless effective."; }; ["SUMMARY"] = { ["EN"] = "Strike enemies with Blindside 500 times."; }; };</v>
      </c>
      <c r="V29">
        <f t="shared" si="17"/>
        <v>28</v>
      </c>
      <c r="W29" t="str">
        <f t="shared" si="18"/>
        <v xml:space="preserve"> [28] = {</v>
      </c>
      <c r="X29" t="str">
        <f t="shared" si="19"/>
        <v xml:space="preserve">["ID"] = 1879277241; </v>
      </c>
      <c r="Y29" t="str">
        <f t="shared" si="20"/>
        <v xml:space="preserve">["ID"] = 1879277241; </v>
      </c>
      <c r="Z29" t="str">
        <f t="shared" si="21"/>
        <v/>
      </c>
      <c r="AA29" t="str">
        <f t="shared" si="22"/>
        <v xml:space="preserve"> (Hunter)</v>
      </c>
      <c r="AB29" s="1" t="str">
        <f t="shared" si="23"/>
        <v xml:space="preserve">["SAVE_INDEX"] =  19; </v>
      </c>
      <c r="AC29">
        <f>VLOOKUP(D29,Type!A$2:B$16,2,FALSE)</f>
        <v>8</v>
      </c>
      <c r="AD29" t="str">
        <f t="shared" si="24"/>
        <v xml:space="preserve">["TYPE"] =  8; </v>
      </c>
      <c r="AE29" t="str">
        <f t="shared" si="25"/>
        <v xml:space="preserve">["CRV"] = "Class";    </v>
      </c>
      <c r="AF29">
        <f>IF(AND(F29="Class",NOT(ISBLANK(E29))),VLOOKUP(E29,Class!A$1:B$12,2,FALSE),"")</f>
        <v>162</v>
      </c>
      <c r="AG29" t="str">
        <f>IF(AND(F29="Vocation",NOT(ISBLANK(E29))),VLOOKUP(E29,Vocation!A$1:B$8,2,FALSE),"")</f>
        <v/>
      </c>
      <c r="AH29" t="str">
        <f>IF(
  LEN(AF29)=0,
    IF(
    LEN(AG29)=0,
    "  0",
    CONCATENATE(REPT(" ",Vocation!B$12-LEN(AG29)),AG29)),
  CONCATENATE(REPT(" ",Vocation!B$12-LEN(AF29)),AF29))</f>
        <v>162</v>
      </c>
      <c r="AI29" t="str">
        <f t="shared" si="26"/>
        <v xml:space="preserve">["SUBTYPE"] = 162; </v>
      </c>
      <c r="AJ29" t="str">
        <f t="shared" si="27"/>
        <v xml:space="preserve">                       </v>
      </c>
      <c r="AK29" t="str">
        <f t="shared" si="28"/>
        <v>0</v>
      </c>
      <c r="AL29" t="str">
        <f t="shared" si="29"/>
        <v xml:space="preserve">["VXP"] = 0; </v>
      </c>
      <c r="AM29" t="str">
        <f t="shared" si="30"/>
        <v>5</v>
      </c>
      <c r="AN29" t="str">
        <f t="shared" si="31"/>
        <v xml:space="preserve">["LP"] =  5; </v>
      </c>
      <c r="AO29" t="str">
        <f t="shared" si="32"/>
        <v>0</v>
      </c>
      <c r="AP29" t="str">
        <f t="shared" si="33"/>
        <v xml:space="preserve">["REP"] = 0; </v>
      </c>
      <c r="AQ29">
        <f>IF(LEN(L29)&gt;0,VLOOKUP(L29,Faction!A$2:B$77,2,FALSE),1)</f>
        <v>1</v>
      </c>
      <c r="AR29" t="str">
        <f t="shared" si="34"/>
        <v xml:space="preserve">["FACTION"] = 1; </v>
      </c>
      <c r="AS29" t="str">
        <f t="shared" si="35"/>
        <v xml:space="preserve">["TIER"] = 1; </v>
      </c>
      <c r="AT29" t="str">
        <f t="shared" si="36"/>
        <v xml:space="preserve">["MIN_LVL"] =   "1"; </v>
      </c>
      <c r="AU29" t="str">
        <f t="shared" si="37"/>
        <v/>
      </c>
      <c r="AV29" t="str">
        <f t="shared" si="38"/>
        <v xml:space="preserve">["NAME"] = { ["EN"] = "Blindsided"; }; </v>
      </c>
      <c r="AW29" t="str">
        <f t="shared" si="39"/>
        <v xml:space="preserve">["LORE"] = { ["EN"] = "Attacking one's blind side may not be the most valiant tactic, but it is nevertheless effective."; }; </v>
      </c>
      <c r="AX29" t="str">
        <f t="shared" si="40"/>
        <v xml:space="preserve">["SUMMARY"] = { ["EN"] = "Strike enemies with Blindside 500 times."; }; </v>
      </c>
      <c r="AY29" t="str">
        <f t="shared" si="41"/>
        <v/>
      </c>
      <c r="AZ29" t="str">
        <f t="shared" si="42"/>
        <v>};</v>
      </c>
    </row>
    <row r="30" spans="1:52" x14ac:dyDescent="0.25">
      <c r="A30">
        <v>1879277196</v>
      </c>
      <c r="B30">
        <v>296</v>
      </c>
      <c r="C30" s="2" t="s">
        <v>112</v>
      </c>
      <c r="D30" t="s">
        <v>22</v>
      </c>
      <c r="E30" t="s">
        <v>290</v>
      </c>
      <c r="F30" t="s">
        <v>22</v>
      </c>
      <c r="M30" t="s">
        <v>2777</v>
      </c>
      <c r="N30" t="s">
        <v>2047</v>
      </c>
      <c r="O30">
        <v>0</v>
      </c>
      <c r="P30">
        <v>1</v>
      </c>
      <c r="T30" t="str">
        <f t="shared" si="15"/>
        <v xml:space="preserve"> [29] = {["ID"] = 1879277196; }; -- Class Deeds - Tier 1 (Lore-master)</v>
      </c>
      <c r="U30" s="1" t="str">
        <f t="shared" si="16"/>
        <v xml:space="preserve"> [29] = {["ID"] = 1879277196; ["SAVE_INDEX"] = 296; ["TYPE"] =  8; ["CRV"] = "Class";    ["SUBTYPE"] = 185;                        ["VXP"] = 0; ["LP"] =  0; ["REP"] = 0; ["FACTION"] = 1; ["TIER"] = 0; ["MIN_LVL"] =   "1"; ["NAME"] = { ["EN"] = "Class Deeds - Tier 1"; }; ["LORE"] = { ["EN"] = "Complete these three deeds to earn a Class Trait Point."; }; ["SUMMARY"] = { ["EN"] = "Complete Master of the Staff, Light of Hope, and Power and Wisdom"; }; };</v>
      </c>
      <c r="V30">
        <f t="shared" si="17"/>
        <v>29</v>
      </c>
      <c r="W30" t="str">
        <f t="shared" si="18"/>
        <v xml:space="preserve"> [29] = {</v>
      </c>
      <c r="X30" t="str">
        <f t="shared" si="19"/>
        <v xml:space="preserve">["ID"] = 1879277196; </v>
      </c>
      <c r="Y30" t="str">
        <f t="shared" si="20"/>
        <v xml:space="preserve">["ID"] = 1879277196; </v>
      </c>
      <c r="Z30" t="str">
        <f t="shared" si="21"/>
        <v/>
      </c>
      <c r="AA30" t="str">
        <f t="shared" si="22"/>
        <v xml:space="preserve"> (Lore-master)</v>
      </c>
      <c r="AB30" s="1" t="str">
        <f t="shared" si="23"/>
        <v xml:space="preserve">["SAVE_INDEX"] = 296; </v>
      </c>
      <c r="AC30">
        <f>VLOOKUP(D30,Type!A$2:B$16,2,FALSE)</f>
        <v>8</v>
      </c>
      <c r="AD30" t="str">
        <f t="shared" si="24"/>
        <v xml:space="preserve">["TYPE"] =  8; </v>
      </c>
      <c r="AE30" t="str">
        <f t="shared" si="25"/>
        <v xml:space="preserve">["CRV"] = "Class";    </v>
      </c>
      <c r="AF30">
        <f>IF(AND(F30="Class",NOT(ISBLANK(E30))),VLOOKUP(E30,Class!A$1:B$12,2,FALSE),"")</f>
        <v>185</v>
      </c>
      <c r="AG30" t="str">
        <f>IF(AND(F30="Vocation",NOT(ISBLANK(E30))),VLOOKUP(E30,Vocation!A$1:B$8,2,FALSE),"")</f>
        <v/>
      </c>
      <c r="AH30" t="str">
        <f>IF(
  LEN(AF30)=0,
    IF(
    LEN(AG30)=0,
    "  0",
    CONCATENATE(REPT(" ",Vocation!B$12-LEN(AG30)),AG30)),
  CONCATENATE(REPT(" ",Vocation!B$12-LEN(AF30)),AF30))</f>
        <v>185</v>
      </c>
      <c r="AI30" t="str">
        <f t="shared" si="26"/>
        <v xml:space="preserve">["SUBTYPE"] = 185; </v>
      </c>
      <c r="AJ30" t="str">
        <f t="shared" si="27"/>
        <v xml:space="preserve">                       </v>
      </c>
      <c r="AK30" t="str">
        <f t="shared" si="28"/>
        <v>0</v>
      </c>
      <c r="AL30" t="str">
        <f t="shared" si="29"/>
        <v xml:space="preserve">["VXP"] = 0; </v>
      </c>
      <c r="AM30" t="str">
        <f t="shared" si="30"/>
        <v>0</v>
      </c>
      <c r="AN30" t="str">
        <f t="shared" si="31"/>
        <v xml:space="preserve">["LP"] =  0; </v>
      </c>
      <c r="AO30" t="str">
        <f t="shared" si="32"/>
        <v>0</v>
      </c>
      <c r="AP30" t="str">
        <f t="shared" si="33"/>
        <v xml:space="preserve">["REP"] = 0; </v>
      </c>
      <c r="AQ30">
        <f>IF(LEN(L30)&gt;0,VLOOKUP(L30,Faction!A$2:B$77,2,FALSE),1)</f>
        <v>1</v>
      </c>
      <c r="AR30" t="str">
        <f t="shared" si="34"/>
        <v xml:space="preserve">["FACTION"] = 1; </v>
      </c>
      <c r="AS30" t="str">
        <f t="shared" si="35"/>
        <v xml:space="preserve">["TIER"] = 0; </v>
      </c>
      <c r="AT30" t="str">
        <f t="shared" si="36"/>
        <v xml:space="preserve">["MIN_LVL"] =   "1"; </v>
      </c>
      <c r="AU30" t="str">
        <f t="shared" si="37"/>
        <v/>
      </c>
      <c r="AV30" t="str">
        <f t="shared" si="38"/>
        <v xml:space="preserve">["NAME"] = { ["EN"] = "Class Deeds - Tier 1"; }; </v>
      </c>
      <c r="AW30" t="str">
        <f t="shared" si="39"/>
        <v xml:space="preserve">["LORE"] = { ["EN"] = "Complete these three deeds to earn a Class Trait Point."; }; </v>
      </c>
      <c r="AX30" t="str">
        <f t="shared" si="40"/>
        <v xml:space="preserve">["SUMMARY"] = { ["EN"] = "Complete Master of the Staff, Light of Hope, and Power and Wisdom"; }; </v>
      </c>
      <c r="AY30" t="str">
        <f t="shared" si="41"/>
        <v/>
      </c>
      <c r="AZ30" t="str">
        <f t="shared" si="42"/>
        <v>};</v>
      </c>
    </row>
    <row r="31" spans="1:52" x14ac:dyDescent="0.25">
      <c r="A31">
        <v>1879277263</v>
      </c>
      <c r="B31">
        <v>20</v>
      </c>
      <c r="C31" t="s">
        <v>299</v>
      </c>
      <c r="D31" t="s">
        <v>22</v>
      </c>
      <c r="E31" t="s">
        <v>290</v>
      </c>
      <c r="F31" t="s">
        <v>22</v>
      </c>
      <c r="J31">
        <v>5</v>
      </c>
      <c r="M31" t="s">
        <v>2971</v>
      </c>
      <c r="N31" t="s">
        <v>1940</v>
      </c>
      <c r="O31">
        <v>1</v>
      </c>
      <c r="P31">
        <v>1</v>
      </c>
      <c r="T31" t="str">
        <f t="shared" si="15"/>
        <v xml:space="preserve"> [30] = {["ID"] = 1879277263; }; -- Master of the Staff (Lore-master)</v>
      </c>
      <c r="U31" s="1" t="str">
        <f t="shared" si="16"/>
        <v xml:space="preserve"> [30] = {["ID"] = 1879277263; ["SAVE_INDEX"] =  20; ["TYPE"] =  8; ["CRV"] = "Class";    ["SUBTYPE"] = 185;                        ["VXP"] = 0; ["LP"] =  5; ["REP"] = 0; ["FACTION"] = 1; ["TIER"] = 1; ["MIN_LVL"] =   "1"; ["NAME"] = { ["EN"] = "Master of the Staff"; }; ["LORE"] = { ["EN"] = "Even a lore-master will occasionally find himself face-to-face with the enemy. At times like these, a sturdy oaken staff may take on a simpler and most vital role."; }; ["SUMMARY"] = { ["EN"] = "Strike with Staff-strike 600 times."; }; };</v>
      </c>
      <c r="V31">
        <f t="shared" si="17"/>
        <v>30</v>
      </c>
      <c r="W31" t="str">
        <f t="shared" si="18"/>
        <v xml:space="preserve"> [30] = {</v>
      </c>
      <c r="X31" t="str">
        <f t="shared" si="19"/>
        <v xml:space="preserve">["ID"] = 1879277263; </v>
      </c>
      <c r="Y31" t="str">
        <f t="shared" si="20"/>
        <v xml:space="preserve">["ID"] = 1879277263; </v>
      </c>
      <c r="Z31" t="str">
        <f t="shared" si="21"/>
        <v/>
      </c>
      <c r="AA31" t="str">
        <f t="shared" si="22"/>
        <v xml:space="preserve"> (Lore-master)</v>
      </c>
      <c r="AB31" s="1" t="str">
        <f t="shared" si="23"/>
        <v xml:space="preserve">["SAVE_INDEX"] =  20; </v>
      </c>
      <c r="AC31">
        <f>VLOOKUP(D31,Type!A$2:B$16,2,FALSE)</f>
        <v>8</v>
      </c>
      <c r="AD31" t="str">
        <f t="shared" si="24"/>
        <v xml:space="preserve">["TYPE"] =  8; </v>
      </c>
      <c r="AE31" t="str">
        <f t="shared" si="25"/>
        <v xml:space="preserve">["CRV"] = "Class";    </v>
      </c>
      <c r="AF31">
        <f>IF(AND(F31="Class",NOT(ISBLANK(E31))),VLOOKUP(E31,Class!A$1:B$12,2,FALSE),"")</f>
        <v>185</v>
      </c>
      <c r="AG31" t="str">
        <f>IF(AND(F31="Vocation",NOT(ISBLANK(E31))),VLOOKUP(E31,Vocation!A$1:B$8,2,FALSE),"")</f>
        <v/>
      </c>
      <c r="AH31" t="str">
        <f>IF(
  LEN(AF31)=0,
    IF(
    LEN(AG31)=0,
    "  0",
    CONCATENATE(REPT(" ",Vocation!B$12-LEN(AG31)),AG31)),
  CONCATENATE(REPT(" ",Vocation!B$12-LEN(AF31)),AF31))</f>
        <v>185</v>
      </c>
      <c r="AI31" t="str">
        <f t="shared" si="26"/>
        <v xml:space="preserve">["SUBTYPE"] = 185; </v>
      </c>
      <c r="AJ31" t="str">
        <f t="shared" si="27"/>
        <v xml:space="preserve">                       </v>
      </c>
      <c r="AK31" t="str">
        <f t="shared" si="28"/>
        <v>0</v>
      </c>
      <c r="AL31" t="str">
        <f t="shared" si="29"/>
        <v xml:space="preserve">["VXP"] = 0; </v>
      </c>
      <c r="AM31" t="str">
        <f t="shared" si="30"/>
        <v>5</v>
      </c>
      <c r="AN31" t="str">
        <f t="shared" si="31"/>
        <v xml:space="preserve">["LP"] =  5; </v>
      </c>
      <c r="AO31" t="str">
        <f t="shared" si="32"/>
        <v>0</v>
      </c>
      <c r="AP31" t="str">
        <f t="shared" si="33"/>
        <v xml:space="preserve">["REP"] = 0; </v>
      </c>
      <c r="AQ31">
        <f>IF(LEN(L31)&gt;0,VLOOKUP(L31,Faction!A$2:B$77,2,FALSE),1)</f>
        <v>1</v>
      </c>
      <c r="AR31" t="str">
        <f t="shared" si="34"/>
        <v xml:space="preserve">["FACTION"] = 1; </v>
      </c>
      <c r="AS31" t="str">
        <f t="shared" si="35"/>
        <v xml:space="preserve">["TIER"] = 1; </v>
      </c>
      <c r="AT31" t="str">
        <f t="shared" si="36"/>
        <v xml:space="preserve">["MIN_LVL"] =   "1"; </v>
      </c>
      <c r="AU31" t="str">
        <f t="shared" si="37"/>
        <v/>
      </c>
      <c r="AV31" t="str">
        <f t="shared" si="38"/>
        <v xml:space="preserve">["NAME"] = { ["EN"] = "Master of the Staff"; }; </v>
      </c>
      <c r="AW31" t="str">
        <f t="shared" si="39"/>
        <v xml:space="preserve">["LORE"] = { ["EN"] = "Even a lore-master will occasionally find himself face-to-face with the enemy. At times like these, a sturdy oaken staff may take on a simpler and most vital role."; }; </v>
      </c>
      <c r="AX31" t="str">
        <f t="shared" si="40"/>
        <v xml:space="preserve">["SUMMARY"] = { ["EN"] = "Strike with Staff-strike 600 times."; }; </v>
      </c>
      <c r="AY31" t="str">
        <f t="shared" si="41"/>
        <v/>
      </c>
      <c r="AZ31" t="str">
        <f t="shared" si="42"/>
        <v>};</v>
      </c>
    </row>
    <row r="32" spans="1:52" x14ac:dyDescent="0.25">
      <c r="A32">
        <v>1879277281</v>
      </c>
      <c r="B32">
        <v>21</v>
      </c>
      <c r="C32" t="s">
        <v>300</v>
      </c>
      <c r="D32" t="s">
        <v>22</v>
      </c>
      <c r="E32" t="s">
        <v>290</v>
      </c>
      <c r="F32" t="s">
        <v>22</v>
      </c>
      <c r="J32">
        <v>5</v>
      </c>
      <c r="M32" t="s">
        <v>2972</v>
      </c>
      <c r="N32" t="s">
        <v>1942</v>
      </c>
      <c r="O32">
        <v>1</v>
      </c>
      <c r="P32">
        <v>1</v>
      </c>
      <c r="T32" t="str">
        <f t="shared" si="15"/>
        <v xml:space="preserve"> [31] = {["ID"] = 1879277281; }; -- Light of Hope (Lore-master)</v>
      </c>
      <c r="U32" s="1" t="str">
        <f t="shared" si="16"/>
        <v xml:space="preserve"> [31] = {["ID"] = 1879277281; ["SAVE_INDEX"] =  21; ["TYPE"] =  8; ["CRV"] = "Class";    ["SUBTYPE"] = 185;                        ["VXP"] = 0; ["LP"] =  5; ["REP"] = 0; ["FACTION"] = 1; ["TIER"] = 1; ["MIN_LVL"] =   "1"; ["NAME"] = { ["EN"] = "Light of Hope"; }; ["LORE"] = { ["EN"] = "Hope is so much more than a naive emotion or dream...it is a wellspring of great power."; }; ["SUMMARY"] = { ["EN"] = "Use Light of Hope 600 times."; }; };</v>
      </c>
      <c r="V32">
        <f t="shared" si="17"/>
        <v>31</v>
      </c>
      <c r="W32" t="str">
        <f t="shared" si="18"/>
        <v xml:space="preserve"> [31] = {</v>
      </c>
      <c r="X32" t="str">
        <f t="shared" si="19"/>
        <v xml:space="preserve">["ID"] = 1879277281; </v>
      </c>
      <c r="Y32" t="str">
        <f t="shared" si="20"/>
        <v xml:space="preserve">["ID"] = 1879277281; </v>
      </c>
      <c r="Z32" t="str">
        <f t="shared" si="21"/>
        <v/>
      </c>
      <c r="AA32" t="str">
        <f t="shared" si="22"/>
        <v xml:space="preserve"> (Lore-master)</v>
      </c>
      <c r="AB32" s="1" t="str">
        <f t="shared" si="23"/>
        <v xml:space="preserve">["SAVE_INDEX"] =  21; </v>
      </c>
      <c r="AC32">
        <f>VLOOKUP(D32,Type!A$2:B$16,2,FALSE)</f>
        <v>8</v>
      </c>
      <c r="AD32" t="str">
        <f t="shared" si="24"/>
        <v xml:space="preserve">["TYPE"] =  8; </v>
      </c>
      <c r="AE32" t="str">
        <f t="shared" si="25"/>
        <v xml:space="preserve">["CRV"] = "Class";    </v>
      </c>
      <c r="AF32">
        <f>IF(AND(F32="Class",NOT(ISBLANK(E32))),VLOOKUP(E32,Class!A$1:B$12,2,FALSE),"")</f>
        <v>185</v>
      </c>
      <c r="AG32" t="str">
        <f>IF(AND(F32="Vocation",NOT(ISBLANK(E32))),VLOOKUP(E32,Vocation!A$1:B$8,2,FALSE),"")</f>
        <v/>
      </c>
      <c r="AH32" t="str">
        <f>IF(
  LEN(AF32)=0,
    IF(
    LEN(AG32)=0,
    "  0",
    CONCATENATE(REPT(" ",Vocation!B$12-LEN(AG32)),AG32)),
  CONCATENATE(REPT(" ",Vocation!B$12-LEN(AF32)),AF32))</f>
        <v>185</v>
      </c>
      <c r="AI32" t="str">
        <f t="shared" si="26"/>
        <v xml:space="preserve">["SUBTYPE"] = 185; </v>
      </c>
      <c r="AJ32" t="str">
        <f t="shared" si="27"/>
        <v xml:space="preserve">                       </v>
      </c>
      <c r="AK32" t="str">
        <f t="shared" si="28"/>
        <v>0</v>
      </c>
      <c r="AL32" t="str">
        <f t="shared" si="29"/>
        <v xml:space="preserve">["VXP"] = 0; </v>
      </c>
      <c r="AM32" t="str">
        <f t="shared" si="30"/>
        <v>5</v>
      </c>
      <c r="AN32" t="str">
        <f t="shared" si="31"/>
        <v xml:space="preserve">["LP"] =  5; </v>
      </c>
      <c r="AO32" t="str">
        <f t="shared" si="32"/>
        <v>0</v>
      </c>
      <c r="AP32" t="str">
        <f t="shared" si="33"/>
        <v xml:space="preserve">["REP"] = 0; </v>
      </c>
      <c r="AQ32">
        <f>IF(LEN(L32)&gt;0,VLOOKUP(L32,Faction!A$2:B$77,2,FALSE),1)</f>
        <v>1</v>
      </c>
      <c r="AR32" t="str">
        <f t="shared" si="34"/>
        <v xml:space="preserve">["FACTION"] = 1; </v>
      </c>
      <c r="AS32" t="str">
        <f t="shared" si="35"/>
        <v xml:space="preserve">["TIER"] = 1; </v>
      </c>
      <c r="AT32" t="str">
        <f t="shared" si="36"/>
        <v xml:space="preserve">["MIN_LVL"] =   "1"; </v>
      </c>
      <c r="AU32" t="str">
        <f t="shared" si="37"/>
        <v/>
      </c>
      <c r="AV32" t="str">
        <f t="shared" si="38"/>
        <v xml:space="preserve">["NAME"] = { ["EN"] = "Light of Hope"; }; </v>
      </c>
      <c r="AW32" t="str">
        <f t="shared" si="39"/>
        <v xml:space="preserve">["LORE"] = { ["EN"] = "Hope is so much more than a naive emotion or dream...it is a wellspring of great power."; }; </v>
      </c>
      <c r="AX32" t="str">
        <f t="shared" si="40"/>
        <v xml:space="preserve">["SUMMARY"] = { ["EN"] = "Use Light of Hope 600 times."; }; </v>
      </c>
      <c r="AY32" t="str">
        <f t="shared" si="41"/>
        <v/>
      </c>
      <c r="AZ32" t="str">
        <f t="shared" si="42"/>
        <v>};</v>
      </c>
    </row>
    <row r="33" spans="1:52" x14ac:dyDescent="0.25">
      <c r="A33">
        <v>1879277282</v>
      </c>
      <c r="B33">
        <v>22</v>
      </c>
      <c r="C33" t="s">
        <v>301</v>
      </c>
      <c r="D33" t="s">
        <v>22</v>
      </c>
      <c r="E33" t="s">
        <v>290</v>
      </c>
      <c r="F33" t="s">
        <v>22</v>
      </c>
      <c r="J33">
        <v>5</v>
      </c>
      <c r="M33" t="s">
        <v>2973</v>
      </c>
      <c r="N33" t="s">
        <v>1941</v>
      </c>
      <c r="O33">
        <v>1</v>
      </c>
      <c r="P33">
        <v>1</v>
      </c>
      <c r="T33" t="str">
        <f t="shared" si="15"/>
        <v xml:space="preserve"> [32] = {["ID"] = 1879277282; }; -- Power and Wisdom (Lore-master)</v>
      </c>
      <c r="U33" s="1" t="str">
        <f t="shared" si="16"/>
        <v xml:space="preserve"> [32] = {["ID"] = 1879277282; ["SAVE_INDEX"] =  22; ["TYPE"] =  8; ["CRV"] = "Class";    ["SUBTYPE"] = 185;                        ["VXP"] = 0; ["LP"] =  5; ["REP"] = 0; ["FACTION"] = 1; ["TIER"] = 1; ["MIN_LVL"] =   "1"; ["NAME"] = { ["EN"] = "Power and Wisdom"; }; ["LORE"] = { ["EN"] = "There is much to be learned from your enemies, but every Lore-master must decide for themselves how deeply to delve into the darkness. Every being has their limits, and it is never clear when you have taken a step too far until it is too late to return."; }; ["SUMMARY"] = { ["EN"] = "Use Power of Knowledge 250 times."; }; };</v>
      </c>
      <c r="V33">
        <f t="shared" si="17"/>
        <v>32</v>
      </c>
      <c r="W33" t="str">
        <f t="shared" si="18"/>
        <v xml:space="preserve"> [32] = {</v>
      </c>
      <c r="X33" t="str">
        <f t="shared" si="19"/>
        <v xml:space="preserve">["ID"] = 1879277282; </v>
      </c>
      <c r="Y33" t="str">
        <f t="shared" si="20"/>
        <v xml:space="preserve">["ID"] = 1879277282; </v>
      </c>
      <c r="Z33" t="str">
        <f t="shared" si="21"/>
        <v/>
      </c>
      <c r="AA33" t="str">
        <f t="shared" si="22"/>
        <v xml:space="preserve"> (Lore-master)</v>
      </c>
      <c r="AB33" s="1" t="str">
        <f t="shared" si="23"/>
        <v xml:space="preserve">["SAVE_INDEX"] =  22; </v>
      </c>
      <c r="AC33">
        <f>VLOOKUP(D33,Type!A$2:B$16,2,FALSE)</f>
        <v>8</v>
      </c>
      <c r="AD33" t="str">
        <f t="shared" si="24"/>
        <v xml:space="preserve">["TYPE"] =  8; </v>
      </c>
      <c r="AE33" t="str">
        <f t="shared" si="25"/>
        <v xml:space="preserve">["CRV"] = "Class";    </v>
      </c>
      <c r="AF33">
        <f>IF(AND(F33="Class",NOT(ISBLANK(E33))),VLOOKUP(E33,Class!A$1:B$12,2,FALSE),"")</f>
        <v>185</v>
      </c>
      <c r="AG33" t="str">
        <f>IF(AND(F33="Vocation",NOT(ISBLANK(E33))),VLOOKUP(E33,Vocation!A$1:B$8,2,FALSE),"")</f>
        <v/>
      </c>
      <c r="AH33" t="str">
        <f>IF(
  LEN(AF33)=0,
    IF(
    LEN(AG33)=0,
    "  0",
    CONCATENATE(REPT(" ",Vocation!B$12-LEN(AG33)),AG33)),
  CONCATENATE(REPT(" ",Vocation!B$12-LEN(AF33)),AF33))</f>
        <v>185</v>
      </c>
      <c r="AI33" t="str">
        <f t="shared" si="26"/>
        <v xml:space="preserve">["SUBTYPE"] = 185; </v>
      </c>
      <c r="AJ33" t="str">
        <f t="shared" si="27"/>
        <v xml:space="preserve">                       </v>
      </c>
      <c r="AK33" t="str">
        <f t="shared" si="28"/>
        <v>0</v>
      </c>
      <c r="AL33" t="str">
        <f t="shared" si="29"/>
        <v xml:space="preserve">["VXP"] = 0; </v>
      </c>
      <c r="AM33" t="str">
        <f t="shared" si="30"/>
        <v>5</v>
      </c>
      <c r="AN33" t="str">
        <f t="shared" si="31"/>
        <v xml:space="preserve">["LP"] =  5; </v>
      </c>
      <c r="AO33" t="str">
        <f t="shared" si="32"/>
        <v>0</v>
      </c>
      <c r="AP33" t="str">
        <f t="shared" si="33"/>
        <v xml:space="preserve">["REP"] = 0; </v>
      </c>
      <c r="AQ33">
        <f>IF(LEN(L33)&gt;0,VLOOKUP(L33,Faction!A$2:B$77,2,FALSE),1)</f>
        <v>1</v>
      </c>
      <c r="AR33" t="str">
        <f t="shared" si="34"/>
        <v xml:space="preserve">["FACTION"] = 1; </v>
      </c>
      <c r="AS33" t="str">
        <f t="shared" si="35"/>
        <v xml:space="preserve">["TIER"] = 1; </v>
      </c>
      <c r="AT33" t="str">
        <f t="shared" si="36"/>
        <v xml:space="preserve">["MIN_LVL"] =   "1"; </v>
      </c>
      <c r="AU33" t="str">
        <f t="shared" si="37"/>
        <v/>
      </c>
      <c r="AV33" t="str">
        <f t="shared" si="38"/>
        <v xml:space="preserve">["NAME"] = { ["EN"] = "Power and Wisdom"; }; </v>
      </c>
      <c r="AW33" t="str">
        <f t="shared" si="39"/>
        <v xml:space="preserve">["LORE"] = { ["EN"] = "There is much to be learned from your enemies, but every Lore-master must decide for themselves how deeply to delve into the darkness. Every being has their limits, and it is never clear when you have taken a step too far until it is too late to return."; }; </v>
      </c>
      <c r="AX33" t="str">
        <f t="shared" si="40"/>
        <v xml:space="preserve">["SUMMARY"] = { ["EN"] = "Use Power of Knowledge 250 times."; }; </v>
      </c>
      <c r="AY33" t="str">
        <f t="shared" si="41"/>
        <v/>
      </c>
      <c r="AZ33" t="str">
        <f t="shared" si="42"/>
        <v>};</v>
      </c>
    </row>
    <row r="34" spans="1:52" x14ac:dyDescent="0.25">
      <c r="A34">
        <v>1879458008</v>
      </c>
      <c r="C34" s="2" t="s">
        <v>112</v>
      </c>
      <c r="D34" t="s">
        <v>22</v>
      </c>
      <c r="E34" t="s">
        <v>3604</v>
      </c>
      <c r="F34" t="s">
        <v>22</v>
      </c>
      <c r="O34">
        <v>0</v>
      </c>
      <c r="T34" t="str">
        <f t="shared" si="15"/>
        <v xml:space="preserve"> [33] = {["ID"] = 1879458008; }; -- Class Deeds - Tier 1 (Mariner)</v>
      </c>
      <c r="U34" s="1" t="str">
        <f t="shared" si="16"/>
        <v xml:space="preserve"> [33] = {["ID"] = 1879458008; ["TYPE"] =  8; ["CRV"] = "Class";    ["SUBTYPE"] = 216;                        ["VXP"] = 0; ["LP"] =  0; ["REP"] = 0; ["FACTION"] = 1; ["TIER"] = 0;                      ["NAME"] = { ["EN"] = "Class Deeds - Tier 1"; }; };</v>
      </c>
      <c r="V34">
        <f t="shared" si="17"/>
        <v>33</v>
      </c>
      <c r="W34" t="str">
        <f t="shared" si="18"/>
        <v xml:space="preserve"> [33] = {</v>
      </c>
      <c r="X34" t="str">
        <f t="shared" si="19"/>
        <v xml:space="preserve">["ID"] = 1879458008; </v>
      </c>
      <c r="Y34" t="str">
        <f t="shared" si="20"/>
        <v xml:space="preserve">["ID"] = 1879458008; </v>
      </c>
      <c r="Z34" t="str">
        <f t="shared" si="21"/>
        <v/>
      </c>
      <c r="AA34" t="str">
        <f t="shared" si="22"/>
        <v xml:space="preserve"> (Mariner)</v>
      </c>
      <c r="AB34" s="1" t="str">
        <f t="shared" si="23"/>
        <v/>
      </c>
      <c r="AC34">
        <f>VLOOKUP(D34,Type!A$2:B$16,2,FALSE)</f>
        <v>8</v>
      </c>
      <c r="AD34" t="str">
        <f t="shared" si="24"/>
        <v xml:space="preserve">["TYPE"] =  8; </v>
      </c>
      <c r="AE34" t="str">
        <f t="shared" si="25"/>
        <v xml:space="preserve">["CRV"] = "Class";    </v>
      </c>
      <c r="AF34">
        <f>IF(AND(F34="Class",NOT(ISBLANK(E34))),VLOOKUP(E34,Class!A$1:B$12,2,FALSE),"")</f>
        <v>216</v>
      </c>
      <c r="AG34" t="str">
        <f>IF(AND(F34="Vocation",NOT(ISBLANK(E34))),VLOOKUP(E34,Vocation!A$1:B$8,2,FALSE),"")</f>
        <v/>
      </c>
      <c r="AH34" t="str">
        <f>IF(
  LEN(AF34)=0,
    IF(
    LEN(AG34)=0,
    "  0",
    CONCATENATE(REPT(" ",Vocation!B$12-LEN(AG34)),AG34)),
  CONCATENATE(REPT(" ",Vocation!B$12-LEN(AF34)),AF34))</f>
        <v>216</v>
      </c>
      <c r="AI34" t="str">
        <f t="shared" si="26"/>
        <v xml:space="preserve">["SUBTYPE"] = 216; </v>
      </c>
      <c r="AJ34" t="str">
        <f t="shared" si="27"/>
        <v xml:space="preserve">                       </v>
      </c>
      <c r="AK34" t="str">
        <f t="shared" si="28"/>
        <v>0</v>
      </c>
      <c r="AL34" t="str">
        <f t="shared" si="29"/>
        <v xml:space="preserve">["VXP"] = 0; </v>
      </c>
      <c r="AM34" t="str">
        <f t="shared" si="30"/>
        <v>0</v>
      </c>
      <c r="AN34" t="str">
        <f t="shared" si="31"/>
        <v xml:space="preserve">["LP"] =  0; </v>
      </c>
      <c r="AO34" t="str">
        <f t="shared" si="32"/>
        <v>0</v>
      </c>
      <c r="AP34" t="str">
        <f t="shared" si="33"/>
        <v xml:space="preserve">["REP"] = 0; </v>
      </c>
      <c r="AQ34">
        <f>IF(LEN(L34)&gt;0,VLOOKUP(L34,Faction!A$2:B$77,2,FALSE),1)</f>
        <v>1</v>
      </c>
      <c r="AR34" t="str">
        <f t="shared" si="34"/>
        <v xml:space="preserve">["FACTION"] = 1; </v>
      </c>
      <c r="AS34" t="str">
        <f t="shared" si="35"/>
        <v xml:space="preserve">["TIER"] = 0; </v>
      </c>
      <c r="AT34" t="str">
        <f t="shared" si="36"/>
        <v xml:space="preserve">                     </v>
      </c>
      <c r="AU34" t="str">
        <f t="shared" si="37"/>
        <v/>
      </c>
      <c r="AV34" t="str">
        <f t="shared" si="38"/>
        <v xml:space="preserve">["NAME"] = { ["EN"] = "Class Deeds - Tier 1"; }; </v>
      </c>
      <c r="AW34" t="str">
        <f t="shared" si="39"/>
        <v/>
      </c>
      <c r="AX34" t="str">
        <f t="shared" si="40"/>
        <v/>
      </c>
      <c r="AY34" t="str">
        <f t="shared" si="41"/>
        <v/>
      </c>
      <c r="AZ34" t="str">
        <f t="shared" si="42"/>
        <v>};</v>
      </c>
    </row>
    <row r="35" spans="1:52" x14ac:dyDescent="0.25">
      <c r="A35">
        <v>1879458030</v>
      </c>
      <c r="C35" t="s">
        <v>3612</v>
      </c>
      <c r="D35" t="s">
        <v>22</v>
      </c>
      <c r="E35" t="s">
        <v>3604</v>
      </c>
      <c r="F35" t="s">
        <v>22</v>
      </c>
      <c r="O35">
        <v>1</v>
      </c>
      <c r="T35" t="str">
        <f t="shared" si="15"/>
        <v xml:space="preserve"> [34] = {["ID"] = 1879458030; }; -- Striking Fundamentals (Mariner)</v>
      </c>
      <c r="U35" s="1" t="str">
        <f t="shared" si="16"/>
        <v xml:space="preserve"> [34] = {["ID"] = 1879458030; ["TYPE"] =  8; ["CRV"] = "Class";    ["SUBTYPE"] = 216;                        ["VXP"] = 0; ["LP"] =  0; ["REP"] = 0; ["FACTION"] = 1; ["TIER"] = 1;                      ["NAME"] = { ["EN"] = "Striking Fundamentals"; }; };</v>
      </c>
      <c r="V35">
        <f t="shared" si="17"/>
        <v>34</v>
      </c>
      <c r="W35" t="str">
        <f t="shared" si="18"/>
        <v xml:space="preserve"> [34] = {</v>
      </c>
      <c r="X35" t="str">
        <f t="shared" si="19"/>
        <v xml:space="preserve">["ID"] = 1879458030; </v>
      </c>
      <c r="Y35" t="str">
        <f t="shared" si="20"/>
        <v xml:space="preserve">["ID"] = 1879458030; </v>
      </c>
      <c r="Z35" t="str">
        <f t="shared" si="21"/>
        <v/>
      </c>
      <c r="AA35" t="str">
        <f t="shared" si="22"/>
        <v xml:space="preserve"> (Mariner)</v>
      </c>
      <c r="AB35" s="1" t="str">
        <f t="shared" si="23"/>
        <v/>
      </c>
      <c r="AC35">
        <f>VLOOKUP(D35,Type!A$2:B$16,2,FALSE)</f>
        <v>8</v>
      </c>
      <c r="AD35" t="str">
        <f t="shared" si="24"/>
        <v xml:space="preserve">["TYPE"] =  8; </v>
      </c>
      <c r="AE35" t="str">
        <f t="shared" si="25"/>
        <v xml:space="preserve">["CRV"] = "Class";    </v>
      </c>
      <c r="AF35">
        <f>IF(AND(F35="Class",NOT(ISBLANK(E35))),VLOOKUP(E35,Class!A$1:B$12,2,FALSE),"")</f>
        <v>216</v>
      </c>
      <c r="AG35" t="str">
        <f>IF(AND(F35="Vocation",NOT(ISBLANK(E35))),VLOOKUP(E35,Vocation!A$1:B$8,2,FALSE),"")</f>
        <v/>
      </c>
      <c r="AH35" t="str">
        <f>IF(
  LEN(AF35)=0,
    IF(
    LEN(AG35)=0,
    "  0",
    CONCATENATE(REPT(" ",Vocation!B$12-LEN(AG35)),AG35)),
  CONCATENATE(REPT(" ",Vocation!B$12-LEN(AF35)),AF35))</f>
        <v>216</v>
      </c>
      <c r="AI35" t="str">
        <f t="shared" si="26"/>
        <v xml:space="preserve">["SUBTYPE"] = 216; </v>
      </c>
      <c r="AJ35" t="str">
        <f t="shared" si="27"/>
        <v xml:space="preserve">                       </v>
      </c>
      <c r="AK35" t="str">
        <f t="shared" si="28"/>
        <v>0</v>
      </c>
      <c r="AL35" t="str">
        <f t="shared" si="29"/>
        <v xml:space="preserve">["VXP"] = 0; </v>
      </c>
      <c r="AM35" t="str">
        <f t="shared" si="30"/>
        <v>0</v>
      </c>
      <c r="AN35" t="str">
        <f t="shared" si="31"/>
        <v xml:space="preserve">["LP"] =  0; </v>
      </c>
      <c r="AO35" t="str">
        <f t="shared" si="32"/>
        <v>0</v>
      </c>
      <c r="AP35" t="str">
        <f t="shared" si="33"/>
        <v xml:space="preserve">["REP"] = 0; </v>
      </c>
      <c r="AQ35">
        <f>IF(LEN(L35)&gt;0,VLOOKUP(L35,Faction!A$2:B$77,2,FALSE),1)</f>
        <v>1</v>
      </c>
      <c r="AR35" t="str">
        <f t="shared" si="34"/>
        <v xml:space="preserve">["FACTION"] = 1; </v>
      </c>
      <c r="AS35" t="str">
        <f t="shared" si="35"/>
        <v xml:space="preserve">["TIER"] = 1; </v>
      </c>
      <c r="AT35" t="str">
        <f t="shared" si="36"/>
        <v xml:space="preserve">                     </v>
      </c>
      <c r="AU35" t="str">
        <f t="shared" si="37"/>
        <v/>
      </c>
      <c r="AV35" t="str">
        <f t="shared" si="38"/>
        <v xml:space="preserve">["NAME"] = { ["EN"] = "Striking Fundamentals"; }; </v>
      </c>
      <c r="AW35" t="str">
        <f t="shared" si="39"/>
        <v/>
      </c>
      <c r="AX35" t="str">
        <f t="shared" si="40"/>
        <v/>
      </c>
      <c r="AY35" t="str">
        <f t="shared" si="41"/>
        <v/>
      </c>
      <c r="AZ35" t="str">
        <f t="shared" si="42"/>
        <v>};</v>
      </c>
    </row>
    <row r="36" spans="1:52" x14ac:dyDescent="0.25">
      <c r="A36">
        <v>1879458057</v>
      </c>
      <c r="C36" t="s">
        <v>3613</v>
      </c>
      <c r="D36" t="s">
        <v>22</v>
      </c>
      <c r="E36" t="s">
        <v>3604</v>
      </c>
      <c r="F36" t="s">
        <v>22</v>
      </c>
      <c r="O36">
        <v>1</v>
      </c>
      <c r="T36" t="str">
        <f t="shared" si="15"/>
        <v xml:space="preserve"> [35] = {["ID"] = 1879458057; }; -- Redirecting Momentum (Mariner)</v>
      </c>
      <c r="U36" s="1" t="str">
        <f t="shared" si="16"/>
        <v xml:space="preserve"> [35] = {["ID"] = 1879458057; ["TYPE"] =  8; ["CRV"] = "Class";    ["SUBTYPE"] = 216;                        ["VXP"] = 0; ["LP"] =  0; ["REP"] = 0; ["FACTION"] = 1; ["TIER"] = 1;                      ["NAME"] = { ["EN"] = "Redirecting Momentum"; }; };</v>
      </c>
      <c r="V36">
        <f t="shared" si="17"/>
        <v>35</v>
      </c>
      <c r="W36" t="str">
        <f t="shared" si="18"/>
        <v xml:space="preserve"> [35] = {</v>
      </c>
      <c r="X36" t="str">
        <f t="shared" si="19"/>
        <v xml:space="preserve">["ID"] = 1879458057; </v>
      </c>
      <c r="Y36" t="str">
        <f t="shared" si="20"/>
        <v xml:space="preserve">["ID"] = 1879458057; </v>
      </c>
      <c r="Z36" t="str">
        <f t="shared" si="21"/>
        <v/>
      </c>
      <c r="AA36" t="str">
        <f t="shared" si="22"/>
        <v xml:space="preserve"> (Mariner)</v>
      </c>
      <c r="AB36" s="1" t="str">
        <f t="shared" si="23"/>
        <v/>
      </c>
      <c r="AC36">
        <f>VLOOKUP(D36,Type!A$2:B$16,2,FALSE)</f>
        <v>8</v>
      </c>
      <c r="AD36" t="str">
        <f t="shared" si="24"/>
        <v xml:space="preserve">["TYPE"] =  8; </v>
      </c>
      <c r="AE36" t="str">
        <f t="shared" si="25"/>
        <v xml:space="preserve">["CRV"] = "Class";    </v>
      </c>
      <c r="AF36">
        <f>IF(AND(F36="Class",NOT(ISBLANK(E36))),VLOOKUP(E36,Class!A$1:B$12,2,FALSE),"")</f>
        <v>216</v>
      </c>
      <c r="AG36" t="str">
        <f>IF(AND(F36="Vocation",NOT(ISBLANK(E36))),VLOOKUP(E36,Vocation!A$1:B$8,2,FALSE),"")</f>
        <v/>
      </c>
      <c r="AH36" t="str">
        <f>IF(
  LEN(AF36)=0,
    IF(
    LEN(AG36)=0,
    "  0",
    CONCATENATE(REPT(" ",Vocation!B$12-LEN(AG36)),AG36)),
  CONCATENATE(REPT(" ",Vocation!B$12-LEN(AF36)),AF36))</f>
        <v>216</v>
      </c>
      <c r="AI36" t="str">
        <f t="shared" si="26"/>
        <v xml:space="preserve">["SUBTYPE"] = 216; </v>
      </c>
      <c r="AJ36" t="str">
        <f t="shared" si="27"/>
        <v xml:space="preserve">                       </v>
      </c>
      <c r="AK36" t="str">
        <f t="shared" si="28"/>
        <v>0</v>
      </c>
      <c r="AL36" t="str">
        <f t="shared" si="29"/>
        <v xml:space="preserve">["VXP"] = 0; </v>
      </c>
      <c r="AM36" t="str">
        <f t="shared" si="30"/>
        <v>0</v>
      </c>
      <c r="AN36" t="str">
        <f t="shared" si="31"/>
        <v xml:space="preserve">["LP"] =  0; </v>
      </c>
      <c r="AO36" t="str">
        <f t="shared" si="32"/>
        <v>0</v>
      </c>
      <c r="AP36" t="str">
        <f t="shared" si="33"/>
        <v xml:space="preserve">["REP"] = 0; </v>
      </c>
      <c r="AQ36">
        <f>IF(LEN(L36)&gt;0,VLOOKUP(L36,Faction!A$2:B$77,2,FALSE),1)</f>
        <v>1</v>
      </c>
      <c r="AR36" t="str">
        <f t="shared" si="34"/>
        <v xml:space="preserve">["FACTION"] = 1; </v>
      </c>
      <c r="AS36" t="str">
        <f t="shared" si="35"/>
        <v xml:space="preserve">["TIER"] = 1; </v>
      </c>
      <c r="AT36" t="str">
        <f t="shared" si="36"/>
        <v xml:space="preserve">                     </v>
      </c>
      <c r="AU36" t="str">
        <f t="shared" si="37"/>
        <v/>
      </c>
      <c r="AV36" t="str">
        <f t="shared" si="38"/>
        <v xml:space="preserve">["NAME"] = { ["EN"] = "Redirecting Momentum"; }; </v>
      </c>
      <c r="AW36" t="str">
        <f t="shared" si="39"/>
        <v/>
      </c>
      <c r="AX36" t="str">
        <f t="shared" si="40"/>
        <v/>
      </c>
      <c r="AY36" t="str">
        <f t="shared" si="41"/>
        <v/>
      </c>
      <c r="AZ36" t="str">
        <f t="shared" si="42"/>
        <v>};</v>
      </c>
    </row>
    <row r="37" spans="1:52" x14ac:dyDescent="0.25">
      <c r="A37">
        <v>1879458000</v>
      </c>
      <c r="C37" t="s">
        <v>3614</v>
      </c>
      <c r="D37" t="s">
        <v>22</v>
      </c>
      <c r="E37" t="s">
        <v>3604</v>
      </c>
      <c r="F37" t="s">
        <v>22</v>
      </c>
      <c r="O37">
        <v>1</v>
      </c>
      <c r="T37" t="str">
        <f t="shared" si="15"/>
        <v xml:space="preserve"> [36] = {["ID"] = 1879458000; }; -- A Final Strike (Mariner)</v>
      </c>
      <c r="U37" s="1" t="str">
        <f t="shared" si="16"/>
        <v xml:space="preserve"> [36] = {["ID"] = 1879458000; ["TYPE"] =  8; ["CRV"] = "Class";    ["SUBTYPE"] = 216;                        ["VXP"] = 0; ["LP"] =  0; ["REP"] = 0; ["FACTION"] = 1; ["TIER"] = 1;                      ["NAME"] = { ["EN"] = "A Final Strike"; }; };</v>
      </c>
      <c r="V37">
        <f t="shared" si="17"/>
        <v>36</v>
      </c>
      <c r="W37" t="str">
        <f t="shared" si="18"/>
        <v xml:space="preserve"> [36] = {</v>
      </c>
      <c r="X37" t="str">
        <f t="shared" si="19"/>
        <v xml:space="preserve">["ID"] = 1879458000; </v>
      </c>
      <c r="Y37" t="str">
        <f t="shared" si="20"/>
        <v xml:space="preserve">["ID"] = 1879458000; </v>
      </c>
      <c r="Z37" t="str">
        <f t="shared" si="21"/>
        <v/>
      </c>
      <c r="AA37" t="str">
        <f t="shared" si="22"/>
        <v xml:space="preserve"> (Mariner)</v>
      </c>
      <c r="AB37" s="1" t="str">
        <f t="shared" si="23"/>
        <v/>
      </c>
      <c r="AC37">
        <f>VLOOKUP(D37,Type!A$2:B$16,2,FALSE)</f>
        <v>8</v>
      </c>
      <c r="AD37" t="str">
        <f t="shared" si="24"/>
        <v xml:space="preserve">["TYPE"] =  8; </v>
      </c>
      <c r="AE37" t="str">
        <f t="shared" si="25"/>
        <v xml:space="preserve">["CRV"] = "Class";    </v>
      </c>
      <c r="AF37">
        <f>IF(AND(F37="Class",NOT(ISBLANK(E37))),VLOOKUP(E37,Class!A$1:B$12,2,FALSE),"")</f>
        <v>216</v>
      </c>
      <c r="AG37" t="str">
        <f>IF(AND(F37="Vocation",NOT(ISBLANK(E37))),VLOOKUP(E37,Vocation!A$1:B$8,2,FALSE),"")</f>
        <v/>
      </c>
      <c r="AH37" t="str">
        <f>IF(
  LEN(AF37)=0,
    IF(
    LEN(AG37)=0,
    "  0",
    CONCATENATE(REPT(" ",Vocation!B$12-LEN(AG37)),AG37)),
  CONCATENATE(REPT(" ",Vocation!B$12-LEN(AF37)),AF37))</f>
        <v>216</v>
      </c>
      <c r="AI37" t="str">
        <f t="shared" si="26"/>
        <v xml:space="preserve">["SUBTYPE"] = 216; </v>
      </c>
      <c r="AJ37" t="str">
        <f t="shared" si="27"/>
        <v xml:space="preserve">                       </v>
      </c>
      <c r="AK37" t="str">
        <f t="shared" si="28"/>
        <v>0</v>
      </c>
      <c r="AL37" t="str">
        <f t="shared" si="29"/>
        <v xml:space="preserve">["VXP"] = 0; </v>
      </c>
      <c r="AM37" t="str">
        <f t="shared" si="30"/>
        <v>0</v>
      </c>
      <c r="AN37" t="str">
        <f t="shared" si="31"/>
        <v xml:space="preserve">["LP"] =  0; </v>
      </c>
      <c r="AO37" t="str">
        <f t="shared" si="32"/>
        <v>0</v>
      </c>
      <c r="AP37" t="str">
        <f t="shared" si="33"/>
        <v xml:space="preserve">["REP"] = 0; </v>
      </c>
      <c r="AQ37">
        <f>IF(LEN(L37)&gt;0,VLOOKUP(L37,Faction!A$2:B$77,2,FALSE),1)</f>
        <v>1</v>
      </c>
      <c r="AR37" t="str">
        <f t="shared" si="34"/>
        <v xml:space="preserve">["FACTION"] = 1; </v>
      </c>
      <c r="AS37" t="str">
        <f t="shared" si="35"/>
        <v xml:space="preserve">["TIER"] = 1; </v>
      </c>
      <c r="AT37" t="str">
        <f t="shared" si="36"/>
        <v xml:space="preserve">                     </v>
      </c>
      <c r="AU37" t="str">
        <f t="shared" si="37"/>
        <v/>
      </c>
      <c r="AV37" t="str">
        <f t="shared" si="38"/>
        <v xml:space="preserve">["NAME"] = { ["EN"] = "A Final Strike"; }; </v>
      </c>
      <c r="AW37" t="str">
        <f t="shared" si="39"/>
        <v/>
      </c>
      <c r="AX37" t="str">
        <f t="shared" si="40"/>
        <v/>
      </c>
      <c r="AY37" t="str">
        <f t="shared" si="41"/>
        <v/>
      </c>
      <c r="AZ37" t="str">
        <f t="shared" si="42"/>
        <v>};</v>
      </c>
    </row>
    <row r="38" spans="1:52" x14ac:dyDescent="0.25">
      <c r="A38">
        <v>1879277212</v>
      </c>
      <c r="B38">
        <v>297</v>
      </c>
      <c r="C38" s="2" t="s">
        <v>112</v>
      </c>
      <c r="D38" t="s">
        <v>22</v>
      </c>
      <c r="E38" t="s">
        <v>226</v>
      </c>
      <c r="F38" t="s">
        <v>22</v>
      </c>
      <c r="M38" t="s">
        <v>2778</v>
      </c>
      <c r="N38" t="s">
        <v>2047</v>
      </c>
      <c r="O38">
        <v>0</v>
      </c>
      <c r="P38">
        <v>1</v>
      </c>
      <c r="T38" t="str">
        <f t="shared" si="15"/>
        <v xml:space="preserve"> [37] = {["ID"] = 1879277212; }; -- Class Deeds - Tier 1 (Minstrel)</v>
      </c>
      <c r="U38" s="1" t="str">
        <f t="shared" si="16"/>
        <v xml:space="preserve"> [37] = {["ID"] = 1879277212; ["SAVE_INDEX"] = 297; ["TYPE"] =  8; ["CRV"] = "Class";    ["SUBTYPE"] =  31;                        ["VXP"] = 0; ["LP"] =  0; ["REP"] = 0; ["FACTION"] = 1; ["TIER"] = 0; ["MIN_LVL"] =   "1"; ["NAME"] = { ["EN"] = "Class Deeds - Tier 1"; }; ["LORE"] = { ["EN"] = "Complete these three deeds to earn a Class Trait Point."; }; ["SUMMARY"] = { ["EN"] = "Complete Harmonious Melody, Herald's Hammer, and Smooth Voice"; }; };</v>
      </c>
      <c r="V38">
        <f t="shared" si="17"/>
        <v>37</v>
      </c>
      <c r="W38" t="str">
        <f t="shared" si="18"/>
        <v xml:space="preserve"> [37] = {</v>
      </c>
      <c r="X38" t="str">
        <f t="shared" si="19"/>
        <v xml:space="preserve">["ID"] = 1879277212; </v>
      </c>
      <c r="Y38" t="str">
        <f t="shared" si="20"/>
        <v xml:space="preserve">["ID"] = 1879277212; </v>
      </c>
      <c r="Z38" t="str">
        <f t="shared" si="21"/>
        <v/>
      </c>
      <c r="AA38" t="str">
        <f t="shared" si="22"/>
        <v xml:space="preserve"> (Minstrel)</v>
      </c>
      <c r="AB38" s="1" t="str">
        <f t="shared" si="23"/>
        <v xml:space="preserve">["SAVE_INDEX"] = 297; </v>
      </c>
      <c r="AC38">
        <f>VLOOKUP(D38,Type!A$2:B$16,2,FALSE)</f>
        <v>8</v>
      </c>
      <c r="AD38" t="str">
        <f t="shared" si="24"/>
        <v xml:space="preserve">["TYPE"] =  8; </v>
      </c>
      <c r="AE38" t="str">
        <f t="shared" si="25"/>
        <v xml:space="preserve">["CRV"] = "Class";    </v>
      </c>
      <c r="AF38">
        <f>IF(AND(F38="Class",NOT(ISBLANK(E38))),VLOOKUP(E38,Class!A$1:B$12,2,FALSE),"")</f>
        <v>31</v>
      </c>
      <c r="AG38" t="str">
        <f>IF(AND(F38="Vocation",NOT(ISBLANK(E38))),VLOOKUP(E38,Vocation!A$1:B$8,2,FALSE),"")</f>
        <v/>
      </c>
      <c r="AH38" t="str">
        <f>IF(
  LEN(AF38)=0,
    IF(
    LEN(AG38)=0,
    "  0",
    CONCATENATE(REPT(" ",Vocation!B$12-LEN(AG38)),AG38)),
  CONCATENATE(REPT(" ",Vocation!B$12-LEN(AF38)),AF38))</f>
        <v xml:space="preserve"> 31</v>
      </c>
      <c r="AI38" t="str">
        <f t="shared" si="26"/>
        <v xml:space="preserve">["SUBTYPE"] =  31; </v>
      </c>
      <c r="AJ38" t="str">
        <f t="shared" si="27"/>
        <v xml:space="preserve">                       </v>
      </c>
      <c r="AK38" t="str">
        <f t="shared" si="28"/>
        <v>0</v>
      </c>
      <c r="AL38" t="str">
        <f t="shared" si="29"/>
        <v xml:space="preserve">["VXP"] = 0; </v>
      </c>
      <c r="AM38" t="str">
        <f t="shared" si="30"/>
        <v>0</v>
      </c>
      <c r="AN38" t="str">
        <f t="shared" si="31"/>
        <v xml:space="preserve">["LP"] =  0; </v>
      </c>
      <c r="AO38" t="str">
        <f t="shared" si="32"/>
        <v>0</v>
      </c>
      <c r="AP38" t="str">
        <f t="shared" si="33"/>
        <v xml:space="preserve">["REP"] = 0; </v>
      </c>
      <c r="AQ38">
        <f>IF(LEN(L38)&gt;0,VLOOKUP(L38,Faction!A$2:B$77,2,FALSE),1)</f>
        <v>1</v>
      </c>
      <c r="AR38" t="str">
        <f t="shared" si="34"/>
        <v xml:space="preserve">["FACTION"] = 1; </v>
      </c>
      <c r="AS38" t="str">
        <f t="shared" si="35"/>
        <v xml:space="preserve">["TIER"] = 0; </v>
      </c>
      <c r="AT38" t="str">
        <f t="shared" si="36"/>
        <v xml:space="preserve">["MIN_LVL"] =   "1"; </v>
      </c>
      <c r="AU38" t="str">
        <f t="shared" si="37"/>
        <v/>
      </c>
      <c r="AV38" t="str">
        <f t="shared" si="38"/>
        <v xml:space="preserve">["NAME"] = { ["EN"] = "Class Deeds - Tier 1"; }; </v>
      </c>
      <c r="AW38" t="str">
        <f t="shared" si="39"/>
        <v xml:space="preserve">["LORE"] = { ["EN"] = "Complete these three deeds to earn a Class Trait Point."; }; </v>
      </c>
      <c r="AX38" t="str">
        <f t="shared" si="40"/>
        <v xml:space="preserve">["SUMMARY"] = { ["EN"] = "Complete Harmonious Melody, Herald's Hammer, and Smooth Voice"; }; </v>
      </c>
      <c r="AY38" t="str">
        <f t="shared" si="41"/>
        <v/>
      </c>
      <c r="AZ38" t="str">
        <f t="shared" si="42"/>
        <v>};</v>
      </c>
    </row>
    <row r="39" spans="1:52" x14ac:dyDescent="0.25">
      <c r="A39">
        <v>1879277338</v>
      </c>
      <c r="B39">
        <v>23</v>
      </c>
      <c r="C39" t="s">
        <v>220</v>
      </c>
      <c r="D39" t="s">
        <v>22</v>
      </c>
      <c r="E39" t="s">
        <v>226</v>
      </c>
      <c r="F39" t="s">
        <v>22</v>
      </c>
      <c r="J39">
        <v>5</v>
      </c>
      <c r="M39" t="s">
        <v>223</v>
      </c>
      <c r="N39" t="s">
        <v>1952</v>
      </c>
      <c r="O39">
        <v>1</v>
      </c>
      <c r="P39">
        <v>1</v>
      </c>
      <c r="T39" t="str">
        <f t="shared" si="15"/>
        <v xml:space="preserve"> [38] = {["ID"] = 1879277338; }; -- Harmonious Melody (Minstrel)</v>
      </c>
      <c r="U39" s="1" t="str">
        <f t="shared" si="16"/>
        <v xml:space="preserve"> [38] = {["ID"] = 1879277338; ["SAVE_INDEX"] =  23; ["TYPE"] =  8; ["CRV"] = "Class";    ["SUBTYPE"] =  31;                        ["VXP"] = 0; ["LP"] =  5; ["REP"] = 0; ["FACTION"] = 1; ["TIER"] = 1; ["MIN_LVL"] =   "1"; ["NAME"] = { ["EN"] = "Harmonious Melody"; }; ["LORE"] = { ["EN"] = "The magic of the voice is a delicate thing, easily disturbed by failures of harmony or rhythm."; }; ["SUMMARY"] = { ["EN"] = "Use Ballads or Codas 1,500 times"; }; };</v>
      </c>
      <c r="V39">
        <f t="shared" si="17"/>
        <v>38</v>
      </c>
      <c r="W39" t="str">
        <f t="shared" si="18"/>
        <v xml:space="preserve"> [38] = {</v>
      </c>
      <c r="X39" t="str">
        <f t="shared" si="19"/>
        <v xml:space="preserve">["ID"] = 1879277338; </v>
      </c>
      <c r="Y39" t="str">
        <f t="shared" si="20"/>
        <v xml:space="preserve">["ID"] = 1879277338; </v>
      </c>
      <c r="Z39" t="str">
        <f t="shared" si="21"/>
        <v/>
      </c>
      <c r="AA39" t="str">
        <f t="shared" si="22"/>
        <v xml:space="preserve"> (Minstrel)</v>
      </c>
      <c r="AB39" s="1" t="str">
        <f t="shared" si="23"/>
        <v xml:space="preserve">["SAVE_INDEX"] =  23; </v>
      </c>
      <c r="AC39">
        <f>VLOOKUP(D39,Type!A$2:B$16,2,FALSE)</f>
        <v>8</v>
      </c>
      <c r="AD39" t="str">
        <f t="shared" si="24"/>
        <v xml:space="preserve">["TYPE"] =  8; </v>
      </c>
      <c r="AE39" t="str">
        <f t="shared" si="25"/>
        <v xml:space="preserve">["CRV"] = "Class";    </v>
      </c>
      <c r="AF39">
        <f>IF(AND(F39="Class",NOT(ISBLANK(E39))),VLOOKUP(E39,Class!A$1:B$12,2,FALSE),"")</f>
        <v>31</v>
      </c>
      <c r="AG39" t="str">
        <f>IF(AND(F39="Vocation",NOT(ISBLANK(E39))),VLOOKUP(E39,Vocation!A$1:B$8,2,FALSE),"")</f>
        <v/>
      </c>
      <c r="AH39" t="str">
        <f>IF(
  LEN(AF39)=0,
    IF(
    LEN(AG39)=0,
    "  0",
    CONCATENATE(REPT(" ",Vocation!B$12-LEN(AG39)),AG39)),
  CONCATENATE(REPT(" ",Vocation!B$12-LEN(AF39)),AF39))</f>
        <v xml:space="preserve"> 31</v>
      </c>
      <c r="AI39" t="str">
        <f t="shared" si="26"/>
        <v xml:space="preserve">["SUBTYPE"] =  31; </v>
      </c>
      <c r="AJ39" t="str">
        <f t="shared" si="27"/>
        <v xml:space="preserve">                       </v>
      </c>
      <c r="AK39" t="str">
        <f t="shared" si="28"/>
        <v>0</v>
      </c>
      <c r="AL39" t="str">
        <f t="shared" si="29"/>
        <v xml:space="preserve">["VXP"] = 0; </v>
      </c>
      <c r="AM39" t="str">
        <f t="shared" si="30"/>
        <v>5</v>
      </c>
      <c r="AN39" t="str">
        <f t="shared" si="31"/>
        <v xml:space="preserve">["LP"] =  5; </v>
      </c>
      <c r="AO39" t="str">
        <f t="shared" si="32"/>
        <v>0</v>
      </c>
      <c r="AP39" t="str">
        <f t="shared" si="33"/>
        <v xml:space="preserve">["REP"] = 0; </v>
      </c>
      <c r="AQ39">
        <f>IF(LEN(L39)&gt;0,VLOOKUP(L39,Faction!A$2:B$77,2,FALSE),1)</f>
        <v>1</v>
      </c>
      <c r="AR39" t="str">
        <f t="shared" si="34"/>
        <v xml:space="preserve">["FACTION"] = 1; </v>
      </c>
      <c r="AS39" t="str">
        <f t="shared" si="35"/>
        <v xml:space="preserve">["TIER"] = 1; </v>
      </c>
      <c r="AT39" t="str">
        <f t="shared" si="36"/>
        <v xml:space="preserve">["MIN_LVL"] =   "1"; </v>
      </c>
      <c r="AU39" t="str">
        <f t="shared" si="37"/>
        <v/>
      </c>
      <c r="AV39" t="str">
        <f t="shared" si="38"/>
        <v xml:space="preserve">["NAME"] = { ["EN"] = "Harmonious Melody"; }; </v>
      </c>
      <c r="AW39" t="str">
        <f t="shared" si="39"/>
        <v xml:space="preserve">["LORE"] = { ["EN"] = "The magic of the voice is a delicate thing, easily disturbed by failures of harmony or rhythm."; }; </v>
      </c>
      <c r="AX39" t="str">
        <f t="shared" si="40"/>
        <v xml:space="preserve">["SUMMARY"] = { ["EN"] = "Use Ballads or Codas 1,500 times"; }; </v>
      </c>
      <c r="AY39" t="str">
        <f t="shared" si="41"/>
        <v/>
      </c>
      <c r="AZ39" t="str">
        <f t="shared" si="42"/>
        <v>};</v>
      </c>
    </row>
    <row r="40" spans="1:52" x14ac:dyDescent="0.25">
      <c r="A40">
        <v>1879277339</v>
      </c>
      <c r="B40">
        <v>24</v>
      </c>
      <c r="C40" t="s">
        <v>221</v>
      </c>
      <c r="D40" t="s">
        <v>22</v>
      </c>
      <c r="E40" t="s">
        <v>226</v>
      </c>
      <c r="F40" t="s">
        <v>22</v>
      </c>
      <c r="J40">
        <v>5</v>
      </c>
      <c r="M40" t="s">
        <v>224</v>
      </c>
      <c r="N40" t="s">
        <v>1953</v>
      </c>
      <c r="O40">
        <v>1</v>
      </c>
      <c r="P40">
        <v>1</v>
      </c>
      <c r="T40" t="str">
        <f t="shared" si="15"/>
        <v xml:space="preserve"> [39] = {["ID"] = 1879277339; }; -- Herald's Hammer (Minstrel)</v>
      </c>
      <c r="U40" s="1" t="str">
        <f t="shared" si="16"/>
        <v xml:space="preserve"> [39] = {["ID"] = 1879277339; ["SAVE_INDEX"] =  24; ["TYPE"] =  8; ["CRV"] = "Class";    ["SUBTYPE"] =  31;                        ["VXP"] = 0; ["LP"] =  5; ["REP"] = 0; ["FACTION"] = 1; ["TIER"] = 1; ["MIN_LVL"] =   "1"; ["NAME"] = { ["EN"] = "Herald's Hammer"; }; ["LORE"] = { ["EN"] = "In this time of strife, even a minstrel cannot travel the roads unarmed."; }; ["SUMMARY"] = { ["EN"] = "Hit with Herald's Strike, Hero's Strike, or Dissonant Strike 700 times"; }; };</v>
      </c>
      <c r="V40">
        <f t="shared" si="17"/>
        <v>39</v>
      </c>
      <c r="W40" t="str">
        <f t="shared" si="18"/>
        <v xml:space="preserve"> [39] = {</v>
      </c>
      <c r="X40" t="str">
        <f t="shared" si="19"/>
        <v xml:space="preserve">["ID"] = 1879277339; </v>
      </c>
      <c r="Y40" t="str">
        <f t="shared" si="20"/>
        <v xml:space="preserve">["ID"] = 1879277339; </v>
      </c>
      <c r="Z40" t="str">
        <f t="shared" si="21"/>
        <v/>
      </c>
      <c r="AA40" t="str">
        <f t="shared" si="22"/>
        <v xml:space="preserve"> (Minstrel)</v>
      </c>
      <c r="AB40" s="1" t="str">
        <f t="shared" si="23"/>
        <v xml:space="preserve">["SAVE_INDEX"] =  24; </v>
      </c>
      <c r="AC40">
        <f>VLOOKUP(D40,Type!A$2:B$16,2,FALSE)</f>
        <v>8</v>
      </c>
      <c r="AD40" t="str">
        <f t="shared" si="24"/>
        <v xml:space="preserve">["TYPE"] =  8; </v>
      </c>
      <c r="AE40" t="str">
        <f t="shared" si="25"/>
        <v xml:space="preserve">["CRV"] = "Class";    </v>
      </c>
      <c r="AF40">
        <f>IF(AND(F40="Class",NOT(ISBLANK(E40))),VLOOKUP(E40,Class!A$1:B$12,2,FALSE),"")</f>
        <v>31</v>
      </c>
      <c r="AG40" t="str">
        <f>IF(AND(F40="Vocation",NOT(ISBLANK(E40))),VLOOKUP(E40,Vocation!A$1:B$8,2,FALSE),"")</f>
        <v/>
      </c>
      <c r="AH40" t="str">
        <f>IF(
  LEN(AF40)=0,
    IF(
    LEN(AG40)=0,
    "  0",
    CONCATENATE(REPT(" ",Vocation!B$12-LEN(AG40)),AG40)),
  CONCATENATE(REPT(" ",Vocation!B$12-LEN(AF40)),AF40))</f>
        <v xml:space="preserve"> 31</v>
      </c>
      <c r="AI40" t="str">
        <f t="shared" si="26"/>
        <v xml:space="preserve">["SUBTYPE"] =  31; </v>
      </c>
      <c r="AJ40" t="str">
        <f t="shared" si="27"/>
        <v xml:space="preserve">                       </v>
      </c>
      <c r="AK40" t="str">
        <f t="shared" si="28"/>
        <v>0</v>
      </c>
      <c r="AL40" t="str">
        <f t="shared" si="29"/>
        <v xml:space="preserve">["VXP"] = 0; </v>
      </c>
      <c r="AM40" t="str">
        <f t="shared" si="30"/>
        <v>5</v>
      </c>
      <c r="AN40" t="str">
        <f t="shared" si="31"/>
        <v xml:space="preserve">["LP"] =  5; </v>
      </c>
      <c r="AO40" t="str">
        <f t="shared" si="32"/>
        <v>0</v>
      </c>
      <c r="AP40" t="str">
        <f t="shared" si="33"/>
        <v xml:space="preserve">["REP"] = 0; </v>
      </c>
      <c r="AQ40">
        <f>IF(LEN(L40)&gt;0,VLOOKUP(L40,Faction!A$2:B$77,2,FALSE),1)</f>
        <v>1</v>
      </c>
      <c r="AR40" t="str">
        <f t="shared" si="34"/>
        <v xml:space="preserve">["FACTION"] = 1; </v>
      </c>
      <c r="AS40" t="str">
        <f t="shared" si="35"/>
        <v xml:space="preserve">["TIER"] = 1; </v>
      </c>
      <c r="AT40" t="str">
        <f t="shared" si="36"/>
        <v xml:space="preserve">["MIN_LVL"] =   "1"; </v>
      </c>
      <c r="AU40" t="str">
        <f t="shared" si="37"/>
        <v/>
      </c>
      <c r="AV40" t="str">
        <f t="shared" si="38"/>
        <v xml:space="preserve">["NAME"] = { ["EN"] = "Herald's Hammer"; }; </v>
      </c>
      <c r="AW40" t="str">
        <f t="shared" si="39"/>
        <v xml:space="preserve">["LORE"] = { ["EN"] = "In this time of strife, even a minstrel cannot travel the roads unarmed."; }; </v>
      </c>
      <c r="AX40" t="str">
        <f t="shared" si="40"/>
        <v xml:space="preserve">["SUMMARY"] = { ["EN"] = "Hit with Herald's Strike, Hero's Strike, or Dissonant Strike 700 times"; }; </v>
      </c>
      <c r="AY40" t="str">
        <f t="shared" si="41"/>
        <v/>
      </c>
      <c r="AZ40" t="str">
        <f t="shared" si="42"/>
        <v>};</v>
      </c>
    </row>
    <row r="41" spans="1:52" x14ac:dyDescent="0.25">
      <c r="A41">
        <v>1879277341</v>
      </c>
      <c r="B41">
        <v>25</v>
      </c>
      <c r="C41" t="s">
        <v>222</v>
      </c>
      <c r="D41" t="s">
        <v>22</v>
      </c>
      <c r="E41" t="s">
        <v>226</v>
      </c>
      <c r="F41" t="s">
        <v>22</v>
      </c>
      <c r="J41">
        <v>5</v>
      </c>
      <c r="M41" t="s">
        <v>225</v>
      </c>
      <c r="N41" t="s">
        <v>1954</v>
      </c>
      <c r="O41">
        <v>1</v>
      </c>
      <c r="P41">
        <v>1</v>
      </c>
      <c r="T41" t="str">
        <f t="shared" si="15"/>
        <v xml:space="preserve"> [40] = {["ID"] = 1879277341; }; -- Smooth Voice (Minstrel)</v>
      </c>
      <c r="U41" s="1" t="str">
        <f t="shared" si="16"/>
        <v xml:space="preserve"> [40] = {["ID"] = 1879277341; ["SAVE_INDEX"] =  25; ["TYPE"] =  8; ["CRV"] = "Class";    ["SUBTYPE"] =  31;                        ["VXP"] = 0; ["LP"] =  5; ["REP"] = 0; ["FACTION"] = 1; ["TIER"] = 1; ["MIN_LVL"] =   "1"; ["NAME"] = { ["EN"] = "Smooth Voice"; }; ["LORE"] = { ["EN"] = "The Piercing Cry is rough on the throat, making it difficult to utter too often without losing one's voice."; }; ["SUMMARY"] = { ["EN"] = "Use Piercing Cry 600 times"; }; };</v>
      </c>
      <c r="V41">
        <f t="shared" si="17"/>
        <v>40</v>
      </c>
      <c r="W41" t="str">
        <f t="shared" si="18"/>
        <v xml:space="preserve"> [40] = {</v>
      </c>
      <c r="X41" t="str">
        <f t="shared" si="19"/>
        <v xml:space="preserve">["ID"] = 1879277341; </v>
      </c>
      <c r="Y41" t="str">
        <f t="shared" si="20"/>
        <v xml:space="preserve">["ID"] = 1879277341; </v>
      </c>
      <c r="Z41" t="str">
        <f t="shared" si="21"/>
        <v/>
      </c>
      <c r="AA41" t="str">
        <f t="shared" si="22"/>
        <v xml:space="preserve"> (Minstrel)</v>
      </c>
      <c r="AB41" s="1" t="str">
        <f t="shared" si="23"/>
        <v xml:space="preserve">["SAVE_INDEX"] =  25; </v>
      </c>
      <c r="AC41">
        <f>VLOOKUP(D41,Type!A$2:B$16,2,FALSE)</f>
        <v>8</v>
      </c>
      <c r="AD41" t="str">
        <f t="shared" si="24"/>
        <v xml:space="preserve">["TYPE"] =  8; </v>
      </c>
      <c r="AE41" t="str">
        <f t="shared" si="25"/>
        <v xml:space="preserve">["CRV"] = "Class";    </v>
      </c>
      <c r="AF41">
        <f>IF(AND(F41="Class",NOT(ISBLANK(E41))),VLOOKUP(E41,Class!A$1:B$12,2,FALSE),"")</f>
        <v>31</v>
      </c>
      <c r="AG41" t="str">
        <f>IF(AND(F41="Vocation",NOT(ISBLANK(E41))),VLOOKUP(E41,Vocation!A$1:B$8,2,FALSE),"")</f>
        <v/>
      </c>
      <c r="AH41" t="str">
        <f>IF(
  LEN(AF41)=0,
    IF(
    LEN(AG41)=0,
    "  0",
    CONCATENATE(REPT(" ",Vocation!B$12-LEN(AG41)),AG41)),
  CONCATENATE(REPT(" ",Vocation!B$12-LEN(AF41)),AF41))</f>
        <v xml:space="preserve"> 31</v>
      </c>
      <c r="AI41" t="str">
        <f t="shared" si="26"/>
        <v xml:space="preserve">["SUBTYPE"] =  31; </v>
      </c>
      <c r="AJ41" t="str">
        <f t="shared" si="27"/>
        <v xml:space="preserve">                       </v>
      </c>
      <c r="AK41" t="str">
        <f t="shared" si="28"/>
        <v>0</v>
      </c>
      <c r="AL41" t="str">
        <f t="shared" si="29"/>
        <v xml:space="preserve">["VXP"] = 0; </v>
      </c>
      <c r="AM41" t="str">
        <f t="shared" si="30"/>
        <v>5</v>
      </c>
      <c r="AN41" t="str">
        <f t="shared" si="31"/>
        <v xml:space="preserve">["LP"] =  5; </v>
      </c>
      <c r="AO41" t="str">
        <f t="shared" si="32"/>
        <v>0</v>
      </c>
      <c r="AP41" t="str">
        <f t="shared" si="33"/>
        <v xml:space="preserve">["REP"] = 0; </v>
      </c>
      <c r="AQ41">
        <f>IF(LEN(L41)&gt;0,VLOOKUP(L41,Faction!A$2:B$77,2,FALSE),1)</f>
        <v>1</v>
      </c>
      <c r="AR41" t="str">
        <f t="shared" si="34"/>
        <v xml:space="preserve">["FACTION"] = 1; </v>
      </c>
      <c r="AS41" t="str">
        <f t="shared" si="35"/>
        <v xml:space="preserve">["TIER"] = 1; </v>
      </c>
      <c r="AT41" t="str">
        <f t="shared" si="36"/>
        <v xml:space="preserve">["MIN_LVL"] =   "1"; </v>
      </c>
      <c r="AU41" t="str">
        <f t="shared" si="37"/>
        <v/>
      </c>
      <c r="AV41" t="str">
        <f t="shared" si="38"/>
        <v xml:space="preserve">["NAME"] = { ["EN"] = "Smooth Voice"; }; </v>
      </c>
      <c r="AW41" t="str">
        <f t="shared" si="39"/>
        <v xml:space="preserve">["LORE"] = { ["EN"] = "The Piercing Cry is rough on the throat, making it difficult to utter too often without losing one's voice."; }; </v>
      </c>
      <c r="AX41" t="str">
        <f t="shared" si="40"/>
        <v xml:space="preserve">["SUMMARY"] = { ["EN"] = "Use Piercing Cry 600 times"; }; </v>
      </c>
      <c r="AY41" t="str">
        <f t="shared" si="41"/>
        <v/>
      </c>
      <c r="AZ41" t="str">
        <f t="shared" si="42"/>
        <v>};</v>
      </c>
    </row>
    <row r="42" spans="1:52" x14ac:dyDescent="0.25">
      <c r="A42">
        <v>1879277217</v>
      </c>
      <c r="B42">
        <v>298</v>
      </c>
      <c r="C42" s="2" t="s">
        <v>112</v>
      </c>
      <c r="D42" t="s">
        <v>22</v>
      </c>
      <c r="E42" t="s">
        <v>291</v>
      </c>
      <c r="F42" t="s">
        <v>22</v>
      </c>
      <c r="M42" t="s">
        <v>2779</v>
      </c>
      <c r="N42" t="s">
        <v>2047</v>
      </c>
      <c r="O42">
        <v>0</v>
      </c>
      <c r="P42">
        <v>1</v>
      </c>
      <c r="T42" t="str">
        <f t="shared" si="15"/>
        <v xml:space="preserve"> [41] = {["ID"] = 1879277217; }; -- Class Deeds - Tier 1 (Rune-keeper)</v>
      </c>
      <c r="U42" s="1" t="str">
        <f t="shared" si="16"/>
        <v xml:space="preserve"> [41] = {["ID"] = 1879277217; ["SAVE_INDEX"] = 298; ["TYPE"] =  8; ["CRV"] = "Class";    ["SUBTYPE"] = 193;                        ["VXP"] = 0; ["LP"] =  0; ["REP"] = 0; ["FACTION"] = 1; ["TIER"] = 0; ["MIN_LVL"] =   "1"; ["NAME"] = { ["EN"] = "Class Deeds - Tier 1"; }; ["LORE"] = { ["EN"] = "Complete these three deeds to earn a Class Trait Point."; }; ["SUMMARY"] = { ["EN"] = "Complete Winter-storm, Thunderous Words, and Master of Allusion"; }; };</v>
      </c>
      <c r="V42">
        <f t="shared" si="17"/>
        <v>41</v>
      </c>
      <c r="W42" t="str">
        <f t="shared" si="18"/>
        <v xml:space="preserve"> [41] = {</v>
      </c>
      <c r="X42" t="str">
        <f t="shared" si="19"/>
        <v xml:space="preserve">["ID"] = 1879277217; </v>
      </c>
      <c r="Y42" t="str">
        <f t="shared" si="20"/>
        <v xml:space="preserve">["ID"] = 1879277217; </v>
      </c>
      <c r="Z42" t="str">
        <f t="shared" si="21"/>
        <v/>
      </c>
      <c r="AA42" t="str">
        <f t="shared" si="22"/>
        <v xml:space="preserve"> (Rune-keeper)</v>
      </c>
      <c r="AB42" s="1" t="str">
        <f t="shared" si="23"/>
        <v xml:space="preserve">["SAVE_INDEX"] = 298; </v>
      </c>
      <c r="AC42">
        <f>VLOOKUP(D42,Type!A$2:B$16,2,FALSE)</f>
        <v>8</v>
      </c>
      <c r="AD42" t="str">
        <f t="shared" si="24"/>
        <v xml:space="preserve">["TYPE"] =  8; </v>
      </c>
      <c r="AE42" t="str">
        <f t="shared" si="25"/>
        <v xml:space="preserve">["CRV"] = "Class";    </v>
      </c>
      <c r="AF42">
        <f>IF(AND(F42="Class",NOT(ISBLANK(E42))),VLOOKUP(E42,Class!A$1:B$12,2,FALSE),"")</f>
        <v>193</v>
      </c>
      <c r="AG42" t="str">
        <f>IF(AND(F42="Vocation",NOT(ISBLANK(E42))),VLOOKUP(E42,Vocation!A$1:B$8,2,FALSE),"")</f>
        <v/>
      </c>
      <c r="AH42" t="str">
        <f>IF(
  LEN(AF42)=0,
    IF(
    LEN(AG42)=0,
    "  0",
    CONCATENATE(REPT(" ",Vocation!B$12-LEN(AG42)),AG42)),
  CONCATENATE(REPT(" ",Vocation!B$12-LEN(AF42)),AF42))</f>
        <v>193</v>
      </c>
      <c r="AI42" t="str">
        <f t="shared" si="26"/>
        <v xml:space="preserve">["SUBTYPE"] = 193; </v>
      </c>
      <c r="AJ42" t="str">
        <f t="shared" si="27"/>
        <v xml:space="preserve">                       </v>
      </c>
      <c r="AK42" t="str">
        <f t="shared" si="28"/>
        <v>0</v>
      </c>
      <c r="AL42" t="str">
        <f t="shared" si="29"/>
        <v xml:space="preserve">["VXP"] = 0; </v>
      </c>
      <c r="AM42" t="str">
        <f t="shared" si="30"/>
        <v>0</v>
      </c>
      <c r="AN42" t="str">
        <f t="shared" si="31"/>
        <v xml:space="preserve">["LP"] =  0; </v>
      </c>
      <c r="AO42" t="str">
        <f t="shared" si="32"/>
        <v>0</v>
      </c>
      <c r="AP42" t="str">
        <f t="shared" si="33"/>
        <v xml:space="preserve">["REP"] = 0; </v>
      </c>
      <c r="AQ42">
        <f>IF(LEN(L42)&gt;0,VLOOKUP(L42,Faction!A$2:B$77,2,FALSE),1)</f>
        <v>1</v>
      </c>
      <c r="AR42" t="str">
        <f t="shared" si="34"/>
        <v xml:space="preserve">["FACTION"] = 1; </v>
      </c>
      <c r="AS42" t="str">
        <f t="shared" si="35"/>
        <v xml:space="preserve">["TIER"] = 0; </v>
      </c>
      <c r="AT42" t="str">
        <f t="shared" si="36"/>
        <v xml:space="preserve">["MIN_LVL"] =   "1"; </v>
      </c>
      <c r="AU42" t="str">
        <f t="shared" si="37"/>
        <v/>
      </c>
      <c r="AV42" t="str">
        <f t="shared" si="38"/>
        <v xml:space="preserve">["NAME"] = { ["EN"] = "Class Deeds - Tier 1"; }; </v>
      </c>
      <c r="AW42" t="str">
        <f t="shared" si="39"/>
        <v xml:space="preserve">["LORE"] = { ["EN"] = "Complete these three deeds to earn a Class Trait Point."; }; </v>
      </c>
      <c r="AX42" t="str">
        <f t="shared" si="40"/>
        <v xml:space="preserve">["SUMMARY"] = { ["EN"] = "Complete Winter-storm, Thunderous Words, and Master of Allusion"; }; </v>
      </c>
      <c r="AY42" t="str">
        <f t="shared" si="41"/>
        <v/>
      </c>
      <c r="AZ42" t="str">
        <f t="shared" si="42"/>
        <v>};</v>
      </c>
    </row>
    <row r="43" spans="1:52" x14ac:dyDescent="0.25">
      <c r="A43">
        <v>1879278934</v>
      </c>
      <c r="B43">
        <v>26</v>
      </c>
      <c r="C43" t="s">
        <v>296</v>
      </c>
      <c r="D43" t="s">
        <v>22</v>
      </c>
      <c r="E43" t="s">
        <v>291</v>
      </c>
      <c r="F43" t="s">
        <v>22</v>
      </c>
      <c r="J43">
        <v>5</v>
      </c>
      <c r="M43" t="s">
        <v>491</v>
      </c>
      <c r="N43" t="s">
        <v>2033</v>
      </c>
      <c r="O43">
        <v>1</v>
      </c>
      <c r="P43">
        <v>1</v>
      </c>
      <c r="T43" t="str">
        <f t="shared" si="15"/>
        <v xml:space="preserve"> [42] = {["ID"] = 1879278934; }; -- Winter-storm (Rune-keeper)</v>
      </c>
      <c r="U43" s="1" t="str">
        <f t="shared" si="16"/>
        <v xml:space="preserve"> [42] = {["ID"] = 1879278934; ["SAVE_INDEX"] =  26; ["TYPE"] =  8; ["CRV"] = "Class";    ["SUBTYPE"] = 193;                        ["VXP"] = 0; ["LP"] =  5; ["REP"] = 0; ["FACTION"] = 1; ["TIER"] = 1; ["MIN_LVL"] =   "1"; ["NAME"] = { ["EN"] = "Winter-storm"; }; ["LORE"] = { ["EN"] = "Your narratives combine the chill of a winter night and the turbulence of the fiercest storm."; }; ["SUMMARY"] = { ["EN"] = "Use any 'Fury of Storms' skill 500 times."; }; };</v>
      </c>
      <c r="V43">
        <f t="shared" si="17"/>
        <v>42</v>
      </c>
      <c r="W43" t="str">
        <f t="shared" si="18"/>
        <v xml:space="preserve"> [42] = {</v>
      </c>
      <c r="X43" t="str">
        <f t="shared" si="19"/>
        <v xml:space="preserve">["ID"] = 1879278934; </v>
      </c>
      <c r="Y43" t="str">
        <f t="shared" si="20"/>
        <v xml:space="preserve">["ID"] = 1879278934; </v>
      </c>
      <c r="Z43" t="str">
        <f t="shared" si="21"/>
        <v/>
      </c>
      <c r="AA43" t="str">
        <f t="shared" si="22"/>
        <v xml:space="preserve"> (Rune-keeper)</v>
      </c>
      <c r="AB43" s="1" t="str">
        <f t="shared" si="23"/>
        <v xml:space="preserve">["SAVE_INDEX"] =  26; </v>
      </c>
      <c r="AC43">
        <f>VLOOKUP(D43,Type!A$2:B$16,2,FALSE)</f>
        <v>8</v>
      </c>
      <c r="AD43" t="str">
        <f t="shared" si="24"/>
        <v xml:space="preserve">["TYPE"] =  8; </v>
      </c>
      <c r="AE43" t="str">
        <f t="shared" si="25"/>
        <v xml:space="preserve">["CRV"] = "Class";    </v>
      </c>
      <c r="AF43">
        <f>IF(AND(F43="Class",NOT(ISBLANK(E43))),VLOOKUP(E43,Class!A$1:B$12,2,FALSE),"")</f>
        <v>193</v>
      </c>
      <c r="AG43" t="str">
        <f>IF(AND(F43="Vocation",NOT(ISBLANK(E43))),VLOOKUP(E43,Vocation!A$1:B$8,2,FALSE),"")</f>
        <v/>
      </c>
      <c r="AH43" t="str">
        <f>IF(
  LEN(AF43)=0,
    IF(
    LEN(AG43)=0,
    "  0",
    CONCATENATE(REPT(" ",Vocation!B$12-LEN(AG43)),AG43)),
  CONCATENATE(REPT(" ",Vocation!B$12-LEN(AF43)),AF43))</f>
        <v>193</v>
      </c>
      <c r="AI43" t="str">
        <f t="shared" si="26"/>
        <v xml:space="preserve">["SUBTYPE"] = 193; </v>
      </c>
      <c r="AJ43" t="str">
        <f t="shared" si="27"/>
        <v xml:space="preserve">                       </v>
      </c>
      <c r="AK43" t="str">
        <f t="shared" si="28"/>
        <v>0</v>
      </c>
      <c r="AL43" t="str">
        <f t="shared" si="29"/>
        <v xml:space="preserve">["VXP"] = 0; </v>
      </c>
      <c r="AM43" t="str">
        <f t="shared" si="30"/>
        <v>5</v>
      </c>
      <c r="AN43" t="str">
        <f t="shared" si="31"/>
        <v xml:space="preserve">["LP"] =  5; </v>
      </c>
      <c r="AO43" t="str">
        <f t="shared" si="32"/>
        <v>0</v>
      </c>
      <c r="AP43" t="str">
        <f t="shared" si="33"/>
        <v xml:space="preserve">["REP"] = 0; </v>
      </c>
      <c r="AQ43">
        <f>IF(LEN(L43)&gt;0,VLOOKUP(L43,Faction!A$2:B$77,2,FALSE),1)</f>
        <v>1</v>
      </c>
      <c r="AR43" t="str">
        <f t="shared" si="34"/>
        <v xml:space="preserve">["FACTION"] = 1; </v>
      </c>
      <c r="AS43" t="str">
        <f t="shared" si="35"/>
        <v xml:space="preserve">["TIER"] = 1; </v>
      </c>
      <c r="AT43" t="str">
        <f t="shared" si="36"/>
        <v xml:space="preserve">["MIN_LVL"] =   "1"; </v>
      </c>
      <c r="AU43" t="str">
        <f t="shared" si="37"/>
        <v/>
      </c>
      <c r="AV43" t="str">
        <f t="shared" si="38"/>
        <v xml:space="preserve">["NAME"] = { ["EN"] = "Winter-storm"; }; </v>
      </c>
      <c r="AW43" t="str">
        <f t="shared" si="39"/>
        <v xml:space="preserve">["LORE"] = { ["EN"] = "Your narratives combine the chill of a winter night and the turbulence of the fiercest storm."; }; </v>
      </c>
      <c r="AX43" t="str">
        <f t="shared" si="40"/>
        <v xml:space="preserve">["SUMMARY"] = { ["EN"] = "Use any 'Fury of Storms' skill 500 times."; }; </v>
      </c>
      <c r="AY43" t="str">
        <f t="shared" si="41"/>
        <v/>
      </c>
      <c r="AZ43" t="str">
        <f t="shared" si="42"/>
        <v>};</v>
      </c>
    </row>
    <row r="44" spans="1:52" x14ac:dyDescent="0.25">
      <c r="A44">
        <v>1879278937</v>
      </c>
      <c r="B44">
        <v>27</v>
      </c>
      <c r="C44" t="s">
        <v>297</v>
      </c>
      <c r="D44" t="s">
        <v>22</v>
      </c>
      <c r="E44" t="s">
        <v>291</v>
      </c>
      <c r="F44" t="s">
        <v>22</v>
      </c>
      <c r="J44">
        <v>5</v>
      </c>
      <c r="M44" t="s">
        <v>2974</v>
      </c>
      <c r="N44" t="s">
        <v>2032</v>
      </c>
      <c r="O44">
        <v>1</v>
      </c>
      <c r="P44">
        <v>1</v>
      </c>
      <c r="T44" t="str">
        <f t="shared" si="15"/>
        <v xml:space="preserve"> [43] = {["ID"] = 1879278937; }; -- Thunderous Words (Rune-keeper)</v>
      </c>
      <c r="U44" s="1" t="str">
        <f t="shared" si="16"/>
        <v xml:space="preserve"> [43] = {["ID"] = 1879278937; ["SAVE_INDEX"] =  27; ["TYPE"] =  8; ["CRV"] = "Class";    ["SUBTYPE"] = 193;                        ["VXP"] = 0; ["LP"] =  5; ["REP"] = 0; ["FACTION"] = 1; ["TIER"] = 1; ["MIN_LVL"] =   "1"; ["NAME"] = { ["EN"] = "Thunderous Words"; }; ["LORE"] = { ["EN"] = "The spark may light the way to greater things."; }; ["SUMMARY"] = { ["EN"] = "Strike with Scribe's Spark 125 times."; }; };</v>
      </c>
      <c r="V44">
        <f t="shared" si="17"/>
        <v>43</v>
      </c>
      <c r="W44" t="str">
        <f t="shared" si="18"/>
        <v xml:space="preserve"> [43] = {</v>
      </c>
      <c r="X44" t="str">
        <f t="shared" si="19"/>
        <v xml:space="preserve">["ID"] = 1879278937; </v>
      </c>
      <c r="Y44" t="str">
        <f t="shared" si="20"/>
        <v xml:space="preserve">["ID"] = 1879278937; </v>
      </c>
      <c r="Z44" t="str">
        <f t="shared" si="21"/>
        <v/>
      </c>
      <c r="AA44" t="str">
        <f t="shared" si="22"/>
        <v xml:space="preserve"> (Rune-keeper)</v>
      </c>
      <c r="AB44" s="1" t="str">
        <f t="shared" si="23"/>
        <v xml:space="preserve">["SAVE_INDEX"] =  27; </v>
      </c>
      <c r="AC44">
        <f>VLOOKUP(D44,Type!A$2:B$16,2,FALSE)</f>
        <v>8</v>
      </c>
      <c r="AD44" t="str">
        <f t="shared" si="24"/>
        <v xml:space="preserve">["TYPE"] =  8; </v>
      </c>
      <c r="AE44" t="str">
        <f t="shared" si="25"/>
        <v xml:space="preserve">["CRV"] = "Class";    </v>
      </c>
      <c r="AF44">
        <f>IF(AND(F44="Class",NOT(ISBLANK(E44))),VLOOKUP(E44,Class!A$1:B$12,2,FALSE),"")</f>
        <v>193</v>
      </c>
      <c r="AG44" t="str">
        <f>IF(AND(F44="Vocation",NOT(ISBLANK(E44))),VLOOKUP(E44,Vocation!A$1:B$8,2,FALSE),"")</f>
        <v/>
      </c>
      <c r="AH44" t="str">
        <f>IF(
  LEN(AF44)=0,
    IF(
    LEN(AG44)=0,
    "  0",
    CONCATENATE(REPT(" ",Vocation!B$12-LEN(AG44)),AG44)),
  CONCATENATE(REPT(" ",Vocation!B$12-LEN(AF44)),AF44))</f>
        <v>193</v>
      </c>
      <c r="AI44" t="str">
        <f t="shared" si="26"/>
        <v xml:space="preserve">["SUBTYPE"] = 193; </v>
      </c>
      <c r="AJ44" t="str">
        <f t="shared" si="27"/>
        <v xml:space="preserve">                       </v>
      </c>
      <c r="AK44" t="str">
        <f t="shared" si="28"/>
        <v>0</v>
      </c>
      <c r="AL44" t="str">
        <f t="shared" si="29"/>
        <v xml:space="preserve">["VXP"] = 0; </v>
      </c>
      <c r="AM44" t="str">
        <f t="shared" si="30"/>
        <v>5</v>
      </c>
      <c r="AN44" t="str">
        <f t="shared" si="31"/>
        <v xml:space="preserve">["LP"] =  5; </v>
      </c>
      <c r="AO44" t="str">
        <f t="shared" si="32"/>
        <v>0</v>
      </c>
      <c r="AP44" t="str">
        <f t="shared" si="33"/>
        <v xml:space="preserve">["REP"] = 0; </v>
      </c>
      <c r="AQ44">
        <f>IF(LEN(L44)&gt;0,VLOOKUP(L44,Faction!A$2:B$77,2,FALSE),1)</f>
        <v>1</v>
      </c>
      <c r="AR44" t="str">
        <f t="shared" si="34"/>
        <v xml:space="preserve">["FACTION"] = 1; </v>
      </c>
      <c r="AS44" t="str">
        <f t="shared" si="35"/>
        <v xml:space="preserve">["TIER"] = 1; </v>
      </c>
      <c r="AT44" t="str">
        <f t="shared" si="36"/>
        <v xml:space="preserve">["MIN_LVL"] =   "1"; </v>
      </c>
      <c r="AU44" t="str">
        <f t="shared" si="37"/>
        <v/>
      </c>
      <c r="AV44" t="str">
        <f t="shared" si="38"/>
        <v xml:space="preserve">["NAME"] = { ["EN"] = "Thunderous Words"; }; </v>
      </c>
      <c r="AW44" t="str">
        <f t="shared" si="39"/>
        <v xml:space="preserve">["LORE"] = { ["EN"] = "The spark may light the way to greater things."; }; </v>
      </c>
      <c r="AX44" t="str">
        <f t="shared" si="40"/>
        <v xml:space="preserve">["SUMMARY"] = { ["EN"] = "Strike with Scribe's Spark 125 times."; }; </v>
      </c>
      <c r="AY44" t="str">
        <f t="shared" si="41"/>
        <v/>
      </c>
      <c r="AZ44" t="str">
        <f t="shared" si="42"/>
        <v>};</v>
      </c>
    </row>
    <row r="45" spans="1:52" x14ac:dyDescent="0.25">
      <c r="A45">
        <v>1879278938</v>
      </c>
      <c r="B45">
        <v>28</v>
      </c>
      <c r="C45" t="s">
        <v>298</v>
      </c>
      <c r="D45" t="s">
        <v>22</v>
      </c>
      <c r="E45" t="s">
        <v>291</v>
      </c>
      <c r="F45" t="s">
        <v>22</v>
      </c>
      <c r="J45">
        <v>5</v>
      </c>
      <c r="M45" t="s">
        <v>492</v>
      </c>
      <c r="N45" t="s">
        <v>2031</v>
      </c>
      <c r="O45">
        <v>1</v>
      </c>
      <c r="P45">
        <v>1</v>
      </c>
      <c r="T45" t="str">
        <f t="shared" si="15"/>
        <v xml:space="preserve"> [44] = {["ID"] = 1879278938; }; -- Master of Allusion (Rune-keeper)</v>
      </c>
      <c r="U45" s="1" t="str">
        <f t="shared" si="16"/>
        <v xml:space="preserve"> [44] = {["ID"] = 1879278938; ["SAVE_INDEX"] =  28; ["TYPE"] =  8; ["CRV"] = "Class";    ["SUBTYPE"] = 193;                        ["VXP"] = 0; ["LP"] =  5; ["REP"] = 0; ["FACTION"] = 1; ["TIER"] = 1; ["MIN_LVL"] =   "1"; ["NAME"] = { ["EN"] = "Master of Allusion"; }; ["LORE"] = { ["EN"] = "Your ability to write between the lines confounds your foes."; }; ["SUMMARY"] = { ["EN"] = "Use any 'Words of Grace' skill 200 times."; }; };</v>
      </c>
      <c r="V45">
        <f t="shared" si="17"/>
        <v>44</v>
      </c>
      <c r="W45" t="str">
        <f t="shared" si="18"/>
        <v xml:space="preserve"> [44] = {</v>
      </c>
      <c r="X45" t="str">
        <f t="shared" si="19"/>
        <v xml:space="preserve">["ID"] = 1879278938; </v>
      </c>
      <c r="Y45" t="str">
        <f t="shared" si="20"/>
        <v xml:space="preserve">["ID"] = 1879278938; </v>
      </c>
      <c r="Z45" t="str">
        <f t="shared" si="21"/>
        <v/>
      </c>
      <c r="AA45" t="str">
        <f t="shared" si="22"/>
        <v xml:space="preserve"> (Rune-keeper)</v>
      </c>
      <c r="AB45" s="1" t="str">
        <f t="shared" si="23"/>
        <v xml:space="preserve">["SAVE_INDEX"] =  28; </v>
      </c>
      <c r="AC45">
        <f>VLOOKUP(D45,Type!A$2:B$16,2,FALSE)</f>
        <v>8</v>
      </c>
      <c r="AD45" t="str">
        <f t="shared" si="24"/>
        <v xml:space="preserve">["TYPE"] =  8; </v>
      </c>
      <c r="AE45" t="str">
        <f t="shared" si="25"/>
        <v xml:space="preserve">["CRV"] = "Class";    </v>
      </c>
      <c r="AF45">
        <f>IF(AND(F45="Class",NOT(ISBLANK(E45))),VLOOKUP(E45,Class!A$1:B$12,2,FALSE),"")</f>
        <v>193</v>
      </c>
      <c r="AG45" t="str">
        <f>IF(AND(F45="Vocation",NOT(ISBLANK(E45))),VLOOKUP(E45,Vocation!A$1:B$8,2,FALSE),"")</f>
        <v/>
      </c>
      <c r="AH45" t="str">
        <f>IF(
  LEN(AF45)=0,
    IF(
    LEN(AG45)=0,
    "  0",
    CONCATENATE(REPT(" ",Vocation!B$12-LEN(AG45)),AG45)),
  CONCATENATE(REPT(" ",Vocation!B$12-LEN(AF45)),AF45))</f>
        <v>193</v>
      </c>
      <c r="AI45" t="str">
        <f t="shared" si="26"/>
        <v xml:space="preserve">["SUBTYPE"] = 193; </v>
      </c>
      <c r="AJ45" t="str">
        <f t="shared" si="27"/>
        <v xml:space="preserve">                       </v>
      </c>
      <c r="AK45" t="str">
        <f t="shared" si="28"/>
        <v>0</v>
      </c>
      <c r="AL45" t="str">
        <f t="shared" si="29"/>
        <v xml:space="preserve">["VXP"] = 0; </v>
      </c>
      <c r="AM45" t="str">
        <f t="shared" si="30"/>
        <v>5</v>
      </c>
      <c r="AN45" t="str">
        <f t="shared" si="31"/>
        <v xml:space="preserve">["LP"] =  5; </v>
      </c>
      <c r="AO45" t="str">
        <f t="shared" si="32"/>
        <v>0</v>
      </c>
      <c r="AP45" t="str">
        <f t="shared" si="33"/>
        <v xml:space="preserve">["REP"] = 0; </v>
      </c>
      <c r="AQ45">
        <f>IF(LEN(L45)&gt;0,VLOOKUP(L45,Faction!A$2:B$77,2,FALSE),1)</f>
        <v>1</v>
      </c>
      <c r="AR45" t="str">
        <f t="shared" si="34"/>
        <v xml:space="preserve">["FACTION"] = 1; </v>
      </c>
      <c r="AS45" t="str">
        <f t="shared" si="35"/>
        <v xml:space="preserve">["TIER"] = 1; </v>
      </c>
      <c r="AT45" t="str">
        <f t="shared" si="36"/>
        <v xml:space="preserve">["MIN_LVL"] =   "1"; </v>
      </c>
      <c r="AU45" t="str">
        <f t="shared" si="37"/>
        <v/>
      </c>
      <c r="AV45" t="str">
        <f t="shared" si="38"/>
        <v xml:space="preserve">["NAME"] = { ["EN"] = "Master of Allusion"; }; </v>
      </c>
      <c r="AW45" t="str">
        <f t="shared" si="39"/>
        <v xml:space="preserve">["LORE"] = { ["EN"] = "Your ability to write between the lines confounds your foes."; }; </v>
      </c>
      <c r="AX45" t="str">
        <f t="shared" si="40"/>
        <v xml:space="preserve">["SUMMARY"] = { ["EN"] = "Use any 'Words of Grace' skill 200 times."; }; </v>
      </c>
      <c r="AY45" t="str">
        <f t="shared" si="41"/>
        <v/>
      </c>
      <c r="AZ45" t="str">
        <f t="shared" si="42"/>
        <v>};</v>
      </c>
    </row>
    <row r="46" spans="1:52" x14ac:dyDescent="0.25">
      <c r="A46">
        <v>1879277230</v>
      </c>
      <c r="B46">
        <v>299</v>
      </c>
      <c r="C46" s="2" t="s">
        <v>112</v>
      </c>
      <c r="D46" t="s">
        <v>22</v>
      </c>
      <c r="E46" t="s">
        <v>292</v>
      </c>
      <c r="F46" t="s">
        <v>22</v>
      </c>
      <c r="M46" t="s">
        <v>2780</v>
      </c>
      <c r="N46" t="s">
        <v>2047</v>
      </c>
      <c r="O46">
        <v>0</v>
      </c>
      <c r="P46">
        <v>1</v>
      </c>
      <c r="T46" t="str">
        <f t="shared" si="15"/>
        <v xml:space="preserve"> [45] = {["ID"] = 1879277230; }; -- Class Deeds - Tier 1 (Warden)</v>
      </c>
      <c r="U46" s="1" t="str">
        <f t="shared" si="16"/>
        <v xml:space="preserve"> [45] = {["ID"] = 1879277230; ["SAVE_INDEX"] = 299; ["TYPE"] =  8; ["CRV"] = "Class";    ["SUBTYPE"] = 194;                        ["VXP"] = 0; ["LP"] =  0; ["REP"] = 0; ["FACTION"] = 1; ["TIER"] = 0; ["MIN_LVL"] =   "1"; ["NAME"] = { ["EN"] = "Class Deeds - Tier 1"; }; ["LORE"] = { ["EN"] = "Complete these three deeds to earn a Class Trait Point."; }; ["SUMMARY"] = { ["EN"] = "Complete Wary Blocks, Know Your Enemy, and Skill and Power"; }; };</v>
      </c>
      <c r="V46">
        <f t="shared" si="17"/>
        <v>45</v>
      </c>
      <c r="W46" t="str">
        <f t="shared" si="18"/>
        <v xml:space="preserve"> [45] = {</v>
      </c>
      <c r="X46" t="str">
        <f t="shared" si="19"/>
        <v xml:space="preserve">["ID"] = 1879277230; </v>
      </c>
      <c r="Y46" t="str">
        <f t="shared" si="20"/>
        <v xml:space="preserve">["ID"] = 1879277230; </v>
      </c>
      <c r="Z46" t="str">
        <f t="shared" si="21"/>
        <v/>
      </c>
      <c r="AA46" t="str">
        <f t="shared" si="22"/>
        <v xml:space="preserve"> (Warden)</v>
      </c>
      <c r="AB46" s="1" t="str">
        <f t="shared" si="23"/>
        <v xml:space="preserve">["SAVE_INDEX"] = 299; </v>
      </c>
      <c r="AC46">
        <f>VLOOKUP(D46,Type!A$2:B$16,2,FALSE)</f>
        <v>8</v>
      </c>
      <c r="AD46" t="str">
        <f t="shared" si="24"/>
        <v xml:space="preserve">["TYPE"] =  8; </v>
      </c>
      <c r="AE46" t="str">
        <f t="shared" si="25"/>
        <v xml:space="preserve">["CRV"] = "Class";    </v>
      </c>
      <c r="AF46">
        <f>IF(AND(F46="Class",NOT(ISBLANK(E46))),VLOOKUP(E46,Class!A$1:B$12,2,FALSE),"")</f>
        <v>194</v>
      </c>
      <c r="AG46" t="str">
        <f>IF(AND(F46="Vocation",NOT(ISBLANK(E46))),VLOOKUP(E46,Vocation!A$1:B$8,2,FALSE),"")</f>
        <v/>
      </c>
      <c r="AH46" t="str">
        <f>IF(
  LEN(AF46)=0,
    IF(
    LEN(AG46)=0,
    "  0",
    CONCATENATE(REPT(" ",Vocation!B$12-LEN(AG46)),AG46)),
  CONCATENATE(REPT(" ",Vocation!B$12-LEN(AF46)),AF46))</f>
        <v>194</v>
      </c>
      <c r="AI46" t="str">
        <f t="shared" si="26"/>
        <v xml:space="preserve">["SUBTYPE"] = 194; </v>
      </c>
      <c r="AJ46" t="str">
        <f t="shared" si="27"/>
        <v xml:space="preserve">                       </v>
      </c>
      <c r="AK46" t="str">
        <f t="shared" si="28"/>
        <v>0</v>
      </c>
      <c r="AL46" t="str">
        <f t="shared" si="29"/>
        <v xml:space="preserve">["VXP"] = 0; </v>
      </c>
      <c r="AM46" t="str">
        <f t="shared" si="30"/>
        <v>0</v>
      </c>
      <c r="AN46" t="str">
        <f t="shared" si="31"/>
        <v xml:space="preserve">["LP"] =  0; </v>
      </c>
      <c r="AO46" t="str">
        <f t="shared" si="32"/>
        <v>0</v>
      </c>
      <c r="AP46" t="str">
        <f t="shared" si="33"/>
        <v xml:space="preserve">["REP"] = 0; </v>
      </c>
      <c r="AQ46">
        <f>IF(LEN(L46)&gt;0,VLOOKUP(L46,Faction!A$2:B$77,2,FALSE),1)</f>
        <v>1</v>
      </c>
      <c r="AR46" t="str">
        <f t="shared" si="34"/>
        <v xml:space="preserve">["FACTION"] = 1; </v>
      </c>
      <c r="AS46" t="str">
        <f t="shared" si="35"/>
        <v xml:space="preserve">["TIER"] = 0; </v>
      </c>
      <c r="AT46" t="str">
        <f t="shared" si="36"/>
        <v xml:space="preserve">["MIN_LVL"] =   "1"; </v>
      </c>
      <c r="AU46" t="str">
        <f t="shared" si="37"/>
        <v/>
      </c>
      <c r="AV46" t="str">
        <f t="shared" si="38"/>
        <v xml:space="preserve">["NAME"] = { ["EN"] = "Class Deeds - Tier 1"; }; </v>
      </c>
      <c r="AW46" t="str">
        <f t="shared" si="39"/>
        <v xml:space="preserve">["LORE"] = { ["EN"] = "Complete these three deeds to earn a Class Trait Point."; }; </v>
      </c>
      <c r="AX46" t="str">
        <f t="shared" si="40"/>
        <v xml:space="preserve">["SUMMARY"] = { ["EN"] = "Complete Wary Blocks, Know Your Enemy, and Skill and Power"; }; </v>
      </c>
      <c r="AY46" t="str">
        <f t="shared" si="41"/>
        <v/>
      </c>
      <c r="AZ46" t="str">
        <f t="shared" si="42"/>
        <v>};</v>
      </c>
    </row>
    <row r="47" spans="1:52" x14ac:dyDescent="0.25">
      <c r="A47">
        <v>1879277320</v>
      </c>
      <c r="B47">
        <v>29</v>
      </c>
      <c r="C47" t="s">
        <v>293</v>
      </c>
      <c r="D47" t="s">
        <v>22</v>
      </c>
      <c r="E47" t="s">
        <v>292</v>
      </c>
      <c r="F47" t="s">
        <v>22</v>
      </c>
      <c r="J47">
        <v>5</v>
      </c>
      <c r="M47" t="s">
        <v>2975</v>
      </c>
      <c r="N47" t="s">
        <v>2025</v>
      </c>
      <c r="O47">
        <v>1</v>
      </c>
      <c r="P47">
        <v>1</v>
      </c>
      <c r="T47" t="str">
        <f t="shared" si="15"/>
        <v xml:space="preserve"> [46] = {["ID"] = 1879277320; }; -- Wary Blocks (Warden)</v>
      </c>
      <c r="U47" s="1" t="str">
        <f t="shared" si="16"/>
        <v xml:space="preserve"> [46] = {["ID"] = 1879277320; ["SAVE_INDEX"] =  29; ["TYPE"] =  8; ["CRV"] = "Class";    ["SUBTYPE"] = 194;                        ["VXP"] = 0; ["LP"] =  5; ["REP"] = 0; ["FACTION"] = 1; ["TIER"] = 1; ["MIN_LVL"] =   "1"; ["NAME"] = { ["EN"] = "Wary Blocks"; }; ["LORE"] = { ["EN"] = "Strike with your defence foremost in your mind."; }; ["SUMMARY"] = { ["EN"] = "Strike with Defensive Strike 200 times"; }; };</v>
      </c>
      <c r="V47">
        <f t="shared" si="17"/>
        <v>46</v>
      </c>
      <c r="W47" t="str">
        <f t="shared" si="18"/>
        <v xml:space="preserve"> [46] = {</v>
      </c>
      <c r="X47" t="str">
        <f t="shared" si="19"/>
        <v xml:space="preserve">["ID"] = 1879277320; </v>
      </c>
      <c r="Y47" t="str">
        <f t="shared" si="20"/>
        <v xml:space="preserve">["ID"] = 1879277320; </v>
      </c>
      <c r="Z47" t="str">
        <f t="shared" si="21"/>
        <v/>
      </c>
      <c r="AA47" t="str">
        <f t="shared" si="22"/>
        <v xml:space="preserve"> (Warden)</v>
      </c>
      <c r="AB47" s="1" t="str">
        <f t="shared" si="23"/>
        <v xml:space="preserve">["SAVE_INDEX"] =  29; </v>
      </c>
      <c r="AC47">
        <f>VLOOKUP(D47,Type!A$2:B$16,2,FALSE)</f>
        <v>8</v>
      </c>
      <c r="AD47" t="str">
        <f t="shared" si="24"/>
        <v xml:space="preserve">["TYPE"] =  8; </v>
      </c>
      <c r="AE47" t="str">
        <f t="shared" si="25"/>
        <v xml:space="preserve">["CRV"] = "Class";    </v>
      </c>
      <c r="AF47">
        <f>IF(AND(F47="Class",NOT(ISBLANK(E47))),VLOOKUP(E47,Class!A$1:B$12,2,FALSE),"")</f>
        <v>194</v>
      </c>
      <c r="AG47" t="str">
        <f>IF(AND(F47="Vocation",NOT(ISBLANK(E47))),VLOOKUP(E47,Vocation!A$1:B$8,2,FALSE),"")</f>
        <v/>
      </c>
      <c r="AH47" t="str">
        <f>IF(
  LEN(AF47)=0,
    IF(
    LEN(AG47)=0,
    "  0",
    CONCATENATE(REPT(" ",Vocation!B$12-LEN(AG47)),AG47)),
  CONCATENATE(REPT(" ",Vocation!B$12-LEN(AF47)),AF47))</f>
        <v>194</v>
      </c>
      <c r="AI47" t="str">
        <f t="shared" si="26"/>
        <v xml:space="preserve">["SUBTYPE"] = 194; </v>
      </c>
      <c r="AJ47" t="str">
        <f t="shared" si="27"/>
        <v xml:space="preserve">                       </v>
      </c>
      <c r="AK47" t="str">
        <f t="shared" si="28"/>
        <v>0</v>
      </c>
      <c r="AL47" t="str">
        <f t="shared" si="29"/>
        <v xml:space="preserve">["VXP"] = 0; </v>
      </c>
      <c r="AM47" t="str">
        <f t="shared" si="30"/>
        <v>5</v>
      </c>
      <c r="AN47" t="str">
        <f t="shared" si="31"/>
        <v xml:space="preserve">["LP"] =  5; </v>
      </c>
      <c r="AO47" t="str">
        <f t="shared" si="32"/>
        <v>0</v>
      </c>
      <c r="AP47" t="str">
        <f t="shared" si="33"/>
        <v xml:space="preserve">["REP"] = 0; </v>
      </c>
      <c r="AQ47">
        <f>IF(LEN(L47)&gt;0,VLOOKUP(L47,Faction!A$2:B$77,2,FALSE),1)</f>
        <v>1</v>
      </c>
      <c r="AR47" t="str">
        <f t="shared" si="34"/>
        <v xml:space="preserve">["FACTION"] = 1; </v>
      </c>
      <c r="AS47" t="str">
        <f t="shared" si="35"/>
        <v xml:space="preserve">["TIER"] = 1; </v>
      </c>
      <c r="AT47" t="str">
        <f t="shared" si="36"/>
        <v xml:space="preserve">["MIN_LVL"] =   "1"; </v>
      </c>
      <c r="AU47" t="str">
        <f t="shared" si="37"/>
        <v/>
      </c>
      <c r="AV47" t="str">
        <f t="shared" si="38"/>
        <v xml:space="preserve">["NAME"] = { ["EN"] = "Wary Blocks"; }; </v>
      </c>
      <c r="AW47" t="str">
        <f t="shared" si="39"/>
        <v xml:space="preserve">["LORE"] = { ["EN"] = "Strike with your defence foremost in your mind."; }; </v>
      </c>
      <c r="AX47" t="str">
        <f t="shared" si="40"/>
        <v xml:space="preserve">["SUMMARY"] = { ["EN"] = "Strike with Defensive Strike 200 times"; }; </v>
      </c>
      <c r="AY47" t="str">
        <f t="shared" si="41"/>
        <v/>
      </c>
      <c r="AZ47" t="str">
        <f t="shared" si="42"/>
        <v>};</v>
      </c>
    </row>
    <row r="48" spans="1:52" x14ac:dyDescent="0.25">
      <c r="A48">
        <v>1879277318</v>
      </c>
      <c r="B48">
        <v>30</v>
      </c>
      <c r="C48" t="s">
        <v>294</v>
      </c>
      <c r="D48" t="s">
        <v>22</v>
      </c>
      <c r="E48" t="s">
        <v>292</v>
      </c>
      <c r="F48" t="s">
        <v>22</v>
      </c>
      <c r="J48">
        <v>5</v>
      </c>
      <c r="M48" t="s">
        <v>2976</v>
      </c>
      <c r="N48" t="s">
        <v>2022</v>
      </c>
      <c r="O48">
        <v>1</v>
      </c>
      <c r="P48">
        <v>1</v>
      </c>
      <c r="T48" t="str">
        <f t="shared" si="15"/>
        <v xml:space="preserve"> [47] = {["ID"] = 1879277318; }; -- Know Your Enemy (Warden)</v>
      </c>
      <c r="U48" s="1" t="str">
        <f t="shared" si="16"/>
        <v xml:space="preserve"> [47] = {["ID"] = 1879277318; ["SAVE_INDEX"] =  30; ["TYPE"] =  8; ["CRV"] = "Class";    ["SUBTYPE"] = 194;                        ["VXP"] = 0; ["LP"] =  5; ["REP"] = 0; ["FACTION"] = 1; ["TIER"] = 1; ["MIN_LVL"] =   "1"; ["NAME"] = { ["EN"] = "Know Your Enemy"; }; ["LORE"] = { ["EN"] = "Taunt your foe into error."; }; ["SUMMARY"] = { ["EN"] = "Strike with Goad 200 times"; }; };</v>
      </c>
      <c r="V48">
        <f t="shared" si="17"/>
        <v>47</v>
      </c>
      <c r="W48" t="str">
        <f t="shared" si="18"/>
        <v xml:space="preserve"> [47] = {</v>
      </c>
      <c r="X48" t="str">
        <f t="shared" si="19"/>
        <v xml:space="preserve">["ID"] = 1879277318; </v>
      </c>
      <c r="Y48" t="str">
        <f t="shared" si="20"/>
        <v xml:space="preserve">["ID"] = 1879277318; </v>
      </c>
      <c r="Z48" t="str">
        <f t="shared" si="21"/>
        <v/>
      </c>
      <c r="AA48" t="str">
        <f t="shared" si="22"/>
        <v xml:space="preserve"> (Warden)</v>
      </c>
      <c r="AB48" s="1" t="str">
        <f t="shared" si="23"/>
        <v xml:space="preserve">["SAVE_INDEX"] =  30; </v>
      </c>
      <c r="AC48">
        <f>VLOOKUP(D48,Type!A$2:B$16,2,FALSE)</f>
        <v>8</v>
      </c>
      <c r="AD48" t="str">
        <f t="shared" si="24"/>
        <v xml:space="preserve">["TYPE"] =  8; </v>
      </c>
      <c r="AE48" t="str">
        <f t="shared" si="25"/>
        <v xml:space="preserve">["CRV"] = "Class";    </v>
      </c>
      <c r="AF48">
        <f>IF(AND(F48="Class",NOT(ISBLANK(E48))),VLOOKUP(E48,Class!A$1:B$12,2,FALSE),"")</f>
        <v>194</v>
      </c>
      <c r="AG48" t="str">
        <f>IF(AND(F48="Vocation",NOT(ISBLANK(E48))),VLOOKUP(E48,Vocation!A$1:B$8,2,FALSE),"")</f>
        <v/>
      </c>
      <c r="AH48" t="str">
        <f>IF(
  LEN(AF48)=0,
    IF(
    LEN(AG48)=0,
    "  0",
    CONCATENATE(REPT(" ",Vocation!B$12-LEN(AG48)),AG48)),
  CONCATENATE(REPT(" ",Vocation!B$12-LEN(AF48)),AF48))</f>
        <v>194</v>
      </c>
      <c r="AI48" t="str">
        <f t="shared" si="26"/>
        <v xml:space="preserve">["SUBTYPE"] = 194; </v>
      </c>
      <c r="AJ48" t="str">
        <f t="shared" si="27"/>
        <v xml:space="preserve">                       </v>
      </c>
      <c r="AK48" t="str">
        <f t="shared" si="28"/>
        <v>0</v>
      </c>
      <c r="AL48" t="str">
        <f t="shared" si="29"/>
        <v xml:space="preserve">["VXP"] = 0; </v>
      </c>
      <c r="AM48" t="str">
        <f t="shared" si="30"/>
        <v>5</v>
      </c>
      <c r="AN48" t="str">
        <f t="shared" si="31"/>
        <v xml:space="preserve">["LP"] =  5; </v>
      </c>
      <c r="AO48" t="str">
        <f t="shared" si="32"/>
        <v>0</v>
      </c>
      <c r="AP48" t="str">
        <f t="shared" si="33"/>
        <v xml:space="preserve">["REP"] = 0; </v>
      </c>
      <c r="AQ48">
        <f>IF(LEN(L48)&gt;0,VLOOKUP(L48,Faction!A$2:B$77,2,FALSE),1)</f>
        <v>1</v>
      </c>
      <c r="AR48" t="str">
        <f t="shared" si="34"/>
        <v xml:space="preserve">["FACTION"] = 1; </v>
      </c>
      <c r="AS48" t="str">
        <f t="shared" si="35"/>
        <v xml:space="preserve">["TIER"] = 1; </v>
      </c>
      <c r="AT48" t="str">
        <f t="shared" si="36"/>
        <v xml:space="preserve">["MIN_LVL"] =   "1"; </v>
      </c>
      <c r="AU48" t="str">
        <f t="shared" si="37"/>
        <v/>
      </c>
      <c r="AV48" t="str">
        <f t="shared" si="38"/>
        <v xml:space="preserve">["NAME"] = { ["EN"] = "Know Your Enemy"; }; </v>
      </c>
      <c r="AW48" t="str">
        <f t="shared" si="39"/>
        <v xml:space="preserve">["LORE"] = { ["EN"] = "Taunt your foe into error."; }; </v>
      </c>
      <c r="AX48" t="str">
        <f t="shared" si="40"/>
        <v xml:space="preserve">["SUMMARY"] = { ["EN"] = "Strike with Goad 200 times"; }; </v>
      </c>
      <c r="AY48" t="str">
        <f t="shared" si="41"/>
        <v/>
      </c>
      <c r="AZ48" t="str">
        <f t="shared" si="42"/>
        <v>};</v>
      </c>
    </row>
    <row r="49" spans="1:52" x14ac:dyDescent="0.25">
      <c r="A49">
        <v>1879277322</v>
      </c>
      <c r="B49">
        <v>31</v>
      </c>
      <c r="C49" t="s">
        <v>295</v>
      </c>
      <c r="D49" t="s">
        <v>22</v>
      </c>
      <c r="E49" t="s">
        <v>292</v>
      </c>
      <c r="F49" t="s">
        <v>22</v>
      </c>
      <c r="J49">
        <v>5</v>
      </c>
      <c r="M49" t="s">
        <v>2977</v>
      </c>
      <c r="N49" t="s">
        <v>2016</v>
      </c>
      <c r="O49">
        <v>1</v>
      </c>
      <c r="P49">
        <v>1</v>
      </c>
      <c r="T49" t="str">
        <f t="shared" si="15"/>
        <v xml:space="preserve"> [48] = {["ID"] = 1879277322; }; -- Skill and Power (Warden)</v>
      </c>
      <c r="U49" s="1" t="str">
        <f t="shared" si="16"/>
        <v xml:space="preserve"> [48] = {["ID"] = 1879277322; ["SAVE_INDEX"] =  31; ["TYPE"] =  8; ["CRV"] = "Class";    ["SUBTYPE"] = 194;                        ["VXP"] = 0; ["LP"] =  5; ["REP"] = 0; ["FACTION"] = 1; ["TIER"] = 1; ["MIN_LVL"] =   "1"; ["NAME"] = { ["EN"] = "Skill and Power"; }; ["LORE"] = { ["EN"] = "Even a routine attack may become more powerful."; }; ["SUMMARY"] = { ["EN"] = "Strike with Deft Strike 200 times"; }; };</v>
      </c>
      <c r="V49">
        <f t="shared" si="17"/>
        <v>48</v>
      </c>
      <c r="W49" t="str">
        <f t="shared" si="18"/>
        <v xml:space="preserve"> [48] = {</v>
      </c>
      <c r="X49" t="str">
        <f t="shared" si="19"/>
        <v xml:space="preserve">["ID"] = 1879277322; </v>
      </c>
      <c r="Y49" t="str">
        <f t="shared" si="20"/>
        <v xml:space="preserve">["ID"] = 1879277322; </v>
      </c>
      <c r="Z49" t="str">
        <f t="shared" si="21"/>
        <v/>
      </c>
      <c r="AA49" t="str">
        <f t="shared" si="22"/>
        <v xml:space="preserve"> (Warden)</v>
      </c>
      <c r="AB49" s="1" t="str">
        <f t="shared" si="23"/>
        <v xml:space="preserve">["SAVE_INDEX"] =  31; </v>
      </c>
      <c r="AC49">
        <f>VLOOKUP(D49,Type!A$2:B$16,2,FALSE)</f>
        <v>8</v>
      </c>
      <c r="AD49" t="str">
        <f t="shared" si="24"/>
        <v xml:space="preserve">["TYPE"] =  8; </v>
      </c>
      <c r="AE49" t="str">
        <f t="shared" si="25"/>
        <v xml:space="preserve">["CRV"] = "Class";    </v>
      </c>
      <c r="AF49">
        <f>IF(AND(F49="Class",NOT(ISBLANK(E49))),VLOOKUP(E49,Class!A$1:B$12,2,FALSE),"")</f>
        <v>194</v>
      </c>
      <c r="AG49" t="str">
        <f>IF(AND(F49="Vocation",NOT(ISBLANK(E49))),VLOOKUP(E49,Vocation!A$1:B$8,2,FALSE),"")</f>
        <v/>
      </c>
      <c r="AH49" t="str">
        <f>IF(
  LEN(AF49)=0,
    IF(
    LEN(AG49)=0,
    "  0",
    CONCATENATE(REPT(" ",Vocation!B$12-LEN(AG49)),AG49)),
  CONCATENATE(REPT(" ",Vocation!B$12-LEN(AF49)),AF49))</f>
        <v>194</v>
      </c>
      <c r="AI49" t="str">
        <f t="shared" si="26"/>
        <v xml:space="preserve">["SUBTYPE"] = 194; </v>
      </c>
      <c r="AJ49" t="str">
        <f t="shared" si="27"/>
        <v xml:space="preserve">                       </v>
      </c>
      <c r="AK49" t="str">
        <f t="shared" si="28"/>
        <v>0</v>
      </c>
      <c r="AL49" t="str">
        <f t="shared" si="29"/>
        <v xml:space="preserve">["VXP"] = 0; </v>
      </c>
      <c r="AM49" t="str">
        <f t="shared" si="30"/>
        <v>5</v>
      </c>
      <c r="AN49" t="str">
        <f t="shared" si="31"/>
        <v xml:space="preserve">["LP"] =  5; </v>
      </c>
      <c r="AO49" t="str">
        <f t="shared" si="32"/>
        <v>0</v>
      </c>
      <c r="AP49" t="str">
        <f t="shared" si="33"/>
        <v xml:space="preserve">["REP"] = 0; </v>
      </c>
      <c r="AQ49">
        <f>IF(LEN(L49)&gt;0,VLOOKUP(L49,Faction!A$2:B$77,2,FALSE),1)</f>
        <v>1</v>
      </c>
      <c r="AR49" t="str">
        <f t="shared" si="34"/>
        <v xml:space="preserve">["FACTION"] = 1; </v>
      </c>
      <c r="AS49" t="str">
        <f t="shared" si="35"/>
        <v xml:space="preserve">["TIER"] = 1; </v>
      </c>
      <c r="AT49" t="str">
        <f t="shared" si="36"/>
        <v xml:space="preserve">["MIN_LVL"] =   "1"; </v>
      </c>
      <c r="AU49" t="str">
        <f t="shared" si="37"/>
        <v/>
      </c>
      <c r="AV49" t="str">
        <f t="shared" si="38"/>
        <v xml:space="preserve">["NAME"] = { ["EN"] = "Skill and Power"; }; </v>
      </c>
      <c r="AW49" t="str">
        <f t="shared" si="39"/>
        <v xml:space="preserve">["LORE"] = { ["EN"] = "Even a routine attack may become more powerful."; }; </v>
      </c>
      <c r="AX49" t="str">
        <f t="shared" si="40"/>
        <v xml:space="preserve">["SUMMARY"] = { ["EN"] = "Strike with Deft Strike 200 times"; }; </v>
      </c>
      <c r="AY49" t="str">
        <f t="shared" si="41"/>
        <v/>
      </c>
      <c r="AZ49" t="str">
        <f t="shared" si="42"/>
        <v>};</v>
      </c>
    </row>
    <row r="50" spans="1:52" x14ac:dyDescent="0.25">
      <c r="A50">
        <v>1879317536</v>
      </c>
      <c r="B50">
        <v>301</v>
      </c>
      <c r="C50" s="2" t="s">
        <v>118</v>
      </c>
      <c r="D50" t="s">
        <v>22</v>
      </c>
      <c r="E50" t="s">
        <v>117</v>
      </c>
      <c r="F50" t="s">
        <v>22</v>
      </c>
      <c r="M50" t="s">
        <v>2781</v>
      </c>
      <c r="N50" t="s">
        <v>2047</v>
      </c>
      <c r="O50">
        <v>0</v>
      </c>
      <c r="P50">
        <v>10</v>
      </c>
      <c r="T50" t="str">
        <f t="shared" si="15"/>
        <v xml:space="preserve"> [49] = {["ID"] = 1879317536; }; -- Class Deeds - Tier 2 (Beorning)</v>
      </c>
      <c r="U50" s="1" t="str">
        <f t="shared" si="16"/>
        <v xml:space="preserve"> [49] = {["ID"] = 1879317536; ["SAVE_INDEX"] = 301; ["TYPE"] =  8; ["CRV"] = "Class";    ["SUBTYPE"] = 214;                        ["VXP"] = 0; ["LP"] =  0; ["REP"] = 0; ["FACTION"] = 1; ["TIER"] = 0; ["MIN_LVL"] =  "10"; ["NAME"] = { ["EN"] = "Class Deeds - Tier 2"; }; ["LORE"] = { ["EN"] = "Complete these three deeds to earn a Class Trait Point."; }; ["SUMMARY"] = { ["EN"] = "Complete A Building Rage, Hearten!, and Hearth and Home"; }; };</v>
      </c>
      <c r="V50">
        <f t="shared" si="17"/>
        <v>49</v>
      </c>
      <c r="W50" t="str">
        <f t="shared" si="18"/>
        <v xml:space="preserve"> [49] = {</v>
      </c>
      <c r="X50" t="str">
        <f t="shared" si="19"/>
        <v xml:space="preserve">["ID"] = 1879317536; </v>
      </c>
      <c r="Y50" t="str">
        <f t="shared" si="20"/>
        <v xml:space="preserve">["ID"] = 1879317536; </v>
      </c>
      <c r="Z50" t="str">
        <f t="shared" si="21"/>
        <v/>
      </c>
      <c r="AA50" t="str">
        <f t="shared" si="22"/>
        <v xml:space="preserve"> (Beorning)</v>
      </c>
      <c r="AB50" s="1" t="str">
        <f t="shared" si="23"/>
        <v xml:space="preserve">["SAVE_INDEX"] = 301; </v>
      </c>
      <c r="AC50">
        <f>VLOOKUP(D50,Type!A$2:B$16,2,FALSE)</f>
        <v>8</v>
      </c>
      <c r="AD50" t="str">
        <f t="shared" si="24"/>
        <v xml:space="preserve">["TYPE"] =  8; </v>
      </c>
      <c r="AE50" t="str">
        <f t="shared" si="25"/>
        <v xml:space="preserve">["CRV"] = "Class";    </v>
      </c>
      <c r="AF50">
        <f>IF(AND(F50="Class",NOT(ISBLANK(E50))),VLOOKUP(E50,Class!A$1:B$12,2,FALSE),"")</f>
        <v>214</v>
      </c>
      <c r="AG50" t="str">
        <f>IF(AND(F50="Vocation",NOT(ISBLANK(E50))),VLOOKUP(E50,Vocation!A$1:B$8,2,FALSE),"")</f>
        <v/>
      </c>
      <c r="AH50" t="str">
        <f>IF(
  LEN(AF50)=0,
    IF(
    LEN(AG50)=0,
    "  0",
    CONCATENATE(REPT(" ",Vocation!B$12-LEN(AG50)),AG50)),
  CONCATENATE(REPT(" ",Vocation!B$12-LEN(AF50)),AF50))</f>
        <v>214</v>
      </c>
      <c r="AI50" t="str">
        <f t="shared" si="26"/>
        <v xml:space="preserve">["SUBTYPE"] = 214; </v>
      </c>
      <c r="AJ50" t="str">
        <f t="shared" si="27"/>
        <v xml:space="preserve">                       </v>
      </c>
      <c r="AK50" t="str">
        <f t="shared" si="28"/>
        <v>0</v>
      </c>
      <c r="AL50" t="str">
        <f t="shared" si="29"/>
        <v xml:space="preserve">["VXP"] = 0; </v>
      </c>
      <c r="AM50" t="str">
        <f t="shared" si="30"/>
        <v>0</v>
      </c>
      <c r="AN50" t="str">
        <f t="shared" si="31"/>
        <v xml:space="preserve">["LP"] =  0; </v>
      </c>
      <c r="AO50" t="str">
        <f t="shared" si="32"/>
        <v>0</v>
      </c>
      <c r="AP50" t="str">
        <f t="shared" si="33"/>
        <v xml:space="preserve">["REP"] = 0; </v>
      </c>
      <c r="AQ50">
        <f>IF(LEN(L50)&gt;0,VLOOKUP(L50,Faction!A$2:B$77,2,FALSE),1)</f>
        <v>1</v>
      </c>
      <c r="AR50" t="str">
        <f t="shared" si="34"/>
        <v xml:space="preserve">["FACTION"] = 1; </v>
      </c>
      <c r="AS50" t="str">
        <f t="shared" si="35"/>
        <v xml:space="preserve">["TIER"] = 0; </v>
      </c>
      <c r="AT50" t="str">
        <f t="shared" si="36"/>
        <v xml:space="preserve">["MIN_LVL"] =  "10"; </v>
      </c>
      <c r="AU50" t="str">
        <f t="shared" si="37"/>
        <v/>
      </c>
      <c r="AV50" t="str">
        <f t="shared" si="38"/>
        <v xml:space="preserve">["NAME"] = { ["EN"] = "Class Deeds - Tier 2"; }; </v>
      </c>
      <c r="AW50" t="str">
        <f t="shared" si="39"/>
        <v xml:space="preserve">["LORE"] = { ["EN"] = "Complete these three deeds to earn a Class Trait Point."; }; </v>
      </c>
      <c r="AX50" t="str">
        <f t="shared" si="40"/>
        <v xml:space="preserve">["SUMMARY"] = { ["EN"] = "Complete A Building Rage, Hearten!, and Hearth and Home"; }; </v>
      </c>
      <c r="AY50" t="str">
        <f t="shared" si="41"/>
        <v/>
      </c>
      <c r="AZ50" t="str">
        <f t="shared" si="42"/>
        <v>};</v>
      </c>
    </row>
    <row r="51" spans="1:52" x14ac:dyDescent="0.25">
      <c r="A51">
        <v>1879317527</v>
      </c>
      <c r="B51">
        <v>33</v>
      </c>
      <c r="C51" t="s">
        <v>125</v>
      </c>
      <c r="D51" t="s">
        <v>22</v>
      </c>
      <c r="E51" t="s">
        <v>117</v>
      </c>
      <c r="F51" t="s">
        <v>22</v>
      </c>
      <c r="J51">
        <v>5</v>
      </c>
      <c r="M51" t="s">
        <v>149</v>
      </c>
      <c r="N51" t="s">
        <v>2124</v>
      </c>
      <c r="O51">
        <v>1</v>
      </c>
      <c r="P51">
        <v>10</v>
      </c>
      <c r="T51" t="str">
        <f t="shared" si="15"/>
        <v xml:space="preserve"> [50] = {["ID"] = 1879317527; }; -- A Building Rage (Beorning)</v>
      </c>
      <c r="U51" s="1" t="str">
        <f t="shared" si="16"/>
        <v xml:space="preserve"> [50] = {["ID"] = 1879317527; ["SAVE_INDEX"] =  33; ["TYPE"] =  8; ["CRV"] = "Class";    ["SUBTYPE"] = 214;                        ["VXP"] = 0; ["LP"] =  5; ["REP"] = 0; ["FACTION"] = 1; ["TIER"] = 1; ["MIN_LVL"] =  "10"; ["NAME"] = { ["EN"] = "A Building Rage"; }; ["LORE"] = { ["EN"] = "What might seem like an uncontrolled, chaotic, thrashing attack to an outsider is actually a very deliberate, chaotic, thrashing attack."; }; ["SUMMARY"] = { ["EN"] = "Use Thrash - Tier 3 - 100 times"; }; };</v>
      </c>
      <c r="V51">
        <f t="shared" si="17"/>
        <v>50</v>
      </c>
      <c r="W51" t="str">
        <f t="shared" si="18"/>
        <v xml:space="preserve"> [50] = {</v>
      </c>
      <c r="X51" t="str">
        <f t="shared" si="19"/>
        <v xml:space="preserve">["ID"] = 1879317527; </v>
      </c>
      <c r="Y51" t="str">
        <f t="shared" si="20"/>
        <v xml:space="preserve">["ID"] = 1879317527; </v>
      </c>
      <c r="Z51" t="str">
        <f t="shared" si="21"/>
        <v/>
      </c>
      <c r="AA51" t="str">
        <f t="shared" si="22"/>
        <v xml:space="preserve"> (Beorning)</v>
      </c>
      <c r="AB51" s="1" t="str">
        <f t="shared" si="23"/>
        <v xml:space="preserve">["SAVE_INDEX"] =  33; </v>
      </c>
      <c r="AC51">
        <f>VLOOKUP(D51,Type!A$2:B$16,2,FALSE)</f>
        <v>8</v>
      </c>
      <c r="AD51" t="str">
        <f t="shared" si="24"/>
        <v xml:space="preserve">["TYPE"] =  8; </v>
      </c>
      <c r="AE51" t="str">
        <f t="shared" si="25"/>
        <v xml:space="preserve">["CRV"] = "Class";    </v>
      </c>
      <c r="AF51">
        <f>IF(AND(F51="Class",NOT(ISBLANK(E51))),VLOOKUP(E51,Class!A$1:B$12,2,FALSE),"")</f>
        <v>214</v>
      </c>
      <c r="AG51" t="str">
        <f>IF(AND(F51="Vocation",NOT(ISBLANK(E51))),VLOOKUP(E51,Vocation!A$1:B$8,2,FALSE),"")</f>
        <v/>
      </c>
      <c r="AH51" t="str">
        <f>IF(
  LEN(AF51)=0,
    IF(
    LEN(AG51)=0,
    "  0",
    CONCATENATE(REPT(" ",Vocation!B$12-LEN(AG51)),AG51)),
  CONCATENATE(REPT(" ",Vocation!B$12-LEN(AF51)),AF51))</f>
        <v>214</v>
      </c>
      <c r="AI51" t="str">
        <f t="shared" si="26"/>
        <v xml:space="preserve">["SUBTYPE"] = 214; </v>
      </c>
      <c r="AJ51" t="str">
        <f t="shared" si="27"/>
        <v xml:space="preserve">                       </v>
      </c>
      <c r="AK51" t="str">
        <f t="shared" si="28"/>
        <v>0</v>
      </c>
      <c r="AL51" t="str">
        <f t="shared" si="29"/>
        <v xml:space="preserve">["VXP"] = 0; </v>
      </c>
      <c r="AM51" t="str">
        <f t="shared" si="30"/>
        <v>5</v>
      </c>
      <c r="AN51" t="str">
        <f t="shared" si="31"/>
        <v xml:space="preserve">["LP"] =  5; </v>
      </c>
      <c r="AO51" t="str">
        <f t="shared" si="32"/>
        <v>0</v>
      </c>
      <c r="AP51" t="str">
        <f t="shared" si="33"/>
        <v xml:space="preserve">["REP"] = 0; </v>
      </c>
      <c r="AQ51">
        <f>IF(LEN(L51)&gt;0,VLOOKUP(L51,Faction!A$2:B$77,2,FALSE),1)</f>
        <v>1</v>
      </c>
      <c r="AR51" t="str">
        <f t="shared" si="34"/>
        <v xml:space="preserve">["FACTION"] = 1; </v>
      </c>
      <c r="AS51" t="str">
        <f t="shared" si="35"/>
        <v xml:space="preserve">["TIER"] = 1; </v>
      </c>
      <c r="AT51" t="str">
        <f t="shared" si="36"/>
        <v xml:space="preserve">["MIN_LVL"] =  "10"; </v>
      </c>
      <c r="AU51" t="str">
        <f t="shared" si="37"/>
        <v/>
      </c>
      <c r="AV51" t="str">
        <f t="shared" si="38"/>
        <v xml:space="preserve">["NAME"] = { ["EN"] = "A Building Rage"; }; </v>
      </c>
      <c r="AW51" t="str">
        <f t="shared" si="39"/>
        <v xml:space="preserve">["LORE"] = { ["EN"] = "What might seem like an uncontrolled, chaotic, thrashing attack to an outsider is actually a very deliberate, chaotic, thrashing attack."; }; </v>
      </c>
      <c r="AX51" t="str">
        <f t="shared" si="40"/>
        <v xml:space="preserve">["SUMMARY"] = { ["EN"] = "Use Thrash - Tier 3 - 100 times"; }; </v>
      </c>
      <c r="AY51" t="str">
        <f t="shared" si="41"/>
        <v/>
      </c>
      <c r="AZ51" t="str">
        <f t="shared" si="42"/>
        <v>};</v>
      </c>
    </row>
    <row r="52" spans="1:52" x14ac:dyDescent="0.25">
      <c r="A52">
        <v>1879317517</v>
      </c>
      <c r="B52">
        <v>34</v>
      </c>
      <c r="C52" t="s">
        <v>126</v>
      </c>
      <c r="D52" t="s">
        <v>22</v>
      </c>
      <c r="E52" t="s">
        <v>117</v>
      </c>
      <c r="F52" t="s">
        <v>22</v>
      </c>
      <c r="J52">
        <v>5</v>
      </c>
      <c r="M52" t="s">
        <v>150</v>
      </c>
      <c r="N52" t="s">
        <v>2115</v>
      </c>
      <c r="O52">
        <v>1</v>
      </c>
      <c r="P52">
        <v>10</v>
      </c>
      <c r="T52" t="str">
        <f t="shared" si="15"/>
        <v xml:space="preserve"> [51] = {["ID"] = 1879317517; }; -- Hearten! (Beorning)</v>
      </c>
      <c r="U52" s="1" t="str">
        <f t="shared" si="16"/>
        <v xml:space="preserve"> [51] = {["ID"] = 1879317517; ["SAVE_INDEX"] =  34; ["TYPE"] =  8; ["CRV"] = "Class";    ["SUBTYPE"] = 214;                        ["VXP"] = 0; ["LP"] =  5; ["REP"] = 0; ["FACTION"] = 1; ["TIER"] = 1; ["MIN_LVL"] =  "10"; ["NAME"] = { ["EN"] = "Hearten!"; }; ["LORE"] = { ["EN"] = "Though reclusive, Beornings are natural leaders when called to action."; }; ["SUMMARY"] = { ["EN"] = "Use Hearten 300 times"; }; };</v>
      </c>
      <c r="V52">
        <f t="shared" si="17"/>
        <v>51</v>
      </c>
      <c r="W52" t="str">
        <f t="shared" si="18"/>
        <v xml:space="preserve"> [51] = {</v>
      </c>
      <c r="X52" t="str">
        <f t="shared" si="19"/>
        <v xml:space="preserve">["ID"] = 1879317517; </v>
      </c>
      <c r="Y52" t="str">
        <f t="shared" si="20"/>
        <v xml:space="preserve">["ID"] = 1879317517; </v>
      </c>
      <c r="Z52" t="str">
        <f t="shared" si="21"/>
        <v/>
      </c>
      <c r="AA52" t="str">
        <f t="shared" si="22"/>
        <v xml:space="preserve"> (Beorning)</v>
      </c>
      <c r="AB52" s="1" t="str">
        <f t="shared" si="23"/>
        <v xml:space="preserve">["SAVE_INDEX"] =  34; </v>
      </c>
      <c r="AC52">
        <f>VLOOKUP(D52,Type!A$2:B$16,2,FALSE)</f>
        <v>8</v>
      </c>
      <c r="AD52" t="str">
        <f t="shared" si="24"/>
        <v xml:space="preserve">["TYPE"] =  8; </v>
      </c>
      <c r="AE52" t="str">
        <f t="shared" si="25"/>
        <v xml:space="preserve">["CRV"] = "Class";    </v>
      </c>
      <c r="AF52">
        <f>IF(AND(F52="Class",NOT(ISBLANK(E52))),VLOOKUP(E52,Class!A$1:B$12,2,FALSE),"")</f>
        <v>214</v>
      </c>
      <c r="AG52" t="str">
        <f>IF(AND(F52="Vocation",NOT(ISBLANK(E52))),VLOOKUP(E52,Vocation!A$1:B$8,2,FALSE),"")</f>
        <v/>
      </c>
      <c r="AH52" t="str">
        <f>IF(
  LEN(AF52)=0,
    IF(
    LEN(AG52)=0,
    "  0",
    CONCATENATE(REPT(" ",Vocation!B$12-LEN(AG52)),AG52)),
  CONCATENATE(REPT(" ",Vocation!B$12-LEN(AF52)),AF52))</f>
        <v>214</v>
      </c>
      <c r="AI52" t="str">
        <f t="shared" si="26"/>
        <v xml:space="preserve">["SUBTYPE"] = 214; </v>
      </c>
      <c r="AJ52" t="str">
        <f t="shared" si="27"/>
        <v xml:space="preserve">                       </v>
      </c>
      <c r="AK52" t="str">
        <f t="shared" si="28"/>
        <v>0</v>
      </c>
      <c r="AL52" t="str">
        <f t="shared" si="29"/>
        <v xml:space="preserve">["VXP"] = 0; </v>
      </c>
      <c r="AM52" t="str">
        <f t="shared" si="30"/>
        <v>5</v>
      </c>
      <c r="AN52" t="str">
        <f t="shared" si="31"/>
        <v xml:space="preserve">["LP"] =  5; </v>
      </c>
      <c r="AO52" t="str">
        <f t="shared" si="32"/>
        <v>0</v>
      </c>
      <c r="AP52" t="str">
        <f t="shared" si="33"/>
        <v xml:space="preserve">["REP"] = 0; </v>
      </c>
      <c r="AQ52">
        <f>IF(LEN(L52)&gt;0,VLOOKUP(L52,Faction!A$2:B$77,2,FALSE),1)</f>
        <v>1</v>
      </c>
      <c r="AR52" t="str">
        <f t="shared" si="34"/>
        <v xml:space="preserve">["FACTION"] = 1; </v>
      </c>
      <c r="AS52" t="str">
        <f t="shared" si="35"/>
        <v xml:space="preserve">["TIER"] = 1; </v>
      </c>
      <c r="AT52" t="str">
        <f t="shared" si="36"/>
        <v xml:space="preserve">["MIN_LVL"] =  "10"; </v>
      </c>
      <c r="AU52" t="str">
        <f t="shared" si="37"/>
        <v/>
      </c>
      <c r="AV52" t="str">
        <f t="shared" si="38"/>
        <v xml:space="preserve">["NAME"] = { ["EN"] = "Hearten!"; }; </v>
      </c>
      <c r="AW52" t="str">
        <f t="shared" si="39"/>
        <v xml:space="preserve">["LORE"] = { ["EN"] = "Though reclusive, Beornings are natural leaders when called to action."; }; </v>
      </c>
      <c r="AX52" t="str">
        <f t="shared" si="40"/>
        <v xml:space="preserve">["SUMMARY"] = { ["EN"] = "Use Hearten 300 times"; }; </v>
      </c>
      <c r="AY52" t="str">
        <f t="shared" si="41"/>
        <v/>
      </c>
      <c r="AZ52" t="str">
        <f t="shared" si="42"/>
        <v>};</v>
      </c>
    </row>
    <row r="53" spans="1:52" x14ac:dyDescent="0.25">
      <c r="A53">
        <v>1879317546</v>
      </c>
      <c r="B53">
        <v>35</v>
      </c>
      <c r="C53" t="s">
        <v>127</v>
      </c>
      <c r="D53" t="s">
        <v>22</v>
      </c>
      <c r="E53" t="s">
        <v>117</v>
      </c>
      <c r="F53" t="s">
        <v>22</v>
      </c>
      <c r="J53">
        <v>5</v>
      </c>
      <c r="M53" t="s">
        <v>151</v>
      </c>
      <c r="N53" t="s">
        <v>2135</v>
      </c>
      <c r="O53">
        <v>1</v>
      </c>
      <c r="P53">
        <v>10</v>
      </c>
      <c r="T53" t="str">
        <f t="shared" si="15"/>
        <v xml:space="preserve"> [52] = {["ID"] = 1879317546; }; -- Hearth and Home (Beorning)</v>
      </c>
      <c r="U53" s="1" t="str">
        <f t="shared" si="16"/>
        <v xml:space="preserve"> [52] = {["ID"] = 1879317546; ["SAVE_INDEX"] =  35; ["TYPE"] =  8; ["CRV"] = "Class";    ["SUBTYPE"] = 214;                        ["VXP"] = 0; ["LP"] =  5; ["REP"] = 0; ["FACTION"] = 1; ["TIER"] = 1; ["MIN_LVL"] =  "10"; ["NAME"] = { ["EN"] = "Hearth and Home"; }; ["LORE"] = { ["EN"] = "It is rumoured that Beorning honey-cakes are so delicious, even Elves try to replicate the recipe."; }; ["SUMMARY"] = { ["EN"] = "Bake 100 Honey-cakes"; }; };</v>
      </c>
      <c r="V53">
        <f t="shared" si="17"/>
        <v>52</v>
      </c>
      <c r="W53" t="str">
        <f t="shared" si="18"/>
        <v xml:space="preserve"> [52] = {</v>
      </c>
      <c r="X53" t="str">
        <f t="shared" si="19"/>
        <v xml:space="preserve">["ID"] = 1879317546; </v>
      </c>
      <c r="Y53" t="str">
        <f t="shared" si="20"/>
        <v xml:space="preserve">["ID"] = 1879317546; </v>
      </c>
      <c r="Z53" t="str">
        <f t="shared" si="21"/>
        <v/>
      </c>
      <c r="AA53" t="str">
        <f t="shared" si="22"/>
        <v xml:space="preserve"> (Beorning)</v>
      </c>
      <c r="AB53" s="1" t="str">
        <f t="shared" si="23"/>
        <v xml:space="preserve">["SAVE_INDEX"] =  35; </v>
      </c>
      <c r="AC53">
        <f>VLOOKUP(D53,Type!A$2:B$16,2,FALSE)</f>
        <v>8</v>
      </c>
      <c r="AD53" t="str">
        <f t="shared" si="24"/>
        <v xml:space="preserve">["TYPE"] =  8; </v>
      </c>
      <c r="AE53" t="str">
        <f t="shared" si="25"/>
        <v xml:space="preserve">["CRV"] = "Class";    </v>
      </c>
      <c r="AF53">
        <f>IF(AND(F53="Class",NOT(ISBLANK(E53))),VLOOKUP(E53,Class!A$1:B$12,2,FALSE),"")</f>
        <v>214</v>
      </c>
      <c r="AG53" t="str">
        <f>IF(AND(F53="Vocation",NOT(ISBLANK(E53))),VLOOKUP(E53,Vocation!A$1:B$8,2,FALSE),"")</f>
        <v/>
      </c>
      <c r="AH53" t="str">
        <f>IF(
  LEN(AF53)=0,
    IF(
    LEN(AG53)=0,
    "  0",
    CONCATENATE(REPT(" ",Vocation!B$12-LEN(AG53)),AG53)),
  CONCATENATE(REPT(" ",Vocation!B$12-LEN(AF53)),AF53))</f>
        <v>214</v>
      </c>
      <c r="AI53" t="str">
        <f t="shared" si="26"/>
        <v xml:space="preserve">["SUBTYPE"] = 214; </v>
      </c>
      <c r="AJ53" t="str">
        <f t="shared" si="27"/>
        <v xml:space="preserve">                       </v>
      </c>
      <c r="AK53" t="str">
        <f t="shared" si="28"/>
        <v>0</v>
      </c>
      <c r="AL53" t="str">
        <f t="shared" si="29"/>
        <v xml:space="preserve">["VXP"] = 0; </v>
      </c>
      <c r="AM53" t="str">
        <f t="shared" si="30"/>
        <v>5</v>
      </c>
      <c r="AN53" t="str">
        <f t="shared" si="31"/>
        <v xml:space="preserve">["LP"] =  5; </v>
      </c>
      <c r="AO53" t="str">
        <f t="shared" si="32"/>
        <v>0</v>
      </c>
      <c r="AP53" t="str">
        <f t="shared" si="33"/>
        <v xml:space="preserve">["REP"] = 0; </v>
      </c>
      <c r="AQ53">
        <f>IF(LEN(L53)&gt;0,VLOOKUP(L53,Faction!A$2:B$77,2,FALSE),1)</f>
        <v>1</v>
      </c>
      <c r="AR53" t="str">
        <f t="shared" si="34"/>
        <v xml:space="preserve">["FACTION"] = 1; </v>
      </c>
      <c r="AS53" t="str">
        <f t="shared" si="35"/>
        <v xml:space="preserve">["TIER"] = 1; </v>
      </c>
      <c r="AT53" t="str">
        <f t="shared" si="36"/>
        <v xml:space="preserve">["MIN_LVL"] =  "10"; </v>
      </c>
      <c r="AU53" t="str">
        <f t="shared" si="37"/>
        <v/>
      </c>
      <c r="AV53" t="str">
        <f t="shared" si="38"/>
        <v xml:space="preserve">["NAME"] = { ["EN"] = "Hearth and Home"; }; </v>
      </c>
      <c r="AW53" t="str">
        <f t="shared" si="39"/>
        <v xml:space="preserve">["LORE"] = { ["EN"] = "It is rumoured that Beorning honey-cakes are so delicious, even Elves try to replicate the recipe."; }; </v>
      </c>
      <c r="AX53" t="str">
        <f t="shared" si="40"/>
        <v xml:space="preserve">["SUMMARY"] = { ["EN"] = "Bake 100 Honey-cakes"; }; </v>
      </c>
      <c r="AY53" t="str">
        <f t="shared" si="41"/>
        <v/>
      </c>
      <c r="AZ53" t="str">
        <f t="shared" si="42"/>
        <v>};</v>
      </c>
    </row>
    <row r="54" spans="1:52" x14ac:dyDescent="0.25">
      <c r="A54">
        <v>1879428318</v>
      </c>
      <c r="B54">
        <v>415</v>
      </c>
      <c r="C54" s="2" t="s">
        <v>118</v>
      </c>
      <c r="D54" t="s">
        <v>22</v>
      </c>
      <c r="E54" t="s">
        <v>3224</v>
      </c>
      <c r="F54" t="s">
        <v>22</v>
      </c>
      <c r="M54" t="s">
        <v>3242</v>
      </c>
      <c r="N54" t="s">
        <v>2047</v>
      </c>
      <c r="O54">
        <v>0</v>
      </c>
      <c r="P54">
        <v>10</v>
      </c>
      <c r="T54" t="str">
        <f t="shared" si="15"/>
        <v xml:space="preserve"> [53] = {["ID"] = 1879428318; }; -- Class Deeds - Tier 2 (Brawler)</v>
      </c>
      <c r="U54" s="1" t="str">
        <f t="shared" si="16"/>
        <v xml:space="preserve"> [53] = {["ID"] = 1879428318; ["SAVE_INDEX"] = 415; ["TYPE"] =  8; ["CRV"] = "Class";    ["SUBTYPE"] = 215;                        ["VXP"] = 0; ["LP"] =  0; ["REP"] = 0; ["FACTION"] = 1; ["TIER"] = 0; ["MIN_LVL"] =  "10"; ["NAME"] = { ["EN"] = "Class Deeds - Tier 2"; }; ["LORE"] = { ["EN"] = "Complete these three deeds to earn a Class Trait Point."; }; ["SUMMARY"] = { ["EN"] = "Complete Long-distance Fling, Serious Demeanor, Make a Mockery"; }; };</v>
      </c>
      <c r="V54">
        <f t="shared" si="17"/>
        <v>53</v>
      </c>
      <c r="W54" t="str">
        <f t="shared" si="18"/>
        <v xml:space="preserve"> [53] = {</v>
      </c>
      <c r="X54" t="str">
        <f t="shared" si="19"/>
        <v xml:space="preserve">["ID"] = 1879428318; </v>
      </c>
      <c r="Y54" t="str">
        <f t="shared" si="20"/>
        <v xml:space="preserve">["ID"] = 1879428318; </v>
      </c>
      <c r="Z54" t="str">
        <f t="shared" si="21"/>
        <v/>
      </c>
      <c r="AA54" t="str">
        <f t="shared" si="22"/>
        <v xml:space="preserve"> (Brawler)</v>
      </c>
      <c r="AB54" s="1" t="str">
        <f t="shared" si="23"/>
        <v xml:space="preserve">["SAVE_INDEX"] = 415; </v>
      </c>
      <c r="AC54">
        <f>VLOOKUP(D54,Type!A$2:B$16,2,FALSE)</f>
        <v>8</v>
      </c>
      <c r="AD54" t="str">
        <f t="shared" si="24"/>
        <v xml:space="preserve">["TYPE"] =  8; </v>
      </c>
      <c r="AE54" t="str">
        <f t="shared" si="25"/>
        <v xml:space="preserve">["CRV"] = "Class";    </v>
      </c>
      <c r="AF54">
        <f>IF(AND(F54="Class",NOT(ISBLANK(E54))),VLOOKUP(E54,Class!A$1:B$12,2,FALSE),"")</f>
        <v>215</v>
      </c>
      <c r="AG54" t="str">
        <f>IF(AND(F54="Vocation",NOT(ISBLANK(E54))),VLOOKUP(E54,Vocation!A$1:B$8,2,FALSE),"")</f>
        <v/>
      </c>
      <c r="AH54" t="str">
        <f>IF(
  LEN(AF54)=0,
    IF(
    LEN(AG54)=0,
    "  0",
    CONCATENATE(REPT(" ",Vocation!B$12-LEN(AG54)),AG54)),
  CONCATENATE(REPT(" ",Vocation!B$12-LEN(AF54)),AF54))</f>
        <v>215</v>
      </c>
      <c r="AI54" t="str">
        <f t="shared" si="26"/>
        <v xml:space="preserve">["SUBTYPE"] = 215; </v>
      </c>
      <c r="AJ54" t="str">
        <f t="shared" si="27"/>
        <v xml:space="preserve">                       </v>
      </c>
      <c r="AK54" t="str">
        <f t="shared" si="28"/>
        <v>0</v>
      </c>
      <c r="AL54" t="str">
        <f t="shared" si="29"/>
        <v xml:space="preserve">["VXP"] = 0; </v>
      </c>
      <c r="AM54" t="str">
        <f t="shared" si="30"/>
        <v>0</v>
      </c>
      <c r="AN54" t="str">
        <f t="shared" si="31"/>
        <v xml:space="preserve">["LP"] =  0; </v>
      </c>
      <c r="AO54" t="str">
        <f t="shared" si="32"/>
        <v>0</v>
      </c>
      <c r="AP54" t="str">
        <f t="shared" si="33"/>
        <v xml:space="preserve">["REP"] = 0; </v>
      </c>
      <c r="AQ54">
        <f>IF(LEN(L54)&gt;0,VLOOKUP(L54,Faction!A$2:B$77,2,FALSE),1)</f>
        <v>1</v>
      </c>
      <c r="AR54" t="str">
        <f t="shared" si="34"/>
        <v xml:space="preserve">["FACTION"] = 1; </v>
      </c>
      <c r="AS54" t="str">
        <f t="shared" si="35"/>
        <v xml:space="preserve">["TIER"] = 0; </v>
      </c>
      <c r="AT54" t="str">
        <f t="shared" si="36"/>
        <v xml:space="preserve">["MIN_LVL"] =  "10"; </v>
      </c>
      <c r="AU54" t="str">
        <f t="shared" si="37"/>
        <v/>
      </c>
      <c r="AV54" t="str">
        <f t="shared" si="38"/>
        <v xml:space="preserve">["NAME"] = { ["EN"] = "Class Deeds - Tier 2"; }; </v>
      </c>
      <c r="AW54" t="str">
        <f t="shared" si="39"/>
        <v xml:space="preserve">["LORE"] = { ["EN"] = "Complete these three deeds to earn a Class Trait Point."; }; </v>
      </c>
      <c r="AX54" t="str">
        <f t="shared" si="40"/>
        <v xml:space="preserve">["SUMMARY"] = { ["EN"] = "Complete Long-distance Fling, Serious Demeanor, Make a Mockery"; }; </v>
      </c>
      <c r="AY54" t="str">
        <f t="shared" si="41"/>
        <v/>
      </c>
      <c r="AZ54" t="str">
        <f t="shared" si="42"/>
        <v>};</v>
      </c>
    </row>
    <row r="55" spans="1:52" x14ac:dyDescent="0.25">
      <c r="A55">
        <v>1879428333</v>
      </c>
      <c r="B55">
        <v>416</v>
      </c>
      <c r="C55" t="s">
        <v>3243</v>
      </c>
      <c r="D55" t="s">
        <v>22</v>
      </c>
      <c r="E55" t="s">
        <v>3224</v>
      </c>
      <c r="F55" t="s">
        <v>22</v>
      </c>
      <c r="J55">
        <v>5</v>
      </c>
      <c r="M55" t="s">
        <v>3245</v>
      </c>
      <c r="N55" t="s">
        <v>3244</v>
      </c>
      <c r="O55">
        <v>1</v>
      </c>
      <c r="P55">
        <v>10</v>
      </c>
      <c r="T55" t="str">
        <f t="shared" si="15"/>
        <v xml:space="preserve"> [54] = {["ID"] = 1879428333; }; -- Long-distance Fling (Brawler)</v>
      </c>
      <c r="U55" s="1" t="str">
        <f t="shared" si="16"/>
        <v xml:space="preserve"> [54] = {["ID"] = 1879428333; ["SAVE_INDEX"] = 416; ["TYPE"] =  8; ["CRV"] = "Class";    ["SUBTYPE"] = 215;                        ["VXP"] = 0; ["LP"] =  5; ["REP"] = 0; ["FACTION"] = 1; ["TIER"] = 1; ["MIN_LVL"] =  "10"; ["NAME"] = { ["EN"] = "Long-distance Fling"; }; ["LORE"] = { ["EN"] = "If you think about it, throwing a random piece of junk at an enemy is like a long-distance punch."; }; ["SUMMARY"] = { ["EN"] = "Use Hurl Object 75 times"; }; };</v>
      </c>
      <c r="V55">
        <f t="shared" si="17"/>
        <v>54</v>
      </c>
      <c r="W55" t="str">
        <f t="shared" si="18"/>
        <v xml:space="preserve"> [54] = {</v>
      </c>
      <c r="X55" t="str">
        <f t="shared" si="19"/>
        <v xml:space="preserve">["ID"] = 1879428333; </v>
      </c>
      <c r="Y55" t="str">
        <f t="shared" si="20"/>
        <v xml:space="preserve">["ID"] = 1879428333; </v>
      </c>
      <c r="Z55" t="str">
        <f t="shared" si="21"/>
        <v/>
      </c>
      <c r="AA55" t="str">
        <f t="shared" si="22"/>
        <v xml:space="preserve"> (Brawler)</v>
      </c>
      <c r="AB55" s="1" t="str">
        <f t="shared" si="23"/>
        <v xml:space="preserve">["SAVE_INDEX"] = 416; </v>
      </c>
      <c r="AC55">
        <f>VLOOKUP(D55,Type!A$2:B$16,2,FALSE)</f>
        <v>8</v>
      </c>
      <c r="AD55" t="str">
        <f t="shared" si="24"/>
        <v xml:space="preserve">["TYPE"] =  8; </v>
      </c>
      <c r="AE55" t="str">
        <f t="shared" si="25"/>
        <v xml:space="preserve">["CRV"] = "Class";    </v>
      </c>
      <c r="AF55">
        <f>IF(AND(F55="Class",NOT(ISBLANK(E55))),VLOOKUP(E55,Class!A$1:B$12,2,FALSE),"")</f>
        <v>215</v>
      </c>
      <c r="AG55" t="str">
        <f>IF(AND(F55="Vocation",NOT(ISBLANK(E55))),VLOOKUP(E55,Vocation!A$1:B$8,2,FALSE),"")</f>
        <v/>
      </c>
      <c r="AH55" t="str">
        <f>IF(
  LEN(AF55)=0,
    IF(
    LEN(AG55)=0,
    "  0",
    CONCATENATE(REPT(" ",Vocation!B$12-LEN(AG55)),AG55)),
  CONCATENATE(REPT(" ",Vocation!B$12-LEN(AF55)),AF55))</f>
        <v>215</v>
      </c>
      <c r="AI55" t="str">
        <f t="shared" si="26"/>
        <v xml:space="preserve">["SUBTYPE"] = 215; </v>
      </c>
      <c r="AJ55" t="str">
        <f t="shared" si="27"/>
        <v xml:space="preserve">                       </v>
      </c>
      <c r="AK55" t="str">
        <f t="shared" si="28"/>
        <v>0</v>
      </c>
      <c r="AL55" t="str">
        <f t="shared" si="29"/>
        <v xml:space="preserve">["VXP"] = 0; </v>
      </c>
      <c r="AM55" t="str">
        <f t="shared" si="30"/>
        <v>5</v>
      </c>
      <c r="AN55" t="str">
        <f t="shared" si="31"/>
        <v xml:space="preserve">["LP"] =  5; </v>
      </c>
      <c r="AO55" t="str">
        <f t="shared" si="32"/>
        <v>0</v>
      </c>
      <c r="AP55" t="str">
        <f t="shared" si="33"/>
        <v xml:space="preserve">["REP"] = 0; </v>
      </c>
      <c r="AQ55">
        <f>IF(LEN(L55)&gt;0,VLOOKUP(L55,Faction!A$2:B$77,2,FALSE),1)</f>
        <v>1</v>
      </c>
      <c r="AR55" t="str">
        <f t="shared" si="34"/>
        <v xml:space="preserve">["FACTION"] = 1; </v>
      </c>
      <c r="AS55" t="str">
        <f t="shared" si="35"/>
        <v xml:space="preserve">["TIER"] = 1; </v>
      </c>
      <c r="AT55" t="str">
        <f t="shared" si="36"/>
        <v xml:space="preserve">["MIN_LVL"] =  "10"; </v>
      </c>
      <c r="AU55" t="str">
        <f t="shared" si="37"/>
        <v/>
      </c>
      <c r="AV55" t="str">
        <f t="shared" si="38"/>
        <v xml:space="preserve">["NAME"] = { ["EN"] = "Long-distance Fling"; }; </v>
      </c>
      <c r="AW55" t="str">
        <f t="shared" si="39"/>
        <v xml:space="preserve">["LORE"] = { ["EN"] = "If you think about it, throwing a random piece of junk at an enemy is like a long-distance punch."; }; </v>
      </c>
      <c r="AX55" t="str">
        <f t="shared" si="40"/>
        <v xml:space="preserve">["SUMMARY"] = { ["EN"] = "Use Hurl Object 75 times"; }; </v>
      </c>
      <c r="AY55" t="str">
        <f t="shared" si="41"/>
        <v/>
      </c>
      <c r="AZ55" t="str">
        <f t="shared" si="42"/>
        <v>};</v>
      </c>
    </row>
    <row r="56" spans="1:52" x14ac:dyDescent="0.25">
      <c r="A56">
        <v>1879428313</v>
      </c>
      <c r="B56">
        <v>417</v>
      </c>
      <c r="C56" t="s">
        <v>3246</v>
      </c>
      <c r="D56" t="s">
        <v>22</v>
      </c>
      <c r="E56" t="s">
        <v>3224</v>
      </c>
      <c r="F56" t="s">
        <v>22</v>
      </c>
      <c r="J56">
        <v>5</v>
      </c>
      <c r="M56" t="s">
        <v>3248</v>
      </c>
      <c r="N56" t="s">
        <v>3247</v>
      </c>
      <c r="O56">
        <v>1</v>
      </c>
      <c r="P56">
        <v>10</v>
      </c>
      <c r="T56" t="str">
        <f t="shared" si="15"/>
        <v xml:space="preserve"> [55] = {["ID"] = 1879428313; }; -- Serious Demeanor (Brawler)</v>
      </c>
      <c r="U56" s="1" t="str">
        <f t="shared" si="16"/>
        <v xml:space="preserve"> [55] = {["ID"] = 1879428313; ["SAVE_INDEX"] = 417; ["TYPE"] =  8; ["CRV"] = "Class";    ["SUBTYPE"] = 215;                        ["VXP"] = 0; ["LP"] =  5; ["REP"] = 0; ["FACTION"] = 1; ["TIER"] = 1; ["MIN_LVL"] =  "10"; ["NAME"] = { ["EN"] = "Serious Demeanor"; }; ["LORE"] = { ["EN"] = "Not every battle can be an amusing free-for-all."; }; ["SUMMARY"] = { ["EN"] = "Use Get Serious 150 times"; }; };</v>
      </c>
      <c r="V56">
        <f t="shared" si="17"/>
        <v>55</v>
      </c>
      <c r="W56" t="str">
        <f t="shared" si="18"/>
        <v xml:space="preserve"> [55] = {</v>
      </c>
      <c r="X56" t="str">
        <f t="shared" si="19"/>
        <v xml:space="preserve">["ID"] = 1879428313; </v>
      </c>
      <c r="Y56" t="str">
        <f t="shared" si="20"/>
        <v xml:space="preserve">["ID"] = 1879428313; </v>
      </c>
      <c r="Z56" t="str">
        <f t="shared" si="21"/>
        <v/>
      </c>
      <c r="AA56" t="str">
        <f t="shared" si="22"/>
        <v xml:space="preserve"> (Brawler)</v>
      </c>
      <c r="AB56" s="1" t="str">
        <f t="shared" si="23"/>
        <v xml:space="preserve">["SAVE_INDEX"] = 417; </v>
      </c>
      <c r="AC56">
        <f>VLOOKUP(D56,Type!A$2:B$16,2,FALSE)</f>
        <v>8</v>
      </c>
      <c r="AD56" t="str">
        <f t="shared" si="24"/>
        <v xml:space="preserve">["TYPE"] =  8; </v>
      </c>
      <c r="AE56" t="str">
        <f t="shared" si="25"/>
        <v xml:space="preserve">["CRV"] = "Class";    </v>
      </c>
      <c r="AF56">
        <f>IF(AND(F56="Class",NOT(ISBLANK(E56))),VLOOKUP(E56,Class!A$1:B$12,2,FALSE),"")</f>
        <v>215</v>
      </c>
      <c r="AG56" t="str">
        <f>IF(AND(F56="Vocation",NOT(ISBLANK(E56))),VLOOKUP(E56,Vocation!A$1:B$8,2,FALSE),"")</f>
        <v/>
      </c>
      <c r="AH56" t="str">
        <f>IF(
  LEN(AF56)=0,
    IF(
    LEN(AG56)=0,
    "  0",
    CONCATENATE(REPT(" ",Vocation!B$12-LEN(AG56)),AG56)),
  CONCATENATE(REPT(" ",Vocation!B$12-LEN(AF56)),AF56))</f>
        <v>215</v>
      </c>
      <c r="AI56" t="str">
        <f t="shared" si="26"/>
        <v xml:space="preserve">["SUBTYPE"] = 215; </v>
      </c>
      <c r="AJ56" t="str">
        <f t="shared" si="27"/>
        <v xml:space="preserve">                       </v>
      </c>
      <c r="AK56" t="str">
        <f t="shared" si="28"/>
        <v>0</v>
      </c>
      <c r="AL56" t="str">
        <f t="shared" si="29"/>
        <v xml:space="preserve">["VXP"] = 0; </v>
      </c>
      <c r="AM56" t="str">
        <f t="shared" si="30"/>
        <v>5</v>
      </c>
      <c r="AN56" t="str">
        <f t="shared" si="31"/>
        <v xml:space="preserve">["LP"] =  5; </v>
      </c>
      <c r="AO56" t="str">
        <f t="shared" si="32"/>
        <v>0</v>
      </c>
      <c r="AP56" t="str">
        <f t="shared" si="33"/>
        <v xml:space="preserve">["REP"] = 0; </v>
      </c>
      <c r="AQ56">
        <f>IF(LEN(L56)&gt;0,VLOOKUP(L56,Faction!A$2:B$77,2,FALSE),1)</f>
        <v>1</v>
      </c>
      <c r="AR56" t="str">
        <f t="shared" si="34"/>
        <v xml:space="preserve">["FACTION"] = 1; </v>
      </c>
      <c r="AS56" t="str">
        <f t="shared" si="35"/>
        <v xml:space="preserve">["TIER"] = 1; </v>
      </c>
      <c r="AT56" t="str">
        <f t="shared" si="36"/>
        <v xml:space="preserve">["MIN_LVL"] =  "10"; </v>
      </c>
      <c r="AU56" t="str">
        <f t="shared" si="37"/>
        <v/>
      </c>
      <c r="AV56" t="str">
        <f t="shared" si="38"/>
        <v xml:space="preserve">["NAME"] = { ["EN"] = "Serious Demeanor"; }; </v>
      </c>
      <c r="AW56" t="str">
        <f t="shared" si="39"/>
        <v xml:space="preserve">["LORE"] = { ["EN"] = "Not every battle can be an amusing free-for-all."; }; </v>
      </c>
      <c r="AX56" t="str">
        <f t="shared" si="40"/>
        <v xml:space="preserve">["SUMMARY"] = { ["EN"] = "Use Get Serious 150 times"; }; </v>
      </c>
      <c r="AY56" t="str">
        <f t="shared" si="41"/>
        <v/>
      </c>
      <c r="AZ56" t="str">
        <f t="shared" si="42"/>
        <v>};</v>
      </c>
    </row>
    <row r="57" spans="1:52" x14ac:dyDescent="0.25">
      <c r="A57">
        <v>1879428308</v>
      </c>
      <c r="B57">
        <v>418</v>
      </c>
      <c r="C57" t="s">
        <v>3249</v>
      </c>
      <c r="D57" t="s">
        <v>22</v>
      </c>
      <c r="E57" t="s">
        <v>3224</v>
      </c>
      <c r="F57" t="s">
        <v>22</v>
      </c>
      <c r="J57">
        <v>5</v>
      </c>
      <c r="M57" t="s">
        <v>3251</v>
      </c>
      <c r="N57" t="s">
        <v>3250</v>
      </c>
      <c r="O57">
        <v>1</v>
      </c>
      <c r="P57">
        <v>1</v>
      </c>
      <c r="T57" t="str">
        <f t="shared" si="15"/>
        <v xml:space="preserve"> [56] = {["ID"] = 1879428308; }; -- Make a Mockery (Brawler)</v>
      </c>
      <c r="U57" s="1" t="str">
        <f t="shared" si="16"/>
        <v xml:space="preserve"> [56] = {["ID"] = 1879428308; ["SAVE_INDEX"] = 418; ["TYPE"] =  8; ["CRV"] = "Class";    ["SUBTYPE"] = 215;                        ["VXP"] = 0; ["LP"] =  5; ["REP"] = 0; ["FACTION"] = 1; ["TIER"] = 1; ["MIN_LVL"] =   "1"; ["NAME"] = { ["EN"] = "Make a Mockery"; }; ["LORE"] = { ["EN"] = "Taunting an opponent can cause them to act irrationally. Use this to your advantage."; }; ["SUMMARY"] = { ["EN"] = "Use Come At Me or Brash Invitation 100 times"; }; };</v>
      </c>
      <c r="V57">
        <f t="shared" si="17"/>
        <v>56</v>
      </c>
      <c r="W57" t="str">
        <f t="shared" si="18"/>
        <v xml:space="preserve"> [56] = {</v>
      </c>
      <c r="X57" t="str">
        <f t="shared" si="19"/>
        <v xml:space="preserve">["ID"] = 1879428308; </v>
      </c>
      <c r="Y57" t="str">
        <f t="shared" si="20"/>
        <v xml:space="preserve">["ID"] = 1879428308; </v>
      </c>
      <c r="Z57" t="str">
        <f t="shared" si="21"/>
        <v/>
      </c>
      <c r="AA57" t="str">
        <f t="shared" si="22"/>
        <v xml:space="preserve"> (Brawler)</v>
      </c>
      <c r="AB57" s="1" t="str">
        <f t="shared" si="23"/>
        <v xml:space="preserve">["SAVE_INDEX"] = 418; </v>
      </c>
      <c r="AC57">
        <f>VLOOKUP(D57,Type!A$2:B$16,2,FALSE)</f>
        <v>8</v>
      </c>
      <c r="AD57" t="str">
        <f t="shared" si="24"/>
        <v xml:space="preserve">["TYPE"] =  8; </v>
      </c>
      <c r="AE57" t="str">
        <f t="shared" si="25"/>
        <v xml:space="preserve">["CRV"] = "Class";    </v>
      </c>
      <c r="AF57">
        <f>IF(AND(F57="Class",NOT(ISBLANK(E57))),VLOOKUP(E57,Class!A$1:B$12,2,FALSE),"")</f>
        <v>215</v>
      </c>
      <c r="AG57" t="str">
        <f>IF(AND(F57="Vocation",NOT(ISBLANK(E57))),VLOOKUP(E57,Vocation!A$1:B$8,2,FALSE),"")</f>
        <v/>
      </c>
      <c r="AH57" t="str">
        <f>IF(
  LEN(AF57)=0,
    IF(
    LEN(AG57)=0,
    "  0",
    CONCATENATE(REPT(" ",Vocation!B$12-LEN(AG57)),AG57)),
  CONCATENATE(REPT(" ",Vocation!B$12-LEN(AF57)),AF57))</f>
        <v>215</v>
      </c>
      <c r="AI57" t="str">
        <f t="shared" si="26"/>
        <v xml:space="preserve">["SUBTYPE"] = 215; </v>
      </c>
      <c r="AJ57" t="str">
        <f t="shared" si="27"/>
        <v xml:space="preserve">                       </v>
      </c>
      <c r="AK57" t="str">
        <f t="shared" si="28"/>
        <v>0</v>
      </c>
      <c r="AL57" t="str">
        <f t="shared" si="29"/>
        <v xml:space="preserve">["VXP"] = 0; </v>
      </c>
      <c r="AM57" t="str">
        <f t="shared" si="30"/>
        <v>5</v>
      </c>
      <c r="AN57" t="str">
        <f t="shared" si="31"/>
        <v xml:space="preserve">["LP"] =  5; </v>
      </c>
      <c r="AO57" t="str">
        <f t="shared" si="32"/>
        <v>0</v>
      </c>
      <c r="AP57" t="str">
        <f t="shared" si="33"/>
        <v xml:space="preserve">["REP"] = 0; </v>
      </c>
      <c r="AQ57">
        <f>IF(LEN(L57)&gt;0,VLOOKUP(L57,Faction!A$2:B$77,2,FALSE),1)</f>
        <v>1</v>
      </c>
      <c r="AR57" t="str">
        <f t="shared" si="34"/>
        <v xml:space="preserve">["FACTION"] = 1; </v>
      </c>
      <c r="AS57" t="str">
        <f t="shared" si="35"/>
        <v xml:space="preserve">["TIER"] = 1; </v>
      </c>
      <c r="AT57" t="str">
        <f t="shared" si="36"/>
        <v xml:space="preserve">["MIN_LVL"] =   "1"; </v>
      </c>
      <c r="AU57" t="str">
        <f t="shared" si="37"/>
        <v/>
      </c>
      <c r="AV57" t="str">
        <f t="shared" si="38"/>
        <v xml:space="preserve">["NAME"] = { ["EN"] = "Make a Mockery"; }; </v>
      </c>
      <c r="AW57" t="str">
        <f t="shared" si="39"/>
        <v xml:space="preserve">["LORE"] = { ["EN"] = "Taunting an opponent can cause them to act irrationally. Use this to your advantage."; }; </v>
      </c>
      <c r="AX57" t="str">
        <f t="shared" si="40"/>
        <v xml:space="preserve">["SUMMARY"] = { ["EN"] = "Use Come At Me or Brash Invitation 100 times"; }; </v>
      </c>
      <c r="AY57" t="str">
        <f t="shared" si="41"/>
        <v/>
      </c>
      <c r="AZ57" t="str">
        <f t="shared" si="42"/>
        <v>};</v>
      </c>
    </row>
    <row r="58" spans="1:52" x14ac:dyDescent="0.25">
      <c r="A58">
        <v>1879277105</v>
      </c>
      <c r="B58">
        <v>302</v>
      </c>
      <c r="C58" s="2" t="s">
        <v>118</v>
      </c>
      <c r="D58" t="s">
        <v>22</v>
      </c>
      <c r="E58" t="s">
        <v>145</v>
      </c>
      <c r="F58" t="s">
        <v>22</v>
      </c>
      <c r="M58" t="s">
        <v>2782</v>
      </c>
      <c r="N58" t="s">
        <v>2047</v>
      </c>
      <c r="O58">
        <v>0</v>
      </c>
      <c r="P58">
        <v>10</v>
      </c>
      <c r="T58" t="str">
        <f t="shared" si="15"/>
        <v xml:space="preserve"> [57] = {["ID"] = 1879277105; }; -- Class Deeds - Tier 2 (Burglar)</v>
      </c>
      <c r="U58" s="1" t="str">
        <f t="shared" si="16"/>
        <v xml:space="preserve"> [57] = {["ID"] = 1879277105; ["SAVE_INDEX"] = 302; ["TYPE"] =  8; ["CRV"] = "Class";    ["SUBTYPE"] =  40;                        ["VXP"] = 0; ["LP"] =  0; ["REP"] = 0; ["FACTION"] = 1; ["TIER"] = 0; ["MIN_LVL"] =  "10"; ["NAME"] = { ["EN"] = "Class Deeds - Tier 2"; }; ["LORE"] = { ["EN"] = "Complete these three deeds to earn a Class Trait Point."; }; ["SUMMARY"] = { ["EN"] = "Complete Leaf-walker, Side-step, and Perplexing Riddle"; }; };</v>
      </c>
      <c r="V58">
        <f t="shared" si="17"/>
        <v>57</v>
      </c>
      <c r="W58" t="str">
        <f t="shared" si="18"/>
        <v xml:space="preserve"> [57] = {</v>
      </c>
      <c r="X58" t="str">
        <f t="shared" si="19"/>
        <v xml:space="preserve">["ID"] = 1879277105; </v>
      </c>
      <c r="Y58" t="str">
        <f t="shared" si="20"/>
        <v xml:space="preserve">["ID"] = 1879277105; </v>
      </c>
      <c r="Z58" t="str">
        <f t="shared" si="21"/>
        <v/>
      </c>
      <c r="AA58" t="str">
        <f t="shared" si="22"/>
        <v xml:space="preserve"> (Burglar)</v>
      </c>
      <c r="AB58" s="1" t="str">
        <f t="shared" si="23"/>
        <v xml:space="preserve">["SAVE_INDEX"] = 302; </v>
      </c>
      <c r="AC58">
        <f>VLOOKUP(D58,Type!A$2:B$16,2,FALSE)</f>
        <v>8</v>
      </c>
      <c r="AD58" t="str">
        <f t="shared" si="24"/>
        <v xml:space="preserve">["TYPE"] =  8; </v>
      </c>
      <c r="AE58" t="str">
        <f t="shared" si="25"/>
        <v xml:space="preserve">["CRV"] = "Class";    </v>
      </c>
      <c r="AF58">
        <f>IF(AND(F58="Class",NOT(ISBLANK(E58))),VLOOKUP(E58,Class!A$1:B$12,2,FALSE),"")</f>
        <v>40</v>
      </c>
      <c r="AG58" t="str">
        <f>IF(AND(F58="Vocation",NOT(ISBLANK(E58))),VLOOKUP(E58,Vocation!A$1:B$8,2,FALSE),"")</f>
        <v/>
      </c>
      <c r="AH58" t="str">
        <f>IF(
  LEN(AF58)=0,
    IF(
    LEN(AG58)=0,
    "  0",
    CONCATENATE(REPT(" ",Vocation!B$12-LEN(AG58)),AG58)),
  CONCATENATE(REPT(" ",Vocation!B$12-LEN(AF58)),AF58))</f>
        <v xml:space="preserve"> 40</v>
      </c>
      <c r="AI58" t="str">
        <f t="shared" si="26"/>
        <v xml:space="preserve">["SUBTYPE"] =  40; </v>
      </c>
      <c r="AJ58" t="str">
        <f t="shared" si="27"/>
        <v xml:space="preserve">                       </v>
      </c>
      <c r="AK58" t="str">
        <f t="shared" si="28"/>
        <v>0</v>
      </c>
      <c r="AL58" t="str">
        <f t="shared" si="29"/>
        <v xml:space="preserve">["VXP"] = 0; </v>
      </c>
      <c r="AM58" t="str">
        <f t="shared" si="30"/>
        <v>0</v>
      </c>
      <c r="AN58" t="str">
        <f t="shared" si="31"/>
        <v xml:space="preserve">["LP"] =  0; </v>
      </c>
      <c r="AO58" t="str">
        <f t="shared" si="32"/>
        <v>0</v>
      </c>
      <c r="AP58" t="str">
        <f t="shared" si="33"/>
        <v xml:space="preserve">["REP"] = 0; </v>
      </c>
      <c r="AQ58">
        <f>IF(LEN(L58)&gt;0,VLOOKUP(L58,Faction!A$2:B$77,2,FALSE),1)</f>
        <v>1</v>
      </c>
      <c r="AR58" t="str">
        <f t="shared" si="34"/>
        <v xml:space="preserve">["FACTION"] = 1; </v>
      </c>
      <c r="AS58" t="str">
        <f t="shared" si="35"/>
        <v xml:space="preserve">["TIER"] = 0; </v>
      </c>
      <c r="AT58" t="str">
        <f t="shared" si="36"/>
        <v xml:space="preserve">["MIN_LVL"] =  "10"; </v>
      </c>
      <c r="AU58" t="str">
        <f t="shared" si="37"/>
        <v/>
      </c>
      <c r="AV58" t="str">
        <f t="shared" si="38"/>
        <v xml:space="preserve">["NAME"] = { ["EN"] = "Class Deeds - Tier 2"; }; </v>
      </c>
      <c r="AW58" t="str">
        <f t="shared" si="39"/>
        <v xml:space="preserve">["LORE"] = { ["EN"] = "Complete these three deeds to earn a Class Trait Point."; }; </v>
      </c>
      <c r="AX58" t="str">
        <f t="shared" si="40"/>
        <v xml:space="preserve">["SUMMARY"] = { ["EN"] = "Complete Leaf-walker, Side-step, and Perplexing Riddle"; }; </v>
      </c>
      <c r="AY58" t="str">
        <f t="shared" si="41"/>
        <v/>
      </c>
      <c r="AZ58" t="str">
        <f t="shared" si="42"/>
        <v>};</v>
      </c>
    </row>
    <row r="59" spans="1:52" x14ac:dyDescent="0.25">
      <c r="A59">
        <v>1879277425</v>
      </c>
      <c r="B59">
        <v>36</v>
      </c>
      <c r="C59" t="s">
        <v>177</v>
      </c>
      <c r="D59" t="s">
        <v>22</v>
      </c>
      <c r="E59" t="s">
        <v>145</v>
      </c>
      <c r="F59" t="s">
        <v>22</v>
      </c>
      <c r="J59">
        <v>5</v>
      </c>
      <c r="M59" t="s">
        <v>180</v>
      </c>
      <c r="N59" t="s">
        <v>1910</v>
      </c>
      <c r="O59">
        <v>1</v>
      </c>
      <c r="P59">
        <v>10</v>
      </c>
      <c r="T59" t="str">
        <f t="shared" si="15"/>
        <v xml:space="preserve"> [58] = {["ID"] = 1879277425; }; -- Leaf-walker (Burglar)</v>
      </c>
      <c r="U59" s="1" t="str">
        <f t="shared" si="16"/>
        <v xml:space="preserve"> [58] = {["ID"] = 1879277425; ["SAVE_INDEX"] =  36; ["TYPE"] =  8; ["CRV"] = "Class";    ["SUBTYPE"] =  40;                        ["VXP"] = 0; ["LP"] =  5; ["REP"] = 0; ["FACTION"] = 1; ["TIER"] = 1; ["MIN_LVL"] =  "10"; ["NAME"] = { ["EN"] = "Leaf-walker"; }; ["LORE"] = { ["EN"] = "Moving silently is easy -- moving silently and quickly? That is a challenge...."; }; ["SUMMARY"] = { ["EN"] = "Use your Sneak skill 250 times"; }; };</v>
      </c>
      <c r="V59">
        <f t="shared" si="17"/>
        <v>58</v>
      </c>
      <c r="W59" t="str">
        <f t="shared" si="18"/>
        <v xml:space="preserve"> [58] = {</v>
      </c>
      <c r="X59" t="str">
        <f t="shared" si="19"/>
        <v xml:space="preserve">["ID"] = 1879277425; </v>
      </c>
      <c r="Y59" t="str">
        <f t="shared" si="20"/>
        <v xml:space="preserve">["ID"] = 1879277425; </v>
      </c>
      <c r="Z59" t="str">
        <f t="shared" si="21"/>
        <v/>
      </c>
      <c r="AA59" t="str">
        <f t="shared" si="22"/>
        <v xml:space="preserve"> (Burglar)</v>
      </c>
      <c r="AB59" s="1" t="str">
        <f t="shared" si="23"/>
        <v xml:space="preserve">["SAVE_INDEX"] =  36; </v>
      </c>
      <c r="AC59">
        <f>VLOOKUP(D59,Type!A$2:B$16,2,FALSE)</f>
        <v>8</v>
      </c>
      <c r="AD59" t="str">
        <f t="shared" si="24"/>
        <v xml:space="preserve">["TYPE"] =  8; </v>
      </c>
      <c r="AE59" t="str">
        <f t="shared" si="25"/>
        <v xml:space="preserve">["CRV"] = "Class";    </v>
      </c>
      <c r="AF59">
        <f>IF(AND(F59="Class",NOT(ISBLANK(E59))),VLOOKUP(E59,Class!A$1:B$12,2,FALSE),"")</f>
        <v>40</v>
      </c>
      <c r="AG59" t="str">
        <f>IF(AND(F59="Vocation",NOT(ISBLANK(E59))),VLOOKUP(E59,Vocation!A$1:B$8,2,FALSE),"")</f>
        <v/>
      </c>
      <c r="AH59" t="str">
        <f>IF(
  LEN(AF59)=0,
    IF(
    LEN(AG59)=0,
    "  0",
    CONCATENATE(REPT(" ",Vocation!B$12-LEN(AG59)),AG59)),
  CONCATENATE(REPT(" ",Vocation!B$12-LEN(AF59)),AF59))</f>
        <v xml:space="preserve"> 40</v>
      </c>
      <c r="AI59" t="str">
        <f t="shared" si="26"/>
        <v xml:space="preserve">["SUBTYPE"] =  40; </v>
      </c>
      <c r="AJ59" t="str">
        <f t="shared" si="27"/>
        <v xml:space="preserve">                       </v>
      </c>
      <c r="AK59" t="str">
        <f t="shared" si="28"/>
        <v>0</v>
      </c>
      <c r="AL59" t="str">
        <f t="shared" si="29"/>
        <v xml:space="preserve">["VXP"] = 0; </v>
      </c>
      <c r="AM59" t="str">
        <f t="shared" si="30"/>
        <v>5</v>
      </c>
      <c r="AN59" t="str">
        <f t="shared" si="31"/>
        <v xml:space="preserve">["LP"] =  5; </v>
      </c>
      <c r="AO59" t="str">
        <f t="shared" si="32"/>
        <v>0</v>
      </c>
      <c r="AP59" t="str">
        <f t="shared" si="33"/>
        <v xml:space="preserve">["REP"] = 0; </v>
      </c>
      <c r="AQ59">
        <f>IF(LEN(L59)&gt;0,VLOOKUP(L59,Faction!A$2:B$77,2,FALSE),1)</f>
        <v>1</v>
      </c>
      <c r="AR59" t="str">
        <f t="shared" si="34"/>
        <v xml:space="preserve">["FACTION"] = 1; </v>
      </c>
      <c r="AS59" t="str">
        <f t="shared" si="35"/>
        <v xml:space="preserve">["TIER"] = 1; </v>
      </c>
      <c r="AT59" t="str">
        <f t="shared" si="36"/>
        <v xml:space="preserve">["MIN_LVL"] =  "10"; </v>
      </c>
      <c r="AU59" t="str">
        <f t="shared" si="37"/>
        <v/>
      </c>
      <c r="AV59" t="str">
        <f t="shared" si="38"/>
        <v xml:space="preserve">["NAME"] = { ["EN"] = "Leaf-walker"; }; </v>
      </c>
      <c r="AW59" t="str">
        <f t="shared" si="39"/>
        <v xml:space="preserve">["LORE"] = { ["EN"] = "Moving silently is easy -- moving silently and quickly? That is a challenge...."; }; </v>
      </c>
      <c r="AX59" t="str">
        <f t="shared" si="40"/>
        <v xml:space="preserve">["SUMMARY"] = { ["EN"] = "Use your Sneak skill 250 times"; }; </v>
      </c>
      <c r="AY59" t="str">
        <f t="shared" si="41"/>
        <v/>
      </c>
      <c r="AZ59" t="str">
        <f t="shared" si="42"/>
        <v>};</v>
      </c>
    </row>
    <row r="60" spans="1:52" x14ac:dyDescent="0.25">
      <c r="A60">
        <v>1879277431</v>
      </c>
      <c r="B60">
        <v>37</v>
      </c>
      <c r="C60" t="s">
        <v>178</v>
      </c>
      <c r="D60" t="s">
        <v>22</v>
      </c>
      <c r="E60" t="s">
        <v>145</v>
      </c>
      <c r="F60" t="s">
        <v>22</v>
      </c>
      <c r="J60">
        <v>5</v>
      </c>
      <c r="M60" t="s">
        <v>181</v>
      </c>
      <c r="N60" t="s">
        <v>1905</v>
      </c>
      <c r="O60">
        <v>1</v>
      </c>
      <c r="P60">
        <v>10</v>
      </c>
      <c r="T60" t="str">
        <f t="shared" si="15"/>
        <v xml:space="preserve"> [59] = {["ID"] = 1879277431; }; -- Side-step (Burglar)</v>
      </c>
      <c r="U60" s="1" t="str">
        <f t="shared" si="16"/>
        <v xml:space="preserve"> [59] = {["ID"] = 1879277431; ["SAVE_INDEX"] =  37; ["TYPE"] =  8; ["CRV"] = "Class";    ["SUBTYPE"] =  40;                        ["VXP"] = 0; ["LP"] =  5; ["REP"] = 0; ["FACTION"] = 1; ["TIER"] = 1; ["MIN_LVL"] =  "10"; ["NAME"] = { ["EN"] = "Side-step"; }; ["LORE"] = { ["EN"] = "When Orcs are raining arrows down upon you, you had best have a spring in your step."; }; ["SUMMARY"] = { ["EN"] = "Evade enemy attacks 1,250 times"; }; };</v>
      </c>
      <c r="V60">
        <f t="shared" si="17"/>
        <v>59</v>
      </c>
      <c r="W60" t="str">
        <f t="shared" si="18"/>
        <v xml:space="preserve"> [59] = {</v>
      </c>
      <c r="X60" t="str">
        <f t="shared" si="19"/>
        <v xml:space="preserve">["ID"] = 1879277431; </v>
      </c>
      <c r="Y60" t="str">
        <f t="shared" si="20"/>
        <v xml:space="preserve">["ID"] = 1879277431; </v>
      </c>
      <c r="Z60" t="str">
        <f t="shared" si="21"/>
        <v/>
      </c>
      <c r="AA60" t="str">
        <f t="shared" si="22"/>
        <v xml:space="preserve"> (Burglar)</v>
      </c>
      <c r="AB60" s="1" t="str">
        <f t="shared" si="23"/>
        <v xml:space="preserve">["SAVE_INDEX"] =  37; </v>
      </c>
      <c r="AC60">
        <f>VLOOKUP(D60,Type!A$2:B$16,2,FALSE)</f>
        <v>8</v>
      </c>
      <c r="AD60" t="str">
        <f t="shared" si="24"/>
        <v xml:space="preserve">["TYPE"] =  8; </v>
      </c>
      <c r="AE60" t="str">
        <f t="shared" si="25"/>
        <v xml:space="preserve">["CRV"] = "Class";    </v>
      </c>
      <c r="AF60">
        <f>IF(AND(F60="Class",NOT(ISBLANK(E60))),VLOOKUP(E60,Class!A$1:B$12,2,FALSE),"")</f>
        <v>40</v>
      </c>
      <c r="AG60" t="str">
        <f>IF(AND(F60="Vocation",NOT(ISBLANK(E60))),VLOOKUP(E60,Vocation!A$1:B$8,2,FALSE),"")</f>
        <v/>
      </c>
      <c r="AH60" t="str">
        <f>IF(
  LEN(AF60)=0,
    IF(
    LEN(AG60)=0,
    "  0",
    CONCATENATE(REPT(" ",Vocation!B$12-LEN(AG60)),AG60)),
  CONCATENATE(REPT(" ",Vocation!B$12-LEN(AF60)),AF60))</f>
        <v xml:space="preserve"> 40</v>
      </c>
      <c r="AI60" t="str">
        <f t="shared" si="26"/>
        <v xml:space="preserve">["SUBTYPE"] =  40; </v>
      </c>
      <c r="AJ60" t="str">
        <f t="shared" si="27"/>
        <v xml:space="preserve">                       </v>
      </c>
      <c r="AK60" t="str">
        <f t="shared" si="28"/>
        <v>0</v>
      </c>
      <c r="AL60" t="str">
        <f t="shared" si="29"/>
        <v xml:space="preserve">["VXP"] = 0; </v>
      </c>
      <c r="AM60" t="str">
        <f t="shared" si="30"/>
        <v>5</v>
      </c>
      <c r="AN60" t="str">
        <f t="shared" si="31"/>
        <v xml:space="preserve">["LP"] =  5; </v>
      </c>
      <c r="AO60" t="str">
        <f t="shared" si="32"/>
        <v>0</v>
      </c>
      <c r="AP60" t="str">
        <f t="shared" si="33"/>
        <v xml:space="preserve">["REP"] = 0; </v>
      </c>
      <c r="AQ60">
        <f>IF(LEN(L60)&gt;0,VLOOKUP(L60,Faction!A$2:B$77,2,FALSE),1)</f>
        <v>1</v>
      </c>
      <c r="AR60" t="str">
        <f t="shared" si="34"/>
        <v xml:space="preserve">["FACTION"] = 1; </v>
      </c>
      <c r="AS60" t="str">
        <f t="shared" si="35"/>
        <v xml:space="preserve">["TIER"] = 1; </v>
      </c>
      <c r="AT60" t="str">
        <f t="shared" si="36"/>
        <v xml:space="preserve">["MIN_LVL"] =  "10"; </v>
      </c>
      <c r="AU60" t="str">
        <f t="shared" si="37"/>
        <v/>
      </c>
      <c r="AV60" t="str">
        <f t="shared" si="38"/>
        <v xml:space="preserve">["NAME"] = { ["EN"] = "Side-step"; }; </v>
      </c>
      <c r="AW60" t="str">
        <f t="shared" si="39"/>
        <v xml:space="preserve">["LORE"] = { ["EN"] = "When Orcs are raining arrows down upon you, you had best have a spring in your step."; }; </v>
      </c>
      <c r="AX60" t="str">
        <f t="shared" si="40"/>
        <v xml:space="preserve">["SUMMARY"] = { ["EN"] = "Evade enemy attacks 1,250 times"; }; </v>
      </c>
      <c r="AY60" t="str">
        <f t="shared" si="41"/>
        <v/>
      </c>
      <c r="AZ60" t="str">
        <f t="shared" si="42"/>
        <v>};</v>
      </c>
    </row>
    <row r="61" spans="1:52" x14ac:dyDescent="0.25">
      <c r="A61">
        <v>1879277427</v>
      </c>
      <c r="B61">
        <v>38</v>
      </c>
      <c r="C61" t="s">
        <v>179</v>
      </c>
      <c r="D61" t="s">
        <v>22</v>
      </c>
      <c r="E61" t="s">
        <v>145</v>
      </c>
      <c r="F61" t="s">
        <v>22</v>
      </c>
      <c r="J61">
        <v>5</v>
      </c>
      <c r="M61" t="s">
        <v>182</v>
      </c>
      <c r="N61" t="s">
        <v>1903</v>
      </c>
      <c r="O61">
        <v>1</v>
      </c>
      <c r="P61">
        <v>1</v>
      </c>
      <c r="T61" t="str">
        <f t="shared" si="15"/>
        <v xml:space="preserve"> [60] = {["ID"] = 1879277427; }; -- Perplexing Riddle (Burglar)</v>
      </c>
      <c r="U61" s="1" t="str">
        <f t="shared" si="16"/>
        <v xml:space="preserve"> [60] = {["ID"] = 1879277427; ["SAVE_INDEX"] =  38; ["TYPE"] =  8; ["CRV"] = "Class";    ["SUBTYPE"] =  40;                        ["VXP"] = 0; ["LP"] =  5; ["REP"] = 0; ["FACTION"] = 1; ["TIER"] = 1; ["MIN_LVL"] =   "1"; ["NAME"] = { ["EN"] = "Perplexing Riddle"; }; ["LORE"] = { ["EN"] = "A clever burglar can confuse opponents with odd challenges and riddles."; }; ["SUMMARY"] = { ["EN"] = "Pose Riddles to your enemies 200 times"; }; };</v>
      </c>
      <c r="V61">
        <f t="shared" si="17"/>
        <v>60</v>
      </c>
      <c r="W61" t="str">
        <f t="shared" si="18"/>
        <v xml:space="preserve"> [60] = {</v>
      </c>
      <c r="X61" t="str">
        <f t="shared" si="19"/>
        <v xml:space="preserve">["ID"] = 1879277427; </v>
      </c>
      <c r="Y61" t="str">
        <f t="shared" si="20"/>
        <v xml:space="preserve">["ID"] = 1879277427; </v>
      </c>
      <c r="Z61" t="str">
        <f t="shared" si="21"/>
        <v/>
      </c>
      <c r="AA61" t="str">
        <f t="shared" si="22"/>
        <v xml:space="preserve"> (Burglar)</v>
      </c>
      <c r="AB61" s="1" t="str">
        <f t="shared" si="23"/>
        <v xml:space="preserve">["SAVE_INDEX"] =  38; </v>
      </c>
      <c r="AC61">
        <f>VLOOKUP(D61,Type!A$2:B$16,2,FALSE)</f>
        <v>8</v>
      </c>
      <c r="AD61" t="str">
        <f t="shared" si="24"/>
        <v xml:space="preserve">["TYPE"] =  8; </v>
      </c>
      <c r="AE61" t="str">
        <f t="shared" si="25"/>
        <v xml:space="preserve">["CRV"] = "Class";    </v>
      </c>
      <c r="AF61">
        <f>IF(AND(F61="Class",NOT(ISBLANK(E61))),VLOOKUP(E61,Class!A$1:B$12,2,FALSE),"")</f>
        <v>40</v>
      </c>
      <c r="AG61" t="str">
        <f>IF(AND(F61="Vocation",NOT(ISBLANK(E61))),VLOOKUP(E61,Vocation!A$1:B$8,2,FALSE),"")</f>
        <v/>
      </c>
      <c r="AH61" t="str">
        <f>IF(
  LEN(AF61)=0,
    IF(
    LEN(AG61)=0,
    "  0",
    CONCATENATE(REPT(" ",Vocation!B$12-LEN(AG61)),AG61)),
  CONCATENATE(REPT(" ",Vocation!B$12-LEN(AF61)),AF61))</f>
        <v xml:space="preserve"> 40</v>
      </c>
      <c r="AI61" t="str">
        <f t="shared" si="26"/>
        <v xml:space="preserve">["SUBTYPE"] =  40; </v>
      </c>
      <c r="AJ61" t="str">
        <f t="shared" si="27"/>
        <v xml:space="preserve">                       </v>
      </c>
      <c r="AK61" t="str">
        <f t="shared" si="28"/>
        <v>0</v>
      </c>
      <c r="AL61" t="str">
        <f t="shared" si="29"/>
        <v xml:space="preserve">["VXP"] = 0; </v>
      </c>
      <c r="AM61" t="str">
        <f t="shared" si="30"/>
        <v>5</v>
      </c>
      <c r="AN61" t="str">
        <f t="shared" si="31"/>
        <v xml:space="preserve">["LP"] =  5; </v>
      </c>
      <c r="AO61" t="str">
        <f t="shared" si="32"/>
        <v>0</v>
      </c>
      <c r="AP61" t="str">
        <f t="shared" si="33"/>
        <v xml:space="preserve">["REP"] = 0; </v>
      </c>
      <c r="AQ61">
        <f>IF(LEN(L61)&gt;0,VLOOKUP(L61,Faction!A$2:B$77,2,FALSE),1)</f>
        <v>1</v>
      </c>
      <c r="AR61" t="str">
        <f t="shared" si="34"/>
        <v xml:space="preserve">["FACTION"] = 1; </v>
      </c>
      <c r="AS61" t="str">
        <f t="shared" si="35"/>
        <v xml:space="preserve">["TIER"] = 1; </v>
      </c>
      <c r="AT61" t="str">
        <f t="shared" si="36"/>
        <v xml:space="preserve">["MIN_LVL"] =   "1"; </v>
      </c>
      <c r="AU61" t="str">
        <f t="shared" si="37"/>
        <v/>
      </c>
      <c r="AV61" t="str">
        <f t="shared" si="38"/>
        <v xml:space="preserve">["NAME"] = { ["EN"] = "Perplexing Riddle"; }; </v>
      </c>
      <c r="AW61" t="str">
        <f t="shared" si="39"/>
        <v xml:space="preserve">["LORE"] = { ["EN"] = "A clever burglar can confuse opponents with odd challenges and riddles."; }; </v>
      </c>
      <c r="AX61" t="str">
        <f t="shared" si="40"/>
        <v xml:space="preserve">["SUMMARY"] = { ["EN"] = "Pose Riddles to your enemies 200 times"; }; </v>
      </c>
      <c r="AY61" t="str">
        <f t="shared" si="41"/>
        <v/>
      </c>
      <c r="AZ61" t="str">
        <f t="shared" si="42"/>
        <v>};</v>
      </c>
    </row>
    <row r="62" spans="1:52" x14ac:dyDescent="0.25">
      <c r="A62">
        <v>1879277134</v>
      </c>
      <c r="B62">
        <v>303</v>
      </c>
      <c r="C62" s="2" t="s">
        <v>118</v>
      </c>
      <c r="D62" t="s">
        <v>22</v>
      </c>
      <c r="E62" t="s">
        <v>286</v>
      </c>
      <c r="F62" t="s">
        <v>22</v>
      </c>
      <c r="M62" t="s">
        <v>2783</v>
      </c>
      <c r="N62" t="s">
        <v>2047</v>
      </c>
      <c r="O62">
        <v>0</v>
      </c>
      <c r="P62">
        <v>10</v>
      </c>
      <c r="T62" t="str">
        <f t="shared" si="15"/>
        <v xml:space="preserve"> [61] = {["ID"] = 1879277134; }; -- Class Deeds - Tier 2 (Captain)</v>
      </c>
      <c r="U62" s="1" t="str">
        <f t="shared" si="16"/>
        <v xml:space="preserve"> [61] = {["ID"] = 1879277134; ["SAVE_INDEX"] = 303; ["TYPE"] =  8; ["CRV"] = "Class";    ["SUBTYPE"] =  24;                        ["VXP"] = 0; ["LP"] =  0; ["REP"] = 0; ["FACTION"] = 1; ["TIER"] = 0; ["MIN_LVL"] =  "10"; ["NAME"] = { ["EN"] = "Class Deeds - Tier 2"; }; ["LORE"] = { ["EN"] = "Complete these three deeds to earn a Class Trait Point."; }; ["SUMMARY"] = { ["EN"] = "Complete A Sense of Urgency, A Call to Arms, and Fear No Darkness"; }; };</v>
      </c>
      <c r="V62">
        <f t="shared" si="17"/>
        <v>61</v>
      </c>
      <c r="W62" t="str">
        <f t="shared" si="18"/>
        <v xml:space="preserve"> [61] = {</v>
      </c>
      <c r="X62" t="str">
        <f t="shared" si="19"/>
        <v xml:space="preserve">["ID"] = 1879277134; </v>
      </c>
      <c r="Y62" t="str">
        <f t="shared" si="20"/>
        <v xml:space="preserve">["ID"] = 1879277134; </v>
      </c>
      <c r="Z62" t="str">
        <f t="shared" si="21"/>
        <v/>
      </c>
      <c r="AA62" t="str">
        <f t="shared" si="22"/>
        <v xml:space="preserve"> (Captain)</v>
      </c>
      <c r="AB62" s="1" t="str">
        <f t="shared" si="23"/>
        <v xml:space="preserve">["SAVE_INDEX"] = 303; </v>
      </c>
      <c r="AC62">
        <f>VLOOKUP(D62,Type!A$2:B$16,2,FALSE)</f>
        <v>8</v>
      </c>
      <c r="AD62" t="str">
        <f t="shared" si="24"/>
        <v xml:space="preserve">["TYPE"] =  8; </v>
      </c>
      <c r="AE62" t="str">
        <f t="shared" si="25"/>
        <v xml:space="preserve">["CRV"] = "Class";    </v>
      </c>
      <c r="AF62">
        <f>IF(AND(F62="Class",NOT(ISBLANK(E62))),VLOOKUP(E62,Class!A$1:B$12,2,FALSE),"")</f>
        <v>24</v>
      </c>
      <c r="AG62" t="str">
        <f>IF(AND(F62="Vocation",NOT(ISBLANK(E62))),VLOOKUP(E62,Vocation!A$1:B$8,2,FALSE),"")</f>
        <v/>
      </c>
      <c r="AH62" t="str">
        <f>IF(
  LEN(AF62)=0,
    IF(
    LEN(AG62)=0,
    "  0",
    CONCATENATE(REPT(" ",Vocation!B$12-LEN(AG62)),AG62)),
  CONCATENATE(REPT(" ",Vocation!B$12-LEN(AF62)),AF62))</f>
        <v xml:space="preserve"> 24</v>
      </c>
      <c r="AI62" t="str">
        <f t="shared" si="26"/>
        <v xml:space="preserve">["SUBTYPE"] =  24; </v>
      </c>
      <c r="AJ62" t="str">
        <f t="shared" si="27"/>
        <v xml:space="preserve">                       </v>
      </c>
      <c r="AK62" t="str">
        <f t="shared" si="28"/>
        <v>0</v>
      </c>
      <c r="AL62" t="str">
        <f t="shared" si="29"/>
        <v xml:space="preserve">["VXP"] = 0; </v>
      </c>
      <c r="AM62" t="str">
        <f t="shared" si="30"/>
        <v>0</v>
      </c>
      <c r="AN62" t="str">
        <f t="shared" si="31"/>
        <v xml:space="preserve">["LP"] =  0; </v>
      </c>
      <c r="AO62" t="str">
        <f t="shared" si="32"/>
        <v>0</v>
      </c>
      <c r="AP62" t="str">
        <f t="shared" si="33"/>
        <v xml:space="preserve">["REP"] = 0; </v>
      </c>
      <c r="AQ62">
        <f>IF(LEN(L62)&gt;0,VLOOKUP(L62,Faction!A$2:B$77,2,FALSE),1)</f>
        <v>1</v>
      </c>
      <c r="AR62" t="str">
        <f t="shared" si="34"/>
        <v xml:space="preserve">["FACTION"] = 1; </v>
      </c>
      <c r="AS62" t="str">
        <f t="shared" si="35"/>
        <v xml:space="preserve">["TIER"] = 0; </v>
      </c>
      <c r="AT62" t="str">
        <f t="shared" si="36"/>
        <v xml:space="preserve">["MIN_LVL"] =  "10"; </v>
      </c>
      <c r="AU62" t="str">
        <f t="shared" si="37"/>
        <v/>
      </c>
      <c r="AV62" t="str">
        <f t="shared" si="38"/>
        <v xml:space="preserve">["NAME"] = { ["EN"] = "Class Deeds - Tier 2"; }; </v>
      </c>
      <c r="AW62" t="str">
        <f t="shared" si="39"/>
        <v xml:space="preserve">["LORE"] = { ["EN"] = "Complete these three deeds to earn a Class Trait Point."; }; </v>
      </c>
      <c r="AX62" t="str">
        <f t="shared" si="40"/>
        <v xml:space="preserve">["SUMMARY"] = { ["EN"] = "Complete A Sense of Urgency, A Call to Arms, and Fear No Darkness"; }; </v>
      </c>
      <c r="AY62" t="str">
        <f t="shared" si="41"/>
        <v/>
      </c>
      <c r="AZ62" t="str">
        <f t="shared" si="42"/>
        <v>};</v>
      </c>
    </row>
    <row r="63" spans="1:52" x14ac:dyDescent="0.25">
      <c r="A63">
        <v>1879277400</v>
      </c>
      <c r="B63">
        <v>39</v>
      </c>
      <c r="C63" t="s">
        <v>317</v>
      </c>
      <c r="D63" t="s">
        <v>22</v>
      </c>
      <c r="E63" t="s">
        <v>286</v>
      </c>
      <c r="F63" t="s">
        <v>22</v>
      </c>
      <c r="J63">
        <v>5</v>
      </c>
      <c r="M63" t="s">
        <v>2978</v>
      </c>
      <c r="N63" t="s">
        <v>2086</v>
      </c>
      <c r="O63">
        <v>1</v>
      </c>
      <c r="P63">
        <v>1</v>
      </c>
      <c r="T63" t="str">
        <f t="shared" si="15"/>
        <v xml:space="preserve"> [62] = {["ID"] = 1879277400; }; -- A Sense of Urgency (Captain)</v>
      </c>
      <c r="U63" s="1" t="str">
        <f t="shared" si="16"/>
        <v xml:space="preserve"> [62] = {["ID"] = 1879277400; ["SAVE_INDEX"] =  39; ["TYPE"] =  8; ["CRV"] = "Class";    ["SUBTYPE"] =  24;                        ["VXP"] = 0; ["LP"] =  5; ["REP"] = 0; ["FACTION"] = 1; ["TIER"] = 1; ["MIN_LVL"] =   "1"; ["NAME"] = { ["EN"] = "A Sense of Urgency"; }; ["LORE"] = { ["EN"] = "Some things are better when you take your time, decimating your enemies is not one of them."; }; ["SUMMARY"] = { ["EN"] = "Use Make Haste 500 times"; }; };</v>
      </c>
      <c r="V63">
        <f t="shared" si="17"/>
        <v>62</v>
      </c>
      <c r="W63" t="str">
        <f t="shared" si="18"/>
        <v xml:space="preserve"> [62] = {</v>
      </c>
      <c r="X63" t="str">
        <f t="shared" si="19"/>
        <v xml:space="preserve">["ID"] = 1879277400; </v>
      </c>
      <c r="Y63" t="str">
        <f t="shared" si="20"/>
        <v xml:space="preserve">["ID"] = 1879277400; </v>
      </c>
      <c r="Z63" t="str">
        <f t="shared" si="21"/>
        <v/>
      </c>
      <c r="AA63" t="str">
        <f t="shared" si="22"/>
        <v xml:space="preserve"> (Captain)</v>
      </c>
      <c r="AB63" s="1" t="str">
        <f t="shared" si="23"/>
        <v xml:space="preserve">["SAVE_INDEX"] =  39; </v>
      </c>
      <c r="AC63">
        <f>VLOOKUP(D63,Type!A$2:B$16,2,FALSE)</f>
        <v>8</v>
      </c>
      <c r="AD63" t="str">
        <f t="shared" si="24"/>
        <v xml:space="preserve">["TYPE"] =  8; </v>
      </c>
      <c r="AE63" t="str">
        <f t="shared" si="25"/>
        <v xml:space="preserve">["CRV"] = "Class";    </v>
      </c>
      <c r="AF63">
        <f>IF(AND(F63="Class",NOT(ISBLANK(E63))),VLOOKUP(E63,Class!A$1:B$12,2,FALSE),"")</f>
        <v>24</v>
      </c>
      <c r="AG63" t="str">
        <f>IF(AND(F63="Vocation",NOT(ISBLANK(E63))),VLOOKUP(E63,Vocation!A$1:B$8,2,FALSE),"")</f>
        <v/>
      </c>
      <c r="AH63" t="str">
        <f>IF(
  LEN(AF63)=0,
    IF(
    LEN(AG63)=0,
    "  0",
    CONCATENATE(REPT(" ",Vocation!B$12-LEN(AG63)),AG63)),
  CONCATENATE(REPT(" ",Vocation!B$12-LEN(AF63)),AF63))</f>
        <v xml:space="preserve"> 24</v>
      </c>
      <c r="AI63" t="str">
        <f t="shared" si="26"/>
        <v xml:space="preserve">["SUBTYPE"] =  24; </v>
      </c>
      <c r="AJ63" t="str">
        <f t="shared" si="27"/>
        <v xml:space="preserve">                       </v>
      </c>
      <c r="AK63" t="str">
        <f t="shared" si="28"/>
        <v>0</v>
      </c>
      <c r="AL63" t="str">
        <f t="shared" si="29"/>
        <v xml:space="preserve">["VXP"] = 0; </v>
      </c>
      <c r="AM63" t="str">
        <f t="shared" si="30"/>
        <v>5</v>
      </c>
      <c r="AN63" t="str">
        <f t="shared" si="31"/>
        <v xml:space="preserve">["LP"] =  5; </v>
      </c>
      <c r="AO63" t="str">
        <f t="shared" si="32"/>
        <v>0</v>
      </c>
      <c r="AP63" t="str">
        <f t="shared" si="33"/>
        <v xml:space="preserve">["REP"] = 0; </v>
      </c>
      <c r="AQ63">
        <f>IF(LEN(L63)&gt;0,VLOOKUP(L63,Faction!A$2:B$77,2,FALSE),1)</f>
        <v>1</v>
      </c>
      <c r="AR63" t="str">
        <f t="shared" si="34"/>
        <v xml:space="preserve">["FACTION"] = 1; </v>
      </c>
      <c r="AS63" t="str">
        <f t="shared" si="35"/>
        <v xml:space="preserve">["TIER"] = 1; </v>
      </c>
      <c r="AT63" t="str">
        <f t="shared" si="36"/>
        <v xml:space="preserve">["MIN_LVL"] =   "1"; </v>
      </c>
      <c r="AU63" t="str">
        <f t="shared" si="37"/>
        <v/>
      </c>
      <c r="AV63" t="str">
        <f t="shared" si="38"/>
        <v xml:space="preserve">["NAME"] = { ["EN"] = "A Sense of Urgency"; }; </v>
      </c>
      <c r="AW63" t="str">
        <f t="shared" si="39"/>
        <v xml:space="preserve">["LORE"] = { ["EN"] = "Some things are better when you take your time, decimating your enemies is not one of them."; }; </v>
      </c>
      <c r="AX63" t="str">
        <f t="shared" si="40"/>
        <v xml:space="preserve">["SUMMARY"] = { ["EN"] = "Use Make Haste 500 times"; }; </v>
      </c>
      <c r="AY63" t="str">
        <f t="shared" si="41"/>
        <v/>
      </c>
      <c r="AZ63" t="str">
        <f t="shared" si="42"/>
        <v>};</v>
      </c>
    </row>
    <row r="64" spans="1:52" x14ac:dyDescent="0.25">
      <c r="A64">
        <v>1879277410</v>
      </c>
      <c r="B64">
        <v>40</v>
      </c>
      <c r="C64" t="s">
        <v>318</v>
      </c>
      <c r="D64" t="s">
        <v>22</v>
      </c>
      <c r="E64" t="s">
        <v>286</v>
      </c>
      <c r="F64" t="s">
        <v>22</v>
      </c>
      <c r="J64">
        <v>5</v>
      </c>
      <c r="M64" t="s">
        <v>320</v>
      </c>
      <c r="N64" t="s">
        <v>2943</v>
      </c>
      <c r="O64">
        <v>1</v>
      </c>
      <c r="P64">
        <v>10</v>
      </c>
      <c r="T64" t="str">
        <f t="shared" si="15"/>
        <v xml:space="preserve"> [63] = {["ID"] = 1879277410; }; -- A Call to Arms (Captain)</v>
      </c>
      <c r="U64" s="1" t="str">
        <f t="shared" si="16"/>
        <v xml:space="preserve"> [63] = {["ID"] = 1879277410; ["SAVE_INDEX"] =  40; ["TYPE"] =  8; ["CRV"] = "Class";    ["SUBTYPE"] =  24;                        ["VXP"] = 0; ["LP"] =  5; ["REP"] = 0; ["FACTION"] = 1; ["TIER"] = 1; ["MIN_LVL"] =  "10"; ["NAME"] = { ["EN"] = "A Call to Arms"; }; ["LORE"] = { ["EN"] = "When a Captain calls for aid, they will never be alone."; }; ["SUMMARY"] = { ["EN"] = "Summon any Herald ally 60 times"; }; };</v>
      </c>
      <c r="V64">
        <f t="shared" si="17"/>
        <v>63</v>
      </c>
      <c r="W64" t="str">
        <f t="shared" si="18"/>
        <v xml:space="preserve"> [63] = {</v>
      </c>
      <c r="X64" t="str">
        <f t="shared" si="19"/>
        <v xml:space="preserve">["ID"] = 1879277410; </v>
      </c>
      <c r="Y64" t="str">
        <f t="shared" si="20"/>
        <v xml:space="preserve">["ID"] = 1879277410; </v>
      </c>
      <c r="Z64" t="str">
        <f t="shared" si="21"/>
        <v/>
      </c>
      <c r="AA64" t="str">
        <f t="shared" si="22"/>
        <v xml:space="preserve"> (Captain)</v>
      </c>
      <c r="AB64" s="1" t="str">
        <f t="shared" si="23"/>
        <v xml:space="preserve">["SAVE_INDEX"] =  40; </v>
      </c>
      <c r="AC64">
        <f>VLOOKUP(D64,Type!A$2:B$16,2,FALSE)</f>
        <v>8</v>
      </c>
      <c r="AD64" t="str">
        <f t="shared" si="24"/>
        <v xml:space="preserve">["TYPE"] =  8; </v>
      </c>
      <c r="AE64" t="str">
        <f t="shared" si="25"/>
        <v xml:space="preserve">["CRV"] = "Class";    </v>
      </c>
      <c r="AF64">
        <f>IF(AND(F64="Class",NOT(ISBLANK(E64))),VLOOKUP(E64,Class!A$1:B$12,2,FALSE),"")</f>
        <v>24</v>
      </c>
      <c r="AG64" t="str">
        <f>IF(AND(F64="Vocation",NOT(ISBLANK(E64))),VLOOKUP(E64,Vocation!A$1:B$8,2,FALSE),"")</f>
        <v/>
      </c>
      <c r="AH64" t="str">
        <f>IF(
  LEN(AF64)=0,
    IF(
    LEN(AG64)=0,
    "  0",
    CONCATENATE(REPT(" ",Vocation!B$12-LEN(AG64)),AG64)),
  CONCATENATE(REPT(" ",Vocation!B$12-LEN(AF64)),AF64))</f>
        <v xml:space="preserve"> 24</v>
      </c>
      <c r="AI64" t="str">
        <f t="shared" si="26"/>
        <v xml:space="preserve">["SUBTYPE"] =  24; </v>
      </c>
      <c r="AJ64" t="str">
        <f t="shared" si="27"/>
        <v xml:space="preserve">                       </v>
      </c>
      <c r="AK64" t="str">
        <f t="shared" si="28"/>
        <v>0</v>
      </c>
      <c r="AL64" t="str">
        <f t="shared" si="29"/>
        <v xml:space="preserve">["VXP"] = 0; </v>
      </c>
      <c r="AM64" t="str">
        <f t="shared" si="30"/>
        <v>5</v>
      </c>
      <c r="AN64" t="str">
        <f t="shared" si="31"/>
        <v xml:space="preserve">["LP"] =  5; </v>
      </c>
      <c r="AO64" t="str">
        <f t="shared" si="32"/>
        <v>0</v>
      </c>
      <c r="AP64" t="str">
        <f t="shared" si="33"/>
        <v xml:space="preserve">["REP"] = 0; </v>
      </c>
      <c r="AQ64">
        <f>IF(LEN(L64)&gt;0,VLOOKUP(L64,Faction!A$2:B$77,2,FALSE),1)</f>
        <v>1</v>
      </c>
      <c r="AR64" t="str">
        <f t="shared" si="34"/>
        <v xml:space="preserve">["FACTION"] = 1; </v>
      </c>
      <c r="AS64" t="str">
        <f t="shared" si="35"/>
        <v xml:space="preserve">["TIER"] = 1; </v>
      </c>
      <c r="AT64" t="str">
        <f t="shared" si="36"/>
        <v xml:space="preserve">["MIN_LVL"] =  "10"; </v>
      </c>
      <c r="AU64" t="str">
        <f t="shared" si="37"/>
        <v/>
      </c>
      <c r="AV64" t="str">
        <f t="shared" si="38"/>
        <v xml:space="preserve">["NAME"] = { ["EN"] = "A Call to Arms"; }; </v>
      </c>
      <c r="AW64" t="str">
        <f t="shared" si="39"/>
        <v xml:space="preserve">["LORE"] = { ["EN"] = "When a Captain calls for aid, they will never be alone."; }; </v>
      </c>
      <c r="AX64" t="str">
        <f t="shared" si="40"/>
        <v xml:space="preserve">["SUMMARY"] = { ["EN"] = "Summon any Herald ally 60 times"; }; </v>
      </c>
      <c r="AY64" t="str">
        <f t="shared" si="41"/>
        <v/>
      </c>
      <c r="AZ64" t="str">
        <f t="shared" si="42"/>
        <v>};</v>
      </c>
    </row>
    <row r="65" spans="1:52" x14ac:dyDescent="0.25">
      <c r="A65">
        <v>1879277407</v>
      </c>
      <c r="B65">
        <v>41</v>
      </c>
      <c r="C65" t="s">
        <v>319</v>
      </c>
      <c r="D65" t="s">
        <v>22</v>
      </c>
      <c r="E65" t="s">
        <v>286</v>
      </c>
      <c r="F65" t="s">
        <v>22</v>
      </c>
      <c r="J65">
        <v>5</v>
      </c>
      <c r="M65" t="s">
        <v>2979</v>
      </c>
      <c r="N65" t="s">
        <v>1912</v>
      </c>
      <c r="O65">
        <v>1</v>
      </c>
      <c r="P65">
        <v>10</v>
      </c>
      <c r="T65" t="str">
        <f t="shared" si="15"/>
        <v xml:space="preserve"> [64] = {["ID"] = 1879277407; }; -- Fear No Darkness (Captain)</v>
      </c>
      <c r="U65" s="1" t="str">
        <f t="shared" si="16"/>
        <v xml:space="preserve"> [64] = {["ID"] = 1879277407; ["SAVE_INDEX"] =  41; ["TYPE"] =  8; ["CRV"] = "Class";    ["SUBTYPE"] =  24;                        ["VXP"] = 0; ["LP"] =  5; ["REP"] = 0; ["FACTION"] = 1; ["TIER"] = 1; ["MIN_LVL"] =  "10"; ["NAME"] = { ["EN"] = "Fear No Darkness"; }; ["LORE"] = { ["EN"] = "Warriors must have courage to do battle, and in battle it is your sworn duty to ensure they have it."; }; ["SUMMARY"] = { ["EN"] = "Use Words of Courage 500 times"; }; };</v>
      </c>
      <c r="V65">
        <f t="shared" si="17"/>
        <v>64</v>
      </c>
      <c r="W65" t="str">
        <f t="shared" si="18"/>
        <v xml:space="preserve"> [64] = {</v>
      </c>
      <c r="X65" t="str">
        <f t="shared" si="19"/>
        <v xml:space="preserve">["ID"] = 1879277407; </v>
      </c>
      <c r="Y65" t="str">
        <f t="shared" si="20"/>
        <v xml:space="preserve">["ID"] = 1879277407; </v>
      </c>
      <c r="Z65" t="str">
        <f t="shared" si="21"/>
        <v/>
      </c>
      <c r="AA65" t="str">
        <f t="shared" si="22"/>
        <v xml:space="preserve"> (Captain)</v>
      </c>
      <c r="AB65" s="1" t="str">
        <f t="shared" si="23"/>
        <v xml:space="preserve">["SAVE_INDEX"] =  41; </v>
      </c>
      <c r="AC65">
        <f>VLOOKUP(D65,Type!A$2:B$16,2,FALSE)</f>
        <v>8</v>
      </c>
      <c r="AD65" t="str">
        <f t="shared" si="24"/>
        <v xml:space="preserve">["TYPE"] =  8; </v>
      </c>
      <c r="AE65" t="str">
        <f t="shared" si="25"/>
        <v xml:space="preserve">["CRV"] = "Class";    </v>
      </c>
      <c r="AF65">
        <f>IF(AND(F65="Class",NOT(ISBLANK(E65))),VLOOKUP(E65,Class!A$1:B$12,2,FALSE),"")</f>
        <v>24</v>
      </c>
      <c r="AG65" t="str">
        <f>IF(AND(F65="Vocation",NOT(ISBLANK(E65))),VLOOKUP(E65,Vocation!A$1:B$8,2,FALSE),"")</f>
        <v/>
      </c>
      <c r="AH65" t="str">
        <f>IF(
  LEN(AF65)=0,
    IF(
    LEN(AG65)=0,
    "  0",
    CONCATENATE(REPT(" ",Vocation!B$12-LEN(AG65)),AG65)),
  CONCATENATE(REPT(" ",Vocation!B$12-LEN(AF65)),AF65))</f>
        <v xml:space="preserve"> 24</v>
      </c>
      <c r="AI65" t="str">
        <f t="shared" si="26"/>
        <v xml:space="preserve">["SUBTYPE"] =  24; </v>
      </c>
      <c r="AJ65" t="str">
        <f t="shared" si="27"/>
        <v xml:space="preserve">                       </v>
      </c>
      <c r="AK65" t="str">
        <f t="shared" si="28"/>
        <v>0</v>
      </c>
      <c r="AL65" t="str">
        <f t="shared" si="29"/>
        <v xml:space="preserve">["VXP"] = 0; </v>
      </c>
      <c r="AM65" t="str">
        <f t="shared" si="30"/>
        <v>5</v>
      </c>
      <c r="AN65" t="str">
        <f t="shared" si="31"/>
        <v xml:space="preserve">["LP"] =  5; </v>
      </c>
      <c r="AO65" t="str">
        <f t="shared" si="32"/>
        <v>0</v>
      </c>
      <c r="AP65" t="str">
        <f t="shared" si="33"/>
        <v xml:space="preserve">["REP"] = 0; </v>
      </c>
      <c r="AQ65">
        <f>IF(LEN(L65)&gt;0,VLOOKUP(L65,Faction!A$2:B$77,2,FALSE),1)</f>
        <v>1</v>
      </c>
      <c r="AR65" t="str">
        <f t="shared" si="34"/>
        <v xml:space="preserve">["FACTION"] = 1; </v>
      </c>
      <c r="AS65" t="str">
        <f t="shared" si="35"/>
        <v xml:space="preserve">["TIER"] = 1; </v>
      </c>
      <c r="AT65" t="str">
        <f t="shared" si="36"/>
        <v xml:space="preserve">["MIN_LVL"] =  "10"; </v>
      </c>
      <c r="AU65" t="str">
        <f t="shared" si="37"/>
        <v/>
      </c>
      <c r="AV65" t="str">
        <f t="shared" si="38"/>
        <v xml:space="preserve">["NAME"] = { ["EN"] = "Fear No Darkness"; }; </v>
      </c>
      <c r="AW65" t="str">
        <f t="shared" si="39"/>
        <v xml:space="preserve">["LORE"] = { ["EN"] = "Warriors must have courage to do battle, and in battle it is your sworn duty to ensure they have it."; }; </v>
      </c>
      <c r="AX65" t="str">
        <f t="shared" si="40"/>
        <v xml:space="preserve">["SUMMARY"] = { ["EN"] = "Use Words of Courage 500 times"; }; </v>
      </c>
      <c r="AY65" t="str">
        <f t="shared" si="41"/>
        <v/>
      </c>
      <c r="AZ65" t="str">
        <f t="shared" si="42"/>
        <v>};</v>
      </c>
    </row>
    <row r="66" spans="1:52" x14ac:dyDescent="0.25">
      <c r="A66">
        <v>1879277154</v>
      </c>
      <c r="B66">
        <v>304</v>
      </c>
      <c r="C66" s="2" t="s">
        <v>118</v>
      </c>
      <c r="D66" t="s">
        <v>22</v>
      </c>
      <c r="E66" t="s">
        <v>287</v>
      </c>
      <c r="F66" t="s">
        <v>22</v>
      </c>
      <c r="M66" t="s">
        <v>2784</v>
      </c>
      <c r="N66" t="s">
        <v>2047</v>
      </c>
      <c r="O66">
        <v>0</v>
      </c>
      <c r="P66">
        <v>10</v>
      </c>
      <c r="T66" t="str">
        <f t="shared" si="15"/>
        <v xml:space="preserve"> [65] = {["ID"] = 1879277154; }; -- Class Deeds - Tier 2 (Champion)</v>
      </c>
      <c r="U66" s="1" t="str">
        <f t="shared" si="16"/>
        <v xml:space="preserve"> [65] = {["ID"] = 1879277154; ["SAVE_INDEX"] = 304; ["TYPE"] =  8; ["CRV"] = "Class";    ["SUBTYPE"] = 172;                        ["VXP"] = 0; ["LP"] =  0; ["REP"] = 0; ["FACTION"] = 1; ["TIER"] = 0; ["MIN_LVL"] =  "10"; ["NAME"] = { ["EN"] = "Class Deeds - Tier 2"; }; ["LORE"] = { ["EN"] = "Complete these three deeds to earn a Class Trait Point."; }; ["SUMMARY"] = { ["EN"] = "Complete Winds of the Storm, Rip to Shreds, and Wild Thing"; }; };</v>
      </c>
      <c r="V66">
        <f t="shared" si="17"/>
        <v>65</v>
      </c>
      <c r="W66" t="str">
        <f t="shared" si="18"/>
        <v xml:space="preserve"> [65] = {</v>
      </c>
      <c r="X66" t="str">
        <f t="shared" si="19"/>
        <v xml:space="preserve">["ID"] = 1879277154; </v>
      </c>
      <c r="Y66" t="str">
        <f t="shared" si="20"/>
        <v xml:space="preserve">["ID"] = 1879277154; </v>
      </c>
      <c r="Z66" t="str">
        <f t="shared" si="21"/>
        <v/>
      </c>
      <c r="AA66" t="str">
        <f t="shared" si="22"/>
        <v xml:space="preserve"> (Champion)</v>
      </c>
      <c r="AB66" s="1" t="str">
        <f t="shared" si="23"/>
        <v xml:space="preserve">["SAVE_INDEX"] = 304; </v>
      </c>
      <c r="AC66">
        <f>VLOOKUP(D66,Type!A$2:B$16,2,FALSE)</f>
        <v>8</v>
      </c>
      <c r="AD66" t="str">
        <f t="shared" si="24"/>
        <v xml:space="preserve">["TYPE"] =  8; </v>
      </c>
      <c r="AE66" t="str">
        <f t="shared" si="25"/>
        <v xml:space="preserve">["CRV"] = "Class";    </v>
      </c>
      <c r="AF66">
        <f>IF(AND(F66="Class",NOT(ISBLANK(E66))),VLOOKUP(E66,Class!A$1:B$12,2,FALSE),"")</f>
        <v>172</v>
      </c>
      <c r="AG66" t="str">
        <f>IF(AND(F66="Vocation",NOT(ISBLANK(E66))),VLOOKUP(E66,Vocation!A$1:B$8,2,FALSE),"")</f>
        <v/>
      </c>
      <c r="AH66" t="str">
        <f>IF(
  LEN(AF66)=0,
    IF(
    LEN(AG66)=0,
    "  0",
    CONCATENATE(REPT(" ",Vocation!B$12-LEN(AG66)),AG66)),
  CONCATENATE(REPT(" ",Vocation!B$12-LEN(AF66)),AF66))</f>
        <v>172</v>
      </c>
      <c r="AI66" t="str">
        <f t="shared" si="26"/>
        <v xml:space="preserve">["SUBTYPE"] = 172; </v>
      </c>
      <c r="AJ66" t="str">
        <f t="shared" si="27"/>
        <v xml:space="preserve">                       </v>
      </c>
      <c r="AK66" t="str">
        <f t="shared" si="28"/>
        <v>0</v>
      </c>
      <c r="AL66" t="str">
        <f t="shared" si="29"/>
        <v xml:space="preserve">["VXP"] = 0; </v>
      </c>
      <c r="AM66" t="str">
        <f t="shared" si="30"/>
        <v>0</v>
      </c>
      <c r="AN66" t="str">
        <f t="shared" si="31"/>
        <v xml:space="preserve">["LP"] =  0; </v>
      </c>
      <c r="AO66" t="str">
        <f t="shared" si="32"/>
        <v>0</v>
      </c>
      <c r="AP66" t="str">
        <f t="shared" si="33"/>
        <v xml:space="preserve">["REP"] = 0; </v>
      </c>
      <c r="AQ66">
        <f>IF(LEN(L66)&gt;0,VLOOKUP(L66,Faction!A$2:B$77,2,FALSE),1)</f>
        <v>1</v>
      </c>
      <c r="AR66" t="str">
        <f t="shared" si="34"/>
        <v xml:space="preserve">["FACTION"] = 1; </v>
      </c>
      <c r="AS66" t="str">
        <f t="shared" si="35"/>
        <v xml:space="preserve">["TIER"] = 0; </v>
      </c>
      <c r="AT66" t="str">
        <f t="shared" si="36"/>
        <v xml:space="preserve">["MIN_LVL"] =  "10"; </v>
      </c>
      <c r="AU66" t="str">
        <f t="shared" si="37"/>
        <v/>
      </c>
      <c r="AV66" t="str">
        <f t="shared" si="38"/>
        <v xml:space="preserve">["NAME"] = { ["EN"] = "Class Deeds - Tier 2"; }; </v>
      </c>
      <c r="AW66" t="str">
        <f t="shared" si="39"/>
        <v xml:space="preserve">["LORE"] = { ["EN"] = "Complete these three deeds to earn a Class Trait Point."; }; </v>
      </c>
      <c r="AX66" t="str">
        <f t="shared" si="40"/>
        <v xml:space="preserve">["SUMMARY"] = { ["EN"] = "Complete Winds of the Storm, Rip to Shreds, and Wild Thing"; }; </v>
      </c>
      <c r="AY66" t="str">
        <f t="shared" si="41"/>
        <v/>
      </c>
      <c r="AZ66" t="str">
        <f t="shared" si="42"/>
        <v>};</v>
      </c>
    </row>
    <row r="67" spans="1:52" x14ac:dyDescent="0.25">
      <c r="A67">
        <v>1879277359</v>
      </c>
      <c r="B67">
        <v>42</v>
      </c>
      <c r="C67" t="s">
        <v>311</v>
      </c>
      <c r="D67" t="s">
        <v>22</v>
      </c>
      <c r="E67" t="s">
        <v>287</v>
      </c>
      <c r="F67" t="s">
        <v>22</v>
      </c>
      <c r="J67">
        <v>5</v>
      </c>
      <c r="M67" t="s">
        <v>2980</v>
      </c>
      <c r="N67" t="s">
        <v>1918</v>
      </c>
      <c r="O67">
        <v>1</v>
      </c>
      <c r="P67">
        <v>10</v>
      </c>
      <c r="T67" t="str">
        <f t="shared" ref="T67:T130" si="43">CONCATENATE(W67,Y67,Z67,AZ67," -- ",C67,AA67)</f>
        <v xml:space="preserve"> [66] = {["ID"] = 1879277359; }; -- Winds of the Storm (Champion)</v>
      </c>
      <c r="U67" s="1" t="str">
        <f t="shared" ref="U67:U130" si="44">CONCATENATE(W67,X67,AB67,AD67,AE67,AI67,AJ67,AL67,AN67,AP67,AR67,AS67,AT67,AV67,AW67,AX67,AY67,AZ67)</f>
        <v xml:space="preserve"> [66] = {["ID"] = 1879277359; ["SAVE_INDEX"] =  42; ["TYPE"] =  8; ["CRV"] = "Class";    ["SUBTYPE"] = 172;                        ["VXP"] = 0; ["LP"] =  5; ["REP"] = 0; ["FACTION"] = 1; ["TIER"] = 1; ["MIN_LVL"] =  "10"; ["NAME"] = { ["EN"] = "Winds of the Storm"; }; ["LORE"] = { ["EN"] = "Blade-storm is one of the Champion's most impressive attacks, causing considerable havoc upon the field of battle."; }; ["SUMMARY"] = { ["EN"] = "Use Blade Storm, Remorseless Strike or Sudden Defence 50 times"; }; };</v>
      </c>
      <c r="V67">
        <f t="shared" ref="V67:V130" si="45">ROW()-1</f>
        <v>66</v>
      </c>
      <c r="W67" t="str">
        <f t="shared" ref="W67:W130" si="46">CONCATENATE(REPT(" ",3-LEN(V67)),"[",V67,"] = {")</f>
        <v xml:space="preserve"> [66] = {</v>
      </c>
      <c r="X67" t="str">
        <f t="shared" ref="X67:X130" si="47">IF(LEN(A67)&gt;0,CONCATENATE("[""ID""] = ",A67,"; "),"                     ")</f>
        <v xml:space="preserve">["ID"] = 1879277359; </v>
      </c>
      <c r="Y67" t="str">
        <f t="shared" ref="Y67:Y130" si="48">IF(LEN(A67)&gt;0,CONCATENATE("[""ID""] = ",A67,"; "),"")</f>
        <v xml:space="preserve">["ID"] = 1879277359; </v>
      </c>
      <c r="Z67" t="str">
        <f t="shared" ref="Z67:Z130" si="49">IF(LEN(R67)&gt;0,CONCATENATE("[""CAT_ID""] = ",R67,"; "),"")</f>
        <v/>
      </c>
      <c r="AA67" t="str">
        <f t="shared" ref="AA67:AA130" si="50">IF(LEN(E67)&gt;0,CONCATENATE(" (",E67,")"),"")</f>
        <v xml:space="preserve"> (Champion)</v>
      </c>
      <c r="AB67" s="1" t="str">
        <f t="shared" ref="AB67:AB130" si="51">IF(LEN(B67)&gt;0,CONCATENATE("[""SAVE_INDEX""] = ",REPT(" ",3-LEN(B67)),B67,"; "),"")</f>
        <v xml:space="preserve">["SAVE_INDEX"] =  42; </v>
      </c>
      <c r="AC67">
        <f>VLOOKUP(D67,Type!A$2:B$16,2,FALSE)</f>
        <v>8</v>
      </c>
      <c r="AD67" t="str">
        <f t="shared" ref="AD67:AD130" si="52">CONCATENATE("[""TYPE""] = ",REPT(" ",2-LEN(AC67)),AC67,"; ")</f>
        <v xml:space="preserve">["TYPE"] =  8; </v>
      </c>
      <c r="AE67" t="str">
        <f t="shared" ref="AE67:AE130" si="53">IF(LEN(F67)&gt;0,CONCATENATE("[""CRV""] = ","""",F67,"""; ",REPT(" ",8-LEN(F67))),REPT(" ",22))</f>
        <v xml:space="preserve">["CRV"] = "Class";    </v>
      </c>
      <c r="AF67">
        <f>IF(AND(F67="Class",NOT(ISBLANK(E67))),VLOOKUP(E67,Class!A$1:B$12,2,FALSE),"")</f>
        <v>172</v>
      </c>
      <c r="AG67" t="str">
        <f>IF(AND(F67="Vocation",NOT(ISBLANK(E67))),VLOOKUP(E67,Vocation!A$1:B$8,2,FALSE),"")</f>
        <v/>
      </c>
      <c r="AH67" t="str">
        <f>IF(
  LEN(AF67)=0,
    IF(
    LEN(AG67)=0,
    "  0",
    CONCATENATE(REPT(" ",Vocation!B$12-LEN(AG67)),AG67)),
  CONCATENATE(REPT(" ",Vocation!B$12-LEN(AF67)),AF67))</f>
        <v>172</v>
      </c>
      <c r="AI67" t="str">
        <f t="shared" ref="AI67:AI130" si="54">CONCATENATE("[""SUBTYPE""] = ",AH67,"; ")</f>
        <v xml:space="preserve">["SUBTYPE"] = 172; </v>
      </c>
      <c r="AJ67" t="str">
        <f t="shared" ref="AJ67:AJ130" si="55">IF(NOT(ISBLANK(G67)),"[""DIFFICULTY""] = true; ","                       ")</f>
        <v xml:space="preserve">                       </v>
      </c>
      <c r="AK67" t="str">
        <f t="shared" ref="AK67:AK130" si="56">TEXT(H67,0)</f>
        <v>0</v>
      </c>
      <c r="AL67" t="str">
        <f t="shared" ref="AL67:AL130" si="57">CONCATENATE("[""VXP""] = ",REPT(" ",1-LEN(AK67)),TEXT(AK67,"0"),"; ")</f>
        <v xml:space="preserve">["VXP"] = 0; </v>
      </c>
      <c r="AM67" t="str">
        <f t="shared" ref="AM67:AM130" si="58">TEXT(J67,0)</f>
        <v>5</v>
      </c>
      <c r="AN67" t="str">
        <f t="shared" ref="AN67:AN130" si="59">CONCATENATE("[""LP""] = ",REPT(" ",2-LEN(AM67)),TEXT(AM67,"0"),"; ")</f>
        <v xml:space="preserve">["LP"] =  5; </v>
      </c>
      <c r="AO67" t="str">
        <f t="shared" ref="AO67:AO130" si="60">TEXT(K67,0)</f>
        <v>0</v>
      </c>
      <c r="AP67" t="str">
        <f t="shared" ref="AP67:AP130" si="61">CONCATENATE("[""REP""] = ",REPT(" ",1-LEN(AO67)),TEXT(AO67,"0"),"; ")</f>
        <v xml:space="preserve">["REP"] = 0; </v>
      </c>
      <c r="AQ67">
        <f>IF(LEN(L67)&gt;0,VLOOKUP(L67,Faction!A$2:B$77,2,FALSE),1)</f>
        <v>1</v>
      </c>
      <c r="AR67" t="str">
        <f t="shared" ref="AR67:AR130" si="62">CONCATENATE("[""FACTION""] = ",TEXT(AQ67,"0"),"; ")</f>
        <v xml:space="preserve">["FACTION"] = 1; </v>
      </c>
      <c r="AS67" t="str">
        <f t="shared" ref="AS67:AS130" si="63">CONCATENATE("[""TIER""] = ",TEXT(O67,"0"),"; ")</f>
        <v xml:space="preserve">["TIER"] = 1; </v>
      </c>
      <c r="AT67" t="str">
        <f t="shared" ref="AT67:AT130" si="64">IF(LEN(P67)&gt;0,CONCATENATE("[""MIN_LVL""] = ",REPT(" ",3-LEN(P67)),"""",P67,"""; "),"                     ")</f>
        <v xml:space="preserve">["MIN_LVL"] =  "10"; </v>
      </c>
      <c r="AU67" t="str">
        <f t="shared" ref="AU67:AU130" si="65">IF(LEN(Q67)&gt;0,CONCATENATE("[""MIN_LVL""] = ",REPT(" ",2-LEN(Q67)),Q67,"; "),"")</f>
        <v/>
      </c>
      <c r="AV67" t="str">
        <f t="shared" ref="AV67:AV130" si="66">CONCATENATE("[""NAME""] = { [""EN""] = """,C67,"""; }; ")</f>
        <v xml:space="preserve">["NAME"] = { ["EN"] = "Winds of the Storm"; }; </v>
      </c>
      <c r="AW67" t="str">
        <f t="shared" ref="AW67:AW130" si="67">IF(LEN(N67)&gt;0,CONCATENATE("[""LORE""] = { [""EN""] = """,N67,"""; }; "),"")</f>
        <v xml:space="preserve">["LORE"] = { ["EN"] = "Blade-storm is one of the Champion's most impressive attacks, causing considerable havoc upon the field of battle."; }; </v>
      </c>
      <c r="AX67" t="str">
        <f t="shared" ref="AX67:AX130" si="68">IF(LEN(M67)&gt;0,CONCATENATE("[""SUMMARY""] = { [""EN""] = """,M67,"""; }; "),"")</f>
        <v xml:space="preserve">["SUMMARY"] = { ["EN"] = "Use Blade Storm, Remorseless Strike or Sudden Defence 50 times"; }; </v>
      </c>
      <c r="AY67" t="str">
        <f t="shared" ref="AY67:AY130" si="69">IF(LEN(I67)&gt;0,CONCATENATE("[""TITLE""] = { [""EN""] = """,I67,"""; }; "),"")</f>
        <v/>
      </c>
      <c r="AZ67" t="str">
        <f t="shared" ref="AZ67:AZ130" si="70">CONCATENATE("};")</f>
        <v>};</v>
      </c>
    </row>
    <row r="68" spans="1:52" x14ac:dyDescent="0.25">
      <c r="A68">
        <v>1879277371</v>
      </c>
      <c r="B68">
        <v>43</v>
      </c>
      <c r="C68" t="s">
        <v>312</v>
      </c>
      <c r="D68" t="s">
        <v>22</v>
      </c>
      <c r="E68" t="s">
        <v>287</v>
      </c>
      <c r="F68" t="s">
        <v>22</v>
      </c>
      <c r="J68">
        <v>5</v>
      </c>
      <c r="M68" t="s">
        <v>2981</v>
      </c>
      <c r="N68" t="s">
        <v>2082</v>
      </c>
      <c r="O68">
        <v>1</v>
      </c>
      <c r="P68">
        <v>10</v>
      </c>
      <c r="T68" t="str">
        <f t="shared" si="43"/>
        <v xml:space="preserve"> [67] = {["ID"] = 1879277371; }; -- Rip to Shreds (Champion)</v>
      </c>
      <c r="U68" s="1" t="str">
        <f t="shared" si="44"/>
        <v xml:space="preserve"> [67] = {["ID"] = 1879277371; ["SAVE_INDEX"] =  43; ["TYPE"] =  8; ["CRV"] = "Class";    ["SUBTYPE"] = 172;                        ["VXP"] = 0; ["LP"] =  5; ["REP"] = 0; ["FACTION"] = 1; ["TIER"] = 1; ["MIN_LVL"] =  "10"; ["NAME"] = { ["EN"] = "Rip to Shreds"; }; ["LORE"] = { ["EN"] = "Your attacks tear through your opponents, leaving none standing."; }; ["SUMMARY"] = { ["EN"] = "Use Rend, Brutal Strikes, or Bracing Attack 250 times"; }; };</v>
      </c>
      <c r="V68">
        <f t="shared" si="45"/>
        <v>67</v>
      </c>
      <c r="W68" t="str">
        <f t="shared" si="46"/>
        <v xml:space="preserve"> [67] = {</v>
      </c>
      <c r="X68" t="str">
        <f t="shared" si="47"/>
        <v xml:space="preserve">["ID"] = 1879277371; </v>
      </c>
      <c r="Y68" t="str">
        <f t="shared" si="48"/>
        <v xml:space="preserve">["ID"] = 1879277371; </v>
      </c>
      <c r="Z68" t="str">
        <f t="shared" si="49"/>
        <v/>
      </c>
      <c r="AA68" t="str">
        <f t="shared" si="50"/>
        <v xml:space="preserve"> (Champion)</v>
      </c>
      <c r="AB68" s="1" t="str">
        <f t="shared" si="51"/>
        <v xml:space="preserve">["SAVE_INDEX"] =  43; </v>
      </c>
      <c r="AC68">
        <f>VLOOKUP(D68,Type!A$2:B$16,2,FALSE)</f>
        <v>8</v>
      </c>
      <c r="AD68" t="str">
        <f t="shared" si="52"/>
        <v xml:space="preserve">["TYPE"] =  8; </v>
      </c>
      <c r="AE68" t="str">
        <f t="shared" si="53"/>
        <v xml:space="preserve">["CRV"] = "Class";    </v>
      </c>
      <c r="AF68">
        <f>IF(AND(F68="Class",NOT(ISBLANK(E68))),VLOOKUP(E68,Class!A$1:B$12,2,FALSE),"")</f>
        <v>172</v>
      </c>
      <c r="AG68" t="str">
        <f>IF(AND(F68="Vocation",NOT(ISBLANK(E68))),VLOOKUP(E68,Vocation!A$1:B$8,2,FALSE),"")</f>
        <v/>
      </c>
      <c r="AH68" t="str">
        <f>IF(
  LEN(AF68)=0,
    IF(
    LEN(AG68)=0,
    "  0",
    CONCATENATE(REPT(" ",Vocation!B$12-LEN(AG68)),AG68)),
  CONCATENATE(REPT(" ",Vocation!B$12-LEN(AF68)),AF68))</f>
        <v>172</v>
      </c>
      <c r="AI68" t="str">
        <f t="shared" si="54"/>
        <v xml:space="preserve">["SUBTYPE"] = 172; </v>
      </c>
      <c r="AJ68" t="str">
        <f t="shared" si="55"/>
        <v xml:space="preserve">                       </v>
      </c>
      <c r="AK68" t="str">
        <f t="shared" si="56"/>
        <v>0</v>
      </c>
      <c r="AL68" t="str">
        <f t="shared" si="57"/>
        <v xml:space="preserve">["VXP"] = 0; </v>
      </c>
      <c r="AM68" t="str">
        <f t="shared" si="58"/>
        <v>5</v>
      </c>
      <c r="AN68" t="str">
        <f t="shared" si="59"/>
        <v xml:space="preserve">["LP"] =  5; </v>
      </c>
      <c r="AO68" t="str">
        <f t="shared" si="60"/>
        <v>0</v>
      </c>
      <c r="AP68" t="str">
        <f t="shared" si="61"/>
        <v xml:space="preserve">["REP"] = 0; </v>
      </c>
      <c r="AQ68">
        <f>IF(LEN(L68)&gt;0,VLOOKUP(L68,Faction!A$2:B$77,2,FALSE),1)</f>
        <v>1</v>
      </c>
      <c r="AR68" t="str">
        <f t="shared" si="62"/>
        <v xml:space="preserve">["FACTION"] = 1; </v>
      </c>
      <c r="AS68" t="str">
        <f t="shared" si="63"/>
        <v xml:space="preserve">["TIER"] = 1; </v>
      </c>
      <c r="AT68" t="str">
        <f t="shared" si="64"/>
        <v xml:space="preserve">["MIN_LVL"] =  "10"; </v>
      </c>
      <c r="AU68" t="str">
        <f t="shared" si="65"/>
        <v/>
      </c>
      <c r="AV68" t="str">
        <f t="shared" si="66"/>
        <v xml:space="preserve">["NAME"] = { ["EN"] = "Rip to Shreds"; }; </v>
      </c>
      <c r="AW68" t="str">
        <f t="shared" si="67"/>
        <v xml:space="preserve">["LORE"] = { ["EN"] = "Your attacks tear through your opponents, leaving none standing."; }; </v>
      </c>
      <c r="AX68" t="str">
        <f t="shared" si="68"/>
        <v xml:space="preserve">["SUMMARY"] = { ["EN"] = "Use Rend, Brutal Strikes, or Bracing Attack 250 times"; }; </v>
      </c>
      <c r="AY68" t="str">
        <f t="shared" si="69"/>
        <v/>
      </c>
      <c r="AZ68" t="str">
        <f t="shared" si="70"/>
        <v>};</v>
      </c>
    </row>
    <row r="69" spans="1:52" x14ac:dyDescent="0.25">
      <c r="A69">
        <v>1879277352</v>
      </c>
      <c r="B69">
        <v>44</v>
      </c>
      <c r="C69" t="s">
        <v>313</v>
      </c>
      <c r="D69" t="s">
        <v>22</v>
      </c>
      <c r="E69" t="s">
        <v>287</v>
      </c>
      <c r="F69" t="s">
        <v>22</v>
      </c>
      <c r="J69">
        <v>5</v>
      </c>
      <c r="M69" t="s">
        <v>2982</v>
      </c>
      <c r="N69" t="s">
        <v>2074</v>
      </c>
      <c r="O69">
        <v>1</v>
      </c>
      <c r="P69">
        <v>10</v>
      </c>
      <c r="T69" t="str">
        <f t="shared" si="43"/>
        <v xml:space="preserve"> [68] = {["ID"] = 1879277352; }; -- Wild Thing (Champion)</v>
      </c>
      <c r="U69" s="1" t="str">
        <f t="shared" si="44"/>
        <v xml:space="preserve"> [68] = {["ID"] = 1879277352; ["SAVE_INDEX"] =  44; ["TYPE"] =  8; ["CRV"] = "Class";    ["SUBTYPE"] = 172;                        ["VXP"] = 0; ["LP"] =  5; ["REP"] = 0; ["FACTION"] = 1; ["TIER"] = 1; ["MIN_LVL"] =  "10"; ["NAME"] = { ["EN"] = "Wild Thing"; }; ["LORE"] = { ["EN"] = "Food, drink, companionship -- for the Champion, all of these are second to the joys of battle...drink is a very close second though."; }; ["SUMMARY"] = { ["EN"] = "Land critical hits using Wild Attack 50 times"; }; };</v>
      </c>
      <c r="V69">
        <f t="shared" si="45"/>
        <v>68</v>
      </c>
      <c r="W69" t="str">
        <f t="shared" si="46"/>
        <v xml:space="preserve"> [68] = {</v>
      </c>
      <c r="X69" t="str">
        <f t="shared" si="47"/>
        <v xml:space="preserve">["ID"] = 1879277352; </v>
      </c>
      <c r="Y69" t="str">
        <f t="shared" si="48"/>
        <v xml:space="preserve">["ID"] = 1879277352; </v>
      </c>
      <c r="Z69" t="str">
        <f t="shared" si="49"/>
        <v/>
      </c>
      <c r="AA69" t="str">
        <f t="shared" si="50"/>
        <v xml:space="preserve"> (Champion)</v>
      </c>
      <c r="AB69" s="1" t="str">
        <f t="shared" si="51"/>
        <v xml:space="preserve">["SAVE_INDEX"] =  44; </v>
      </c>
      <c r="AC69">
        <f>VLOOKUP(D69,Type!A$2:B$16,2,FALSE)</f>
        <v>8</v>
      </c>
      <c r="AD69" t="str">
        <f t="shared" si="52"/>
        <v xml:space="preserve">["TYPE"] =  8; </v>
      </c>
      <c r="AE69" t="str">
        <f t="shared" si="53"/>
        <v xml:space="preserve">["CRV"] = "Class";    </v>
      </c>
      <c r="AF69">
        <f>IF(AND(F69="Class",NOT(ISBLANK(E69))),VLOOKUP(E69,Class!A$1:B$12,2,FALSE),"")</f>
        <v>172</v>
      </c>
      <c r="AG69" t="str">
        <f>IF(AND(F69="Vocation",NOT(ISBLANK(E69))),VLOOKUP(E69,Vocation!A$1:B$8,2,FALSE),"")</f>
        <v/>
      </c>
      <c r="AH69" t="str">
        <f>IF(
  LEN(AF69)=0,
    IF(
    LEN(AG69)=0,
    "  0",
    CONCATENATE(REPT(" ",Vocation!B$12-LEN(AG69)),AG69)),
  CONCATENATE(REPT(" ",Vocation!B$12-LEN(AF69)),AF69))</f>
        <v>172</v>
      </c>
      <c r="AI69" t="str">
        <f t="shared" si="54"/>
        <v xml:space="preserve">["SUBTYPE"] = 172; </v>
      </c>
      <c r="AJ69" t="str">
        <f t="shared" si="55"/>
        <v xml:space="preserve">                       </v>
      </c>
      <c r="AK69" t="str">
        <f t="shared" si="56"/>
        <v>0</v>
      </c>
      <c r="AL69" t="str">
        <f t="shared" si="57"/>
        <v xml:space="preserve">["VXP"] = 0; </v>
      </c>
      <c r="AM69" t="str">
        <f t="shared" si="58"/>
        <v>5</v>
      </c>
      <c r="AN69" t="str">
        <f t="shared" si="59"/>
        <v xml:space="preserve">["LP"] =  5; </v>
      </c>
      <c r="AO69" t="str">
        <f t="shared" si="60"/>
        <v>0</v>
      </c>
      <c r="AP69" t="str">
        <f t="shared" si="61"/>
        <v xml:space="preserve">["REP"] = 0; </v>
      </c>
      <c r="AQ69">
        <f>IF(LEN(L69)&gt;0,VLOOKUP(L69,Faction!A$2:B$77,2,FALSE),1)</f>
        <v>1</v>
      </c>
      <c r="AR69" t="str">
        <f t="shared" si="62"/>
        <v xml:space="preserve">["FACTION"] = 1; </v>
      </c>
      <c r="AS69" t="str">
        <f t="shared" si="63"/>
        <v xml:space="preserve">["TIER"] = 1; </v>
      </c>
      <c r="AT69" t="str">
        <f t="shared" si="64"/>
        <v xml:space="preserve">["MIN_LVL"] =  "10"; </v>
      </c>
      <c r="AU69" t="str">
        <f t="shared" si="65"/>
        <v/>
      </c>
      <c r="AV69" t="str">
        <f t="shared" si="66"/>
        <v xml:space="preserve">["NAME"] = { ["EN"] = "Wild Thing"; }; </v>
      </c>
      <c r="AW69" t="str">
        <f t="shared" si="67"/>
        <v xml:space="preserve">["LORE"] = { ["EN"] = "Food, drink, companionship -- for the Champion, all of these are second to the joys of battle...drink is a very close second though."; }; </v>
      </c>
      <c r="AX69" t="str">
        <f t="shared" si="68"/>
        <v xml:space="preserve">["SUMMARY"] = { ["EN"] = "Land critical hits using Wild Attack 50 times"; }; </v>
      </c>
      <c r="AY69" t="str">
        <f t="shared" si="69"/>
        <v/>
      </c>
      <c r="AZ69" t="str">
        <f t="shared" si="70"/>
        <v>};</v>
      </c>
    </row>
    <row r="70" spans="1:52" x14ac:dyDescent="0.25">
      <c r="A70">
        <v>1879277164</v>
      </c>
      <c r="B70">
        <v>305</v>
      </c>
      <c r="C70" s="2" t="s">
        <v>118</v>
      </c>
      <c r="D70" t="s">
        <v>22</v>
      </c>
      <c r="E70" t="s">
        <v>288</v>
      </c>
      <c r="F70" t="s">
        <v>22</v>
      </c>
      <c r="M70" t="s">
        <v>2785</v>
      </c>
      <c r="N70" t="s">
        <v>2047</v>
      </c>
      <c r="O70">
        <v>0</v>
      </c>
      <c r="P70">
        <v>10</v>
      </c>
      <c r="T70" t="str">
        <f t="shared" si="43"/>
        <v xml:space="preserve"> [69] = {["ID"] = 1879277164; }; -- Class Deeds - Tier 2 (Guardian)</v>
      </c>
      <c r="U70" s="1" t="str">
        <f t="shared" si="44"/>
        <v xml:space="preserve"> [69] = {["ID"] = 1879277164; ["SAVE_INDEX"] = 305; ["TYPE"] =  8; ["CRV"] = "Class";    ["SUBTYPE"] =  23;                        ["VXP"] = 0; ["LP"] =  0; ["REP"] = 0; ["FACTION"] = 1; ["TIER"] = 0; ["MIN_LVL"] =  "10"; ["NAME"] = { ["EN"] = "Class Deeds - Tier 2"; }; ["LORE"] = { ["EN"] = "Complete these three deeds to earn a Class Trait Point."; }; ["SUMMARY"] = { ["EN"] = "Complete Controlled Breathing, Guardian's Ward, and Retaliatory Strike"; }; };</v>
      </c>
      <c r="V70">
        <f t="shared" si="45"/>
        <v>69</v>
      </c>
      <c r="W70" t="str">
        <f t="shared" si="46"/>
        <v xml:space="preserve"> [69] = {</v>
      </c>
      <c r="X70" t="str">
        <f t="shared" si="47"/>
        <v xml:space="preserve">["ID"] = 1879277164; </v>
      </c>
      <c r="Y70" t="str">
        <f t="shared" si="48"/>
        <v xml:space="preserve">["ID"] = 1879277164; </v>
      </c>
      <c r="Z70" t="str">
        <f t="shared" si="49"/>
        <v/>
      </c>
      <c r="AA70" t="str">
        <f t="shared" si="50"/>
        <v xml:space="preserve"> (Guardian)</v>
      </c>
      <c r="AB70" s="1" t="str">
        <f t="shared" si="51"/>
        <v xml:space="preserve">["SAVE_INDEX"] = 305; </v>
      </c>
      <c r="AC70">
        <f>VLOOKUP(D70,Type!A$2:B$16,2,FALSE)</f>
        <v>8</v>
      </c>
      <c r="AD70" t="str">
        <f t="shared" si="52"/>
        <v xml:space="preserve">["TYPE"] =  8; </v>
      </c>
      <c r="AE70" t="str">
        <f t="shared" si="53"/>
        <v xml:space="preserve">["CRV"] = "Class";    </v>
      </c>
      <c r="AF70">
        <f>IF(AND(F70="Class",NOT(ISBLANK(E70))),VLOOKUP(E70,Class!A$1:B$12,2,FALSE),"")</f>
        <v>23</v>
      </c>
      <c r="AG70" t="str">
        <f>IF(AND(F70="Vocation",NOT(ISBLANK(E70))),VLOOKUP(E70,Vocation!A$1:B$8,2,FALSE),"")</f>
        <v/>
      </c>
      <c r="AH70" t="str">
        <f>IF(
  LEN(AF70)=0,
    IF(
    LEN(AG70)=0,
    "  0",
    CONCATENATE(REPT(" ",Vocation!B$12-LEN(AG70)),AG70)),
  CONCATENATE(REPT(" ",Vocation!B$12-LEN(AF70)),AF70))</f>
        <v xml:space="preserve"> 23</v>
      </c>
      <c r="AI70" t="str">
        <f t="shared" si="54"/>
        <v xml:space="preserve">["SUBTYPE"] =  23; </v>
      </c>
      <c r="AJ70" t="str">
        <f t="shared" si="55"/>
        <v xml:space="preserve">                       </v>
      </c>
      <c r="AK70" t="str">
        <f t="shared" si="56"/>
        <v>0</v>
      </c>
      <c r="AL70" t="str">
        <f t="shared" si="57"/>
        <v xml:space="preserve">["VXP"] = 0; </v>
      </c>
      <c r="AM70" t="str">
        <f t="shared" si="58"/>
        <v>0</v>
      </c>
      <c r="AN70" t="str">
        <f t="shared" si="59"/>
        <v xml:space="preserve">["LP"] =  0; </v>
      </c>
      <c r="AO70" t="str">
        <f t="shared" si="60"/>
        <v>0</v>
      </c>
      <c r="AP70" t="str">
        <f t="shared" si="61"/>
        <v xml:space="preserve">["REP"] = 0; </v>
      </c>
      <c r="AQ70">
        <f>IF(LEN(L70)&gt;0,VLOOKUP(L70,Faction!A$2:B$77,2,FALSE),1)</f>
        <v>1</v>
      </c>
      <c r="AR70" t="str">
        <f t="shared" si="62"/>
        <v xml:space="preserve">["FACTION"] = 1; </v>
      </c>
      <c r="AS70" t="str">
        <f t="shared" si="63"/>
        <v xml:space="preserve">["TIER"] = 0; </v>
      </c>
      <c r="AT70" t="str">
        <f t="shared" si="64"/>
        <v xml:space="preserve">["MIN_LVL"] =  "10"; </v>
      </c>
      <c r="AU70" t="str">
        <f t="shared" si="65"/>
        <v/>
      </c>
      <c r="AV70" t="str">
        <f t="shared" si="66"/>
        <v xml:space="preserve">["NAME"] = { ["EN"] = "Class Deeds - Tier 2"; }; </v>
      </c>
      <c r="AW70" t="str">
        <f t="shared" si="67"/>
        <v xml:space="preserve">["LORE"] = { ["EN"] = "Complete these three deeds to earn a Class Trait Point."; }; </v>
      </c>
      <c r="AX70" t="str">
        <f t="shared" si="68"/>
        <v xml:space="preserve">["SUMMARY"] = { ["EN"] = "Complete Controlled Breathing, Guardian's Ward, and Retaliatory Strike"; }; </v>
      </c>
      <c r="AY70" t="str">
        <f t="shared" si="69"/>
        <v/>
      </c>
      <c r="AZ70" t="str">
        <f t="shared" si="70"/>
        <v>};</v>
      </c>
    </row>
    <row r="71" spans="1:52" x14ac:dyDescent="0.25">
      <c r="A71">
        <v>1879278723</v>
      </c>
      <c r="B71">
        <v>45</v>
      </c>
      <c r="C71" t="s">
        <v>314</v>
      </c>
      <c r="D71" t="s">
        <v>22</v>
      </c>
      <c r="E71" t="s">
        <v>288</v>
      </c>
      <c r="F71" t="s">
        <v>22</v>
      </c>
      <c r="J71">
        <v>5</v>
      </c>
      <c r="M71" t="s">
        <v>2983</v>
      </c>
      <c r="N71" t="s">
        <v>1928</v>
      </c>
      <c r="O71">
        <v>1</v>
      </c>
      <c r="P71">
        <v>10</v>
      </c>
      <c r="T71" t="str">
        <f t="shared" si="43"/>
        <v xml:space="preserve"> [70] = {["ID"] = 1879278723; }; -- Controlled Breathing (Guardian)</v>
      </c>
      <c r="U71" s="1" t="str">
        <f t="shared" si="44"/>
        <v xml:space="preserve"> [70] = {["ID"] = 1879278723; ["SAVE_INDEX"] =  45; ["TYPE"] =  8; ["CRV"] = "Class";    ["SUBTYPE"] =  23;                        ["VXP"] = 0; ["LP"] =  5; ["REP"] = 0; ["FACTION"] = 1; ["TIER"] = 1; ["MIN_LVL"] =  "10"; ["NAME"] = { ["EN"] = "Controlled Breathing"; }; ["LORE"] = { ["EN"] = "There is no point in going into a fight if you always run out of breath just as things are getting good."; }; ["SUMMARY"] = { ["EN"] = "Use Catch a Breath 250 times"; }; };</v>
      </c>
      <c r="V71">
        <f t="shared" si="45"/>
        <v>70</v>
      </c>
      <c r="W71" t="str">
        <f t="shared" si="46"/>
        <v xml:space="preserve"> [70] = {</v>
      </c>
      <c r="X71" t="str">
        <f t="shared" si="47"/>
        <v xml:space="preserve">["ID"] = 1879278723; </v>
      </c>
      <c r="Y71" t="str">
        <f t="shared" si="48"/>
        <v xml:space="preserve">["ID"] = 1879278723; </v>
      </c>
      <c r="Z71" t="str">
        <f t="shared" si="49"/>
        <v/>
      </c>
      <c r="AA71" t="str">
        <f t="shared" si="50"/>
        <v xml:space="preserve"> (Guardian)</v>
      </c>
      <c r="AB71" s="1" t="str">
        <f t="shared" si="51"/>
        <v xml:space="preserve">["SAVE_INDEX"] =  45; </v>
      </c>
      <c r="AC71">
        <f>VLOOKUP(D71,Type!A$2:B$16,2,FALSE)</f>
        <v>8</v>
      </c>
      <c r="AD71" t="str">
        <f t="shared" si="52"/>
        <v xml:space="preserve">["TYPE"] =  8; </v>
      </c>
      <c r="AE71" t="str">
        <f t="shared" si="53"/>
        <v xml:space="preserve">["CRV"] = "Class";    </v>
      </c>
      <c r="AF71">
        <f>IF(AND(F71="Class",NOT(ISBLANK(E71))),VLOOKUP(E71,Class!A$1:B$12,2,FALSE),"")</f>
        <v>23</v>
      </c>
      <c r="AG71" t="str">
        <f>IF(AND(F71="Vocation",NOT(ISBLANK(E71))),VLOOKUP(E71,Vocation!A$1:B$8,2,FALSE),"")</f>
        <v/>
      </c>
      <c r="AH71" t="str">
        <f>IF(
  LEN(AF71)=0,
    IF(
    LEN(AG71)=0,
    "  0",
    CONCATENATE(REPT(" ",Vocation!B$12-LEN(AG71)),AG71)),
  CONCATENATE(REPT(" ",Vocation!B$12-LEN(AF71)),AF71))</f>
        <v xml:space="preserve"> 23</v>
      </c>
      <c r="AI71" t="str">
        <f t="shared" si="54"/>
        <v xml:space="preserve">["SUBTYPE"] =  23; </v>
      </c>
      <c r="AJ71" t="str">
        <f t="shared" si="55"/>
        <v xml:space="preserve">                       </v>
      </c>
      <c r="AK71" t="str">
        <f t="shared" si="56"/>
        <v>0</v>
      </c>
      <c r="AL71" t="str">
        <f t="shared" si="57"/>
        <v xml:space="preserve">["VXP"] = 0; </v>
      </c>
      <c r="AM71" t="str">
        <f t="shared" si="58"/>
        <v>5</v>
      </c>
      <c r="AN71" t="str">
        <f t="shared" si="59"/>
        <v xml:space="preserve">["LP"] =  5; </v>
      </c>
      <c r="AO71" t="str">
        <f t="shared" si="60"/>
        <v>0</v>
      </c>
      <c r="AP71" t="str">
        <f t="shared" si="61"/>
        <v xml:space="preserve">["REP"] = 0; </v>
      </c>
      <c r="AQ71">
        <f>IF(LEN(L71)&gt;0,VLOOKUP(L71,Faction!A$2:B$77,2,FALSE),1)</f>
        <v>1</v>
      </c>
      <c r="AR71" t="str">
        <f t="shared" si="62"/>
        <v xml:space="preserve">["FACTION"] = 1; </v>
      </c>
      <c r="AS71" t="str">
        <f t="shared" si="63"/>
        <v xml:space="preserve">["TIER"] = 1; </v>
      </c>
      <c r="AT71" t="str">
        <f t="shared" si="64"/>
        <v xml:space="preserve">["MIN_LVL"] =  "10"; </v>
      </c>
      <c r="AU71" t="str">
        <f t="shared" si="65"/>
        <v/>
      </c>
      <c r="AV71" t="str">
        <f t="shared" si="66"/>
        <v xml:space="preserve">["NAME"] = { ["EN"] = "Controlled Breathing"; }; </v>
      </c>
      <c r="AW71" t="str">
        <f t="shared" si="67"/>
        <v xml:space="preserve">["LORE"] = { ["EN"] = "There is no point in going into a fight if you always run out of breath just as things are getting good."; }; </v>
      </c>
      <c r="AX71" t="str">
        <f t="shared" si="68"/>
        <v xml:space="preserve">["SUMMARY"] = { ["EN"] = "Use Catch a Breath 250 times"; }; </v>
      </c>
      <c r="AY71" t="str">
        <f t="shared" si="69"/>
        <v/>
      </c>
      <c r="AZ71" t="str">
        <f t="shared" si="70"/>
        <v>};</v>
      </c>
    </row>
    <row r="72" spans="1:52" x14ac:dyDescent="0.25">
      <c r="A72">
        <v>1879278726</v>
      </c>
      <c r="B72">
        <v>46</v>
      </c>
      <c r="C72" t="s">
        <v>315</v>
      </c>
      <c r="D72" t="s">
        <v>22</v>
      </c>
      <c r="E72" t="s">
        <v>288</v>
      </c>
      <c r="F72" t="s">
        <v>22</v>
      </c>
      <c r="J72">
        <v>5</v>
      </c>
      <c r="M72" t="s">
        <v>2984</v>
      </c>
      <c r="N72" t="s">
        <v>1926</v>
      </c>
      <c r="O72">
        <v>1</v>
      </c>
      <c r="P72">
        <v>1</v>
      </c>
      <c r="T72" t="str">
        <f t="shared" si="43"/>
        <v xml:space="preserve"> [71] = {["ID"] = 1879278726; }; -- Guardian's Ward (Guardian)</v>
      </c>
      <c r="U72" s="1" t="str">
        <f t="shared" si="44"/>
        <v xml:space="preserve"> [71] = {["ID"] = 1879278726; ["SAVE_INDEX"] =  46; ["TYPE"] =  8; ["CRV"] = "Class";    ["SUBTYPE"] =  23;                        ["VXP"] = 0; ["LP"] =  5; ["REP"] = 0; ["FACTION"] = 1; ["TIER"] = 1; ["MIN_LVL"] =   "1"; ["NAME"] = { ["EN"] = "Guardian's Ward"; }; ["LORE"] = { ["EN"] = "Constant vigilance is needed to protect oneself in battle. A moment's forgetfulness can be the end of you."; }; ["SUMMARY"] = { ["EN"] = "Strike Enemies with Guardian's Ward 1,200 times"; }; };</v>
      </c>
      <c r="V72">
        <f t="shared" si="45"/>
        <v>71</v>
      </c>
      <c r="W72" t="str">
        <f t="shared" si="46"/>
        <v xml:space="preserve"> [71] = {</v>
      </c>
      <c r="X72" t="str">
        <f t="shared" si="47"/>
        <v xml:space="preserve">["ID"] = 1879278726; </v>
      </c>
      <c r="Y72" t="str">
        <f t="shared" si="48"/>
        <v xml:space="preserve">["ID"] = 1879278726; </v>
      </c>
      <c r="Z72" t="str">
        <f t="shared" si="49"/>
        <v/>
      </c>
      <c r="AA72" t="str">
        <f t="shared" si="50"/>
        <v xml:space="preserve"> (Guardian)</v>
      </c>
      <c r="AB72" s="1" t="str">
        <f t="shared" si="51"/>
        <v xml:space="preserve">["SAVE_INDEX"] =  46; </v>
      </c>
      <c r="AC72">
        <f>VLOOKUP(D72,Type!A$2:B$16,2,FALSE)</f>
        <v>8</v>
      </c>
      <c r="AD72" t="str">
        <f t="shared" si="52"/>
        <v xml:space="preserve">["TYPE"] =  8; </v>
      </c>
      <c r="AE72" t="str">
        <f t="shared" si="53"/>
        <v xml:space="preserve">["CRV"] = "Class";    </v>
      </c>
      <c r="AF72">
        <f>IF(AND(F72="Class",NOT(ISBLANK(E72))),VLOOKUP(E72,Class!A$1:B$12,2,FALSE),"")</f>
        <v>23</v>
      </c>
      <c r="AG72" t="str">
        <f>IF(AND(F72="Vocation",NOT(ISBLANK(E72))),VLOOKUP(E72,Vocation!A$1:B$8,2,FALSE),"")</f>
        <v/>
      </c>
      <c r="AH72" t="str">
        <f>IF(
  LEN(AF72)=0,
    IF(
    LEN(AG72)=0,
    "  0",
    CONCATENATE(REPT(" ",Vocation!B$12-LEN(AG72)),AG72)),
  CONCATENATE(REPT(" ",Vocation!B$12-LEN(AF72)),AF72))</f>
        <v xml:space="preserve"> 23</v>
      </c>
      <c r="AI72" t="str">
        <f t="shared" si="54"/>
        <v xml:space="preserve">["SUBTYPE"] =  23; </v>
      </c>
      <c r="AJ72" t="str">
        <f t="shared" si="55"/>
        <v xml:space="preserve">                       </v>
      </c>
      <c r="AK72" t="str">
        <f t="shared" si="56"/>
        <v>0</v>
      </c>
      <c r="AL72" t="str">
        <f t="shared" si="57"/>
        <v xml:space="preserve">["VXP"] = 0; </v>
      </c>
      <c r="AM72" t="str">
        <f t="shared" si="58"/>
        <v>5</v>
      </c>
      <c r="AN72" t="str">
        <f t="shared" si="59"/>
        <v xml:space="preserve">["LP"] =  5; </v>
      </c>
      <c r="AO72" t="str">
        <f t="shared" si="60"/>
        <v>0</v>
      </c>
      <c r="AP72" t="str">
        <f t="shared" si="61"/>
        <v xml:space="preserve">["REP"] = 0; </v>
      </c>
      <c r="AQ72">
        <f>IF(LEN(L72)&gt;0,VLOOKUP(L72,Faction!A$2:B$77,2,FALSE),1)</f>
        <v>1</v>
      </c>
      <c r="AR72" t="str">
        <f t="shared" si="62"/>
        <v xml:space="preserve">["FACTION"] = 1; </v>
      </c>
      <c r="AS72" t="str">
        <f t="shared" si="63"/>
        <v xml:space="preserve">["TIER"] = 1; </v>
      </c>
      <c r="AT72" t="str">
        <f t="shared" si="64"/>
        <v xml:space="preserve">["MIN_LVL"] =   "1"; </v>
      </c>
      <c r="AU72" t="str">
        <f t="shared" si="65"/>
        <v/>
      </c>
      <c r="AV72" t="str">
        <f t="shared" si="66"/>
        <v xml:space="preserve">["NAME"] = { ["EN"] = "Guardian's Ward"; }; </v>
      </c>
      <c r="AW72" t="str">
        <f t="shared" si="67"/>
        <v xml:space="preserve">["LORE"] = { ["EN"] = "Constant vigilance is needed to protect oneself in battle. A moment's forgetfulness can be the end of you."; }; </v>
      </c>
      <c r="AX72" t="str">
        <f t="shared" si="68"/>
        <v xml:space="preserve">["SUMMARY"] = { ["EN"] = "Strike Enemies with Guardian's Ward 1,200 times"; }; </v>
      </c>
      <c r="AY72" t="str">
        <f t="shared" si="69"/>
        <v/>
      </c>
      <c r="AZ72" t="str">
        <f t="shared" si="70"/>
        <v>};</v>
      </c>
    </row>
    <row r="73" spans="1:52" x14ac:dyDescent="0.25">
      <c r="A73">
        <v>1879277242</v>
      </c>
      <c r="B73">
        <v>47</v>
      </c>
      <c r="C73" t="s">
        <v>316</v>
      </c>
      <c r="D73" t="s">
        <v>22</v>
      </c>
      <c r="E73" t="s">
        <v>288</v>
      </c>
      <c r="F73" t="s">
        <v>22</v>
      </c>
      <c r="J73">
        <v>5</v>
      </c>
      <c r="M73" t="s">
        <v>2985</v>
      </c>
      <c r="N73" t="s">
        <v>2944</v>
      </c>
      <c r="O73">
        <v>1</v>
      </c>
      <c r="P73">
        <v>10</v>
      </c>
      <c r="T73" t="str">
        <f t="shared" si="43"/>
        <v xml:space="preserve"> [72] = {["ID"] = 1879277242; }; -- Retaliatory Strike (Guardian)</v>
      </c>
      <c r="U73" s="1" t="str">
        <f t="shared" si="44"/>
        <v xml:space="preserve"> [72] = {["ID"] = 1879277242; ["SAVE_INDEX"] =  47; ["TYPE"] =  8; ["CRV"] = "Class";    ["SUBTYPE"] =  23;                        ["VXP"] = 0; ["LP"] =  5; ["REP"] = 0; ["FACTION"] = 1; ["TIER"] = 1; ["MIN_LVL"] =  "10"; ["NAME"] = { ["EN"] = "Retaliatory Strike"; }; ["LORE"] = { ["EN"] = "A Guardian is always a fierce opponent, but never more so than when they are angered."; }; ["SUMMARY"] = { ["EN"] = "Use Retaliation 800 times"; }; };</v>
      </c>
      <c r="V73">
        <f t="shared" si="45"/>
        <v>72</v>
      </c>
      <c r="W73" t="str">
        <f t="shared" si="46"/>
        <v xml:space="preserve"> [72] = {</v>
      </c>
      <c r="X73" t="str">
        <f t="shared" si="47"/>
        <v xml:space="preserve">["ID"] = 1879277242; </v>
      </c>
      <c r="Y73" t="str">
        <f t="shared" si="48"/>
        <v xml:space="preserve">["ID"] = 1879277242; </v>
      </c>
      <c r="Z73" t="str">
        <f t="shared" si="49"/>
        <v/>
      </c>
      <c r="AA73" t="str">
        <f t="shared" si="50"/>
        <v xml:space="preserve"> (Guardian)</v>
      </c>
      <c r="AB73" s="1" t="str">
        <f t="shared" si="51"/>
        <v xml:space="preserve">["SAVE_INDEX"] =  47; </v>
      </c>
      <c r="AC73">
        <f>VLOOKUP(D73,Type!A$2:B$16,2,FALSE)</f>
        <v>8</v>
      </c>
      <c r="AD73" t="str">
        <f t="shared" si="52"/>
        <v xml:space="preserve">["TYPE"] =  8; </v>
      </c>
      <c r="AE73" t="str">
        <f t="shared" si="53"/>
        <v xml:space="preserve">["CRV"] = "Class";    </v>
      </c>
      <c r="AF73">
        <f>IF(AND(F73="Class",NOT(ISBLANK(E73))),VLOOKUP(E73,Class!A$1:B$12,2,FALSE),"")</f>
        <v>23</v>
      </c>
      <c r="AG73" t="str">
        <f>IF(AND(F73="Vocation",NOT(ISBLANK(E73))),VLOOKUP(E73,Vocation!A$1:B$8,2,FALSE),"")</f>
        <v/>
      </c>
      <c r="AH73" t="str">
        <f>IF(
  LEN(AF73)=0,
    IF(
    LEN(AG73)=0,
    "  0",
    CONCATENATE(REPT(" ",Vocation!B$12-LEN(AG73)),AG73)),
  CONCATENATE(REPT(" ",Vocation!B$12-LEN(AF73)),AF73))</f>
        <v xml:space="preserve"> 23</v>
      </c>
      <c r="AI73" t="str">
        <f t="shared" si="54"/>
        <v xml:space="preserve">["SUBTYPE"] =  23; </v>
      </c>
      <c r="AJ73" t="str">
        <f t="shared" si="55"/>
        <v xml:space="preserve">                       </v>
      </c>
      <c r="AK73" t="str">
        <f t="shared" si="56"/>
        <v>0</v>
      </c>
      <c r="AL73" t="str">
        <f t="shared" si="57"/>
        <v xml:space="preserve">["VXP"] = 0; </v>
      </c>
      <c r="AM73" t="str">
        <f t="shared" si="58"/>
        <v>5</v>
      </c>
      <c r="AN73" t="str">
        <f t="shared" si="59"/>
        <v xml:space="preserve">["LP"] =  5; </v>
      </c>
      <c r="AO73" t="str">
        <f t="shared" si="60"/>
        <v>0</v>
      </c>
      <c r="AP73" t="str">
        <f t="shared" si="61"/>
        <v xml:space="preserve">["REP"] = 0; </v>
      </c>
      <c r="AQ73">
        <f>IF(LEN(L73)&gt;0,VLOOKUP(L73,Faction!A$2:B$77,2,FALSE),1)</f>
        <v>1</v>
      </c>
      <c r="AR73" t="str">
        <f t="shared" si="62"/>
        <v xml:space="preserve">["FACTION"] = 1; </v>
      </c>
      <c r="AS73" t="str">
        <f t="shared" si="63"/>
        <v xml:space="preserve">["TIER"] = 1; </v>
      </c>
      <c r="AT73" t="str">
        <f t="shared" si="64"/>
        <v xml:space="preserve">["MIN_LVL"] =  "10"; </v>
      </c>
      <c r="AU73" t="str">
        <f t="shared" si="65"/>
        <v/>
      </c>
      <c r="AV73" t="str">
        <f t="shared" si="66"/>
        <v xml:space="preserve">["NAME"] = { ["EN"] = "Retaliatory Strike"; }; </v>
      </c>
      <c r="AW73" t="str">
        <f t="shared" si="67"/>
        <v xml:space="preserve">["LORE"] = { ["EN"] = "A Guardian is always a fierce opponent, but never more so than when they are angered."; }; </v>
      </c>
      <c r="AX73" t="str">
        <f t="shared" si="68"/>
        <v xml:space="preserve">["SUMMARY"] = { ["EN"] = "Use Retaliation 800 times"; }; </v>
      </c>
      <c r="AY73" t="str">
        <f t="shared" si="69"/>
        <v/>
      </c>
      <c r="AZ73" t="str">
        <f t="shared" si="70"/>
        <v>};</v>
      </c>
    </row>
    <row r="74" spans="1:52" x14ac:dyDescent="0.25">
      <c r="A74">
        <v>1879277185</v>
      </c>
      <c r="B74">
        <v>306</v>
      </c>
      <c r="C74" s="2" t="s">
        <v>118</v>
      </c>
      <c r="D74" t="s">
        <v>22</v>
      </c>
      <c r="E74" t="s">
        <v>289</v>
      </c>
      <c r="F74" t="s">
        <v>22</v>
      </c>
      <c r="M74" t="s">
        <v>2786</v>
      </c>
      <c r="N74" t="s">
        <v>2047</v>
      </c>
      <c r="O74">
        <v>0</v>
      </c>
      <c r="P74">
        <v>10</v>
      </c>
      <c r="T74" t="str">
        <f t="shared" si="43"/>
        <v xml:space="preserve"> [73] = {["ID"] = 1879277185; }; -- Class Deeds - Tier 2 (Hunter)</v>
      </c>
      <c r="U74" s="1" t="str">
        <f t="shared" si="44"/>
        <v xml:space="preserve"> [73] = {["ID"] = 1879277185; ["SAVE_INDEX"] = 306; ["TYPE"] =  8; ["CRV"] = "Class";    ["SUBTYPE"] = 162;                        ["VXP"] = 0; ["LP"] =  0; ["REP"] = 0; ["FACTION"] = 1; ["TIER"] = 0; ["MIN_LVL"] =  "10"; ["NAME"] = { ["EN"] = "Class Deeds - Tier 2"; }; ["LORE"] = { ["EN"] = "Complete these three deeds to earn a Class Trait Point."; }; ["SUMMARY"] = { ["EN"] = "Complete Strong Draw, Combat Traps, and Heightened Senses"; }; };</v>
      </c>
      <c r="V74">
        <f t="shared" si="45"/>
        <v>73</v>
      </c>
      <c r="W74" t="str">
        <f t="shared" si="46"/>
        <v xml:space="preserve"> [73] = {</v>
      </c>
      <c r="X74" t="str">
        <f t="shared" si="47"/>
        <v xml:space="preserve">["ID"] = 1879277185; </v>
      </c>
      <c r="Y74" t="str">
        <f t="shared" si="48"/>
        <v xml:space="preserve">["ID"] = 1879277185; </v>
      </c>
      <c r="Z74" t="str">
        <f t="shared" si="49"/>
        <v/>
      </c>
      <c r="AA74" t="str">
        <f t="shared" si="50"/>
        <v xml:space="preserve"> (Hunter)</v>
      </c>
      <c r="AB74" s="1" t="str">
        <f t="shared" si="51"/>
        <v xml:space="preserve">["SAVE_INDEX"] = 306; </v>
      </c>
      <c r="AC74">
        <f>VLOOKUP(D74,Type!A$2:B$16,2,FALSE)</f>
        <v>8</v>
      </c>
      <c r="AD74" t="str">
        <f t="shared" si="52"/>
        <v xml:space="preserve">["TYPE"] =  8; </v>
      </c>
      <c r="AE74" t="str">
        <f t="shared" si="53"/>
        <v xml:space="preserve">["CRV"] = "Class";    </v>
      </c>
      <c r="AF74">
        <f>IF(AND(F74="Class",NOT(ISBLANK(E74))),VLOOKUP(E74,Class!A$1:B$12,2,FALSE),"")</f>
        <v>162</v>
      </c>
      <c r="AG74" t="str">
        <f>IF(AND(F74="Vocation",NOT(ISBLANK(E74))),VLOOKUP(E74,Vocation!A$1:B$8,2,FALSE),"")</f>
        <v/>
      </c>
      <c r="AH74" t="str">
        <f>IF(
  LEN(AF74)=0,
    IF(
    LEN(AG74)=0,
    "  0",
    CONCATENATE(REPT(" ",Vocation!B$12-LEN(AG74)),AG74)),
  CONCATENATE(REPT(" ",Vocation!B$12-LEN(AF74)),AF74))</f>
        <v>162</v>
      </c>
      <c r="AI74" t="str">
        <f t="shared" si="54"/>
        <v xml:space="preserve">["SUBTYPE"] = 162; </v>
      </c>
      <c r="AJ74" t="str">
        <f t="shared" si="55"/>
        <v xml:space="preserve">                       </v>
      </c>
      <c r="AK74" t="str">
        <f t="shared" si="56"/>
        <v>0</v>
      </c>
      <c r="AL74" t="str">
        <f t="shared" si="57"/>
        <v xml:space="preserve">["VXP"] = 0; </v>
      </c>
      <c r="AM74" t="str">
        <f t="shared" si="58"/>
        <v>0</v>
      </c>
      <c r="AN74" t="str">
        <f t="shared" si="59"/>
        <v xml:space="preserve">["LP"] =  0; </v>
      </c>
      <c r="AO74" t="str">
        <f t="shared" si="60"/>
        <v>0</v>
      </c>
      <c r="AP74" t="str">
        <f t="shared" si="61"/>
        <v xml:space="preserve">["REP"] = 0; </v>
      </c>
      <c r="AQ74">
        <f>IF(LEN(L74)&gt;0,VLOOKUP(L74,Faction!A$2:B$77,2,FALSE),1)</f>
        <v>1</v>
      </c>
      <c r="AR74" t="str">
        <f t="shared" si="62"/>
        <v xml:space="preserve">["FACTION"] = 1; </v>
      </c>
      <c r="AS74" t="str">
        <f t="shared" si="63"/>
        <v xml:space="preserve">["TIER"] = 0; </v>
      </c>
      <c r="AT74" t="str">
        <f t="shared" si="64"/>
        <v xml:space="preserve">["MIN_LVL"] =  "10"; </v>
      </c>
      <c r="AU74" t="str">
        <f t="shared" si="65"/>
        <v/>
      </c>
      <c r="AV74" t="str">
        <f t="shared" si="66"/>
        <v xml:space="preserve">["NAME"] = { ["EN"] = "Class Deeds - Tier 2"; }; </v>
      </c>
      <c r="AW74" t="str">
        <f t="shared" si="67"/>
        <v xml:space="preserve">["LORE"] = { ["EN"] = "Complete these three deeds to earn a Class Trait Point."; }; </v>
      </c>
      <c r="AX74" t="str">
        <f t="shared" si="68"/>
        <v xml:space="preserve">["SUMMARY"] = { ["EN"] = "Complete Strong Draw, Combat Traps, and Heightened Senses"; }; </v>
      </c>
      <c r="AY74" t="str">
        <f t="shared" si="69"/>
        <v/>
      </c>
      <c r="AZ74" t="str">
        <f t="shared" si="70"/>
        <v>};</v>
      </c>
    </row>
    <row r="75" spans="1:52" x14ac:dyDescent="0.25">
      <c r="A75">
        <v>1879277261</v>
      </c>
      <c r="B75">
        <v>48</v>
      </c>
      <c r="C75" t="s">
        <v>321</v>
      </c>
      <c r="D75" t="s">
        <v>22</v>
      </c>
      <c r="E75" t="s">
        <v>289</v>
      </c>
      <c r="F75" t="s">
        <v>22</v>
      </c>
      <c r="J75">
        <v>5</v>
      </c>
      <c r="M75" t="s">
        <v>2986</v>
      </c>
      <c r="N75" t="s">
        <v>1935</v>
      </c>
      <c r="O75">
        <v>1</v>
      </c>
      <c r="P75">
        <v>10</v>
      </c>
      <c r="T75" t="str">
        <f t="shared" si="43"/>
        <v xml:space="preserve"> [74] = {["ID"] = 1879277261; }; -- Strong Draw (Hunter)</v>
      </c>
      <c r="U75" s="1" t="str">
        <f t="shared" si="44"/>
        <v xml:space="preserve"> [74] = {["ID"] = 1879277261; ["SAVE_INDEX"] =  48; ["TYPE"] =  8; ["CRV"] = "Class";    ["SUBTYPE"] = 162;                        ["VXP"] = 0; ["LP"] =  5; ["REP"] = 0; ["FACTION"] = 1; ["TIER"] = 1; ["MIN_LVL"] =  "10"; ["NAME"] = { ["EN"] = "Strong Draw"; }; ["LORE"] = { ["EN"] = "The strength required to pull a bowstring back with sufficient power to penetrate armour is sorely underestimated by warriors who do not understand the art of the Hunter."; }; ["SUMMARY"] = { ["EN"] = "Use Penetrating Shot 600 times."; }; };</v>
      </c>
      <c r="V75">
        <f t="shared" si="45"/>
        <v>74</v>
      </c>
      <c r="W75" t="str">
        <f t="shared" si="46"/>
        <v xml:space="preserve"> [74] = {</v>
      </c>
      <c r="X75" t="str">
        <f t="shared" si="47"/>
        <v xml:space="preserve">["ID"] = 1879277261; </v>
      </c>
      <c r="Y75" t="str">
        <f t="shared" si="48"/>
        <v xml:space="preserve">["ID"] = 1879277261; </v>
      </c>
      <c r="Z75" t="str">
        <f t="shared" si="49"/>
        <v/>
      </c>
      <c r="AA75" t="str">
        <f t="shared" si="50"/>
        <v xml:space="preserve"> (Hunter)</v>
      </c>
      <c r="AB75" s="1" t="str">
        <f t="shared" si="51"/>
        <v xml:space="preserve">["SAVE_INDEX"] =  48; </v>
      </c>
      <c r="AC75">
        <f>VLOOKUP(D75,Type!A$2:B$16,2,FALSE)</f>
        <v>8</v>
      </c>
      <c r="AD75" t="str">
        <f t="shared" si="52"/>
        <v xml:space="preserve">["TYPE"] =  8; </v>
      </c>
      <c r="AE75" t="str">
        <f t="shared" si="53"/>
        <v xml:space="preserve">["CRV"] = "Class";    </v>
      </c>
      <c r="AF75">
        <f>IF(AND(F75="Class",NOT(ISBLANK(E75))),VLOOKUP(E75,Class!A$1:B$12,2,FALSE),"")</f>
        <v>162</v>
      </c>
      <c r="AG75" t="str">
        <f>IF(AND(F75="Vocation",NOT(ISBLANK(E75))),VLOOKUP(E75,Vocation!A$1:B$8,2,FALSE),"")</f>
        <v/>
      </c>
      <c r="AH75" t="str">
        <f>IF(
  LEN(AF75)=0,
    IF(
    LEN(AG75)=0,
    "  0",
    CONCATENATE(REPT(" ",Vocation!B$12-LEN(AG75)),AG75)),
  CONCATENATE(REPT(" ",Vocation!B$12-LEN(AF75)),AF75))</f>
        <v>162</v>
      </c>
      <c r="AI75" t="str">
        <f t="shared" si="54"/>
        <v xml:space="preserve">["SUBTYPE"] = 162; </v>
      </c>
      <c r="AJ75" t="str">
        <f t="shared" si="55"/>
        <v xml:space="preserve">                       </v>
      </c>
      <c r="AK75" t="str">
        <f t="shared" si="56"/>
        <v>0</v>
      </c>
      <c r="AL75" t="str">
        <f t="shared" si="57"/>
        <v xml:space="preserve">["VXP"] = 0; </v>
      </c>
      <c r="AM75" t="str">
        <f t="shared" si="58"/>
        <v>5</v>
      </c>
      <c r="AN75" t="str">
        <f t="shared" si="59"/>
        <v xml:space="preserve">["LP"] =  5; </v>
      </c>
      <c r="AO75" t="str">
        <f t="shared" si="60"/>
        <v>0</v>
      </c>
      <c r="AP75" t="str">
        <f t="shared" si="61"/>
        <v xml:space="preserve">["REP"] = 0; </v>
      </c>
      <c r="AQ75">
        <f>IF(LEN(L75)&gt;0,VLOOKUP(L75,Faction!A$2:B$77,2,FALSE),1)</f>
        <v>1</v>
      </c>
      <c r="AR75" t="str">
        <f t="shared" si="62"/>
        <v xml:space="preserve">["FACTION"] = 1; </v>
      </c>
      <c r="AS75" t="str">
        <f t="shared" si="63"/>
        <v xml:space="preserve">["TIER"] = 1; </v>
      </c>
      <c r="AT75" t="str">
        <f t="shared" si="64"/>
        <v xml:space="preserve">["MIN_LVL"] =  "10"; </v>
      </c>
      <c r="AU75" t="str">
        <f t="shared" si="65"/>
        <v/>
      </c>
      <c r="AV75" t="str">
        <f t="shared" si="66"/>
        <v xml:space="preserve">["NAME"] = { ["EN"] = "Strong Draw"; }; </v>
      </c>
      <c r="AW75" t="str">
        <f t="shared" si="67"/>
        <v xml:space="preserve">["LORE"] = { ["EN"] = "The strength required to pull a bowstring back with sufficient power to penetrate armour is sorely underestimated by warriors who do not understand the art of the Hunter."; }; </v>
      </c>
      <c r="AX75" t="str">
        <f t="shared" si="68"/>
        <v xml:space="preserve">["SUMMARY"] = { ["EN"] = "Use Penetrating Shot 600 times."; }; </v>
      </c>
      <c r="AY75" t="str">
        <f t="shared" si="69"/>
        <v/>
      </c>
      <c r="AZ75" t="str">
        <f t="shared" si="70"/>
        <v>};</v>
      </c>
    </row>
    <row r="76" spans="1:52" x14ac:dyDescent="0.25">
      <c r="A76">
        <v>1879277259</v>
      </c>
      <c r="B76">
        <v>49</v>
      </c>
      <c r="C76" t="s">
        <v>322</v>
      </c>
      <c r="D76" t="s">
        <v>22</v>
      </c>
      <c r="E76" t="s">
        <v>289</v>
      </c>
      <c r="F76" t="s">
        <v>22</v>
      </c>
      <c r="J76">
        <v>5</v>
      </c>
      <c r="M76" t="s">
        <v>2987</v>
      </c>
      <c r="N76" t="s">
        <v>2054</v>
      </c>
      <c r="O76">
        <v>1</v>
      </c>
      <c r="P76">
        <v>10</v>
      </c>
      <c r="T76" t="str">
        <f t="shared" si="43"/>
        <v xml:space="preserve"> [75] = {["ID"] = 1879277259; }; -- Combat Traps (Hunter)</v>
      </c>
      <c r="U76" s="1" t="str">
        <f t="shared" si="44"/>
        <v xml:space="preserve"> [75] = {["ID"] = 1879277259; ["SAVE_INDEX"] =  49; ["TYPE"] =  8; ["CRV"] = "Class";    ["SUBTYPE"] = 162;                        ["VXP"] = 0; ["LP"] =  5; ["REP"] = 0; ["FACTION"] = 1; ["TIER"] = 1; ["MIN_LVL"] =  "10"; ["NAME"] = { ["EN"] = "Combat Traps"; }; ["LORE"] = { ["EN"] = "Very few keep their eyes down to look for a tripwire, and if they do, they'll never see you coming."; }; ["SUMMARY"] = { ["EN"] = "Use your Tripwire skill 100 times."; }; };</v>
      </c>
      <c r="V76">
        <f t="shared" si="45"/>
        <v>75</v>
      </c>
      <c r="W76" t="str">
        <f t="shared" si="46"/>
        <v xml:space="preserve"> [75] = {</v>
      </c>
      <c r="X76" t="str">
        <f t="shared" si="47"/>
        <v xml:space="preserve">["ID"] = 1879277259; </v>
      </c>
      <c r="Y76" t="str">
        <f t="shared" si="48"/>
        <v xml:space="preserve">["ID"] = 1879277259; </v>
      </c>
      <c r="Z76" t="str">
        <f t="shared" si="49"/>
        <v/>
      </c>
      <c r="AA76" t="str">
        <f t="shared" si="50"/>
        <v xml:space="preserve"> (Hunter)</v>
      </c>
      <c r="AB76" s="1" t="str">
        <f t="shared" si="51"/>
        <v xml:space="preserve">["SAVE_INDEX"] =  49; </v>
      </c>
      <c r="AC76">
        <f>VLOOKUP(D76,Type!A$2:B$16,2,FALSE)</f>
        <v>8</v>
      </c>
      <c r="AD76" t="str">
        <f t="shared" si="52"/>
        <v xml:space="preserve">["TYPE"] =  8; </v>
      </c>
      <c r="AE76" t="str">
        <f t="shared" si="53"/>
        <v xml:space="preserve">["CRV"] = "Class";    </v>
      </c>
      <c r="AF76">
        <f>IF(AND(F76="Class",NOT(ISBLANK(E76))),VLOOKUP(E76,Class!A$1:B$12,2,FALSE),"")</f>
        <v>162</v>
      </c>
      <c r="AG76" t="str">
        <f>IF(AND(F76="Vocation",NOT(ISBLANK(E76))),VLOOKUP(E76,Vocation!A$1:B$8,2,FALSE),"")</f>
        <v/>
      </c>
      <c r="AH76" t="str">
        <f>IF(
  LEN(AF76)=0,
    IF(
    LEN(AG76)=0,
    "  0",
    CONCATENATE(REPT(" ",Vocation!B$12-LEN(AG76)),AG76)),
  CONCATENATE(REPT(" ",Vocation!B$12-LEN(AF76)),AF76))</f>
        <v>162</v>
      </c>
      <c r="AI76" t="str">
        <f t="shared" si="54"/>
        <v xml:space="preserve">["SUBTYPE"] = 162; </v>
      </c>
      <c r="AJ76" t="str">
        <f t="shared" si="55"/>
        <v xml:space="preserve">                       </v>
      </c>
      <c r="AK76" t="str">
        <f t="shared" si="56"/>
        <v>0</v>
      </c>
      <c r="AL76" t="str">
        <f t="shared" si="57"/>
        <v xml:space="preserve">["VXP"] = 0; </v>
      </c>
      <c r="AM76" t="str">
        <f t="shared" si="58"/>
        <v>5</v>
      </c>
      <c r="AN76" t="str">
        <f t="shared" si="59"/>
        <v xml:space="preserve">["LP"] =  5; </v>
      </c>
      <c r="AO76" t="str">
        <f t="shared" si="60"/>
        <v>0</v>
      </c>
      <c r="AP76" t="str">
        <f t="shared" si="61"/>
        <v xml:space="preserve">["REP"] = 0; </v>
      </c>
      <c r="AQ76">
        <f>IF(LEN(L76)&gt;0,VLOOKUP(L76,Faction!A$2:B$77,2,FALSE),1)</f>
        <v>1</v>
      </c>
      <c r="AR76" t="str">
        <f t="shared" si="62"/>
        <v xml:space="preserve">["FACTION"] = 1; </v>
      </c>
      <c r="AS76" t="str">
        <f t="shared" si="63"/>
        <v xml:space="preserve">["TIER"] = 1; </v>
      </c>
      <c r="AT76" t="str">
        <f t="shared" si="64"/>
        <v xml:space="preserve">["MIN_LVL"] =  "10"; </v>
      </c>
      <c r="AU76" t="str">
        <f t="shared" si="65"/>
        <v/>
      </c>
      <c r="AV76" t="str">
        <f t="shared" si="66"/>
        <v xml:space="preserve">["NAME"] = { ["EN"] = "Combat Traps"; }; </v>
      </c>
      <c r="AW76" t="str">
        <f t="shared" si="67"/>
        <v xml:space="preserve">["LORE"] = { ["EN"] = "Very few keep their eyes down to look for a tripwire, and if they do, they'll never see you coming."; }; </v>
      </c>
      <c r="AX76" t="str">
        <f t="shared" si="68"/>
        <v xml:space="preserve">["SUMMARY"] = { ["EN"] = "Use your Tripwire skill 100 times."; }; </v>
      </c>
      <c r="AY76" t="str">
        <f t="shared" si="69"/>
        <v/>
      </c>
      <c r="AZ76" t="str">
        <f t="shared" si="70"/>
        <v>};</v>
      </c>
    </row>
    <row r="77" spans="1:52" x14ac:dyDescent="0.25">
      <c r="A77">
        <v>1879277262</v>
      </c>
      <c r="B77">
        <v>50</v>
      </c>
      <c r="C77" t="s">
        <v>323</v>
      </c>
      <c r="D77" t="s">
        <v>22</v>
      </c>
      <c r="E77" t="s">
        <v>289</v>
      </c>
      <c r="F77" t="s">
        <v>22</v>
      </c>
      <c r="J77">
        <v>5</v>
      </c>
      <c r="M77" t="s">
        <v>2988</v>
      </c>
      <c r="N77" t="s">
        <v>1936</v>
      </c>
      <c r="O77">
        <v>1</v>
      </c>
      <c r="P77">
        <v>10</v>
      </c>
      <c r="T77" t="str">
        <f t="shared" si="43"/>
        <v xml:space="preserve"> [76] = {["ID"] = 1879277262; }; -- Heightened Senses (Hunter)</v>
      </c>
      <c r="U77" s="1" t="str">
        <f t="shared" si="44"/>
        <v xml:space="preserve"> [76] = {["ID"] = 1879277262; ["SAVE_INDEX"] =  50; ["TYPE"] =  8; ["CRV"] = "Class";    ["SUBTYPE"] = 162;                        ["VXP"] = 0; ["LP"] =  5; ["REP"] = 0; ["FACTION"] = 1; ["TIER"] = 1; ["MIN_LVL"] =  "10"; ["NAME"] = { ["EN"] = "Heightened Senses"; }; ["LORE"] = { ["EN"] = "Hunters are often renowned for their ability to see what is hidden and follow signs that few others are even aware of."; }; ["SUMMARY"] = { ["EN"] = "Use Tracking skills (Passage of Nature or Passage of Foes) 500 times."; }; };</v>
      </c>
      <c r="V77">
        <f t="shared" si="45"/>
        <v>76</v>
      </c>
      <c r="W77" t="str">
        <f t="shared" si="46"/>
        <v xml:space="preserve"> [76] = {</v>
      </c>
      <c r="X77" t="str">
        <f t="shared" si="47"/>
        <v xml:space="preserve">["ID"] = 1879277262; </v>
      </c>
      <c r="Y77" t="str">
        <f t="shared" si="48"/>
        <v xml:space="preserve">["ID"] = 1879277262; </v>
      </c>
      <c r="Z77" t="str">
        <f t="shared" si="49"/>
        <v/>
      </c>
      <c r="AA77" t="str">
        <f t="shared" si="50"/>
        <v xml:space="preserve"> (Hunter)</v>
      </c>
      <c r="AB77" s="1" t="str">
        <f t="shared" si="51"/>
        <v xml:space="preserve">["SAVE_INDEX"] =  50; </v>
      </c>
      <c r="AC77">
        <f>VLOOKUP(D77,Type!A$2:B$16,2,FALSE)</f>
        <v>8</v>
      </c>
      <c r="AD77" t="str">
        <f t="shared" si="52"/>
        <v xml:space="preserve">["TYPE"] =  8; </v>
      </c>
      <c r="AE77" t="str">
        <f t="shared" si="53"/>
        <v xml:space="preserve">["CRV"] = "Class";    </v>
      </c>
      <c r="AF77">
        <f>IF(AND(F77="Class",NOT(ISBLANK(E77))),VLOOKUP(E77,Class!A$1:B$12,2,FALSE),"")</f>
        <v>162</v>
      </c>
      <c r="AG77" t="str">
        <f>IF(AND(F77="Vocation",NOT(ISBLANK(E77))),VLOOKUP(E77,Vocation!A$1:B$8,2,FALSE),"")</f>
        <v/>
      </c>
      <c r="AH77" t="str">
        <f>IF(
  LEN(AF77)=0,
    IF(
    LEN(AG77)=0,
    "  0",
    CONCATENATE(REPT(" ",Vocation!B$12-LEN(AG77)),AG77)),
  CONCATENATE(REPT(" ",Vocation!B$12-LEN(AF77)),AF77))</f>
        <v>162</v>
      </c>
      <c r="AI77" t="str">
        <f t="shared" si="54"/>
        <v xml:space="preserve">["SUBTYPE"] = 162; </v>
      </c>
      <c r="AJ77" t="str">
        <f t="shared" si="55"/>
        <v xml:space="preserve">                       </v>
      </c>
      <c r="AK77" t="str">
        <f t="shared" si="56"/>
        <v>0</v>
      </c>
      <c r="AL77" t="str">
        <f t="shared" si="57"/>
        <v xml:space="preserve">["VXP"] = 0; </v>
      </c>
      <c r="AM77" t="str">
        <f t="shared" si="58"/>
        <v>5</v>
      </c>
      <c r="AN77" t="str">
        <f t="shared" si="59"/>
        <v xml:space="preserve">["LP"] =  5; </v>
      </c>
      <c r="AO77" t="str">
        <f t="shared" si="60"/>
        <v>0</v>
      </c>
      <c r="AP77" t="str">
        <f t="shared" si="61"/>
        <v xml:space="preserve">["REP"] = 0; </v>
      </c>
      <c r="AQ77">
        <f>IF(LEN(L77)&gt;0,VLOOKUP(L77,Faction!A$2:B$77,2,FALSE),1)</f>
        <v>1</v>
      </c>
      <c r="AR77" t="str">
        <f t="shared" si="62"/>
        <v xml:space="preserve">["FACTION"] = 1; </v>
      </c>
      <c r="AS77" t="str">
        <f t="shared" si="63"/>
        <v xml:space="preserve">["TIER"] = 1; </v>
      </c>
      <c r="AT77" t="str">
        <f t="shared" si="64"/>
        <v xml:space="preserve">["MIN_LVL"] =  "10"; </v>
      </c>
      <c r="AU77" t="str">
        <f t="shared" si="65"/>
        <v/>
      </c>
      <c r="AV77" t="str">
        <f t="shared" si="66"/>
        <v xml:space="preserve">["NAME"] = { ["EN"] = "Heightened Senses"; }; </v>
      </c>
      <c r="AW77" t="str">
        <f t="shared" si="67"/>
        <v xml:space="preserve">["LORE"] = { ["EN"] = "Hunters are often renowned for their ability to see what is hidden and follow signs that few others are even aware of."; }; </v>
      </c>
      <c r="AX77" t="str">
        <f t="shared" si="68"/>
        <v xml:space="preserve">["SUMMARY"] = { ["EN"] = "Use Tracking skills (Passage of Nature or Passage of Foes) 500 times."; }; </v>
      </c>
      <c r="AY77" t="str">
        <f t="shared" si="69"/>
        <v/>
      </c>
      <c r="AZ77" t="str">
        <f t="shared" si="70"/>
        <v>};</v>
      </c>
    </row>
    <row r="78" spans="1:52" x14ac:dyDescent="0.25">
      <c r="A78">
        <v>1879277190</v>
      </c>
      <c r="B78">
        <v>307</v>
      </c>
      <c r="C78" s="2" t="s">
        <v>118</v>
      </c>
      <c r="D78" t="s">
        <v>22</v>
      </c>
      <c r="E78" t="s">
        <v>290</v>
      </c>
      <c r="F78" t="s">
        <v>22</v>
      </c>
      <c r="M78" t="s">
        <v>2787</v>
      </c>
      <c r="N78" t="s">
        <v>2047</v>
      </c>
      <c r="O78">
        <v>0</v>
      </c>
      <c r="P78">
        <v>10</v>
      </c>
      <c r="T78" t="str">
        <f t="shared" si="43"/>
        <v xml:space="preserve"> [77] = {["ID"] = 1879277190; }; -- Class Deeds - Tier 2 (Lore-master)</v>
      </c>
      <c r="U78" s="1" t="str">
        <f t="shared" si="44"/>
        <v xml:space="preserve"> [77] = {["ID"] = 1879277190; ["SAVE_INDEX"] = 307; ["TYPE"] =  8; ["CRV"] = "Class";    ["SUBTYPE"] = 185;                        ["VXP"] = 0; ["LP"] =  0; ["REP"] = 0; ["FACTION"] = 1; ["TIER"] = 0; ["MIN_LVL"] =  "10"; ["NAME"] = { ["EN"] = "Class Deeds - Tier 2"; }; ["LORE"] = { ["EN"] = "Complete these three deeds to earn a Class Trait Point."; }; ["SUMMARY"] = { ["EN"] = "Complete Master of Beasts, Deep Lore, and Dúnadan-learning"; }; };</v>
      </c>
      <c r="V78">
        <f t="shared" si="45"/>
        <v>77</v>
      </c>
      <c r="W78" t="str">
        <f t="shared" si="46"/>
        <v xml:space="preserve"> [77] = {</v>
      </c>
      <c r="X78" t="str">
        <f t="shared" si="47"/>
        <v xml:space="preserve">["ID"] = 1879277190; </v>
      </c>
      <c r="Y78" t="str">
        <f t="shared" si="48"/>
        <v xml:space="preserve">["ID"] = 1879277190; </v>
      </c>
      <c r="Z78" t="str">
        <f t="shared" si="49"/>
        <v/>
      </c>
      <c r="AA78" t="str">
        <f t="shared" si="50"/>
        <v xml:space="preserve"> (Lore-master)</v>
      </c>
      <c r="AB78" s="1" t="str">
        <f t="shared" si="51"/>
        <v xml:space="preserve">["SAVE_INDEX"] = 307; </v>
      </c>
      <c r="AC78">
        <f>VLOOKUP(D78,Type!A$2:B$16,2,FALSE)</f>
        <v>8</v>
      </c>
      <c r="AD78" t="str">
        <f t="shared" si="52"/>
        <v xml:space="preserve">["TYPE"] =  8; </v>
      </c>
      <c r="AE78" t="str">
        <f t="shared" si="53"/>
        <v xml:space="preserve">["CRV"] = "Class";    </v>
      </c>
      <c r="AF78">
        <f>IF(AND(F78="Class",NOT(ISBLANK(E78))),VLOOKUP(E78,Class!A$1:B$12,2,FALSE),"")</f>
        <v>185</v>
      </c>
      <c r="AG78" t="str">
        <f>IF(AND(F78="Vocation",NOT(ISBLANK(E78))),VLOOKUP(E78,Vocation!A$1:B$8,2,FALSE),"")</f>
        <v/>
      </c>
      <c r="AH78" t="str">
        <f>IF(
  LEN(AF78)=0,
    IF(
    LEN(AG78)=0,
    "  0",
    CONCATENATE(REPT(" ",Vocation!B$12-LEN(AG78)),AG78)),
  CONCATENATE(REPT(" ",Vocation!B$12-LEN(AF78)),AF78))</f>
        <v>185</v>
      </c>
      <c r="AI78" t="str">
        <f t="shared" si="54"/>
        <v xml:space="preserve">["SUBTYPE"] = 185; </v>
      </c>
      <c r="AJ78" t="str">
        <f t="shared" si="55"/>
        <v xml:space="preserve">                       </v>
      </c>
      <c r="AK78" t="str">
        <f t="shared" si="56"/>
        <v>0</v>
      </c>
      <c r="AL78" t="str">
        <f t="shared" si="57"/>
        <v xml:space="preserve">["VXP"] = 0; </v>
      </c>
      <c r="AM78" t="str">
        <f t="shared" si="58"/>
        <v>0</v>
      </c>
      <c r="AN78" t="str">
        <f t="shared" si="59"/>
        <v xml:space="preserve">["LP"] =  0; </v>
      </c>
      <c r="AO78" t="str">
        <f t="shared" si="60"/>
        <v>0</v>
      </c>
      <c r="AP78" t="str">
        <f t="shared" si="61"/>
        <v xml:space="preserve">["REP"] = 0; </v>
      </c>
      <c r="AQ78">
        <f>IF(LEN(L78)&gt;0,VLOOKUP(L78,Faction!A$2:B$77,2,FALSE),1)</f>
        <v>1</v>
      </c>
      <c r="AR78" t="str">
        <f t="shared" si="62"/>
        <v xml:space="preserve">["FACTION"] = 1; </v>
      </c>
      <c r="AS78" t="str">
        <f t="shared" si="63"/>
        <v xml:space="preserve">["TIER"] = 0; </v>
      </c>
      <c r="AT78" t="str">
        <f t="shared" si="64"/>
        <v xml:space="preserve">["MIN_LVL"] =  "10"; </v>
      </c>
      <c r="AU78" t="str">
        <f t="shared" si="65"/>
        <v/>
      </c>
      <c r="AV78" t="str">
        <f t="shared" si="66"/>
        <v xml:space="preserve">["NAME"] = { ["EN"] = "Class Deeds - Tier 2"; }; </v>
      </c>
      <c r="AW78" t="str">
        <f t="shared" si="67"/>
        <v xml:space="preserve">["LORE"] = { ["EN"] = "Complete these three deeds to earn a Class Trait Point."; }; </v>
      </c>
      <c r="AX78" t="str">
        <f t="shared" si="68"/>
        <v xml:space="preserve">["SUMMARY"] = { ["EN"] = "Complete Master of Beasts, Deep Lore, and Dúnadan-learning"; }; </v>
      </c>
      <c r="AY78" t="str">
        <f t="shared" si="69"/>
        <v/>
      </c>
      <c r="AZ78" t="str">
        <f t="shared" si="70"/>
        <v>};</v>
      </c>
    </row>
    <row r="79" spans="1:52" x14ac:dyDescent="0.25">
      <c r="A79">
        <v>1879277253</v>
      </c>
      <c r="B79">
        <v>51</v>
      </c>
      <c r="C79" t="s">
        <v>324</v>
      </c>
      <c r="D79" t="s">
        <v>22</v>
      </c>
      <c r="E79" t="s">
        <v>290</v>
      </c>
      <c r="F79" t="s">
        <v>22</v>
      </c>
      <c r="J79">
        <v>5</v>
      </c>
      <c r="M79" t="s">
        <v>327</v>
      </c>
      <c r="N79" t="s">
        <v>1943</v>
      </c>
      <c r="O79">
        <v>1</v>
      </c>
      <c r="P79">
        <v>1</v>
      </c>
      <c r="T79" t="str">
        <f t="shared" si="43"/>
        <v xml:space="preserve"> [78] = {["ID"] = 1879277253; }; -- Master of Beasts (Lore-master)</v>
      </c>
      <c r="U79" s="1" t="str">
        <f t="shared" si="44"/>
        <v xml:space="preserve"> [78] = {["ID"] = 1879277253; ["SAVE_INDEX"] =  51; ["TYPE"] =  8; ["CRV"] = "Class";    ["SUBTYPE"] = 185;                        ["VXP"] = 0; ["LP"] =  5; ["REP"] = 0; ["FACTION"] = 1; ["TIER"] = 1; ["MIN_LVL"] =   "1"; ["NAME"] = { ["EN"] = "Master of Beasts"; }; ["LORE"] = { ["EN"] = "Of the magicks that can be wielded by Man or Elf, the hearts of beasts are among the most closely tied to the visible world, and so there are many who strive to master them."; }; ["SUMMARY"] = { ["EN"] = "Summon a companion 200 times."; }; };</v>
      </c>
      <c r="V79">
        <f t="shared" si="45"/>
        <v>78</v>
      </c>
      <c r="W79" t="str">
        <f t="shared" si="46"/>
        <v xml:space="preserve"> [78] = {</v>
      </c>
      <c r="X79" t="str">
        <f t="shared" si="47"/>
        <v xml:space="preserve">["ID"] = 1879277253; </v>
      </c>
      <c r="Y79" t="str">
        <f t="shared" si="48"/>
        <v xml:space="preserve">["ID"] = 1879277253; </v>
      </c>
      <c r="Z79" t="str">
        <f t="shared" si="49"/>
        <v/>
      </c>
      <c r="AA79" t="str">
        <f t="shared" si="50"/>
        <v xml:space="preserve"> (Lore-master)</v>
      </c>
      <c r="AB79" s="1" t="str">
        <f t="shared" si="51"/>
        <v xml:space="preserve">["SAVE_INDEX"] =  51; </v>
      </c>
      <c r="AC79">
        <f>VLOOKUP(D79,Type!A$2:B$16,2,FALSE)</f>
        <v>8</v>
      </c>
      <c r="AD79" t="str">
        <f t="shared" si="52"/>
        <v xml:space="preserve">["TYPE"] =  8; </v>
      </c>
      <c r="AE79" t="str">
        <f t="shared" si="53"/>
        <v xml:space="preserve">["CRV"] = "Class";    </v>
      </c>
      <c r="AF79">
        <f>IF(AND(F79="Class",NOT(ISBLANK(E79))),VLOOKUP(E79,Class!A$1:B$12,2,FALSE),"")</f>
        <v>185</v>
      </c>
      <c r="AG79" t="str">
        <f>IF(AND(F79="Vocation",NOT(ISBLANK(E79))),VLOOKUP(E79,Vocation!A$1:B$8,2,FALSE),"")</f>
        <v/>
      </c>
      <c r="AH79" t="str">
        <f>IF(
  LEN(AF79)=0,
    IF(
    LEN(AG79)=0,
    "  0",
    CONCATENATE(REPT(" ",Vocation!B$12-LEN(AG79)),AG79)),
  CONCATENATE(REPT(" ",Vocation!B$12-LEN(AF79)),AF79))</f>
        <v>185</v>
      </c>
      <c r="AI79" t="str">
        <f t="shared" si="54"/>
        <v xml:space="preserve">["SUBTYPE"] = 185; </v>
      </c>
      <c r="AJ79" t="str">
        <f t="shared" si="55"/>
        <v xml:space="preserve">                       </v>
      </c>
      <c r="AK79" t="str">
        <f t="shared" si="56"/>
        <v>0</v>
      </c>
      <c r="AL79" t="str">
        <f t="shared" si="57"/>
        <v xml:space="preserve">["VXP"] = 0; </v>
      </c>
      <c r="AM79" t="str">
        <f t="shared" si="58"/>
        <v>5</v>
      </c>
      <c r="AN79" t="str">
        <f t="shared" si="59"/>
        <v xml:space="preserve">["LP"] =  5; </v>
      </c>
      <c r="AO79" t="str">
        <f t="shared" si="60"/>
        <v>0</v>
      </c>
      <c r="AP79" t="str">
        <f t="shared" si="61"/>
        <v xml:space="preserve">["REP"] = 0; </v>
      </c>
      <c r="AQ79">
        <f>IF(LEN(L79)&gt;0,VLOOKUP(L79,Faction!A$2:B$77,2,FALSE),1)</f>
        <v>1</v>
      </c>
      <c r="AR79" t="str">
        <f t="shared" si="62"/>
        <v xml:space="preserve">["FACTION"] = 1; </v>
      </c>
      <c r="AS79" t="str">
        <f t="shared" si="63"/>
        <v xml:space="preserve">["TIER"] = 1; </v>
      </c>
      <c r="AT79" t="str">
        <f t="shared" si="64"/>
        <v xml:space="preserve">["MIN_LVL"] =   "1"; </v>
      </c>
      <c r="AU79" t="str">
        <f t="shared" si="65"/>
        <v/>
      </c>
      <c r="AV79" t="str">
        <f t="shared" si="66"/>
        <v xml:space="preserve">["NAME"] = { ["EN"] = "Master of Beasts"; }; </v>
      </c>
      <c r="AW79" t="str">
        <f t="shared" si="67"/>
        <v xml:space="preserve">["LORE"] = { ["EN"] = "Of the magicks that can be wielded by Man or Elf, the hearts of beasts are among the most closely tied to the visible world, and so there are many who strive to master them."; }; </v>
      </c>
      <c r="AX79" t="str">
        <f t="shared" si="68"/>
        <v xml:space="preserve">["SUMMARY"] = { ["EN"] = "Summon a companion 200 times."; }; </v>
      </c>
      <c r="AY79" t="str">
        <f t="shared" si="69"/>
        <v/>
      </c>
      <c r="AZ79" t="str">
        <f t="shared" si="70"/>
        <v>};</v>
      </c>
    </row>
    <row r="80" spans="1:52" x14ac:dyDescent="0.25">
      <c r="A80">
        <v>1879277277</v>
      </c>
      <c r="B80">
        <v>52</v>
      </c>
      <c r="C80" t="s">
        <v>325</v>
      </c>
      <c r="D80" t="s">
        <v>22</v>
      </c>
      <c r="E80" t="s">
        <v>290</v>
      </c>
      <c r="F80" t="s">
        <v>22</v>
      </c>
      <c r="J80">
        <v>5</v>
      </c>
      <c r="M80" t="s">
        <v>328</v>
      </c>
      <c r="N80" t="s">
        <v>1944</v>
      </c>
      <c r="O80">
        <v>1</v>
      </c>
      <c r="P80">
        <v>10</v>
      </c>
      <c r="T80" t="str">
        <f t="shared" si="43"/>
        <v xml:space="preserve"> [79] = {["ID"] = 1879277277; }; -- Deep Lore (Lore-master)</v>
      </c>
      <c r="U80" s="1" t="str">
        <f t="shared" si="44"/>
        <v xml:space="preserve"> [79] = {["ID"] = 1879277277; ["SAVE_INDEX"] =  52; ["TYPE"] =  8; ["CRV"] = "Class";    ["SUBTYPE"] = 185;                        ["VXP"] = 0; ["LP"] =  5; ["REP"] = 0; ["FACTION"] = 1; ["TIER"] = 1; ["MIN_LVL"] =  "10"; ["NAME"] = { ["EN"] = "Deep Lore"; }; ["LORE"] = { ["EN"] = "The elements of nature can be truly understood by few and to those few alone will they lend their power."; }; ["SUMMARY"] = { ["EN"] = "Use Lore Skills 500 times."; }; };</v>
      </c>
      <c r="V80">
        <f t="shared" si="45"/>
        <v>79</v>
      </c>
      <c r="W80" t="str">
        <f t="shared" si="46"/>
        <v xml:space="preserve"> [79] = {</v>
      </c>
      <c r="X80" t="str">
        <f t="shared" si="47"/>
        <v xml:space="preserve">["ID"] = 1879277277; </v>
      </c>
      <c r="Y80" t="str">
        <f t="shared" si="48"/>
        <v xml:space="preserve">["ID"] = 1879277277; </v>
      </c>
      <c r="Z80" t="str">
        <f t="shared" si="49"/>
        <v/>
      </c>
      <c r="AA80" t="str">
        <f t="shared" si="50"/>
        <v xml:space="preserve"> (Lore-master)</v>
      </c>
      <c r="AB80" s="1" t="str">
        <f t="shared" si="51"/>
        <v xml:space="preserve">["SAVE_INDEX"] =  52; </v>
      </c>
      <c r="AC80">
        <f>VLOOKUP(D80,Type!A$2:B$16,2,FALSE)</f>
        <v>8</v>
      </c>
      <c r="AD80" t="str">
        <f t="shared" si="52"/>
        <v xml:space="preserve">["TYPE"] =  8; </v>
      </c>
      <c r="AE80" t="str">
        <f t="shared" si="53"/>
        <v xml:space="preserve">["CRV"] = "Class";    </v>
      </c>
      <c r="AF80">
        <f>IF(AND(F80="Class",NOT(ISBLANK(E80))),VLOOKUP(E80,Class!A$1:B$12,2,FALSE),"")</f>
        <v>185</v>
      </c>
      <c r="AG80" t="str">
        <f>IF(AND(F80="Vocation",NOT(ISBLANK(E80))),VLOOKUP(E80,Vocation!A$1:B$8,2,FALSE),"")</f>
        <v/>
      </c>
      <c r="AH80" t="str">
        <f>IF(
  LEN(AF80)=0,
    IF(
    LEN(AG80)=0,
    "  0",
    CONCATENATE(REPT(" ",Vocation!B$12-LEN(AG80)),AG80)),
  CONCATENATE(REPT(" ",Vocation!B$12-LEN(AF80)),AF80))</f>
        <v>185</v>
      </c>
      <c r="AI80" t="str">
        <f t="shared" si="54"/>
        <v xml:space="preserve">["SUBTYPE"] = 185; </v>
      </c>
      <c r="AJ80" t="str">
        <f t="shared" si="55"/>
        <v xml:space="preserve">                       </v>
      </c>
      <c r="AK80" t="str">
        <f t="shared" si="56"/>
        <v>0</v>
      </c>
      <c r="AL80" t="str">
        <f t="shared" si="57"/>
        <v xml:space="preserve">["VXP"] = 0; </v>
      </c>
      <c r="AM80" t="str">
        <f t="shared" si="58"/>
        <v>5</v>
      </c>
      <c r="AN80" t="str">
        <f t="shared" si="59"/>
        <v xml:space="preserve">["LP"] =  5; </v>
      </c>
      <c r="AO80" t="str">
        <f t="shared" si="60"/>
        <v>0</v>
      </c>
      <c r="AP80" t="str">
        <f t="shared" si="61"/>
        <v xml:space="preserve">["REP"] = 0; </v>
      </c>
      <c r="AQ80">
        <f>IF(LEN(L80)&gt;0,VLOOKUP(L80,Faction!A$2:B$77,2,FALSE),1)</f>
        <v>1</v>
      </c>
      <c r="AR80" t="str">
        <f t="shared" si="62"/>
        <v xml:space="preserve">["FACTION"] = 1; </v>
      </c>
      <c r="AS80" t="str">
        <f t="shared" si="63"/>
        <v xml:space="preserve">["TIER"] = 1; </v>
      </c>
      <c r="AT80" t="str">
        <f t="shared" si="64"/>
        <v xml:space="preserve">["MIN_LVL"] =  "10"; </v>
      </c>
      <c r="AU80" t="str">
        <f t="shared" si="65"/>
        <v/>
      </c>
      <c r="AV80" t="str">
        <f t="shared" si="66"/>
        <v xml:space="preserve">["NAME"] = { ["EN"] = "Deep Lore"; }; </v>
      </c>
      <c r="AW80" t="str">
        <f t="shared" si="67"/>
        <v xml:space="preserve">["LORE"] = { ["EN"] = "The elements of nature can be truly understood by few and to those few alone will they lend their power."; }; </v>
      </c>
      <c r="AX80" t="str">
        <f t="shared" si="68"/>
        <v xml:space="preserve">["SUMMARY"] = { ["EN"] = "Use Lore Skills 500 times."; }; </v>
      </c>
      <c r="AY80" t="str">
        <f t="shared" si="69"/>
        <v/>
      </c>
      <c r="AZ80" t="str">
        <f t="shared" si="70"/>
        <v>};</v>
      </c>
    </row>
    <row r="81" spans="1:52" x14ac:dyDescent="0.25">
      <c r="A81">
        <v>1879277254</v>
      </c>
      <c r="B81">
        <v>53</v>
      </c>
      <c r="C81" t="s">
        <v>326</v>
      </c>
      <c r="D81" t="s">
        <v>22</v>
      </c>
      <c r="E81" t="s">
        <v>290</v>
      </c>
      <c r="F81" t="s">
        <v>22</v>
      </c>
      <c r="J81">
        <v>5</v>
      </c>
      <c r="M81" t="s">
        <v>329</v>
      </c>
      <c r="N81" t="s">
        <v>1946</v>
      </c>
      <c r="O81">
        <v>1</v>
      </c>
      <c r="P81">
        <v>10</v>
      </c>
      <c r="T81" t="str">
        <f t="shared" si="43"/>
        <v xml:space="preserve"> [80] = {["ID"] = 1879277254; }; -- Dúnadan-learning (Lore-master)</v>
      </c>
      <c r="U81" s="1" t="str">
        <f t="shared" si="44"/>
        <v xml:space="preserve"> [80] = {["ID"] = 1879277254; ["SAVE_INDEX"] =  53; ["TYPE"] =  8; ["CRV"] = "Class";    ["SUBTYPE"] = 185;                        ["VXP"] = 0; ["LP"] =  5; ["REP"] = 0; ["FACTION"] = 1; ["TIER"] = 1; ["MIN_LVL"] =  "10"; ["NAME"] = { ["EN"] = "Dúnadan-learning"; }; ["LORE"] = { ["EN"] = "While the Elves were long known as masters of lore, the Dúnedain of old were very near their equals in many arts."; }; ["SUMMARY"] = { ["EN"] = "Use Signs of Power or Battle 1000 times."; }; };</v>
      </c>
      <c r="V81">
        <f t="shared" si="45"/>
        <v>80</v>
      </c>
      <c r="W81" t="str">
        <f t="shared" si="46"/>
        <v xml:space="preserve"> [80] = {</v>
      </c>
      <c r="X81" t="str">
        <f t="shared" si="47"/>
        <v xml:space="preserve">["ID"] = 1879277254; </v>
      </c>
      <c r="Y81" t="str">
        <f t="shared" si="48"/>
        <v xml:space="preserve">["ID"] = 1879277254; </v>
      </c>
      <c r="Z81" t="str">
        <f t="shared" si="49"/>
        <v/>
      </c>
      <c r="AA81" t="str">
        <f t="shared" si="50"/>
        <v xml:space="preserve"> (Lore-master)</v>
      </c>
      <c r="AB81" s="1" t="str">
        <f t="shared" si="51"/>
        <v xml:space="preserve">["SAVE_INDEX"] =  53; </v>
      </c>
      <c r="AC81">
        <f>VLOOKUP(D81,Type!A$2:B$16,2,FALSE)</f>
        <v>8</v>
      </c>
      <c r="AD81" t="str">
        <f t="shared" si="52"/>
        <v xml:space="preserve">["TYPE"] =  8; </v>
      </c>
      <c r="AE81" t="str">
        <f t="shared" si="53"/>
        <v xml:space="preserve">["CRV"] = "Class";    </v>
      </c>
      <c r="AF81">
        <f>IF(AND(F81="Class",NOT(ISBLANK(E81))),VLOOKUP(E81,Class!A$1:B$12,2,FALSE),"")</f>
        <v>185</v>
      </c>
      <c r="AG81" t="str">
        <f>IF(AND(F81="Vocation",NOT(ISBLANK(E81))),VLOOKUP(E81,Vocation!A$1:B$8,2,FALSE),"")</f>
        <v/>
      </c>
      <c r="AH81" t="str">
        <f>IF(
  LEN(AF81)=0,
    IF(
    LEN(AG81)=0,
    "  0",
    CONCATENATE(REPT(" ",Vocation!B$12-LEN(AG81)),AG81)),
  CONCATENATE(REPT(" ",Vocation!B$12-LEN(AF81)),AF81))</f>
        <v>185</v>
      </c>
      <c r="AI81" t="str">
        <f t="shared" si="54"/>
        <v xml:space="preserve">["SUBTYPE"] = 185; </v>
      </c>
      <c r="AJ81" t="str">
        <f t="shared" si="55"/>
        <v xml:space="preserve">                       </v>
      </c>
      <c r="AK81" t="str">
        <f t="shared" si="56"/>
        <v>0</v>
      </c>
      <c r="AL81" t="str">
        <f t="shared" si="57"/>
        <v xml:space="preserve">["VXP"] = 0; </v>
      </c>
      <c r="AM81" t="str">
        <f t="shared" si="58"/>
        <v>5</v>
      </c>
      <c r="AN81" t="str">
        <f t="shared" si="59"/>
        <v xml:space="preserve">["LP"] =  5; </v>
      </c>
      <c r="AO81" t="str">
        <f t="shared" si="60"/>
        <v>0</v>
      </c>
      <c r="AP81" t="str">
        <f t="shared" si="61"/>
        <v xml:space="preserve">["REP"] = 0; </v>
      </c>
      <c r="AQ81">
        <f>IF(LEN(L81)&gt;0,VLOOKUP(L81,Faction!A$2:B$77,2,FALSE),1)</f>
        <v>1</v>
      </c>
      <c r="AR81" t="str">
        <f t="shared" si="62"/>
        <v xml:space="preserve">["FACTION"] = 1; </v>
      </c>
      <c r="AS81" t="str">
        <f t="shared" si="63"/>
        <v xml:space="preserve">["TIER"] = 1; </v>
      </c>
      <c r="AT81" t="str">
        <f t="shared" si="64"/>
        <v xml:space="preserve">["MIN_LVL"] =  "10"; </v>
      </c>
      <c r="AU81" t="str">
        <f t="shared" si="65"/>
        <v/>
      </c>
      <c r="AV81" t="str">
        <f t="shared" si="66"/>
        <v xml:space="preserve">["NAME"] = { ["EN"] = "Dúnadan-learning"; }; </v>
      </c>
      <c r="AW81" t="str">
        <f t="shared" si="67"/>
        <v xml:space="preserve">["LORE"] = { ["EN"] = "While the Elves were long known as masters of lore, the Dúnedain of old were very near their equals in many arts."; }; </v>
      </c>
      <c r="AX81" t="str">
        <f t="shared" si="68"/>
        <v xml:space="preserve">["SUMMARY"] = { ["EN"] = "Use Signs of Power or Battle 1000 times."; }; </v>
      </c>
      <c r="AY81" t="str">
        <f t="shared" si="69"/>
        <v/>
      </c>
      <c r="AZ81" t="str">
        <f t="shared" si="70"/>
        <v>};</v>
      </c>
    </row>
    <row r="82" spans="1:52" x14ac:dyDescent="0.25">
      <c r="A82">
        <v>1879458035</v>
      </c>
      <c r="C82" s="2" t="s">
        <v>118</v>
      </c>
      <c r="D82" t="s">
        <v>22</v>
      </c>
      <c r="E82" t="s">
        <v>3604</v>
      </c>
      <c r="F82" t="s">
        <v>22</v>
      </c>
      <c r="O82">
        <v>0</v>
      </c>
      <c r="T82" t="str">
        <f t="shared" si="43"/>
        <v xml:space="preserve"> [81] = {["ID"] = 1879458035; }; -- Class Deeds - Tier 2 (Mariner)</v>
      </c>
      <c r="U82" s="1" t="str">
        <f t="shared" si="44"/>
        <v xml:space="preserve"> [81] = {["ID"] = 1879458035; ["TYPE"] =  8; ["CRV"] = "Class";    ["SUBTYPE"] = 216;                        ["VXP"] = 0; ["LP"] =  0; ["REP"] = 0; ["FACTION"] = 1; ["TIER"] = 0;                      ["NAME"] = { ["EN"] = "Class Deeds - Tier 2"; }; };</v>
      </c>
      <c r="V82">
        <f t="shared" si="45"/>
        <v>81</v>
      </c>
      <c r="W82" t="str">
        <f t="shared" si="46"/>
        <v xml:space="preserve"> [81] = {</v>
      </c>
      <c r="X82" t="str">
        <f t="shared" si="47"/>
        <v xml:space="preserve">["ID"] = 1879458035; </v>
      </c>
      <c r="Y82" t="str">
        <f t="shared" si="48"/>
        <v xml:space="preserve">["ID"] = 1879458035; </v>
      </c>
      <c r="Z82" t="str">
        <f t="shared" si="49"/>
        <v/>
      </c>
      <c r="AA82" t="str">
        <f t="shared" si="50"/>
        <v xml:space="preserve"> (Mariner)</v>
      </c>
      <c r="AB82" s="1" t="str">
        <f t="shared" si="51"/>
        <v/>
      </c>
      <c r="AC82">
        <f>VLOOKUP(D82,Type!A$2:B$16,2,FALSE)</f>
        <v>8</v>
      </c>
      <c r="AD82" t="str">
        <f t="shared" si="52"/>
        <v xml:space="preserve">["TYPE"] =  8; </v>
      </c>
      <c r="AE82" t="str">
        <f t="shared" si="53"/>
        <v xml:space="preserve">["CRV"] = "Class";    </v>
      </c>
      <c r="AF82">
        <f>IF(AND(F82="Class",NOT(ISBLANK(E82))),VLOOKUP(E82,Class!A$1:B$12,2,FALSE),"")</f>
        <v>216</v>
      </c>
      <c r="AG82" t="str">
        <f>IF(AND(F82="Vocation",NOT(ISBLANK(E82))),VLOOKUP(E82,Vocation!A$1:B$8,2,FALSE),"")</f>
        <v/>
      </c>
      <c r="AH82" t="str">
        <f>IF(
  LEN(AF82)=0,
    IF(
    LEN(AG82)=0,
    "  0",
    CONCATENATE(REPT(" ",Vocation!B$12-LEN(AG82)),AG82)),
  CONCATENATE(REPT(" ",Vocation!B$12-LEN(AF82)),AF82))</f>
        <v>216</v>
      </c>
      <c r="AI82" t="str">
        <f t="shared" si="54"/>
        <v xml:space="preserve">["SUBTYPE"] = 216; </v>
      </c>
      <c r="AJ82" t="str">
        <f t="shared" si="55"/>
        <v xml:space="preserve">                       </v>
      </c>
      <c r="AK82" t="str">
        <f t="shared" si="56"/>
        <v>0</v>
      </c>
      <c r="AL82" t="str">
        <f t="shared" si="57"/>
        <v xml:space="preserve">["VXP"] = 0; </v>
      </c>
      <c r="AM82" t="str">
        <f t="shared" si="58"/>
        <v>0</v>
      </c>
      <c r="AN82" t="str">
        <f t="shared" si="59"/>
        <v xml:space="preserve">["LP"] =  0; </v>
      </c>
      <c r="AO82" t="str">
        <f t="shared" si="60"/>
        <v>0</v>
      </c>
      <c r="AP82" t="str">
        <f t="shared" si="61"/>
        <v xml:space="preserve">["REP"] = 0; </v>
      </c>
      <c r="AQ82">
        <f>IF(LEN(L82)&gt;0,VLOOKUP(L82,Faction!A$2:B$77,2,FALSE),1)</f>
        <v>1</v>
      </c>
      <c r="AR82" t="str">
        <f t="shared" si="62"/>
        <v xml:space="preserve">["FACTION"] = 1; </v>
      </c>
      <c r="AS82" t="str">
        <f t="shared" si="63"/>
        <v xml:space="preserve">["TIER"] = 0; </v>
      </c>
      <c r="AT82" t="str">
        <f t="shared" si="64"/>
        <v xml:space="preserve">                     </v>
      </c>
      <c r="AU82" t="str">
        <f t="shared" si="65"/>
        <v/>
      </c>
      <c r="AV82" t="str">
        <f t="shared" si="66"/>
        <v xml:space="preserve">["NAME"] = { ["EN"] = "Class Deeds - Tier 2"; }; </v>
      </c>
      <c r="AW82" t="str">
        <f t="shared" si="67"/>
        <v/>
      </c>
      <c r="AX82" t="str">
        <f t="shared" si="68"/>
        <v/>
      </c>
      <c r="AY82" t="str">
        <f t="shared" si="69"/>
        <v/>
      </c>
      <c r="AZ82" t="str">
        <f t="shared" si="70"/>
        <v>};</v>
      </c>
    </row>
    <row r="83" spans="1:52" x14ac:dyDescent="0.25">
      <c r="A83">
        <v>1879458065</v>
      </c>
      <c r="C83" t="s">
        <v>3615</v>
      </c>
      <c r="D83" t="s">
        <v>22</v>
      </c>
      <c r="E83" t="s">
        <v>3604</v>
      </c>
      <c r="F83" t="s">
        <v>22</v>
      </c>
      <c r="O83">
        <v>1</v>
      </c>
      <c r="T83" t="str">
        <f t="shared" si="43"/>
        <v xml:space="preserve"> [82] = {["ID"] = 1879458065; }; -- A Natural Extension (Mariner)</v>
      </c>
      <c r="U83" s="1" t="str">
        <f t="shared" si="44"/>
        <v xml:space="preserve"> [82] = {["ID"] = 1879458065; ["TYPE"] =  8; ["CRV"] = "Class";    ["SUBTYPE"] = 216;                        ["VXP"] = 0; ["LP"] =  0; ["REP"] = 0; ["FACTION"] = 1; ["TIER"] = 1;                      ["NAME"] = { ["EN"] = "A Natural Extension"; }; };</v>
      </c>
      <c r="V83">
        <f t="shared" si="45"/>
        <v>82</v>
      </c>
      <c r="W83" t="str">
        <f t="shared" si="46"/>
        <v xml:space="preserve"> [82] = {</v>
      </c>
      <c r="X83" t="str">
        <f t="shared" si="47"/>
        <v xml:space="preserve">["ID"] = 1879458065; </v>
      </c>
      <c r="Y83" t="str">
        <f t="shared" si="48"/>
        <v xml:space="preserve">["ID"] = 1879458065; </v>
      </c>
      <c r="Z83" t="str">
        <f t="shared" si="49"/>
        <v/>
      </c>
      <c r="AA83" t="str">
        <f t="shared" si="50"/>
        <v xml:space="preserve"> (Mariner)</v>
      </c>
      <c r="AB83" s="1" t="str">
        <f t="shared" si="51"/>
        <v/>
      </c>
      <c r="AC83">
        <f>VLOOKUP(D83,Type!A$2:B$16,2,FALSE)</f>
        <v>8</v>
      </c>
      <c r="AD83" t="str">
        <f t="shared" si="52"/>
        <v xml:space="preserve">["TYPE"] =  8; </v>
      </c>
      <c r="AE83" t="str">
        <f t="shared" si="53"/>
        <v xml:space="preserve">["CRV"] = "Class";    </v>
      </c>
      <c r="AF83">
        <f>IF(AND(F83="Class",NOT(ISBLANK(E83))),VLOOKUP(E83,Class!A$1:B$12,2,FALSE),"")</f>
        <v>216</v>
      </c>
      <c r="AG83" t="str">
        <f>IF(AND(F83="Vocation",NOT(ISBLANK(E83))),VLOOKUP(E83,Vocation!A$1:B$8,2,FALSE),"")</f>
        <v/>
      </c>
      <c r="AH83" t="str">
        <f>IF(
  LEN(AF83)=0,
    IF(
    LEN(AG83)=0,
    "  0",
    CONCATENATE(REPT(" ",Vocation!B$12-LEN(AG83)),AG83)),
  CONCATENATE(REPT(" ",Vocation!B$12-LEN(AF83)),AF83))</f>
        <v>216</v>
      </c>
      <c r="AI83" t="str">
        <f t="shared" si="54"/>
        <v xml:space="preserve">["SUBTYPE"] = 216; </v>
      </c>
      <c r="AJ83" t="str">
        <f t="shared" si="55"/>
        <v xml:space="preserve">                       </v>
      </c>
      <c r="AK83" t="str">
        <f t="shared" si="56"/>
        <v>0</v>
      </c>
      <c r="AL83" t="str">
        <f t="shared" si="57"/>
        <v xml:space="preserve">["VXP"] = 0; </v>
      </c>
      <c r="AM83" t="str">
        <f t="shared" si="58"/>
        <v>0</v>
      </c>
      <c r="AN83" t="str">
        <f t="shared" si="59"/>
        <v xml:space="preserve">["LP"] =  0; </v>
      </c>
      <c r="AO83" t="str">
        <f t="shared" si="60"/>
        <v>0</v>
      </c>
      <c r="AP83" t="str">
        <f t="shared" si="61"/>
        <v xml:space="preserve">["REP"] = 0; </v>
      </c>
      <c r="AQ83">
        <f>IF(LEN(L83)&gt;0,VLOOKUP(L83,Faction!A$2:B$77,2,FALSE),1)</f>
        <v>1</v>
      </c>
      <c r="AR83" t="str">
        <f t="shared" si="62"/>
        <v xml:space="preserve">["FACTION"] = 1; </v>
      </c>
      <c r="AS83" t="str">
        <f t="shared" si="63"/>
        <v xml:space="preserve">["TIER"] = 1; </v>
      </c>
      <c r="AT83" t="str">
        <f t="shared" si="64"/>
        <v xml:space="preserve">                     </v>
      </c>
      <c r="AU83" t="str">
        <f t="shared" si="65"/>
        <v/>
      </c>
      <c r="AV83" t="str">
        <f t="shared" si="66"/>
        <v xml:space="preserve">["NAME"] = { ["EN"] = "A Natural Extension"; }; </v>
      </c>
      <c r="AW83" t="str">
        <f t="shared" si="67"/>
        <v/>
      </c>
      <c r="AX83" t="str">
        <f t="shared" si="68"/>
        <v/>
      </c>
      <c r="AY83" t="str">
        <f t="shared" si="69"/>
        <v/>
      </c>
      <c r="AZ83" t="str">
        <f t="shared" si="70"/>
        <v>};</v>
      </c>
    </row>
    <row r="84" spans="1:52" x14ac:dyDescent="0.25">
      <c r="A84">
        <v>1879458092</v>
      </c>
      <c r="C84" t="s">
        <v>3616</v>
      </c>
      <c r="D84" t="s">
        <v>22</v>
      </c>
      <c r="E84" t="s">
        <v>3604</v>
      </c>
      <c r="F84" t="s">
        <v>22</v>
      </c>
      <c r="O84">
        <v>1</v>
      </c>
      <c r="T84" t="str">
        <f t="shared" si="43"/>
        <v xml:space="preserve"> [83] = {["ID"] = 1879458092; }; -- Strange Devices (Mariner)</v>
      </c>
      <c r="U84" s="1" t="str">
        <f t="shared" si="44"/>
        <v xml:space="preserve"> [83] = {["ID"] = 1879458092; ["TYPE"] =  8; ["CRV"] = "Class";    ["SUBTYPE"] = 216;                        ["VXP"] = 0; ["LP"] =  0; ["REP"] = 0; ["FACTION"] = 1; ["TIER"] = 1;                      ["NAME"] = { ["EN"] = "Strange Devices"; }; };</v>
      </c>
      <c r="V84">
        <f t="shared" si="45"/>
        <v>83</v>
      </c>
      <c r="W84" t="str">
        <f t="shared" si="46"/>
        <v xml:space="preserve"> [83] = {</v>
      </c>
      <c r="X84" t="str">
        <f t="shared" si="47"/>
        <v xml:space="preserve">["ID"] = 1879458092; </v>
      </c>
      <c r="Y84" t="str">
        <f t="shared" si="48"/>
        <v xml:space="preserve">["ID"] = 1879458092; </v>
      </c>
      <c r="Z84" t="str">
        <f t="shared" si="49"/>
        <v/>
      </c>
      <c r="AA84" t="str">
        <f t="shared" si="50"/>
        <v xml:space="preserve"> (Mariner)</v>
      </c>
      <c r="AB84" s="1" t="str">
        <f t="shared" si="51"/>
        <v/>
      </c>
      <c r="AC84">
        <f>VLOOKUP(D84,Type!A$2:B$16,2,FALSE)</f>
        <v>8</v>
      </c>
      <c r="AD84" t="str">
        <f t="shared" si="52"/>
        <v xml:space="preserve">["TYPE"] =  8; </v>
      </c>
      <c r="AE84" t="str">
        <f t="shared" si="53"/>
        <v xml:space="preserve">["CRV"] = "Class";    </v>
      </c>
      <c r="AF84">
        <f>IF(AND(F84="Class",NOT(ISBLANK(E84))),VLOOKUP(E84,Class!A$1:B$12,2,FALSE),"")</f>
        <v>216</v>
      </c>
      <c r="AG84" t="str">
        <f>IF(AND(F84="Vocation",NOT(ISBLANK(E84))),VLOOKUP(E84,Vocation!A$1:B$8,2,FALSE),"")</f>
        <v/>
      </c>
      <c r="AH84" t="str">
        <f>IF(
  LEN(AF84)=0,
    IF(
    LEN(AG84)=0,
    "  0",
    CONCATENATE(REPT(" ",Vocation!B$12-LEN(AG84)),AG84)),
  CONCATENATE(REPT(" ",Vocation!B$12-LEN(AF84)),AF84))</f>
        <v>216</v>
      </c>
      <c r="AI84" t="str">
        <f t="shared" si="54"/>
        <v xml:space="preserve">["SUBTYPE"] = 216; </v>
      </c>
      <c r="AJ84" t="str">
        <f t="shared" si="55"/>
        <v xml:space="preserve">                       </v>
      </c>
      <c r="AK84" t="str">
        <f t="shared" si="56"/>
        <v>0</v>
      </c>
      <c r="AL84" t="str">
        <f t="shared" si="57"/>
        <v xml:space="preserve">["VXP"] = 0; </v>
      </c>
      <c r="AM84" t="str">
        <f t="shared" si="58"/>
        <v>0</v>
      </c>
      <c r="AN84" t="str">
        <f t="shared" si="59"/>
        <v xml:space="preserve">["LP"] =  0; </v>
      </c>
      <c r="AO84" t="str">
        <f t="shared" si="60"/>
        <v>0</v>
      </c>
      <c r="AP84" t="str">
        <f t="shared" si="61"/>
        <v xml:space="preserve">["REP"] = 0; </v>
      </c>
      <c r="AQ84">
        <f>IF(LEN(L84)&gt;0,VLOOKUP(L84,Faction!A$2:B$77,2,FALSE),1)</f>
        <v>1</v>
      </c>
      <c r="AR84" t="str">
        <f t="shared" si="62"/>
        <v xml:space="preserve">["FACTION"] = 1; </v>
      </c>
      <c r="AS84" t="str">
        <f t="shared" si="63"/>
        <v xml:space="preserve">["TIER"] = 1; </v>
      </c>
      <c r="AT84" t="str">
        <f t="shared" si="64"/>
        <v xml:space="preserve">                     </v>
      </c>
      <c r="AU84" t="str">
        <f t="shared" si="65"/>
        <v/>
      </c>
      <c r="AV84" t="str">
        <f t="shared" si="66"/>
        <v xml:space="preserve">["NAME"] = { ["EN"] = "Strange Devices"; }; </v>
      </c>
      <c r="AW84" t="str">
        <f t="shared" si="67"/>
        <v/>
      </c>
      <c r="AX84" t="str">
        <f t="shared" si="68"/>
        <v/>
      </c>
      <c r="AY84" t="str">
        <f t="shared" si="69"/>
        <v/>
      </c>
      <c r="AZ84" t="str">
        <f t="shared" si="70"/>
        <v>};</v>
      </c>
    </row>
    <row r="85" spans="1:52" x14ac:dyDescent="0.25">
      <c r="A85">
        <v>1879458036</v>
      </c>
      <c r="C85" t="s">
        <v>3617</v>
      </c>
      <c r="D85" t="s">
        <v>22</v>
      </c>
      <c r="E85" t="s">
        <v>3604</v>
      </c>
      <c r="F85" t="s">
        <v>22</v>
      </c>
      <c r="O85">
        <v>1</v>
      </c>
      <c r="T85" t="str">
        <f t="shared" si="43"/>
        <v xml:space="preserve"> [84] = {["ID"] = 1879458036; }; -- Spirited Song (Mariner)</v>
      </c>
      <c r="U85" s="1" t="str">
        <f t="shared" si="44"/>
        <v xml:space="preserve"> [84] = {["ID"] = 1879458036; ["TYPE"] =  8; ["CRV"] = "Class";    ["SUBTYPE"] = 216;                        ["VXP"] = 0; ["LP"] =  0; ["REP"] = 0; ["FACTION"] = 1; ["TIER"] = 1;                      ["NAME"] = { ["EN"] = "Spirited Song"; }; };</v>
      </c>
      <c r="V85">
        <f t="shared" si="45"/>
        <v>84</v>
      </c>
      <c r="W85" t="str">
        <f t="shared" si="46"/>
        <v xml:space="preserve"> [84] = {</v>
      </c>
      <c r="X85" t="str">
        <f t="shared" si="47"/>
        <v xml:space="preserve">["ID"] = 1879458036; </v>
      </c>
      <c r="Y85" t="str">
        <f t="shared" si="48"/>
        <v xml:space="preserve">["ID"] = 1879458036; </v>
      </c>
      <c r="Z85" t="str">
        <f t="shared" si="49"/>
        <v/>
      </c>
      <c r="AA85" t="str">
        <f t="shared" si="50"/>
        <v xml:space="preserve"> (Mariner)</v>
      </c>
      <c r="AB85" s="1" t="str">
        <f t="shared" si="51"/>
        <v/>
      </c>
      <c r="AC85">
        <f>VLOOKUP(D85,Type!A$2:B$16,2,FALSE)</f>
        <v>8</v>
      </c>
      <c r="AD85" t="str">
        <f t="shared" si="52"/>
        <v xml:space="preserve">["TYPE"] =  8; </v>
      </c>
      <c r="AE85" t="str">
        <f t="shared" si="53"/>
        <v xml:space="preserve">["CRV"] = "Class";    </v>
      </c>
      <c r="AF85">
        <f>IF(AND(F85="Class",NOT(ISBLANK(E85))),VLOOKUP(E85,Class!A$1:B$12,2,FALSE),"")</f>
        <v>216</v>
      </c>
      <c r="AG85" t="str">
        <f>IF(AND(F85="Vocation",NOT(ISBLANK(E85))),VLOOKUP(E85,Vocation!A$1:B$8,2,FALSE),"")</f>
        <v/>
      </c>
      <c r="AH85" t="str">
        <f>IF(
  LEN(AF85)=0,
    IF(
    LEN(AG85)=0,
    "  0",
    CONCATENATE(REPT(" ",Vocation!B$12-LEN(AG85)),AG85)),
  CONCATENATE(REPT(" ",Vocation!B$12-LEN(AF85)),AF85))</f>
        <v>216</v>
      </c>
      <c r="AI85" t="str">
        <f t="shared" si="54"/>
        <v xml:space="preserve">["SUBTYPE"] = 216; </v>
      </c>
      <c r="AJ85" t="str">
        <f t="shared" si="55"/>
        <v xml:space="preserve">                       </v>
      </c>
      <c r="AK85" t="str">
        <f t="shared" si="56"/>
        <v>0</v>
      </c>
      <c r="AL85" t="str">
        <f t="shared" si="57"/>
        <v xml:space="preserve">["VXP"] = 0; </v>
      </c>
      <c r="AM85" t="str">
        <f t="shared" si="58"/>
        <v>0</v>
      </c>
      <c r="AN85" t="str">
        <f t="shared" si="59"/>
        <v xml:space="preserve">["LP"] =  0; </v>
      </c>
      <c r="AO85" t="str">
        <f t="shared" si="60"/>
        <v>0</v>
      </c>
      <c r="AP85" t="str">
        <f t="shared" si="61"/>
        <v xml:space="preserve">["REP"] = 0; </v>
      </c>
      <c r="AQ85">
        <f>IF(LEN(L85)&gt;0,VLOOKUP(L85,Faction!A$2:B$77,2,FALSE),1)</f>
        <v>1</v>
      </c>
      <c r="AR85" t="str">
        <f t="shared" si="62"/>
        <v xml:space="preserve">["FACTION"] = 1; </v>
      </c>
      <c r="AS85" t="str">
        <f t="shared" si="63"/>
        <v xml:space="preserve">["TIER"] = 1; </v>
      </c>
      <c r="AT85" t="str">
        <f t="shared" si="64"/>
        <v xml:space="preserve">                     </v>
      </c>
      <c r="AU85" t="str">
        <f t="shared" si="65"/>
        <v/>
      </c>
      <c r="AV85" t="str">
        <f t="shared" si="66"/>
        <v xml:space="preserve">["NAME"] = { ["EN"] = "Spirited Song"; }; </v>
      </c>
      <c r="AW85" t="str">
        <f t="shared" si="67"/>
        <v/>
      </c>
      <c r="AX85" t="str">
        <f t="shared" si="68"/>
        <v/>
      </c>
      <c r="AY85" t="str">
        <f t="shared" si="69"/>
        <v/>
      </c>
      <c r="AZ85" t="str">
        <f t="shared" si="70"/>
        <v>};</v>
      </c>
    </row>
    <row r="86" spans="1:52" x14ac:dyDescent="0.25">
      <c r="A86">
        <v>1879277210</v>
      </c>
      <c r="B86">
        <v>308</v>
      </c>
      <c r="C86" s="2" t="s">
        <v>118</v>
      </c>
      <c r="D86" t="s">
        <v>22</v>
      </c>
      <c r="E86" t="s">
        <v>226</v>
      </c>
      <c r="F86" t="s">
        <v>22</v>
      </c>
      <c r="M86" t="s">
        <v>2788</v>
      </c>
      <c r="N86" t="s">
        <v>2047</v>
      </c>
      <c r="O86">
        <v>0</v>
      </c>
      <c r="P86">
        <v>10</v>
      </c>
      <c r="T86" t="str">
        <f t="shared" si="43"/>
        <v xml:space="preserve"> [85] = {["ID"] = 1879277210; }; -- Class Deeds - Tier 2 (Minstrel)</v>
      </c>
      <c r="U86" s="1" t="str">
        <f t="shared" si="44"/>
        <v xml:space="preserve"> [85] = {["ID"] = 1879277210; ["SAVE_INDEX"] = 308; ["TYPE"] =  8; ["CRV"] = "Class";    ["SUBTYPE"] =  31;                        ["VXP"] = 0; ["LP"] =  0; ["REP"] = 0; ["FACTION"] = 1; ["TIER"] = 0; ["MIN_LVL"] =  "10"; ["NAME"] = { ["EN"] = "Class Deeds - Tier 2"; }; ["LORE"] = { ["EN"] = "Complete these three deeds to earn a Class Trait Point."; }; ["SUMMARY"] = { ["EN"] = "Complete Powerful Voice, Enduring Morale, and Life-singer"; }; };</v>
      </c>
      <c r="V86">
        <f t="shared" si="45"/>
        <v>85</v>
      </c>
      <c r="W86" t="str">
        <f t="shared" si="46"/>
        <v xml:space="preserve"> [85] = {</v>
      </c>
      <c r="X86" t="str">
        <f t="shared" si="47"/>
        <v xml:space="preserve">["ID"] = 1879277210; </v>
      </c>
      <c r="Y86" t="str">
        <f t="shared" si="48"/>
        <v xml:space="preserve">["ID"] = 1879277210; </v>
      </c>
      <c r="Z86" t="str">
        <f t="shared" si="49"/>
        <v/>
      </c>
      <c r="AA86" t="str">
        <f t="shared" si="50"/>
        <v xml:space="preserve"> (Minstrel)</v>
      </c>
      <c r="AB86" s="1" t="str">
        <f t="shared" si="51"/>
        <v xml:space="preserve">["SAVE_INDEX"] = 308; </v>
      </c>
      <c r="AC86">
        <f>VLOOKUP(D86,Type!A$2:B$16,2,FALSE)</f>
        <v>8</v>
      </c>
      <c r="AD86" t="str">
        <f t="shared" si="52"/>
        <v xml:space="preserve">["TYPE"] =  8; </v>
      </c>
      <c r="AE86" t="str">
        <f t="shared" si="53"/>
        <v xml:space="preserve">["CRV"] = "Class";    </v>
      </c>
      <c r="AF86">
        <f>IF(AND(F86="Class",NOT(ISBLANK(E86))),VLOOKUP(E86,Class!A$1:B$12,2,FALSE),"")</f>
        <v>31</v>
      </c>
      <c r="AG86" t="str">
        <f>IF(AND(F86="Vocation",NOT(ISBLANK(E86))),VLOOKUP(E86,Vocation!A$1:B$8,2,FALSE),"")</f>
        <v/>
      </c>
      <c r="AH86" t="str">
        <f>IF(
  LEN(AF86)=0,
    IF(
    LEN(AG86)=0,
    "  0",
    CONCATENATE(REPT(" ",Vocation!B$12-LEN(AG86)),AG86)),
  CONCATENATE(REPT(" ",Vocation!B$12-LEN(AF86)),AF86))</f>
        <v xml:space="preserve"> 31</v>
      </c>
      <c r="AI86" t="str">
        <f t="shared" si="54"/>
        <v xml:space="preserve">["SUBTYPE"] =  31; </v>
      </c>
      <c r="AJ86" t="str">
        <f t="shared" si="55"/>
        <v xml:space="preserve">                       </v>
      </c>
      <c r="AK86" t="str">
        <f t="shared" si="56"/>
        <v>0</v>
      </c>
      <c r="AL86" t="str">
        <f t="shared" si="57"/>
        <v xml:space="preserve">["VXP"] = 0; </v>
      </c>
      <c r="AM86" t="str">
        <f t="shared" si="58"/>
        <v>0</v>
      </c>
      <c r="AN86" t="str">
        <f t="shared" si="59"/>
        <v xml:space="preserve">["LP"] =  0; </v>
      </c>
      <c r="AO86" t="str">
        <f t="shared" si="60"/>
        <v>0</v>
      </c>
      <c r="AP86" t="str">
        <f t="shared" si="61"/>
        <v xml:space="preserve">["REP"] = 0; </v>
      </c>
      <c r="AQ86">
        <f>IF(LEN(L86)&gt;0,VLOOKUP(L86,Faction!A$2:B$77,2,FALSE),1)</f>
        <v>1</v>
      </c>
      <c r="AR86" t="str">
        <f t="shared" si="62"/>
        <v xml:space="preserve">["FACTION"] = 1; </v>
      </c>
      <c r="AS86" t="str">
        <f t="shared" si="63"/>
        <v xml:space="preserve">["TIER"] = 0; </v>
      </c>
      <c r="AT86" t="str">
        <f t="shared" si="64"/>
        <v xml:space="preserve">["MIN_LVL"] =  "10"; </v>
      </c>
      <c r="AU86" t="str">
        <f t="shared" si="65"/>
        <v/>
      </c>
      <c r="AV86" t="str">
        <f t="shared" si="66"/>
        <v xml:space="preserve">["NAME"] = { ["EN"] = "Class Deeds - Tier 2"; }; </v>
      </c>
      <c r="AW86" t="str">
        <f t="shared" si="67"/>
        <v xml:space="preserve">["LORE"] = { ["EN"] = "Complete these three deeds to earn a Class Trait Point."; }; </v>
      </c>
      <c r="AX86" t="str">
        <f t="shared" si="68"/>
        <v xml:space="preserve">["SUMMARY"] = { ["EN"] = "Complete Powerful Voice, Enduring Morale, and Life-singer"; }; </v>
      </c>
      <c r="AY86" t="str">
        <f t="shared" si="69"/>
        <v/>
      </c>
      <c r="AZ86" t="str">
        <f t="shared" si="70"/>
        <v>};</v>
      </c>
    </row>
    <row r="87" spans="1:52" x14ac:dyDescent="0.25">
      <c r="A87">
        <v>1879277343</v>
      </c>
      <c r="B87">
        <v>54</v>
      </c>
      <c r="C87" t="s">
        <v>227</v>
      </c>
      <c r="D87" t="s">
        <v>22</v>
      </c>
      <c r="E87" t="s">
        <v>226</v>
      </c>
      <c r="F87" t="s">
        <v>22</v>
      </c>
      <c r="J87">
        <v>5</v>
      </c>
      <c r="M87" t="s">
        <v>230</v>
      </c>
      <c r="N87" t="s">
        <v>1955</v>
      </c>
      <c r="O87">
        <v>1</v>
      </c>
      <c r="P87">
        <v>1</v>
      </c>
      <c r="T87" t="str">
        <f t="shared" si="43"/>
        <v xml:space="preserve"> [86] = {["ID"] = 1879277343; }; -- Powerful Voice (Minstrel)</v>
      </c>
      <c r="U87" s="1" t="str">
        <f t="shared" si="44"/>
        <v xml:space="preserve"> [86] = {["ID"] = 1879277343; ["SAVE_INDEX"] =  54; ["TYPE"] =  8; ["CRV"] = "Class";    ["SUBTYPE"] =  31;                        ["VXP"] = 0; ["LP"] =  5; ["REP"] = 0; ["FACTION"] = 1; ["TIER"] = 1; ["MIN_LVL"] =   "1"; ["NAME"] = { ["EN"] = "Powerful Voice"; }; ["LORE"] = { ["EN"] = "Minstrels often find it difficult to make themselves heard over the din of battle."; }; ["SUMMARY"] = { ["EN"] = "Use your Cries 300 times"; }; };</v>
      </c>
      <c r="V87">
        <f t="shared" si="45"/>
        <v>86</v>
      </c>
      <c r="W87" t="str">
        <f t="shared" si="46"/>
        <v xml:space="preserve"> [86] = {</v>
      </c>
      <c r="X87" t="str">
        <f t="shared" si="47"/>
        <v xml:space="preserve">["ID"] = 1879277343; </v>
      </c>
      <c r="Y87" t="str">
        <f t="shared" si="48"/>
        <v xml:space="preserve">["ID"] = 1879277343; </v>
      </c>
      <c r="Z87" t="str">
        <f t="shared" si="49"/>
        <v/>
      </c>
      <c r="AA87" t="str">
        <f t="shared" si="50"/>
        <v xml:space="preserve"> (Minstrel)</v>
      </c>
      <c r="AB87" s="1" t="str">
        <f t="shared" si="51"/>
        <v xml:space="preserve">["SAVE_INDEX"] =  54; </v>
      </c>
      <c r="AC87">
        <f>VLOOKUP(D87,Type!A$2:B$16,2,FALSE)</f>
        <v>8</v>
      </c>
      <c r="AD87" t="str">
        <f t="shared" si="52"/>
        <v xml:space="preserve">["TYPE"] =  8; </v>
      </c>
      <c r="AE87" t="str">
        <f t="shared" si="53"/>
        <v xml:space="preserve">["CRV"] = "Class";    </v>
      </c>
      <c r="AF87">
        <f>IF(AND(F87="Class",NOT(ISBLANK(E87))),VLOOKUP(E87,Class!A$1:B$12,2,FALSE),"")</f>
        <v>31</v>
      </c>
      <c r="AG87" t="str">
        <f>IF(AND(F87="Vocation",NOT(ISBLANK(E87))),VLOOKUP(E87,Vocation!A$1:B$8,2,FALSE),"")</f>
        <v/>
      </c>
      <c r="AH87" t="str">
        <f>IF(
  LEN(AF87)=0,
    IF(
    LEN(AG87)=0,
    "  0",
    CONCATENATE(REPT(" ",Vocation!B$12-LEN(AG87)),AG87)),
  CONCATENATE(REPT(" ",Vocation!B$12-LEN(AF87)),AF87))</f>
        <v xml:space="preserve"> 31</v>
      </c>
      <c r="AI87" t="str">
        <f t="shared" si="54"/>
        <v xml:space="preserve">["SUBTYPE"] =  31; </v>
      </c>
      <c r="AJ87" t="str">
        <f t="shared" si="55"/>
        <v xml:space="preserve">                       </v>
      </c>
      <c r="AK87" t="str">
        <f t="shared" si="56"/>
        <v>0</v>
      </c>
      <c r="AL87" t="str">
        <f t="shared" si="57"/>
        <v xml:space="preserve">["VXP"] = 0; </v>
      </c>
      <c r="AM87" t="str">
        <f t="shared" si="58"/>
        <v>5</v>
      </c>
      <c r="AN87" t="str">
        <f t="shared" si="59"/>
        <v xml:space="preserve">["LP"] =  5; </v>
      </c>
      <c r="AO87" t="str">
        <f t="shared" si="60"/>
        <v>0</v>
      </c>
      <c r="AP87" t="str">
        <f t="shared" si="61"/>
        <v xml:space="preserve">["REP"] = 0; </v>
      </c>
      <c r="AQ87">
        <f>IF(LEN(L87)&gt;0,VLOOKUP(L87,Faction!A$2:B$77,2,FALSE),1)</f>
        <v>1</v>
      </c>
      <c r="AR87" t="str">
        <f t="shared" si="62"/>
        <v xml:space="preserve">["FACTION"] = 1; </v>
      </c>
      <c r="AS87" t="str">
        <f t="shared" si="63"/>
        <v xml:space="preserve">["TIER"] = 1; </v>
      </c>
      <c r="AT87" t="str">
        <f t="shared" si="64"/>
        <v xml:space="preserve">["MIN_LVL"] =   "1"; </v>
      </c>
      <c r="AU87" t="str">
        <f t="shared" si="65"/>
        <v/>
      </c>
      <c r="AV87" t="str">
        <f t="shared" si="66"/>
        <v xml:space="preserve">["NAME"] = { ["EN"] = "Powerful Voice"; }; </v>
      </c>
      <c r="AW87" t="str">
        <f t="shared" si="67"/>
        <v xml:space="preserve">["LORE"] = { ["EN"] = "Minstrels often find it difficult to make themselves heard over the din of battle."; }; </v>
      </c>
      <c r="AX87" t="str">
        <f t="shared" si="68"/>
        <v xml:space="preserve">["SUMMARY"] = { ["EN"] = "Use your Cries 300 times"; }; </v>
      </c>
      <c r="AY87" t="str">
        <f t="shared" si="69"/>
        <v/>
      </c>
      <c r="AZ87" t="str">
        <f t="shared" si="70"/>
        <v>};</v>
      </c>
    </row>
    <row r="88" spans="1:52" x14ac:dyDescent="0.25">
      <c r="A88">
        <v>1879277345</v>
      </c>
      <c r="B88">
        <v>55</v>
      </c>
      <c r="C88" t="s">
        <v>228</v>
      </c>
      <c r="D88" t="s">
        <v>22</v>
      </c>
      <c r="E88" t="s">
        <v>226</v>
      </c>
      <c r="F88" t="s">
        <v>22</v>
      </c>
      <c r="J88">
        <v>5</v>
      </c>
      <c r="M88" t="s">
        <v>231</v>
      </c>
      <c r="N88" t="s">
        <v>1988</v>
      </c>
      <c r="O88">
        <v>1</v>
      </c>
      <c r="P88">
        <v>10</v>
      </c>
      <c r="T88" t="str">
        <f t="shared" si="43"/>
        <v xml:space="preserve"> [87] = {["ID"] = 1879277345; }; -- Enduring Morale (Minstrel)</v>
      </c>
      <c r="U88" s="1" t="str">
        <f t="shared" si="44"/>
        <v xml:space="preserve"> [87] = {["ID"] = 1879277345; ["SAVE_INDEX"] =  55; ["TYPE"] =  8; ["CRV"] = "Class";    ["SUBTYPE"] =  31;                        ["VXP"] = 0; ["LP"] =  5; ["REP"] = 0; ["FACTION"] = 1; ["TIER"] = 1; ["MIN_LVL"] =  "10"; ["NAME"] = { ["EN"] = "Enduring Morale"; }; ["LORE"] = { ["EN"] = "Increase your vigour and find greater well-springs of spirit within yourself."; }; ["SUMMARY"] = { ["EN"] = "Use Healing Skills 2,000 times"; }; };</v>
      </c>
      <c r="V88">
        <f t="shared" si="45"/>
        <v>87</v>
      </c>
      <c r="W88" t="str">
        <f t="shared" si="46"/>
        <v xml:space="preserve"> [87] = {</v>
      </c>
      <c r="X88" t="str">
        <f t="shared" si="47"/>
        <v xml:space="preserve">["ID"] = 1879277345; </v>
      </c>
      <c r="Y88" t="str">
        <f t="shared" si="48"/>
        <v xml:space="preserve">["ID"] = 1879277345; </v>
      </c>
      <c r="Z88" t="str">
        <f t="shared" si="49"/>
        <v/>
      </c>
      <c r="AA88" t="str">
        <f t="shared" si="50"/>
        <v xml:space="preserve"> (Minstrel)</v>
      </c>
      <c r="AB88" s="1" t="str">
        <f t="shared" si="51"/>
        <v xml:space="preserve">["SAVE_INDEX"] =  55; </v>
      </c>
      <c r="AC88">
        <f>VLOOKUP(D88,Type!A$2:B$16,2,FALSE)</f>
        <v>8</v>
      </c>
      <c r="AD88" t="str">
        <f t="shared" si="52"/>
        <v xml:space="preserve">["TYPE"] =  8; </v>
      </c>
      <c r="AE88" t="str">
        <f t="shared" si="53"/>
        <v xml:space="preserve">["CRV"] = "Class";    </v>
      </c>
      <c r="AF88">
        <f>IF(AND(F88="Class",NOT(ISBLANK(E88))),VLOOKUP(E88,Class!A$1:B$12,2,FALSE),"")</f>
        <v>31</v>
      </c>
      <c r="AG88" t="str">
        <f>IF(AND(F88="Vocation",NOT(ISBLANK(E88))),VLOOKUP(E88,Vocation!A$1:B$8,2,FALSE),"")</f>
        <v/>
      </c>
      <c r="AH88" t="str">
        <f>IF(
  LEN(AF88)=0,
    IF(
    LEN(AG88)=0,
    "  0",
    CONCATENATE(REPT(" ",Vocation!B$12-LEN(AG88)),AG88)),
  CONCATENATE(REPT(" ",Vocation!B$12-LEN(AF88)),AF88))</f>
        <v xml:space="preserve"> 31</v>
      </c>
      <c r="AI88" t="str">
        <f t="shared" si="54"/>
        <v xml:space="preserve">["SUBTYPE"] =  31; </v>
      </c>
      <c r="AJ88" t="str">
        <f t="shared" si="55"/>
        <v xml:space="preserve">                       </v>
      </c>
      <c r="AK88" t="str">
        <f t="shared" si="56"/>
        <v>0</v>
      </c>
      <c r="AL88" t="str">
        <f t="shared" si="57"/>
        <v xml:space="preserve">["VXP"] = 0; </v>
      </c>
      <c r="AM88" t="str">
        <f t="shared" si="58"/>
        <v>5</v>
      </c>
      <c r="AN88" t="str">
        <f t="shared" si="59"/>
        <v xml:space="preserve">["LP"] =  5; </v>
      </c>
      <c r="AO88" t="str">
        <f t="shared" si="60"/>
        <v>0</v>
      </c>
      <c r="AP88" t="str">
        <f t="shared" si="61"/>
        <v xml:space="preserve">["REP"] = 0; </v>
      </c>
      <c r="AQ88">
        <f>IF(LEN(L88)&gt;0,VLOOKUP(L88,Faction!A$2:B$77,2,FALSE),1)</f>
        <v>1</v>
      </c>
      <c r="AR88" t="str">
        <f t="shared" si="62"/>
        <v xml:space="preserve">["FACTION"] = 1; </v>
      </c>
      <c r="AS88" t="str">
        <f t="shared" si="63"/>
        <v xml:space="preserve">["TIER"] = 1; </v>
      </c>
      <c r="AT88" t="str">
        <f t="shared" si="64"/>
        <v xml:space="preserve">["MIN_LVL"] =  "10"; </v>
      </c>
      <c r="AU88" t="str">
        <f t="shared" si="65"/>
        <v/>
      </c>
      <c r="AV88" t="str">
        <f t="shared" si="66"/>
        <v xml:space="preserve">["NAME"] = { ["EN"] = "Enduring Morale"; }; </v>
      </c>
      <c r="AW88" t="str">
        <f t="shared" si="67"/>
        <v xml:space="preserve">["LORE"] = { ["EN"] = "Increase your vigour and find greater well-springs of spirit within yourself."; }; </v>
      </c>
      <c r="AX88" t="str">
        <f t="shared" si="68"/>
        <v xml:space="preserve">["SUMMARY"] = { ["EN"] = "Use Healing Skills 2,000 times"; }; </v>
      </c>
      <c r="AY88" t="str">
        <f t="shared" si="69"/>
        <v/>
      </c>
      <c r="AZ88" t="str">
        <f t="shared" si="70"/>
        <v>};</v>
      </c>
    </row>
    <row r="89" spans="1:52" x14ac:dyDescent="0.25">
      <c r="A89">
        <v>1879277349</v>
      </c>
      <c r="B89">
        <v>56</v>
      </c>
      <c r="C89" t="s">
        <v>229</v>
      </c>
      <c r="D89" t="s">
        <v>22</v>
      </c>
      <c r="E89" t="s">
        <v>226</v>
      </c>
      <c r="F89" t="s">
        <v>22</v>
      </c>
      <c r="J89">
        <v>5</v>
      </c>
      <c r="M89" t="s">
        <v>232</v>
      </c>
      <c r="N89" t="s">
        <v>1956</v>
      </c>
      <c r="O89">
        <v>1</v>
      </c>
      <c r="P89">
        <v>10</v>
      </c>
      <c r="T89" t="str">
        <f t="shared" si="43"/>
        <v xml:space="preserve"> [88] = {["ID"] = 1879277349; }; -- Life-singer (Minstrel)</v>
      </c>
      <c r="U89" s="1" t="str">
        <f t="shared" si="44"/>
        <v xml:space="preserve"> [88] = {["ID"] = 1879277349; ["SAVE_INDEX"] =  56; ["TYPE"] =  8; ["CRV"] = "Class";    ["SUBTYPE"] =  31;                        ["VXP"] = 0; ["LP"] =  5; ["REP"] = 0; ["FACTION"] = 1; ["TIER"] = 1; ["MIN_LVL"] =  "10"; ["NAME"] = { ["EN"] = "Life-singer"; }; ["LORE"] = { ["EN"] = "The songs of life are quite draining, and only the most experienced minstrels can use them for long."; }; ["SUMMARY"] = { ["EN"] = "Use your Healing and Motivation skills 1,000 times"; }; };</v>
      </c>
      <c r="V89">
        <f t="shared" si="45"/>
        <v>88</v>
      </c>
      <c r="W89" t="str">
        <f t="shared" si="46"/>
        <v xml:space="preserve"> [88] = {</v>
      </c>
      <c r="X89" t="str">
        <f t="shared" si="47"/>
        <v xml:space="preserve">["ID"] = 1879277349; </v>
      </c>
      <c r="Y89" t="str">
        <f t="shared" si="48"/>
        <v xml:space="preserve">["ID"] = 1879277349; </v>
      </c>
      <c r="Z89" t="str">
        <f t="shared" si="49"/>
        <v/>
      </c>
      <c r="AA89" t="str">
        <f t="shared" si="50"/>
        <v xml:space="preserve"> (Minstrel)</v>
      </c>
      <c r="AB89" s="1" t="str">
        <f t="shared" si="51"/>
        <v xml:space="preserve">["SAVE_INDEX"] =  56; </v>
      </c>
      <c r="AC89">
        <f>VLOOKUP(D89,Type!A$2:B$16,2,FALSE)</f>
        <v>8</v>
      </c>
      <c r="AD89" t="str">
        <f t="shared" si="52"/>
        <v xml:space="preserve">["TYPE"] =  8; </v>
      </c>
      <c r="AE89" t="str">
        <f t="shared" si="53"/>
        <v xml:space="preserve">["CRV"] = "Class";    </v>
      </c>
      <c r="AF89">
        <f>IF(AND(F89="Class",NOT(ISBLANK(E89))),VLOOKUP(E89,Class!A$1:B$12,2,FALSE),"")</f>
        <v>31</v>
      </c>
      <c r="AG89" t="str">
        <f>IF(AND(F89="Vocation",NOT(ISBLANK(E89))),VLOOKUP(E89,Vocation!A$1:B$8,2,FALSE),"")</f>
        <v/>
      </c>
      <c r="AH89" t="str">
        <f>IF(
  LEN(AF89)=0,
    IF(
    LEN(AG89)=0,
    "  0",
    CONCATENATE(REPT(" ",Vocation!B$12-LEN(AG89)),AG89)),
  CONCATENATE(REPT(" ",Vocation!B$12-LEN(AF89)),AF89))</f>
        <v xml:space="preserve"> 31</v>
      </c>
      <c r="AI89" t="str">
        <f t="shared" si="54"/>
        <v xml:space="preserve">["SUBTYPE"] =  31; </v>
      </c>
      <c r="AJ89" t="str">
        <f t="shared" si="55"/>
        <v xml:space="preserve">                       </v>
      </c>
      <c r="AK89" t="str">
        <f t="shared" si="56"/>
        <v>0</v>
      </c>
      <c r="AL89" t="str">
        <f t="shared" si="57"/>
        <v xml:space="preserve">["VXP"] = 0; </v>
      </c>
      <c r="AM89" t="str">
        <f t="shared" si="58"/>
        <v>5</v>
      </c>
      <c r="AN89" t="str">
        <f t="shared" si="59"/>
        <v xml:space="preserve">["LP"] =  5; </v>
      </c>
      <c r="AO89" t="str">
        <f t="shared" si="60"/>
        <v>0</v>
      </c>
      <c r="AP89" t="str">
        <f t="shared" si="61"/>
        <v xml:space="preserve">["REP"] = 0; </v>
      </c>
      <c r="AQ89">
        <f>IF(LEN(L89)&gt;0,VLOOKUP(L89,Faction!A$2:B$77,2,FALSE),1)</f>
        <v>1</v>
      </c>
      <c r="AR89" t="str">
        <f t="shared" si="62"/>
        <v xml:space="preserve">["FACTION"] = 1; </v>
      </c>
      <c r="AS89" t="str">
        <f t="shared" si="63"/>
        <v xml:space="preserve">["TIER"] = 1; </v>
      </c>
      <c r="AT89" t="str">
        <f t="shared" si="64"/>
        <v xml:space="preserve">["MIN_LVL"] =  "10"; </v>
      </c>
      <c r="AU89" t="str">
        <f t="shared" si="65"/>
        <v/>
      </c>
      <c r="AV89" t="str">
        <f t="shared" si="66"/>
        <v xml:space="preserve">["NAME"] = { ["EN"] = "Life-singer"; }; </v>
      </c>
      <c r="AW89" t="str">
        <f t="shared" si="67"/>
        <v xml:space="preserve">["LORE"] = { ["EN"] = "The songs of life are quite draining, and only the most experienced minstrels can use them for long."; }; </v>
      </c>
      <c r="AX89" t="str">
        <f t="shared" si="68"/>
        <v xml:space="preserve">["SUMMARY"] = { ["EN"] = "Use your Healing and Motivation skills 1,000 times"; }; </v>
      </c>
      <c r="AY89" t="str">
        <f t="shared" si="69"/>
        <v/>
      </c>
      <c r="AZ89" t="str">
        <f t="shared" si="70"/>
        <v>};</v>
      </c>
    </row>
    <row r="90" spans="1:52" x14ac:dyDescent="0.25">
      <c r="A90">
        <v>1879277224</v>
      </c>
      <c r="B90">
        <v>309</v>
      </c>
      <c r="C90" s="2" t="s">
        <v>118</v>
      </c>
      <c r="D90" t="s">
        <v>22</v>
      </c>
      <c r="E90" t="s">
        <v>291</v>
      </c>
      <c r="F90" t="s">
        <v>22</v>
      </c>
      <c r="M90" t="s">
        <v>2789</v>
      </c>
      <c r="N90" t="s">
        <v>2047</v>
      </c>
      <c r="O90">
        <v>0</v>
      </c>
      <c r="P90">
        <v>10</v>
      </c>
      <c r="T90" t="str">
        <f t="shared" si="43"/>
        <v xml:space="preserve"> [89] = {["ID"] = 1879277224; }; -- Class Deeds - Tier 2 (Rune-keeper)</v>
      </c>
      <c r="U90" s="1" t="str">
        <f t="shared" si="44"/>
        <v xml:space="preserve"> [89] = {["ID"] = 1879277224; ["SAVE_INDEX"] = 309; ["TYPE"] =  8; ["CRV"] = "Class";    ["SUBTYPE"] = 193;                        ["VXP"] = 0; ["LP"] =  0; ["REP"] = 0; ["FACTION"] = 1; ["TIER"] = 0; ["MIN_LVL"] =  "10"; ["NAME"] = { ["EN"] = "Class Deeds - Tier 2"; }; ["LORE"] = { ["EN"] = "Complete these three deeds to earn a Class Trait Point."; }; ["SUMMARY"] = { ["EN"] = "Complete Tale of Rage, Rune Master, and Versatility"; }; };</v>
      </c>
      <c r="V90">
        <f t="shared" si="45"/>
        <v>89</v>
      </c>
      <c r="W90" t="str">
        <f t="shared" si="46"/>
        <v xml:space="preserve"> [89] = {</v>
      </c>
      <c r="X90" t="str">
        <f t="shared" si="47"/>
        <v xml:space="preserve">["ID"] = 1879277224; </v>
      </c>
      <c r="Y90" t="str">
        <f t="shared" si="48"/>
        <v xml:space="preserve">["ID"] = 1879277224; </v>
      </c>
      <c r="Z90" t="str">
        <f t="shared" si="49"/>
        <v/>
      </c>
      <c r="AA90" t="str">
        <f t="shared" si="50"/>
        <v xml:space="preserve"> (Rune-keeper)</v>
      </c>
      <c r="AB90" s="1" t="str">
        <f t="shared" si="51"/>
        <v xml:space="preserve">["SAVE_INDEX"] = 309; </v>
      </c>
      <c r="AC90">
        <f>VLOOKUP(D90,Type!A$2:B$16,2,FALSE)</f>
        <v>8</v>
      </c>
      <c r="AD90" t="str">
        <f t="shared" si="52"/>
        <v xml:space="preserve">["TYPE"] =  8; </v>
      </c>
      <c r="AE90" t="str">
        <f t="shared" si="53"/>
        <v xml:space="preserve">["CRV"] = "Class";    </v>
      </c>
      <c r="AF90">
        <f>IF(AND(F90="Class",NOT(ISBLANK(E90))),VLOOKUP(E90,Class!A$1:B$12,2,FALSE),"")</f>
        <v>193</v>
      </c>
      <c r="AG90" t="str">
        <f>IF(AND(F90="Vocation",NOT(ISBLANK(E90))),VLOOKUP(E90,Vocation!A$1:B$8,2,FALSE),"")</f>
        <v/>
      </c>
      <c r="AH90" t="str">
        <f>IF(
  LEN(AF90)=0,
    IF(
    LEN(AG90)=0,
    "  0",
    CONCATENATE(REPT(" ",Vocation!B$12-LEN(AG90)),AG90)),
  CONCATENATE(REPT(" ",Vocation!B$12-LEN(AF90)),AF90))</f>
        <v>193</v>
      </c>
      <c r="AI90" t="str">
        <f t="shared" si="54"/>
        <v xml:space="preserve">["SUBTYPE"] = 193; </v>
      </c>
      <c r="AJ90" t="str">
        <f t="shared" si="55"/>
        <v xml:space="preserve">                       </v>
      </c>
      <c r="AK90" t="str">
        <f t="shared" si="56"/>
        <v>0</v>
      </c>
      <c r="AL90" t="str">
        <f t="shared" si="57"/>
        <v xml:space="preserve">["VXP"] = 0; </v>
      </c>
      <c r="AM90" t="str">
        <f t="shared" si="58"/>
        <v>0</v>
      </c>
      <c r="AN90" t="str">
        <f t="shared" si="59"/>
        <v xml:space="preserve">["LP"] =  0; </v>
      </c>
      <c r="AO90" t="str">
        <f t="shared" si="60"/>
        <v>0</v>
      </c>
      <c r="AP90" t="str">
        <f t="shared" si="61"/>
        <v xml:space="preserve">["REP"] = 0; </v>
      </c>
      <c r="AQ90">
        <f>IF(LEN(L90)&gt;0,VLOOKUP(L90,Faction!A$2:B$77,2,FALSE),1)</f>
        <v>1</v>
      </c>
      <c r="AR90" t="str">
        <f t="shared" si="62"/>
        <v xml:space="preserve">["FACTION"] = 1; </v>
      </c>
      <c r="AS90" t="str">
        <f t="shared" si="63"/>
        <v xml:space="preserve">["TIER"] = 0; </v>
      </c>
      <c r="AT90" t="str">
        <f t="shared" si="64"/>
        <v xml:space="preserve">["MIN_LVL"] =  "10"; </v>
      </c>
      <c r="AU90" t="str">
        <f t="shared" si="65"/>
        <v/>
      </c>
      <c r="AV90" t="str">
        <f t="shared" si="66"/>
        <v xml:space="preserve">["NAME"] = { ["EN"] = "Class Deeds - Tier 2"; }; </v>
      </c>
      <c r="AW90" t="str">
        <f t="shared" si="67"/>
        <v xml:space="preserve">["LORE"] = { ["EN"] = "Complete these three deeds to earn a Class Trait Point."; }; </v>
      </c>
      <c r="AX90" t="str">
        <f t="shared" si="68"/>
        <v xml:space="preserve">["SUMMARY"] = { ["EN"] = "Complete Tale of Rage, Rune Master, and Versatility"; }; </v>
      </c>
      <c r="AY90" t="str">
        <f t="shared" si="69"/>
        <v/>
      </c>
      <c r="AZ90" t="str">
        <f t="shared" si="70"/>
        <v>};</v>
      </c>
    </row>
    <row r="91" spans="1:52" x14ac:dyDescent="0.25">
      <c r="A91">
        <v>1879278936</v>
      </c>
      <c r="B91">
        <v>57</v>
      </c>
      <c r="C91" t="s">
        <v>330</v>
      </c>
      <c r="D91" t="s">
        <v>22</v>
      </c>
      <c r="E91" t="s">
        <v>291</v>
      </c>
      <c r="F91" t="s">
        <v>22</v>
      </c>
      <c r="J91">
        <v>5</v>
      </c>
      <c r="M91" t="s">
        <v>493</v>
      </c>
      <c r="N91" t="s">
        <v>2029</v>
      </c>
      <c r="O91">
        <v>1</v>
      </c>
      <c r="P91">
        <v>1</v>
      </c>
      <c r="T91" t="str">
        <f t="shared" si="43"/>
        <v xml:space="preserve"> [90] = {["ID"] = 1879278936; }; -- Tale of Rage (Rune-keeper)</v>
      </c>
      <c r="U91" s="1" t="str">
        <f t="shared" si="44"/>
        <v xml:space="preserve"> [90] = {["ID"] = 1879278936; ["SAVE_INDEX"] =  57; ["TYPE"] =  8; ["CRV"] = "Class";    ["SUBTYPE"] = 193;                        ["VXP"] = 0; ["LP"] =  5; ["REP"] = 0; ["FACTION"] = 1; ["TIER"] = 1; ["MIN_LVL"] =   "1"; ["NAME"] = { ["EN"] = "Tale of Rage"; }; ["LORE"] = { ["EN"] = "Learn to let your temper loose in your writing, and it shall burn through to your foes."; }; ["SUMMARY"] = { ["EN"] = "Use any 'Wrath of Flame' skill 500 times."; }; };</v>
      </c>
      <c r="V91">
        <f t="shared" si="45"/>
        <v>90</v>
      </c>
      <c r="W91" t="str">
        <f t="shared" si="46"/>
        <v xml:space="preserve"> [90] = {</v>
      </c>
      <c r="X91" t="str">
        <f t="shared" si="47"/>
        <v xml:space="preserve">["ID"] = 1879278936; </v>
      </c>
      <c r="Y91" t="str">
        <f t="shared" si="48"/>
        <v xml:space="preserve">["ID"] = 1879278936; </v>
      </c>
      <c r="Z91" t="str">
        <f t="shared" si="49"/>
        <v/>
      </c>
      <c r="AA91" t="str">
        <f t="shared" si="50"/>
        <v xml:space="preserve"> (Rune-keeper)</v>
      </c>
      <c r="AB91" s="1" t="str">
        <f t="shared" si="51"/>
        <v xml:space="preserve">["SAVE_INDEX"] =  57; </v>
      </c>
      <c r="AC91">
        <f>VLOOKUP(D91,Type!A$2:B$16,2,FALSE)</f>
        <v>8</v>
      </c>
      <c r="AD91" t="str">
        <f t="shared" si="52"/>
        <v xml:space="preserve">["TYPE"] =  8; </v>
      </c>
      <c r="AE91" t="str">
        <f t="shared" si="53"/>
        <v xml:space="preserve">["CRV"] = "Class";    </v>
      </c>
      <c r="AF91">
        <f>IF(AND(F91="Class",NOT(ISBLANK(E91))),VLOOKUP(E91,Class!A$1:B$12,2,FALSE),"")</f>
        <v>193</v>
      </c>
      <c r="AG91" t="str">
        <f>IF(AND(F91="Vocation",NOT(ISBLANK(E91))),VLOOKUP(E91,Vocation!A$1:B$8,2,FALSE),"")</f>
        <v/>
      </c>
      <c r="AH91" t="str">
        <f>IF(
  LEN(AF91)=0,
    IF(
    LEN(AG91)=0,
    "  0",
    CONCATENATE(REPT(" ",Vocation!B$12-LEN(AG91)),AG91)),
  CONCATENATE(REPT(" ",Vocation!B$12-LEN(AF91)),AF91))</f>
        <v>193</v>
      </c>
      <c r="AI91" t="str">
        <f t="shared" si="54"/>
        <v xml:space="preserve">["SUBTYPE"] = 193; </v>
      </c>
      <c r="AJ91" t="str">
        <f t="shared" si="55"/>
        <v xml:space="preserve">                       </v>
      </c>
      <c r="AK91" t="str">
        <f t="shared" si="56"/>
        <v>0</v>
      </c>
      <c r="AL91" t="str">
        <f t="shared" si="57"/>
        <v xml:space="preserve">["VXP"] = 0; </v>
      </c>
      <c r="AM91" t="str">
        <f t="shared" si="58"/>
        <v>5</v>
      </c>
      <c r="AN91" t="str">
        <f t="shared" si="59"/>
        <v xml:space="preserve">["LP"] =  5; </v>
      </c>
      <c r="AO91" t="str">
        <f t="shared" si="60"/>
        <v>0</v>
      </c>
      <c r="AP91" t="str">
        <f t="shared" si="61"/>
        <v xml:space="preserve">["REP"] = 0; </v>
      </c>
      <c r="AQ91">
        <f>IF(LEN(L91)&gt;0,VLOOKUP(L91,Faction!A$2:B$77,2,FALSE),1)</f>
        <v>1</v>
      </c>
      <c r="AR91" t="str">
        <f t="shared" si="62"/>
        <v xml:space="preserve">["FACTION"] = 1; </v>
      </c>
      <c r="AS91" t="str">
        <f t="shared" si="63"/>
        <v xml:space="preserve">["TIER"] = 1; </v>
      </c>
      <c r="AT91" t="str">
        <f t="shared" si="64"/>
        <v xml:space="preserve">["MIN_LVL"] =   "1"; </v>
      </c>
      <c r="AU91" t="str">
        <f t="shared" si="65"/>
        <v/>
      </c>
      <c r="AV91" t="str">
        <f t="shared" si="66"/>
        <v xml:space="preserve">["NAME"] = { ["EN"] = "Tale of Rage"; }; </v>
      </c>
      <c r="AW91" t="str">
        <f t="shared" si="67"/>
        <v xml:space="preserve">["LORE"] = { ["EN"] = "Learn to let your temper loose in your writing, and it shall burn through to your foes."; }; </v>
      </c>
      <c r="AX91" t="str">
        <f t="shared" si="68"/>
        <v xml:space="preserve">["SUMMARY"] = { ["EN"] = "Use any 'Wrath of Flame' skill 500 times."; }; </v>
      </c>
      <c r="AY91" t="str">
        <f t="shared" si="69"/>
        <v/>
      </c>
      <c r="AZ91" t="str">
        <f t="shared" si="70"/>
        <v>};</v>
      </c>
    </row>
    <row r="92" spans="1:52" x14ac:dyDescent="0.25">
      <c r="A92">
        <v>1879278933</v>
      </c>
      <c r="B92">
        <v>58</v>
      </c>
      <c r="C92" t="s">
        <v>331</v>
      </c>
      <c r="D92" t="s">
        <v>22</v>
      </c>
      <c r="E92" t="s">
        <v>291</v>
      </c>
      <c r="F92" t="s">
        <v>22</v>
      </c>
      <c r="J92">
        <v>5</v>
      </c>
      <c r="M92" t="s">
        <v>2989</v>
      </c>
      <c r="N92" t="s">
        <v>2945</v>
      </c>
      <c r="O92">
        <v>1</v>
      </c>
      <c r="P92">
        <v>10</v>
      </c>
      <c r="T92" t="str">
        <f t="shared" si="43"/>
        <v xml:space="preserve"> [91] = {["ID"] = 1879278933; }; -- Rune Master (Rune-keeper)</v>
      </c>
      <c r="U92" s="1" t="str">
        <f t="shared" si="44"/>
        <v xml:space="preserve"> [91] = {["ID"] = 1879278933; ["SAVE_INDEX"] =  58; ["TYPE"] =  8; ["CRV"] = "Class";    ["SUBTYPE"] = 193;                        ["VXP"] = 0; ["LP"] =  5; ["REP"] = 0; ["FACTION"] = 1; ["TIER"] = 1; ["MIN_LVL"] =  "10"; ["NAME"] = { ["EN"] = "Rune Master"; }; ["LORE"] = { ["EN"] = "You rely on your Runestone in battle, and together, you cannot fail."; }; ["SUMMARY"] = { ["EN"] = "Use any Runestone 125 times. (Volcanic Runestone, Fulgurite Runestone, Rune of Restoration)"; }; };</v>
      </c>
      <c r="V92">
        <f t="shared" si="45"/>
        <v>91</v>
      </c>
      <c r="W92" t="str">
        <f t="shared" si="46"/>
        <v xml:space="preserve"> [91] = {</v>
      </c>
      <c r="X92" t="str">
        <f t="shared" si="47"/>
        <v xml:space="preserve">["ID"] = 1879278933; </v>
      </c>
      <c r="Y92" t="str">
        <f t="shared" si="48"/>
        <v xml:space="preserve">["ID"] = 1879278933; </v>
      </c>
      <c r="Z92" t="str">
        <f t="shared" si="49"/>
        <v/>
      </c>
      <c r="AA92" t="str">
        <f t="shared" si="50"/>
        <v xml:space="preserve"> (Rune-keeper)</v>
      </c>
      <c r="AB92" s="1" t="str">
        <f t="shared" si="51"/>
        <v xml:space="preserve">["SAVE_INDEX"] =  58; </v>
      </c>
      <c r="AC92">
        <f>VLOOKUP(D92,Type!A$2:B$16,2,FALSE)</f>
        <v>8</v>
      </c>
      <c r="AD92" t="str">
        <f t="shared" si="52"/>
        <v xml:space="preserve">["TYPE"] =  8; </v>
      </c>
      <c r="AE92" t="str">
        <f t="shared" si="53"/>
        <v xml:space="preserve">["CRV"] = "Class";    </v>
      </c>
      <c r="AF92">
        <f>IF(AND(F92="Class",NOT(ISBLANK(E92))),VLOOKUP(E92,Class!A$1:B$12,2,FALSE),"")</f>
        <v>193</v>
      </c>
      <c r="AG92" t="str">
        <f>IF(AND(F92="Vocation",NOT(ISBLANK(E92))),VLOOKUP(E92,Vocation!A$1:B$8,2,FALSE),"")</f>
        <v/>
      </c>
      <c r="AH92" t="str">
        <f>IF(
  LEN(AF92)=0,
    IF(
    LEN(AG92)=0,
    "  0",
    CONCATENATE(REPT(" ",Vocation!B$12-LEN(AG92)),AG92)),
  CONCATENATE(REPT(" ",Vocation!B$12-LEN(AF92)),AF92))</f>
        <v>193</v>
      </c>
      <c r="AI92" t="str">
        <f t="shared" si="54"/>
        <v xml:space="preserve">["SUBTYPE"] = 193; </v>
      </c>
      <c r="AJ92" t="str">
        <f t="shared" si="55"/>
        <v xml:space="preserve">                       </v>
      </c>
      <c r="AK92" t="str">
        <f t="shared" si="56"/>
        <v>0</v>
      </c>
      <c r="AL92" t="str">
        <f t="shared" si="57"/>
        <v xml:space="preserve">["VXP"] = 0; </v>
      </c>
      <c r="AM92" t="str">
        <f t="shared" si="58"/>
        <v>5</v>
      </c>
      <c r="AN92" t="str">
        <f t="shared" si="59"/>
        <v xml:space="preserve">["LP"] =  5; </v>
      </c>
      <c r="AO92" t="str">
        <f t="shared" si="60"/>
        <v>0</v>
      </c>
      <c r="AP92" t="str">
        <f t="shared" si="61"/>
        <v xml:space="preserve">["REP"] = 0; </v>
      </c>
      <c r="AQ92">
        <f>IF(LEN(L92)&gt;0,VLOOKUP(L92,Faction!A$2:B$77,2,FALSE),1)</f>
        <v>1</v>
      </c>
      <c r="AR92" t="str">
        <f t="shared" si="62"/>
        <v xml:space="preserve">["FACTION"] = 1; </v>
      </c>
      <c r="AS92" t="str">
        <f t="shared" si="63"/>
        <v xml:space="preserve">["TIER"] = 1; </v>
      </c>
      <c r="AT92" t="str">
        <f t="shared" si="64"/>
        <v xml:space="preserve">["MIN_LVL"] =  "10"; </v>
      </c>
      <c r="AU92" t="str">
        <f t="shared" si="65"/>
        <v/>
      </c>
      <c r="AV92" t="str">
        <f t="shared" si="66"/>
        <v xml:space="preserve">["NAME"] = { ["EN"] = "Rune Master"; }; </v>
      </c>
      <c r="AW92" t="str">
        <f t="shared" si="67"/>
        <v xml:space="preserve">["LORE"] = { ["EN"] = "You rely on your Runestone in battle, and together, you cannot fail."; }; </v>
      </c>
      <c r="AX92" t="str">
        <f t="shared" si="68"/>
        <v xml:space="preserve">["SUMMARY"] = { ["EN"] = "Use any Runestone 125 times. (Volcanic Runestone, Fulgurite Runestone, Rune of Restoration)"; }; </v>
      </c>
      <c r="AY92" t="str">
        <f t="shared" si="69"/>
        <v/>
      </c>
      <c r="AZ92" t="str">
        <f t="shared" si="70"/>
        <v>};</v>
      </c>
    </row>
    <row r="93" spans="1:52" x14ac:dyDescent="0.25">
      <c r="A93">
        <v>1879278935</v>
      </c>
      <c r="B93">
        <v>59</v>
      </c>
      <c r="C93" t="s">
        <v>332</v>
      </c>
      <c r="D93" t="s">
        <v>22</v>
      </c>
      <c r="E93" t="s">
        <v>291</v>
      </c>
      <c r="F93" t="s">
        <v>22</v>
      </c>
      <c r="J93">
        <v>5</v>
      </c>
      <c r="M93" t="s">
        <v>2990</v>
      </c>
      <c r="N93" t="s">
        <v>2101</v>
      </c>
      <c r="O93">
        <v>1</v>
      </c>
      <c r="P93">
        <v>10</v>
      </c>
      <c r="T93" t="str">
        <f t="shared" si="43"/>
        <v xml:space="preserve"> [92] = {["ID"] = 1879278935; }; -- Versatility (Rune-keeper)</v>
      </c>
      <c r="U93" s="1" t="str">
        <f t="shared" si="44"/>
        <v xml:space="preserve"> [92] = {["ID"] = 1879278935; ["SAVE_INDEX"] =  59; ["TYPE"] =  8; ["CRV"] = "Class";    ["SUBTYPE"] = 193;                        ["VXP"] = 0; ["LP"] =  5; ["REP"] = 0; ["FACTION"] = 1; ["TIER"] = 1; ["MIN_LVL"] =  "10"; ["NAME"] = { ["EN"] = "Versatility"; }; ["LORE"] = { ["EN"] = "Your enemies would be wise to not judge a book by its cover and to not underestimate a Rune-keeper."; }; ["SUMMARY"] = { ["EN"] = "Use Mending Verse, Sustaining Bolt, or Smouldering Wrath 125 times"; }; };</v>
      </c>
      <c r="V93">
        <f t="shared" si="45"/>
        <v>92</v>
      </c>
      <c r="W93" t="str">
        <f t="shared" si="46"/>
        <v xml:space="preserve"> [92] = {</v>
      </c>
      <c r="X93" t="str">
        <f t="shared" si="47"/>
        <v xml:space="preserve">["ID"] = 1879278935; </v>
      </c>
      <c r="Y93" t="str">
        <f t="shared" si="48"/>
        <v xml:space="preserve">["ID"] = 1879278935; </v>
      </c>
      <c r="Z93" t="str">
        <f t="shared" si="49"/>
        <v/>
      </c>
      <c r="AA93" t="str">
        <f t="shared" si="50"/>
        <v xml:space="preserve"> (Rune-keeper)</v>
      </c>
      <c r="AB93" s="1" t="str">
        <f t="shared" si="51"/>
        <v xml:space="preserve">["SAVE_INDEX"] =  59; </v>
      </c>
      <c r="AC93">
        <f>VLOOKUP(D93,Type!A$2:B$16,2,FALSE)</f>
        <v>8</v>
      </c>
      <c r="AD93" t="str">
        <f t="shared" si="52"/>
        <v xml:space="preserve">["TYPE"] =  8; </v>
      </c>
      <c r="AE93" t="str">
        <f t="shared" si="53"/>
        <v xml:space="preserve">["CRV"] = "Class";    </v>
      </c>
      <c r="AF93">
        <f>IF(AND(F93="Class",NOT(ISBLANK(E93))),VLOOKUP(E93,Class!A$1:B$12,2,FALSE),"")</f>
        <v>193</v>
      </c>
      <c r="AG93" t="str">
        <f>IF(AND(F93="Vocation",NOT(ISBLANK(E93))),VLOOKUP(E93,Vocation!A$1:B$8,2,FALSE),"")</f>
        <v/>
      </c>
      <c r="AH93" t="str">
        <f>IF(
  LEN(AF93)=0,
    IF(
    LEN(AG93)=0,
    "  0",
    CONCATENATE(REPT(" ",Vocation!B$12-LEN(AG93)),AG93)),
  CONCATENATE(REPT(" ",Vocation!B$12-LEN(AF93)),AF93))</f>
        <v>193</v>
      </c>
      <c r="AI93" t="str">
        <f t="shared" si="54"/>
        <v xml:space="preserve">["SUBTYPE"] = 193; </v>
      </c>
      <c r="AJ93" t="str">
        <f t="shared" si="55"/>
        <v xml:space="preserve">                       </v>
      </c>
      <c r="AK93" t="str">
        <f t="shared" si="56"/>
        <v>0</v>
      </c>
      <c r="AL93" t="str">
        <f t="shared" si="57"/>
        <v xml:space="preserve">["VXP"] = 0; </v>
      </c>
      <c r="AM93" t="str">
        <f t="shared" si="58"/>
        <v>5</v>
      </c>
      <c r="AN93" t="str">
        <f t="shared" si="59"/>
        <v xml:space="preserve">["LP"] =  5; </v>
      </c>
      <c r="AO93" t="str">
        <f t="shared" si="60"/>
        <v>0</v>
      </c>
      <c r="AP93" t="str">
        <f t="shared" si="61"/>
        <v xml:space="preserve">["REP"] = 0; </v>
      </c>
      <c r="AQ93">
        <f>IF(LEN(L93)&gt;0,VLOOKUP(L93,Faction!A$2:B$77,2,FALSE),1)</f>
        <v>1</v>
      </c>
      <c r="AR93" t="str">
        <f t="shared" si="62"/>
        <v xml:space="preserve">["FACTION"] = 1; </v>
      </c>
      <c r="AS93" t="str">
        <f t="shared" si="63"/>
        <v xml:space="preserve">["TIER"] = 1; </v>
      </c>
      <c r="AT93" t="str">
        <f t="shared" si="64"/>
        <v xml:space="preserve">["MIN_LVL"] =  "10"; </v>
      </c>
      <c r="AU93" t="str">
        <f t="shared" si="65"/>
        <v/>
      </c>
      <c r="AV93" t="str">
        <f t="shared" si="66"/>
        <v xml:space="preserve">["NAME"] = { ["EN"] = "Versatility"; }; </v>
      </c>
      <c r="AW93" t="str">
        <f t="shared" si="67"/>
        <v xml:space="preserve">["LORE"] = { ["EN"] = "Your enemies would be wise to not judge a book by its cover and to not underestimate a Rune-keeper."; }; </v>
      </c>
      <c r="AX93" t="str">
        <f t="shared" si="68"/>
        <v xml:space="preserve">["SUMMARY"] = { ["EN"] = "Use Mending Verse, Sustaining Bolt, or Smouldering Wrath 125 times"; }; </v>
      </c>
      <c r="AY93" t="str">
        <f t="shared" si="69"/>
        <v/>
      </c>
      <c r="AZ93" t="str">
        <f t="shared" si="70"/>
        <v>};</v>
      </c>
    </row>
    <row r="94" spans="1:52" x14ac:dyDescent="0.25">
      <c r="A94">
        <v>1879277237</v>
      </c>
      <c r="B94">
        <v>310</v>
      </c>
      <c r="C94" s="2" t="s">
        <v>118</v>
      </c>
      <c r="D94" t="s">
        <v>22</v>
      </c>
      <c r="E94" t="s">
        <v>292</v>
      </c>
      <c r="F94" t="s">
        <v>22</v>
      </c>
      <c r="M94" t="s">
        <v>2790</v>
      </c>
      <c r="N94" t="s">
        <v>2047</v>
      </c>
      <c r="O94">
        <v>0</v>
      </c>
      <c r="P94">
        <v>10</v>
      </c>
      <c r="T94" t="str">
        <f t="shared" si="43"/>
        <v xml:space="preserve"> [93] = {["ID"] = 1879277237; }; -- Class Deeds - Tier 2 (Warden)</v>
      </c>
      <c r="U94" s="1" t="str">
        <f t="shared" si="44"/>
        <v xml:space="preserve"> [93] = {["ID"] = 1879277237; ["SAVE_INDEX"] = 310; ["TYPE"] =  8; ["CRV"] = "Class";    ["SUBTYPE"] = 194;                        ["VXP"] = 0; ["LP"] =  0; ["REP"] = 0; ["FACTION"] = 1; ["TIER"] = 0; ["MIN_LVL"] =  "10"; ["NAME"] = { ["EN"] = "Class Deeds - Tier 2"; }; ["LORE"] = { ["EN"] = "Complete these three deeds to earn a Class Trait Point."; }; ["SUMMARY"] = { ["EN"] = "Complete Efficient Thrust, Shield-trickery, and Deadly Insult"; }; };</v>
      </c>
      <c r="V94">
        <f t="shared" si="45"/>
        <v>93</v>
      </c>
      <c r="W94" t="str">
        <f t="shared" si="46"/>
        <v xml:space="preserve"> [93] = {</v>
      </c>
      <c r="X94" t="str">
        <f t="shared" si="47"/>
        <v xml:space="preserve">["ID"] = 1879277237; </v>
      </c>
      <c r="Y94" t="str">
        <f t="shared" si="48"/>
        <v xml:space="preserve">["ID"] = 1879277237; </v>
      </c>
      <c r="Z94" t="str">
        <f t="shared" si="49"/>
        <v/>
      </c>
      <c r="AA94" t="str">
        <f t="shared" si="50"/>
        <v xml:space="preserve"> (Warden)</v>
      </c>
      <c r="AB94" s="1" t="str">
        <f t="shared" si="51"/>
        <v xml:space="preserve">["SAVE_INDEX"] = 310; </v>
      </c>
      <c r="AC94">
        <f>VLOOKUP(D94,Type!A$2:B$16,2,FALSE)</f>
        <v>8</v>
      </c>
      <c r="AD94" t="str">
        <f t="shared" si="52"/>
        <v xml:space="preserve">["TYPE"] =  8; </v>
      </c>
      <c r="AE94" t="str">
        <f t="shared" si="53"/>
        <v xml:space="preserve">["CRV"] = "Class";    </v>
      </c>
      <c r="AF94">
        <f>IF(AND(F94="Class",NOT(ISBLANK(E94))),VLOOKUP(E94,Class!A$1:B$12,2,FALSE),"")</f>
        <v>194</v>
      </c>
      <c r="AG94" t="str">
        <f>IF(AND(F94="Vocation",NOT(ISBLANK(E94))),VLOOKUP(E94,Vocation!A$1:B$8,2,FALSE),"")</f>
        <v/>
      </c>
      <c r="AH94" t="str">
        <f>IF(
  LEN(AF94)=0,
    IF(
    LEN(AG94)=0,
    "  0",
    CONCATENATE(REPT(" ",Vocation!B$12-LEN(AG94)),AG94)),
  CONCATENATE(REPT(" ",Vocation!B$12-LEN(AF94)),AF94))</f>
        <v>194</v>
      </c>
      <c r="AI94" t="str">
        <f t="shared" si="54"/>
        <v xml:space="preserve">["SUBTYPE"] = 194; </v>
      </c>
      <c r="AJ94" t="str">
        <f t="shared" si="55"/>
        <v xml:space="preserve">                       </v>
      </c>
      <c r="AK94" t="str">
        <f t="shared" si="56"/>
        <v>0</v>
      </c>
      <c r="AL94" t="str">
        <f t="shared" si="57"/>
        <v xml:space="preserve">["VXP"] = 0; </v>
      </c>
      <c r="AM94" t="str">
        <f t="shared" si="58"/>
        <v>0</v>
      </c>
      <c r="AN94" t="str">
        <f t="shared" si="59"/>
        <v xml:space="preserve">["LP"] =  0; </v>
      </c>
      <c r="AO94" t="str">
        <f t="shared" si="60"/>
        <v>0</v>
      </c>
      <c r="AP94" t="str">
        <f t="shared" si="61"/>
        <v xml:space="preserve">["REP"] = 0; </v>
      </c>
      <c r="AQ94">
        <f>IF(LEN(L94)&gt;0,VLOOKUP(L94,Faction!A$2:B$77,2,FALSE),1)</f>
        <v>1</v>
      </c>
      <c r="AR94" t="str">
        <f t="shared" si="62"/>
        <v xml:space="preserve">["FACTION"] = 1; </v>
      </c>
      <c r="AS94" t="str">
        <f t="shared" si="63"/>
        <v xml:space="preserve">["TIER"] = 0; </v>
      </c>
      <c r="AT94" t="str">
        <f t="shared" si="64"/>
        <v xml:space="preserve">["MIN_LVL"] =  "10"; </v>
      </c>
      <c r="AU94" t="str">
        <f t="shared" si="65"/>
        <v/>
      </c>
      <c r="AV94" t="str">
        <f t="shared" si="66"/>
        <v xml:space="preserve">["NAME"] = { ["EN"] = "Class Deeds - Tier 2"; }; </v>
      </c>
      <c r="AW94" t="str">
        <f t="shared" si="67"/>
        <v xml:space="preserve">["LORE"] = { ["EN"] = "Complete these three deeds to earn a Class Trait Point."; }; </v>
      </c>
      <c r="AX94" t="str">
        <f t="shared" si="68"/>
        <v xml:space="preserve">["SUMMARY"] = { ["EN"] = "Complete Efficient Thrust, Shield-trickery, and Deadly Insult"; }; </v>
      </c>
      <c r="AY94" t="str">
        <f t="shared" si="69"/>
        <v/>
      </c>
      <c r="AZ94" t="str">
        <f t="shared" si="70"/>
        <v>};</v>
      </c>
    </row>
    <row r="95" spans="1:52" x14ac:dyDescent="0.25">
      <c r="A95">
        <v>1879277323</v>
      </c>
      <c r="B95">
        <v>60</v>
      </c>
      <c r="C95" t="s">
        <v>333</v>
      </c>
      <c r="D95" t="s">
        <v>22</v>
      </c>
      <c r="E95" t="s">
        <v>292</v>
      </c>
      <c r="F95" t="s">
        <v>22</v>
      </c>
      <c r="J95">
        <v>5</v>
      </c>
      <c r="M95" t="s">
        <v>2991</v>
      </c>
      <c r="N95" t="s">
        <v>2009</v>
      </c>
      <c r="O95">
        <v>1</v>
      </c>
      <c r="P95">
        <v>1</v>
      </c>
      <c r="T95" t="str">
        <f t="shared" si="43"/>
        <v xml:space="preserve"> [94] = {["ID"] = 1879277323; }; -- Efficient Thrust (Warden)</v>
      </c>
      <c r="U95" s="1" t="str">
        <f t="shared" si="44"/>
        <v xml:space="preserve"> [94] = {["ID"] = 1879277323; ["SAVE_INDEX"] =  60; ["TYPE"] =  8; ["CRV"] = "Class";    ["SUBTYPE"] = 194;                        ["VXP"] = 0; ["LP"] =  5; ["REP"] = 0; ["FACTION"] = 1; ["TIER"] = 1; ["MIN_LVL"] =   "1"; ["NAME"] = { ["EN"] = "Efficient Thrust"; }; ["LORE"] = { ["EN"] = "A fast and simple attack may allow your efforts to be spent elsewhere."; }; ["SUMMARY"] = { ["EN"] = "Strike with Quick Thrust or Quick Toss 200 times"; }; };</v>
      </c>
      <c r="V95">
        <f t="shared" si="45"/>
        <v>94</v>
      </c>
      <c r="W95" t="str">
        <f t="shared" si="46"/>
        <v xml:space="preserve"> [94] = {</v>
      </c>
      <c r="X95" t="str">
        <f t="shared" si="47"/>
        <v xml:space="preserve">["ID"] = 1879277323; </v>
      </c>
      <c r="Y95" t="str">
        <f t="shared" si="48"/>
        <v xml:space="preserve">["ID"] = 1879277323; </v>
      </c>
      <c r="Z95" t="str">
        <f t="shared" si="49"/>
        <v/>
      </c>
      <c r="AA95" t="str">
        <f t="shared" si="50"/>
        <v xml:space="preserve"> (Warden)</v>
      </c>
      <c r="AB95" s="1" t="str">
        <f t="shared" si="51"/>
        <v xml:space="preserve">["SAVE_INDEX"] =  60; </v>
      </c>
      <c r="AC95">
        <f>VLOOKUP(D95,Type!A$2:B$16,2,FALSE)</f>
        <v>8</v>
      </c>
      <c r="AD95" t="str">
        <f t="shared" si="52"/>
        <v xml:space="preserve">["TYPE"] =  8; </v>
      </c>
      <c r="AE95" t="str">
        <f t="shared" si="53"/>
        <v xml:space="preserve">["CRV"] = "Class";    </v>
      </c>
      <c r="AF95">
        <f>IF(AND(F95="Class",NOT(ISBLANK(E95))),VLOOKUP(E95,Class!A$1:B$12,2,FALSE),"")</f>
        <v>194</v>
      </c>
      <c r="AG95" t="str">
        <f>IF(AND(F95="Vocation",NOT(ISBLANK(E95))),VLOOKUP(E95,Vocation!A$1:B$8,2,FALSE),"")</f>
        <v/>
      </c>
      <c r="AH95" t="str">
        <f>IF(
  LEN(AF95)=0,
    IF(
    LEN(AG95)=0,
    "  0",
    CONCATENATE(REPT(" ",Vocation!B$12-LEN(AG95)),AG95)),
  CONCATENATE(REPT(" ",Vocation!B$12-LEN(AF95)),AF95))</f>
        <v>194</v>
      </c>
      <c r="AI95" t="str">
        <f t="shared" si="54"/>
        <v xml:space="preserve">["SUBTYPE"] = 194; </v>
      </c>
      <c r="AJ95" t="str">
        <f t="shared" si="55"/>
        <v xml:space="preserve">                       </v>
      </c>
      <c r="AK95" t="str">
        <f t="shared" si="56"/>
        <v>0</v>
      </c>
      <c r="AL95" t="str">
        <f t="shared" si="57"/>
        <v xml:space="preserve">["VXP"] = 0; </v>
      </c>
      <c r="AM95" t="str">
        <f t="shared" si="58"/>
        <v>5</v>
      </c>
      <c r="AN95" t="str">
        <f t="shared" si="59"/>
        <v xml:space="preserve">["LP"] =  5; </v>
      </c>
      <c r="AO95" t="str">
        <f t="shared" si="60"/>
        <v>0</v>
      </c>
      <c r="AP95" t="str">
        <f t="shared" si="61"/>
        <v xml:space="preserve">["REP"] = 0; </v>
      </c>
      <c r="AQ95">
        <f>IF(LEN(L95)&gt;0,VLOOKUP(L95,Faction!A$2:B$77,2,FALSE),1)</f>
        <v>1</v>
      </c>
      <c r="AR95" t="str">
        <f t="shared" si="62"/>
        <v xml:space="preserve">["FACTION"] = 1; </v>
      </c>
      <c r="AS95" t="str">
        <f t="shared" si="63"/>
        <v xml:space="preserve">["TIER"] = 1; </v>
      </c>
      <c r="AT95" t="str">
        <f t="shared" si="64"/>
        <v xml:space="preserve">["MIN_LVL"] =   "1"; </v>
      </c>
      <c r="AU95" t="str">
        <f t="shared" si="65"/>
        <v/>
      </c>
      <c r="AV95" t="str">
        <f t="shared" si="66"/>
        <v xml:space="preserve">["NAME"] = { ["EN"] = "Efficient Thrust"; }; </v>
      </c>
      <c r="AW95" t="str">
        <f t="shared" si="67"/>
        <v xml:space="preserve">["LORE"] = { ["EN"] = "A fast and simple attack may allow your efforts to be spent elsewhere."; }; </v>
      </c>
      <c r="AX95" t="str">
        <f t="shared" si="68"/>
        <v xml:space="preserve">["SUMMARY"] = { ["EN"] = "Strike with Quick Thrust or Quick Toss 200 times"; }; </v>
      </c>
      <c r="AY95" t="str">
        <f t="shared" si="69"/>
        <v/>
      </c>
      <c r="AZ95" t="str">
        <f t="shared" si="70"/>
        <v>};</v>
      </c>
    </row>
    <row r="96" spans="1:52" x14ac:dyDescent="0.25">
      <c r="A96">
        <v>1879277321</v>
      </c>
      <c r="B96">
        <v>61</v>
      </c>
      <c r="C96" t="s">
        <v>334</v>
      </c>
      <c r="D96" t="s">
        <v>22</v>
      </c>
      <c r="E96" t="s">
        <v>292</v>
      </c>
      <c r="F96" t="s">
        <v>22</v>
      </c>
      <c r="J96">
        <v>5</v>
      </c>
      <c r="M96" t="s">
        <v>2992</v>
      </c>
      <c r="N96" t="s">
        <v>2024</v>
      </c>
      <c r="O96">
        <v>1</v>
      </c>
      <c r="P96">
        <v>10</v>
      </c>
      <c r="T96" t="str">
        <f t="shared" si="43"/>
        <v xml:space="preserve"> [95] = {["ID"] = 1879277321; }; -- Shield-trickery (Warden)</v>
      </c>
      <c r="U96" s="1" t="str">
        <f t="shared" si="44"/>
        <v xml:space="preserve"> [95] = {["ID"] = 1879277321; ["SAVE_INDEX"] =  61; ["TYPE"] =  8; ["CRV"] = "Class";    ["SUBTYPE"] = 194;                        ["VXP"] = 0; ["LP"] =  5; ["REP"] = 0; ["FACTION"] = 1; ["TIER"] = 1; ["MIN_LVL"] =  "10"; ["NAME"] = { ["EN"] = "Shield-trickery"; }; ["LORE"] = { ["EN"] = "Present your foe with your shield...to his face."; }; ["SUMMARY"] = { ["EN"] = "Strike with Shield-bash or Behind the Shield 250 times"; }; };</v>
      </c>
      <c r="V96">
        <f t="shared" si="45"/>
        <v>95</v>
      </c>
      <c r="W96" t="str">
        <f t="shared" si="46"/>
        <v xml:space="preserve"> [95] = {</v>
      </c>
      <c r="X96" t="str">
        <f t="shared" si="47"/>
        <v xml:space="preserve">["ID"] = 1879277321; </v>
      </c>
      <c r="Y96" t="str">
        <f t="shared" si="48"/>
        <v xml:space="preserve">["ID"] = 1879277321; </v>
      </c>
      <c r="Z96" t="str">
        <f t="shared" si="49"/>
        <v/>
      </c>
      <c r="AA96" t="str">
        <f t="shared" si="50"/>
        <v xml:space="preserve"> (Warden)</v>
      </c>
      <c r="AB96" s="1" t="str">
        <f t="shared" si="51"/>
        <v xml:space="preserve">["SAVE_INDEX"] =  61; </v>
      </c>
      <c r="AC96">
        <f>VLOOKUP(D96,Type!A$2:B$16,2,FALSE)</f>
        <v>8</v>
      </c>
      <c r="AD96" t="str">
        <f t="shared" si="52"/>
        <v xml:space="preserve">["TYPE"] =  8; </v>
      </c>
      <c r="AE96" t="str">
        <f t="shared" si="53"/>
        <v xml:space="preserve">["CRV"] = "Class";    </v>
      </c>
      <c r="AF96">
        <f>IF(AND(F96="Class",NOT(ISBLANK(E96))),VLOOKUP(E96,Class!A$1:B$12,2,FALSE),"")</f>
        <v>194</v>
      </c>
      <c r="AG96" t="str">
        <f>IF(AND(F96="Vocation",NOT(ISBLANK(E96))),VLOOKUP(E96,Vocation!A$1:B$8,2,FALSE),"")</f>
        <v/>
      </c>
      <c r="AH96" t="str">
        <f>IF(
  LEN(AF96)=0,
    IF(
    LEN(AG96)=0,
    "  0",
    CONCATENATE(REPT(" ",Vocation!B$12-LEN(AG96)),AG96)),
  CONCATENATE(REPT(" ",Vocation!B$12-LEN(AF96)),AF96))</f>
        <v>194</v>
      </c>
      <c r="AI96" t="str">
        <f t="shared" si="54"/>
        <v xml:space="preserve">["SUBTYPE"] = 194; </v>
      </c>
      <c r="AJ96" t="str">
        <f t="shared" si="55"/>
        <v xml:space="preserve">                       </v>
      </c>
      <c r="AK96" t="str">
        <f t="shared" si="56"/>
        <v>0</v>
      </c>
      <c r="AL96" t="str">
        <f t="shared" si="57"/>
        <v xml:space="preserve">["VXP"] = 0; </v>
      </c>
      <c r="AM96" t="str">
        <f t="shared" si="58"/>
        <v>5</v>
      </c>
      <c r="AN96" t="str">
        <f t="shared" si="59"/>
        <v xml:space="preserve">["LP"] =  5; </v>
      </c>
      <c r="AO96" t="str">
        <f t="shared" si="60"/>
        <v>0</v>
      </c>
      <c r="AP96" t="str">
        <f t="shared" si="61"/>
        <v xml:space="preserve">["REP"] = 0; </v>
      </c>
      <c r="AQ96">
        <f>IF(LEN(L96)&gt;0,VLOOKUP(L96,Faction!A$2:B$77,2,FALSE),1)</f>
        <v>1</v>
      </c>
      <c r="AR96" t="str">
        <f t="shared" si="62"/>
        <v xml:space="preserve">["FACTION"] = 1; </v>
      </c>
      <c r="AS96" t="str">
        <f t="shared" si="63"/>
        <v xml:space="preserve">["TIER"] = 1; </v>
      </c>
      <c r="AT96" t="str">
        <f t="shared" si="64"/>
        <v xml:space="preserve">["MIN_LVL"] =  "10"; </v>
      </c>
      <c r="AU96" t="str">
        <f t="shared" si="65"/>
        <v/>
      </c>
      <c r="AV96" t="str">
        <f t="shared" si="66"/>
        <v xml:space="preserve">["NAME"] = { ["EN"] = "Shield-trickery"; }; </v>
      </c>
      <c r="AW96" t="str">
        <f t="shared" si="67"/>
        <v xml:space="preserve">["LORE"] = { ["EN"] = "Present your foe with your shield...to his face."; }; </v>
      </c>
      <c r="AX96" t="str">
        <f t="shared" si="68"/>
        <v xml:space="preserve">["SUMMARY"] = { ["EN"] = "Strike with Shield-bash or Behind the Shield 250 times"; }; </v>
      </c>
      <c r="AY96" t="str">
        <f t="shared" si="69"/>
        <v/>
      </c>
      <c r="AZ96" t="str">
        <f t="shared" si="70"/>
        <v>};</v>
      </c>
    </row>
    <row r="97" spans="1:52" x14ac:dyDescent="0.25">
      <c r="A97">
        <v>1879277325</v>
      </c>
      <c r="B97">
        <v>62</v>
      </c>
      <c r="C97" t="s">
        <v>335</v>
      </c>
      <c r="D97" t="s">
        <v>22</v>
      </c>
      <c r="E97" t="s">
        <v>292</v>
      </c>
      <c r="F97" t="s">
        <v>22</v>
      </c>
      <c r="J97">
        <v>5</v>
      </c>
      <c r="M97" t="s">
        <v>2993</v>
      </c>
      <c r="N97" t="s">
        <v>2020</v>
      </c>
      <c r="O97">
        <v>1</v>
      </c>
      <c r="P97">
        <v>10</v>
      </c>
      <c r="T97" t="str">
        <f t="shared" si="43"/>
        <v xml:space="preserve"> [96] = {["ID"] = 1879277325; }; -- Deadly Insult (Warden)</v>
      </c>
      <c r="U97" s="1" t="str">
        <f t="shared" si="44"/>
        <v xml:space="preserve"> [96] = {["ID"] = 1879277325; ["SAVE_INDEX"] =  62; ["TYPE"] =  8; ["CRV"] = "Class";    ["SUBTYPE"] = 194;                        ["VXP"] = 0; ["LP"] =  5; ["REP"] = 0; ["FACTION"] = 1; ["TIER"] = 1; ["MIN_LVL"] =  "10"; ["NAME"] = { ["EN"] = "Deadly Insult"; }; ["LORE"] = { ["EN"] = "Do not allow your foe to think of any target but yourself."; }; ["SUMMARY"] = { ["EN"] = "Strike with Warden's Taunt or Warden's Aim 250 times"; }; };</v>
      </c>
      <c r="V97">
        <f t="shared" si="45"/>
        <v>96</v>
      </c>
      <c r="W97" t="str">
        <f t="shared" si="46"/>
        <v xml:space="preserve"> [96] = {</v>
      </c>
      <c r="X97" t="str">
        <f t="shared" si="47"/>
        <v xml:space="preserve">["ID"] = 1879277325; </v>
      </c>
      <c r="Y97" t="str">
        <f t="shared" si="48"/>
        <v xml:space="preserve">["ID"] = 1879277325; </v>
      </c>
      <c r="Z97" t="str">
        <f t="shared" si="49"/>
        <v/>
      </c>
      <c r="AA97" t="str">
        <f t="shared" si="50"/>
        <v xml:space="preserve"> (Warden)</v>
      </c>
      <c r="AB97" s="1" t="str">
        <f t="shared" si="51"/>
        <v xml:space="preserve">["SAVE_INDEX"] =  62; </v>
      </c>
      <c r="AC97">
        <f>VLOOKUP(D97,Type!A$2:B$16,2,FALSE)</f>
        <v>8</v>
      </c>
      <c r="AD97" t="str">
        <f t="shared" si="52"/>
        <v xml:space="preserve">["TYPE"] =  8; </v>
      </c>
      <c r="AE97" t="str">
        <f t="shared" si="53"/>
        <v xml:space="preserve">["CRV"] = "Class";    </v>
      </c>
      <c r="AF97">
        <f>IF(AND(F97="Class",NOT(ISBLANK(E97))),VLOOKUP(E97,Class!A$1:B$12,2,FALSE),"")</f>
        <v>194</v>
      </c>
      <c r="AG97" t="str">
        <f>IF(AND(F97="Vocation",NOT(ISBLANK(E97))),VLOOKUP(E97,Vocation!A$1:B$8,2,FALSE),"")</f>
        <v/>
      </c>
      <c r="AH97" t="str">
        <f>IF(
  LEN(AF97)=0,
    IF(
    LEN(AG97)=0,
    "  0",
    CONCATENATE(REPT(" ",Vocation!B$12-LEN(AG97)),AG97)),
  CONCATENATE(REPT(" ",Vocation!B$12-LEN(AF97)),AF97))</f>
        <v>194</v>
      </c>
      <c r="AI97" t="str">
        <f t="shared" si="54"/>
        <v xml:space="preserve">["SUBTYPE"] = 194; </v>
      </c>
      <c r="AJ97" t="str">
        <f t="shared" si="55"/>
        <v xml:space="preserve">                       </v>
      </c>
      <c r="AK97" t="str">
        <f t="shared" si="56"/>
        <v>0</v>
      </c>
      <c r="AL97" t="str">
        <f t="shared" si="57"/>
        <v xml:space="preserve">["VXP"] = 0; </v>
      </c>
      <c r="AM97" t="str">
        <f t="shared" si="58"/>
        <v>5</v>
      </c>
      <c r="AN97" t="str">
        <f t="shared" si="59"/>
        <v xml:space="preserve">["LP"] =  5; </v>
      </c>
      <c r="AO97" t="str">
        <f t="shared" si="60"/>
        <v>0</v>
      </c>
      <c r="AP97" t="str">
        <f t="shared" si="61"/>
        <v xml:space="preserve">["REP"] = 0; </v>
      </c>
      <c r="AQ97">
        <f>IF(LEN(L97)&gt;0,VLOOKUP(L97,Faction!A$2:B$77,2,FALSE),1)</f>
        <v>1</v>
      </c>
      <c r="AR97" t="str">
        <f t="shared" si="62"/>
        <v xml:space="preserve">["FACTION"] = 1; </v>
      </c>
      <c r="AS97" t="str">
        <f t="shared" si="63"/>
        <v xml:space="preserve">["TIER"] = 1; </v>
      </c>
      <c r="AT97" t="str">
        <f t="shared" si="64"/>
        <v xml:space="preserve">["MIN_LVL"] =  "10"; </v>
      </c>
      <c r="AU97" t="str">
        <f t="shared" si="65"/>
        <v/>
      </c>
      <c r="AV97" t="str">
        <f t="shared" si="66"/>
        <v xml:space="preserve">["NAME"] = { ["EN"] = "Deadly Insult"; }; </v>
      </c>
      <c r="AW97" t="str">
        <f t="shared" si="67"/>
        <v xml:space="preserve">["LORE"] = { ["EN"] = "Do not allow your foe to think of any target but yourself."; }; </v>
      </c>
      <c r="AX97" t="str">
        <f t="shared" si="68"/>
        <v xml:space="preserve">["SUMMARY"] = { ["EN"] = "Strike with Warden's Taunt or Warden's Aim 250 times"; }; </v>
      </c>
      <c r="AY97" t="str">
        <f t="shared" si="69"/>
        <v/>
      </c>
      <c r="AZ97" t="str">
        <f t="shared" si="70"/>
        <v>};</v>
      </c>
    </row>
    <row r="98" spans="1:52" x14ac:dyDescent="0.25">
      <c r="A98">
        <v>1879317540</v>
      </c>
      <c r="B98">
        <v>311</v>
      </c>
      <c r="C98" s="2" t="s">
        <v>119</v>
      </c>
      <c r="D98" t="s">
        <v>22</v>
      </c>
      <c r="E98" t="s">
        <v>117</v>
      </c>
      <c r="F98" t="s">
        <v>22</v>
      </c>
      <c r="M98" t="s">
        <v>2791</v>
      </c>
      <c r="N98" t="s">
        <v>2047</v>
      </c>
      <c r="O98">
        <v>0</v>
      </c>
      <c r="P98">
        <v>15</v>
      </c>
      <c r="T98" t="str">
        <f t="shared" si="43"/>
        <v xml:space="preserve"> [97] = {["ID"] = 1879317540; }; -- Class Deeds - Tier 3 (Beorning)</v>
      </c>
      <c r="U98" s="1" t="str">
        <f t="shared" si="44"/>
        <v xml:space="preserve"> [97] = {["ID"] = 1879317540; ["SAVE_INDEX"] = 311; ["TYPE"] =  8; ["CRV"] = "Class";    ["SUBTYPE"] = 214;                        ["VXP"] = 0; ["LP"] =  0; ["REP"] = 0; ["FACTION"] = 1; ["TIER"] = 0; ["MIN_LVL"] =  "15"; ["NAME"] = { ["EN"] = "Class Deeds - Tier 3"; }; ["LORE"] = { ["EN"] = "Complete these three deeds to earn a Class Trait Point."; }; ["SUMMARY"] = { ["EN"] = "Complete the quest The Speech of Animals, and deeds Rattling Roar and Master the Basics"; }; };</v>
      </c>
      <c r="V98">
        <f t="shared" si="45"/>
        <v>97</v>
      </c>
      <c r="W98" t="str">
        <f t="shared" si="46"/>
        <v xml:space="preserve"> [97] = {</v>
      </c>
      <c r="X98" t="str">
        <f t="shared" si="47"/>
        <v xml:space="preserve">["ID"] = 1879317540; </v>
      </c>
      <c r="Y98" t="str">
        <f t="shared" si="48"/>
        <v xml:space="preserve">["ID"] = 1879317540; </v>
      </c>
      <c r="Z98" t="str">
        <f t="shared" si="49"/>
        <v/>
      </c>
      <c r="AA98" t="str">
        <f t="shared" si="50"/>
        <v xml:space="preserve"> (Beorning)</v>
      </c>
      <c r="AB98" s="1" t="str">
        <f t="shared" si="51"/>
        <v xml:space="preserve">["SAVE_INDEX"] = 311; </v>
      </c>
      <c r="AC98">
        <f>VLOOKUP(D98,Type!A$2:B$16,2,FALSE)</f>
        <v>8</v>
      </c>
      <c r="AD98" t="str">
        <f t="shared" si="52"/>
        <v xml:space="preserve">["TYPE"] =  8; </v>
      </c>
      <c r="AE98" t="str">
        <f t="shared" si="53"/>
        <v xml:space="preserve">["CRV"] = "Class";    </v>
      </c>
      <c r="AF98">
        <f>IF(AND(F98="Class",NOT(ISBLANK(E98))),VLOOKUP(E98,Class!A$1:B$12,2,FALSE),"")</f>
        <v>214</v>
      </c>
      <c r="AG98" t="str">
        <f>IF(AND(F98="Vocation",NOT(ISBLANK(E98))),VLOOKUP(E98,Vocation!A$1:B$8,2,FALSE),"")</f>
        <v/>
      </c>
      <c r="AH98" t="str">
        <f>IF(
  LEN(AF98)=0,
    IF(
    LEN(AG98)=0,
    "  0",
    CONCATENATE(REPT(" ",Vocation!B$12-LEN(AG98)),AG98)),
  CONCATENATE(REPT(" ",Vocation!B$12-LEN(AF98)),AF98))</f>
        <v>214</v>
      </c>
      <c r="AI98" t="str">
        <f t="shared" si="54"/>
        <v xml:space="preserve">["SUBTYPE"] = 214; </v>
      </c>
      <c r="AJ98" t="str">
        <f t="shared" si="55"/>
        <v xml:space="preserve">                       </v>
      </c>
      <c r="AK98" t="str">
        <f t="shared" si="56"/>
        <v>0</v>
      </c>
      <c r="AL98" t="str">
        <f t="shared" si="57"/>
        <v xml:space="preserve">["VXP"] = 0; </v>
      </c>
      <c r="AM98" t="str">
        <f t="shared" si="58"/>
        <v>0</v>
      </c>
      <c r="AN98" t="str">
        <f t="shared" si="59"/>
        <v xml:space="preserve">["LP"] =  0; </v>
      </c>
      <c r="AO98" t="str">
        <f t="shared" si="60"/>
        <v>0</v>
      </c>
      <c r="AP98" t="str">
        <f t="shared" si="61"/>
        <v xml:space="preserve">["REP"] = 0; </v>
      </c>
      <c r="AQ98">
        <f>IF(LEN(L98)&gt;0,VLOOKUP(L98,Faction!A$2:B$77,2,FALSE),1)</f>
        <v>1</v>
      </c>
      <c r="AR98" t="str">
        <f t="shared" si="62"/>
        <v xml:space="preserve">["FACTION"] = 1; </v>
      </c>
      <c r="AS98" t="str">
        <f t="shared" si="63"/>
        <v xml:space="preserve">["TIER"] = 0; </v>
      </c>
      <c r="AT98" t="str">
        <f t="shared" si="64"/>
        <v xml:space="preserve">["MIN_LVL"] =  "15"; </v>
      </c>
      <c r="AU98" t="str">
        <f t="shared" si="65"/>
        <v/>
      </c>
      <c r="AV98" t="str">
        <f t="shared" si="66"/>
        <v xml:space="preserve">["NAME"] = { ["EN"] = "Class Deeds - Tier 3"; }; </v>
      </c>
      <c r="AW98" t="str">
        <f t="shared" si="67"/>
        <v xml:space="preserve">["LORE"] = { ["EN"] = "Complete these three deeds to earn a Class Trait Point."; }; </v>
      </c>
      <c r="AX98" t="str">
        <f t="shared" si="68"/>
        <v xml:space="preserve">["SUMMARY"] = { ["EN"] = "Complete the quest The Speech of Animals, and deeds Rattling Roar and Master the Basics"; }; </v>
      </c>
      <c r="AY98" t="str">
        <f t="shared" si="69"/>
        <v/>
      </c>
      <c r="AZ98" t="str">
        <f t="shared" si="70"/>
        <v>};</v>
      </c>
    </row>
    <row r="99" spans="1:52" x14ac:dyDescent="0.25">
      <c r="A99">
        <v>1879317534</v>
      </c>
      <c r="B99">
        <v>64</v>
      </c>
      <c r="C99" t="s">
        <v>128</v>
      </c>
      <c r="D99" t="s">
        <v>22</v>
      </c>
      <c r="E99" t="s">
        <v>117</v>
      </c>
      <c r="F99" t="s">
        <v>22</v>
      </c>
      <c r="J99">
        <v>5</v>
      </c>
      <c r="M99" t="s">
        <v>152</v>
      </c>
      <c r="N99" t="s">
        <v>2128</v>
      </c>
      <c r="O99">
        <v>1</v>
      </c>
      <c r="P99">
        <v>10</v>
      </c>
      <c r="T99" t="str">
        <f t="shared" si="43"/>
        <v xml:space="preserve"> [98] = {["ID"] = 1879317534; }; -- Rattling Roar (Beorning)</v>
      </c>
      <c r="U99" s="1" t="str">
        <f t="shared" si="44"/>
        <v xml:space="preserve"> [98] = {["ID"] = 1879317534; ["SAVE_INDEX"] =  64; ["TYPE"] =  8; ["CRV"] = "Class";    ["SUBTYPE"] = 214;                        ["VXP"] = 0; ["LP"] =  5; ["REP"] = 0; ["FACTION"] = 1; ["TIER"] = 1; ["MIN_LVL"] =  "10"; ["NAME"] = { ["EN"] = "Rattling Roar"; }; ["LORE"] = { ["EN"] = "A fierce bellow braces you for coming conflict and fills your heart with wrath."; }; ["SUMMARY"] = { ["EN"] = "Use Ferocious Roar 150 times"; }; };</v>
      </c>
      <c r="V99">
        <f t="shared" si="45"/>
        <v>98</v>
      </c>
      <c r="W99" t="str">
        <f t="shared" si="46"/>
        <v xml:space="preserve"> [98] = {</v>
      </c>
      <c r="X99" t="str">
        <f t="shared" si="47"/>
        <v xml:space="preserve">["ID"] = 1879317534; </v>
      </c>
      <c r="Y99" t="str">
        <f t="shared" si="48"/>
        <v xml:space="preserve">["ID"] = 1879317534; </v>
      </c>
      <c r="Z99" t="str">
        <f t="shared" si="49"/>
        <v/>
      </c>
      <c r="AA99" t="str">
        <f t="shared" si="50"/>
        <v xml:space="preserve"> (Beorning)</v>
      </c>
      <c r="AB99" s="1" t="str">
        <f t="shared" si="51"/>
        <v xml:space="preserve">["SAVE_INDEX"] =  64; </v>
      </c>
      <c r="AC99">
        <f>VLOOKUP(D99,Type!A$2:B$16,2,FALSE)</f>
        <v>8</v>
      </c>
      <c r="AD99" t="str">
        <f t="shared" si="52"/>
        <v xml:space="preserve">["TYPE"] =  8; </v>
      </c>
      <c r="AE99" t="str">
        <f t="shared" si="53"/>
        <v xml:space="preserve">["CRV"] = "Class";    </v>
      </c>
      <c r="AF99">
        <f>IF(AND(F99="Class",NOT(ISBLANK(E99))),VLOOKUP(E99,Class!A$1:B$12,2,FALSE),"")</f>
        <v>214</v>
      </c>
      <c r="AG99" t="str">
        <f>IF(AND(F99="Vocation",NOT(ISBLANK(E99))),VLOOKUP(E99,Vocation!A$1:B$8,2,FALSE),"")</f>
        <v/>
      </c>
      <c r="AH99" t="str">
        <f>IF(
  LEN(AF99)=0,
    IF(
    LEN(AG99)=0,
    "  0",
    CONCATENATE(REPT(" ",Vocation!B$12-LEN(AG99)),AG99)),
  CONCATENATE(REPT(" ",Vocation!B$12-LEN(AF99)),AF99))</f>
        <v>214</v>
      </c>
      <c r="AI99" t="str">
        <f t="shared" si="54"/>
        <v xml:space="preserve">["SUBTYPE"] = 214; </v>
      </c>
      <c r="AJ99" t="str">
        <f t="shared" si="55"/>
        <v xml:space="preserve">                       </v>
      </c>
      <c r="AK99" t="str">
        <f t="shared" si="56"/>
        <v>0</v>
      </c>
      <c r="AL99" t="str">
        <f t="shared" si="57"/>
        <v xml:space="preserve">["VXP"] = 0; </v>
      </c>
      <c r="AM99" t="str">
        <f t="shared" si="58"/>
        <v>5</v>
      </c>
      <c r="AN99" t="str">
        <f t="shared" si="59"/>
        <v xml:space="preserve">["LP"] =  5; </v>
      </c>
      <c r="AO99" t="str">
        <f t="shared" si="60"/>
        <v>0</v>
      </c>
      <c r="AP99" t="str">
        <f t="shared" si="61"/>
        <v xml:space="preserve">["REP"] = 0; </v>
      </c>
      <c r="AQ99">
        <f>IF(LEN(L99)&gt;0,VLOOKUP(L99,Faction!A$2:B$77,2,FALSE),1)</f>
        <v>1</v>
      </c>
      <c r="AR99" t="str">
        <f t="shared" si="62"/>
        <v xml:space="preserve">["FACTION"] = 1; </v>
      </c>
      <c r="AS99" t="str">
        <f t="shared" si="63"/>
        <v xml:space="preserve">["TIER"] = 1; </v>
      </c>
      <c r="AT99" t="str">
        <f t="shared" si="64"/>
        <v xml:space="preserve">["MIN_LVL"] =  "10"; </v>
      </c>
      <c r="AU99" t="str">
        <f t="shared" si="65"/>
        <v/>
      </c>
      <c r="AV99" t="str">
        <f t="shared" si="66"/>
        <v xml:space="preserve">["NAME"] = { ["EN"] = "Rattling Roar"; }; </v>
      </c>
      <c r="AW99" t="str">
        <f t="shared" si="67"/>
        <v xml:space="preserve">["LORE"] = { ["EN"] = "A fierce bellow braces you for coming conflict and fills your heart with wrath."; }; </v>
      </c>
      <c r="AX99" t="str">
        <f t="shared" si="68"/>
        <v xml:space="preserve">["SUMMARY"] = { ["EN"] = "Use Ferocious Roar 150 times"; }; </v>
      </c>
      <c r="AY99" t="str">
        <f t="shared" si="69"/>
        <v/>
      </c>
      <c r="AZ99" t="str">
        <f t="shared" si="70"/>
        <v>};</v>
      </c>
    </row>
    <row r="100" spans="1:52" x14ac:dyDescent="0.25">
      <c r="A100">
        <v>1879317529</v>
      </c>
      <c r="B100">
        <v>65</v>
      </c>
      <c r="C100" t="s">
        <v>129</v>
      </c>
      <c r="D100" t="s">
        <v>22</v>
      </c>
      <c r="E100" t="s">
        <v>117</v>
      </c>
      <c r="F100" t="s">
        <v>22</v>
      </c>
      <c r="J100">
        <v>5</v>
      </c>
      <c r="M100" t="s">
        <v>153</v>
      </c>
      <c r="N100" t="s">
        <v>2125</v>
      </c>
      <c r="O100">
        <v>1</v>
      </c>
      <c r="P100">
        <v>10</v>
      </c>
      <c r="T100" t="str">
        <f t="shared" si="43"/>
        <v xml:space="preserve"> [99] = {["ID"] = 1879317529; }; -- Master the Basics (Beorning)</v>
      </c>
      <c r="U100" s="1" t="str">
        <f t="shared" si="44"/>
        <v xml:space="preserve"> [99] = {["ID"] = 1879317529; ["SAVE_INDEX"] =  65; ["TYPE"] =  8; ["CRV"] = "Class";    ["SUBTYPE"] = 214;                        ["VXP"] = 0; ["LP"] =  5; ["REP"] = 0; ["FACTION"] = 1; ["TIER"] = 1; ["MIN_LVL"] =  "10"; ["NAME"] = { ["EN"] = "Master the Basics"; }; ["LORE"] = { ["EN"] = "You are a fierce fighter who knows there is always room for improvement."; }; ["SUMMARY"] = { ["EN"] = "Use Slash 500 times"; }; };</v>
      </c>
      <c r="V100">
        <f t="shared" si="45"/>
        <v>99</v>
      </c>
      <c r="W100" t="str">
        <f t="shared" si="46"/>
        <v xml:space="preserve"> [99] = {</v>
      </c>
      <c r="X100" t="str">
        <f t="shared" si="47"/>
        <v xml:space="preserve">["ID"] = 1879317529; </v>
      </c>
      <c r="Y100" t="str">
        <f t="shared" si="48"/>
        <v xml:space="preserve">["ID"] = 1879317529; </v>
      </c>
      <c r="Z100" t="str">
        <f t="shared" si="49"/>
        <v/>
      </c>
      <c r="AA100" t="str">
        <f t="shared" si="50"/>
        <v xml:space="preserve"> (Beorning)</v>
      </c>
      <c r="AB100" s="1" t="str">
        <f t="shared" si="51"/>
        <v xml:space="preserve">["SAVE_INDEX"] =  65; </v>
      </c>
      <c r="AC100">
        <f>VLOOKUP(D100,Type!A$2:B$16,2,FALSE)</f>
        <v>8</v>
      </c>
      <c r="AD100" t="str">
        <f t="shared" si="52"/>
        <v xml:space="preserve">["TYPE"] =  8; </v>
      </c>
      <c r="AE100" t="str">
        <f t="shared" si="53"/>
        <v xml:space="preserve">["CRV"] = "Class";    </v>
      </c>
      <c r="AF100">
        <f>IF(AND(F100="Class",NOT(ISBLANK(E100))),VLOOKUP(E100,Class!A$1:B$12,2,FALSE),"")</f>
        <v>214</v>
      </c>
      <c r="AG100" t="str">
        <f>IF(AND(F100="Vocation",NOT(ISBLANK(E100))),VLOOKUP(E100,Vocation!A$1:B$8,2,FALSE),"")</f>
        <v/>
      </c>
      <c r="AH100" t="str">
        <f>IF(
  LEN(AF100)=0,
    IF(
    LEN(AG100)=0,
    "  0",
    CONCATENATE(REPT(" ",Vocation!B$12-LEN(AG100)),AG100)),
  CONCATENATE(REPT(" ",Vocation!B$12-LEN(AF100)),AF100))</f>
        <v>214</v>
      </c>
      <c r="AI100" t="str">
        <f t="shared" si="54"/>
        <v xml:space="preserve">["SUBTYPE"] = 214; </v>
      </c>
      <c r="AJ100" t="str">
        <f t="shared" si="55"/>
        <v xml:space="preserve">                       </v>
      </c>
      <c r="AK100" t="str">
        <f t="shared" si="56"/>
        <v>0</v>
      </c>
      <c r="AL100" t="str">
        <f t="shared" si="57"/>
        <v xml:space="preserve">["VXP"] = 0; </v>
      </c>
      <c r="AM100" t="str">
        <f t="shared" si="58"/>
        <v>5</v>
      </c>
      <c r="AN100" t="str">
        <f t="shared" si="59"/>
        <v xml:space="preserve">["LP"] =  5; </v>
      </c>
      <c r="AO100" t="str">
        <f t="shared" si="60"/>
        <v>0</v>
      </c>
      <c r="AP100" t="str">
        <f t="shared" si="61"/>
        <v xml:space="preserve">["REP"] = 0; </v>
      </c>
      <c r="AQ100">
        <f>IF(LEN(L100)&gt;0,VLOOKUP(L100,Faction!A$2:B$77,2,FALSE),1)</f>
        <v>1</v>
      </c>
      <c r="AR100" t="str">
        <f t="shared" si="62"/>
        <v xml:space="preserve">["FACTION"] = 1; </v>
      </c>
      <c r="AS100" t="str">
        <f t="shared" si="63"/>
        <v xml:space="preserve">["TIER"] = 1; </v>
      </c>
      <c r="AT100" t="str">
        <f t="shared" si="64"/>
        <v xml:space="preserve">["MIN_LVL"] =  "10"; </v>
      </c>
      <c r="AU100" t="str">
        <f t="shared" si="65"/>
        <v/>
      </c>
      <c r="AV100" t="str">
        <f t="shared" si="66"/>
        <v xml:space="preserve">["NAME"] = { ["EN"] = "Master the Basics"; }; </v>
      </c>
      <c r="AW100" t="str">
        <f t="shared" si="67"/>
        <v xml:space="preserve">["LORE"] = { ["EN"] = "You are a fierce fighter who knows there is always room for improvement."; }; </v>
      </c>
      <c r="AX100" t="str">
        <f t="shared" si="68"/>
        <v xml:space="preserve">["SUMMARY"] = { ["EN"] = "Use Slash 500 times"; }; </v>
      </c>
      <c r="AY100" t="str">
        <f t="shared" si="69"/>
        <v/>
      </c>
      <c r="AZ100" t="str">
        <f t="shared" si="70"/>
        <v>};</v>
      </c>
    </row>
    <row r="101" spans="1:52" x14ac:dyDescent="0.25">
      <c r="A101">
        <v>1879428311</v>
      </c>
      <c r="B101">
        <v>419</v>
      </c>
      <c r="C101" s="2" t="s">
        <v>119</v>
      </c>
      <c r="D101" t="s">
        <v>22</v>
      </c>
      <c r="E101" t="s">
        <v>3224</v>
      </c>
      <c r="F101" t="s">
        <v>22</v>
      </c>
      <c r="M101" t="s">
        <v>3253</v>
      </c>
      <c r="N101" t="s">
        <v>3252</v>
      </c>
      <c r="O101">
        <v>0</v>
      </c>
      <c r="P101">
        <v>15</v>
      </c>
      <c r="T101" t="str">
        <f t="shared" si="43"/>
        <v>[100] = {["ID"] = 1879428311; }; -- Class Deeds - Tier 3 (Brawler)</v>
      </c>
      <c r="U101" s="1" t="str">
        <f t="shared" si="44"/>
        <v>[100] = {["ID"] = 1879428311; ["SAVE_INDEX"] = 419; ["TYPE"] =  8; ["CRV"] = "Class";    ["SUBTYPE"] = 215;                        ["VXP"] = 0; ["LP"] =  0; ["REP"] = 0; ["FACTION"] = 1; ["TIER"] = 0; ["MIN_LVL"] =  "15"; ["NAME"] = { ["EN"] = "Class Deeds - Tier 3"; }; ["LORE"] = { ["EN"] = "Complete these two deeds to earn a Class Trait Point."; }; ["SUMMARY"] = { ["EN"] = "Complete The Way of the Maelstrom, and Way of the Fulcrum"; }; };</v>
      </c>
      <c r="V101">
        <f t="shared" si="45"/>
        <v>100</v>
      </c>
      <c r="W101" t="str">
        <f t="shared" si="46"/>
        <v>[100] = {</v>
      </c>
      <c r="X101" t="str">
        <f t="shared" si="47"/>
        <v xml:space="preserve">["ID"] = 1879428311; </v>
      </c>
      <c r="Y101" t="str">
        <f t="shared" si="48"/>
        <v xml:space="preserve">["ID"] = 1879428311; </v>
      </c>
      <c r="Z101" t="str">
        <f t="shared" si="49"/>
        <v/>
      </c>
      <c r="AA101" t="str">
        <f t="shared" si="50"/>
        <v xml:space="preserve"> (Brawler)</v>
      </c>
      <c r="AB101" s="1" t="str">
        <f t="shared" si="51"/>
        <v xml:space="preserve">["SAVE_INDEX"] = 419; </v>
      </c>
      <c r="AC101">
        <f>VLOOKUP(D101,Type!A$2:B$16,2,FALSE)</f>
        <v>8</v>
      </c>
      <c r="AD101" t="str">
        <f t="shared" si="52"/>
        <v xml:space="preserve">["TYPE"] =  8; </v>
      </c>
      <c r="AE101" t="str">
        <f t="shared" si="53"/>
        <v xml:space="preserve">["CRV"] = "Class";    </v>
      </c>
      <c r="AF101">
        <f>IF(AND(F101="Class",NOT(ISBLANK(E101))),VLOOKUP(E101,Class!A$1:B$12,2,FALSE),"")</f>
        <v>215</v>
      </c>
      <c r="AG101" t="str">
        <f>IF(AND(F101="Vocation",NOT(ISBLANK(E101))),VLOOKUP(E101,Vocation!A$1:B$8,2,FALSE),"")</f>
        <v/>
      </c>
      <c r="AH101" t="str">
        <f>IF(
  LEN(AF101)=0,
    IF(
    LEN(AG101)=0,
    "  0",
    CONCATENATE(REPT(" ",Vocation!B$12-LEN(AG101)),AG101)),
  CONCATENATE(REPT(" ",Vocation!B$12-LEN(AF101)),AF101))</f>
        <v>215</v>
      </c>
      <c r="AI101" t="str">
        <f t="shared" si="54"/>
        <v xml:space="preserve">["SUBTYPE"] = 215; </v>
      </c>
      <c r="AJ101" t="str">
        <f t="shared" si="55"/>
        <v xml:space="preserve">                       </v>
      </c>
      <c r="AK101" t="str">
        <f t="shared" si="56"/>
        <v>0</v>
      </c>
      <c r="AL101" t="str">
        <f t="shared" si="57"/>
        <v xml:space="preserve">["VXP"] = 0; </v>
      </c>
      <c r="AM101" t="str">
        <f t="shared" si="58"/>
        <v>0</v>
      </c>
      <c r="AN101" t="str">
        <f t="shared" si="59"/>
        <v xml:space="preserve">["LP"] =  0; </v>
      </c>
      <c r="AO101" t="str">
        <f t="shared" si="60"/>
        <v>0</v>
      </c>
      <c r="AP101" t="str">
        <f t="shared" si="61"/>
        <v xml:space="preserve">["REP"] = 0; </v>
      </c>
      <c r="AQ101">
        <f>IF(LEN(L101)&gt;0,VLOOKUP(L101,Faction!A$2:B$77,2,FALSE),1)</f>
        <v>1</v>
      </c>
      <c r="AR101" t="str">
        <f t="shared" si="62"/>
        <v xml:space="preserve">["FACTION"] = 1; </v>
      </c>
      <c r="AS101" t="str">
        <f t="shared" si="63"/>
        <v xml:space="preserve">["TIER"] = 0; </v>
      </c>
      <c r="AT101" t="str">
        <f t="shared" si="64"/>
        <v xml:space="preserve">["MIN_LVL"] =  "15"; </v>
      </c>
      <c r="AU101" t="str">
        <f t="shared" si="65"/>
        <v/>
      </c>
      <c r="AV101" t="str">
        <f t="shared" si="66"/>
        <v xml:space="preserve">["NAME"] = { ["EN"] = "Class Deeds - Tier 3"; }; </v>
      </c>
      <c r="AW101" t="str">
        <f t="shared" si="67"/>
        <v xml:space="preserve">["LORE"] = { ["EN"] = "Complete these two deeds to earn a Class Trait Point."; }; </v>
      </c>
      <c r="AX101" t="str">
        <f t="shared" si="68"/>
        <v xml:space="preserve">["SUMMARY"] = { ["EN"] = "Complete The Way of the Maelstrom, and Way of the Fulcrum"; }; </v>
      </c>
      <c r="AY101" t="str">
        <f t="shared" si="69"/>
        <v/>
      </c>
      <c r="AZ101" t="str">
        <f t="shared" si="70"/>
        <v>};</v>
      </c>
    </row>
    <row r="102" spans="1:52" x14ac:dyDescent="0.25">
      <c r="A102">
        <v>1879428319</v>
      </c>
      <c r="B102">
        <v>420</v>
      </c>
      <c r="C102" t="s">
        <v>3254</v>
      </c>
      <c r="D102" t="s">
        <v>22</v>
      </c>
      <c r="E102" t="s">
        <v>3224</v>
      </c>
      <c r="F102" t="s">
        <v>22</v>
      </c>
      <c r="J102">
        <v>5</v>
      </c>
      <c r="M102" t="s">
        <v>3256</v>
      </c>
      <c r="N102" t="s">
        <v>3255</v>
      </c>
      <c r="O102">
        <v>1</v>
      </c>
      <c r="P102">
        <v>10</v>
      </c>
      <c r="T102" t="str">
        <f t="shared" si="43"/>
        <v>[101] = {["ID"] = 1879428319; }; -- The Way of the Maelstrom (Brawler)</v>
      </c>
      <c r="U102" s="1" t="str">
        <f t="shared" si="44"/>
        <v>[101] = {["ID"] = 1879428319; ["SAVE_INDEX"] = 420; ["TYPE"] =  8; ["CRV"] = "Class";    ["SUBTYPE"] = 215;                        ["VXP"] = 0; ["LP"] =  5; ["REP"] = 0; ["FACTION"] = 1; ["TIER"] = 1; ["MIN_LVL"] =  "10"; ["NAME"] = { ["EN"] = "The Way of the Maelstrom"; }; ["LORE"] = { ["EN"] = "They say the best defence is a good offence. Some Brawlers live this principle."; }; ["SUMMARY"] = { ["EN"] = "Use The Maelstrom-specific skills 100 times"; }; };</v>
      </c>
      <c r="V102">
        <f t="shared" si="45"/>
        <v>101</v>
      </c>
      <c r="W102" t="str">
        <f t="shared" si="46"/>
        <v>[101] = {</v>
      </c>
      <c r="X102" t="str">
        <f t="shared" si="47"/>
        <v xml:space="preserve">["ID"] = 1879428319; </v>
      </c>
      <c r="Y102" t="str">
        <f t="shared" si="48"/>
        <v xml:space="preserve">["ID"] = 1879428319; </v>
      </c>
      <c r="Z102" t="str">
        <f t="shared" si="49"/>
        <v/>
      </c>
      <c r="AA102" t="str">
        <f t="shared" si="50"/>
        <v xml:space="preserve"> (Brawler)</v>
      </c>
      <c r="AB102" s="1" t="str">
        <f t="shared" si="51"/>
        <v xml:space="preserve">["SAVE_INDEX"] = 420; </v>
      </c>
      <c r="AC102">
        <f>VLOOKUP(D102,Type!A$2:B$16,2,FALSE)</f>
        <v>8</v>
      </c>
      <c r="AD102" t="str">
        <f t="shared" si="52"/>
        <v xml:space="preserve">["TYPE"] =  8; </v>
      </c>
      <c r="AE102" t="str">
        <f t="shared" si="53"/>
        <v xml:space="preserve">["CRV"] = "Class";    </v>
      </c>
      <c r="AF102">
        <f>IF(AND(F102="Class",NOT(ISBLANK(E102))),VLOOKUP(E102,Class!A$1:B$12,2,FALSE),"")</f>
        <v>215</v>
      </c>
      <c r="AG102" t="str">
        <f>IF(AND(F102="Vocation",NOT(ISBLANK(E102))),VLOOKUP(E102,Vocation!A$1:B$8,2,FALSE),"")</f>
        <v/>
      </c>
      <c r="AH102" t="str">
        <f>IF(
  LEN(AF102)=0,
    IF(
    LEN(AG102)=0,
    "  0",
    CONCATENATE(REPT(" ",Vocation!B$12-LEN(AG102)),AG102)),
  CONCATENATE(REPT(" ",Vocation!B$12-LEN(AF102)),AF102))</f>
        <v>215</v>
      </c>
      <c r="AI102" t="str">
        <f t="shared" si="54"/>
        <v xml:space="preserve">["SUBTYPE"] = 215; </v>
      </c>
      <c r="AJ102" t="str">
        <f t="shared" si="55"/>
        <v xml:space="preserve">                       </v>
      </c>
      <c r="AK102" t="str">
        <f t="shared" si="56"/>
        <v>0</v>
      </c>
      <c r="AL102" t="str">
        <f t="shared" si="57"/>
        <v xml:space="preserve">["VXP"] = 0; </v>
      </c>
      <c r="AM102" t="str">
        <f t="shared" si="58"/>
        <v>5</v>
      </c>
      <c r="AN102" t="str">
        <f t="shared" si="59"/>
        <v xml:space="preserve">["LP"] =  5; </v>
      </c>
      <c r="AO102" t="str">
        <f t="shared" si="60"/>
        <v>0</v>
      </c>
      <c r="AP102" t="str">
        <f t="shared" si="61"/>
        <v xml:space="preserve">["REP"] = 0; </v>
      </c>
      <c r="AQ102">
        <f>IF(LEN(L102)&gt;0,VLOOKUP(L102,Faction!A$2:B$77,2,FALSE),1)</f>
        <v>1</v>
      </c>
      <c r="AR102" t="str">
        <f t="shared" si="62"/>
        <v xml:space="preserve">["FACTION"] = 1; </v>
      </c>
      <c r="AS102" t="str">
        <f t="shared" si="63"/>
        <v xml:space="preserve">["TIER"] = 1; </v>
      </c>
      <c r="AT102" t="str">
        <f t="shared" si="64"/>
        <v xml:space="preserve">["MIN_LVL"] =  "10"; </v>
      </c>
      <c r="AU102" t="str">
        <f t="shared" si="65"/>
        <v/>
      </c>
      <c r="AV102" t="str">
        <f t="shared" si="66"/>
        <v xml:space="preserve">["NAME"] = { ["EN"] = "The Way of the Maelstrom"; }; </v>
      </c>
      <c r="AW102" t="str">
        <f t="shared" si="67"/>
        <v xml:space="preserve">["LORE"] = { ["EN"] = "They say the best defence is a good offence. Some Brawlers live this principle."; }; </v>
      </c>
      <c r="AX102" t="str">
        <f t="shared" si="68"/>
        <v xml:space="preserve">["SUMMARY"] = { ["EN"] = "Use The Maelstrom-specific skills 100 times"; }; </v>
      </c>
      <c r="AY102" t="str">
        <f t="shared" si="69"/>
        <v/>
      </c>
      <c r="AZ102" t="str">
        <f t="shared" si="70"/>
        <v>};</v>
      </c>
    </row>
    <row r="103" spans="1:52" x14ac:dyDescent="0.25">
      <c r="A103">
        <v>1879428324</v>
      </c>
      <c r="B103">
        <v>421</v>
      </c>
      <c r="C103" t="s">
        <v>3257</v>
      </c>
      <c r="D103" t="s">
        <v>22</v>
      </c>
      <c r="E103" t="s">
        <v>3224</v>
      </c>
      <c r="F103" t="s">
        <v>22</v>
      </c>
      <c r="J103">
        <v>5</v>
      </c>
      <c r="M103" t="s">
        <v>3259</v>
      </c>
      <c r="N103" t="s">
        <v>3258</v>
      </c>
      <c r="O103">
        <v>1</v>
      </c>
      <c r="P103">
        <v>10</v>
      </c>
      <c r="T103" t="str">
        <f t="shared" si="43"/>
        <v>[102] = {["ID"] = 1879428324; }; -- The Way of the Fulcrum (Brawler)</v>
      </c>
      <c r="U103" s="1" t="str">
        <f t="shared" si="44"/>
        <v>[102] = {["ID"] = 1879428324; ["SAVE_INDEX"] = 421; ["TYPE"] =  8; ["CRV"] = "Class";    ["SUBTYPE"] = 215;                        ["VXP"] = 0; ["LP"] =  5; ["REP"] = 0; ["FACTION"] = 1; ["TIER"] = 1; ["MIN_LVL"] =  "10"; ["NAME"] = { ["EN"] = "The Way of the Fulcrum"; }; ["LORE"] = { ["EN"] = "Fight in a way that allows your fellows to rely upon you, and forces your enemies to prioritize you."; }; ["SUMMARY"] = { ["EN"] = "Use The Fulcrum-specific skills 125 times"; }; };</v>
      </c>
      <c r="V103">
        <f t="shared" si="45"/>
        <v>102</v>
      </c>
      <c r="W103" t="str">
        <f t="shared" si="46"/>
        <v>[102] = {</v>
      </c>
      <c r="X103" t="str">
        <f t="shared" si="47"/>
        <v xml:space="preserve">["ID"] = 1879428324; </v>
      </c>
      <c r="Y103" t="str">
        <f t="shared" si="48"/>
        <v xml:space="preserve">["ID"] = 1879428324; </v>
      </c>
      <c r="Z103" t="str">
        <f t="shared" si="49"/>
        <v/>
      </c>
      <c r="AA103" t="str">
        <f t="shared" si="50"/>
        <v xml:space="preserve"> (Brawler)</v>
      </c>
      <c r="AB103" s="1" t="str">
        <f t="shared" si="51"/>
        <v xml:space="preserve">["SAVE_INDEX"] = 421; </v>
      </c>
      <c r="AC103">
        <f>VLOOKUP(D103,Type!A$2:B$16,2,FALSE)</f>
        <v>8</v>
      </c>
      <c r="AD103" t="str">
        <f t="shared" si="52"/>
        <v xml:space="preserve">["TYPE"] =  8; </v>
      </c>
      <c r="AE103" t="str">
        <f t="shared" si="53"/>
        <v xml:space="preserve">["CRV"] = "Class";    </v>
      </c>
      <c r="AF103">
        <f>IF(AND(F103="Class",NOT(ISBLANK(E103))),VLOOKUP(E103,Class!A$1:B$12,2,FALSE),"")</f>
        <v>215</v>
      </c>
      <c r="AG103" t="str">
        <f>IF(AND(F103="Vocation",NOT(ISBLANK(E103))),VLOOKUP(E103,Vocation!A$1:B$8,2,FALSE),"")</f>
        <v/>
      </c>
      <c r="AH103" t="str">
        <f>IF(
  LEN(AF103)=0,
    IF(
    LEN(AG103)=0,
    "  0",
    CONCATENATE(REPT(" ",Vocation!B$12-LEN(AG103)),AG103)),
  CONCATENATE(REPT(" ",Vocation!B$12-LEN(AF103)),AF103))</f>
        <v>215</v>
      </c>
      <c r="AI103" t="str">
        <f t="shared" si="54"/>
        <v xml:space="preserve">["SUBTYPE"] = 215; </v>
      </c>
      <c r="AJ103" t="str">
        <f t="shared" si="55"/>
        <v xml:space="preserve">                       </v>
      </c>
      <c r="AK103" t="str">
        <f t="shared" si="56"/>
        <v>0</v>
      </c>
      <c r="AL103" t="str">
        <f t="shared" si="57"/>
        <v xml:space="preserve">["VXP"] = 0; </v>
      </c>
      <c r="AM103" t="str">
        <f t="shared" si="58"/>
        <v>5</v>
      </c>
      <c r="AN103" t="str">
        <f t="shared" si="59"/>
        <v xml:space="preserve">["LP"] =  5; </v>
      </c>
      <c r="AO103" t="str">
        <f t="shared" si="60"/>
        <v>0</v>
      </c>
      <c r="AP103" t="str">
        <f t="shared" si="61"/>
        <v xml:space="preserve">["REP"] = 0; </v>
      </c>
      <c r="AQ103">
        <f>IF(LEN(L103)&gt;0,VLOOKUP(L103,Faction!A$2:B$77,2,FALSE),1)</f>
        <v>1</v>
      </c>
      <c r="AR103" t="str">
        <f t="shared" si="62"/>
        <v xml:space="preserve">["FACTION"] = 1; </v>
      </c>
      <c r="AS103" t="str">
        <f t="shared" si="63"/>
        <v xml:space="preserve">["TIER"] = 1; </v>
      </c>
      <c r="AT103" t="str">
        <f t="shared" si="64"/>
        <v xml:space="preserve">["MIN_LVL"] =  "10"; </v>
      </c>
      <c r="AU103" t="str">
        <f t="shared" si="65"/>
        <v/>
      </c>
      <c r="AV103" t="str">
        <f t="shared" si="66"/>
        <v xml:space="preserve">["NAME"] = { ["EN"] = "The Way of the Fulcrum"; }; </v>
      </c>
      <c r="AW103" t="str">
        <f t="shared" si="67"/>
        <v xml:space="preserve">["LORE"] = { ["EN"] = "Fight in a way that allows your fellows to rely upon you, and forces your enemies to prioritize you."; }; </v>
      </c>
      <c r="AX103" t="str">
        <f t="shared" si="68"/>
        <v xml:space="preserve">["SUMMARY"] = { ["EN"] = "Use The Fulcrum-specific skills 125 times"; }; </v>
      </c>
      <c r="AY103" t="str">
        <f t="shared" si="69"/>
        <v/>
      </c>
      <c r="AZ103" t="str">
        <f t="shared" si="70"/>
        <v>};</v>
      </c>
    </row>
    <row r="104" spans="1:52" x14ac:dyDescent="0.25">
      <c r="A104">
        <v>1879277104</v>
      </c>
      <c r="B104">
        <v>312</v>
      </c>
      <c r="C104" s="2" t="s">
        <v>119</v>
      </c>
      <c r="D104" t="s">
        <v>22</v>
      </c>
      <c r="E104" t="s">
        <v>145</v>
      </c>
      <c r="F104" t="s">
        <v>22</v>
      </c>
      <c r="M104" t="s">
        <v>2792</v>
      </c>
      <c r="N104" t="s">
        <v>2047</v>
      </c>
      <c r="O104">
        <v>0</v>
      </c>
      <c r="P104">
        <v>15</v>
      </c>
      <c r="T104" t="str">
        <f t="shared" si="43"/>
        <v>[103] = {["ID"] = 1879277104; }; -- Class Deeds - Tier 3 (Burglar)</v>
      </c>
      <c r="U104" s="1" t="str">
        <f t="shared" si="44"/>
        <v>[103] = {["ID"] = 1879277104; ["SAVE_INDEX"] = 312; ["TYPE"] =  8; ["CRV"] = "Class";    ["SUBTYPE"] =  40;                        ["VXP"] = 0; ["LP"] =  0; ["REP"] = 0; ["FACTION"] = 1; ["TIER"] = 0; ["MIN_LVL"] =  "15"; ["NAME"] = { ["EN"] = "Class Deeds - Tier 3"; }; ["LORE"] = { ["EN"] = "Complete these three deeds to earn a Class Trait Point."; }; ["SUMMARY"] = { ["EN"] = "Complete the quest A Thief in the Night, and deeds Cruel Odds and Bleeding is Better"; }; };</v>
      </c>
      <c r="V104">
        <f t="shared" si="45"/>
        <v>103</v>
      </c>
      <c r="W104" t="str">
        <f t="shared" si="46"/>
        <v>[103] = {</v>
      </c>
      <c r="X104" t="str">
        <f t="shared" si="47"/>
        <v xml:space="preserve">["ID"] = 1879277104; </v>
      </c>
      <c r="Y104" t="str">
        <f t="shared" si="48"/>
        <v xml:space="preserve">["ID"] = 1879277104; </v>
      </c>
      <c r="Z104" t="str">
        <f t="shared" si="49"/>
        <v/>
      </c>
      <c r="AA104" t="str">
        <f t="shared" si="50"/>
        <v xml:space="preserve"> (Burglar)</v>
      </c>
      <c r="AB104" s="1" t="str">
        <f t="shared" si="51"/>
        <v xml:space="preserve">["SAVE_INDEX"] = 312; </v>
      </c>
      <c r="AC104">
        <f>VLOOKUP(D104,Type!A$2:B$16,2,FALSE)</f>
        <v>8</v>
      </c>
      <c r="AD104" t="str">
        <f t="shared" si="52"/>
        <v xml:space="preserve">["TYPE"] =  8; </v>
      </c>
      <c r="AE104" t="str">
        <f t="shared" si="53"/>
        <v xml:space="preserve">["CRV"] = "Class";    </v>
      </c>
      <c r="AF104">
        <f>IF(AND(F104="Class",NOT(ISBLANK(E104))),VLOOKUP(E104,Class!A$1:B$12,2,FALSE),"")</f>
        <v>40</v>
      </c>
      <c r="AG104" t="str">
        <f>IF(AND(F104="Vocation",NOT(ISBLANK(E104))),VLOOKUP(E104,Vocation!A$1:B$8,2,FALSE),"")</f>
        <v/>
      </c>
      <c r="AH104" t="str">
        <f>IF(
  LEN(AF104)=0,
    IF(
    LEN(AG104)=0,
    "  0",
    CONCATENATE(REPT(" ",Vocation!B$12-LEN(AG104)),AG104)),
  CONCATENATE(REPT(" ",Vocation!B$12-LEN(AF104)),AF104))</f>
        <v xml:space="preserve"> 40</v>
      </c>
      <c r="AI104" t="str">
        <f t="shared" si="54"/>
        <v xml:space="preserve">["SUBTYPE"] =  40; </v>
      </c>
      <c r="AJ104" t="str">
        <f t="shared" si="55"/>
        <v xml:space="preserve">                       </v>
      </c>
      <c r="AK104" t="str">
        <f t="shared" si="56"/>
        <v>0</v>
      </c>
      <c r="AL104" t="str">
        <f t="shared" si="57"/>
        <v xml:space="preserve">["VXP"] = 0; </v>
      </c>
      <c r="AM104" t="str">
        <f t="shared" si="58"/>
        <v>0</v>
      </c>
      <c r="AN104" t="str">
        <f t="shared" si="59"/>
        <v xml:space="preserve">["LP"] =  0; </v>
      </c>
      <c r="AO104" t="str">
        <f t="shared" si="60"/>
        <v>0</v>
      </c>
      <c r="AP104" t="str">
        <f t="shared" si="61"/>
        <v xml:space="preserve">["REP"] = 0; </v>
      </c>
      <c r="AQ104">
        <f>IF(LEN(L104)&gt;0,VLOOKUP(L104,Faction!A$2:B$77,2,FALSE),1)</f>
        <v>1</v>
      </c>
      <c r="AR104" t="str">
        <f t="shared" si="62"/>
        <v xml:space="preserve">["FACTION"] = 1; </v>
      </c>
      <c r="AS104" t="str">
        <f t="shared" si="63"/>
        <v xml:space="preserve">["TIER"] = 0; </v>
      </c>
      <c r="AT104" t="str">
        <f t="shared" si="64"/>
        <v xml:space="preserve">["MIN_LVL"] =  "15"; </v>
      </c>
      <c r="AU104" t="str">
        <f t="shared" si="65"/>
        <v/>
      </c>
      <c r="AV104" t="str">
        <f t="shared" si="66"/>
        <v xml:space="preserve">["NAME"] = { ["EN"] = "Class Deeds - Tier 3"; }; </v>
      </c>
      <c r="AW104" t="str">
        <f t="shared" si="67"/>
        <v xml:space="preserve">["LORE"] = { ["EN"] = "Complete these three deeds to earn a Class Trait Point."; }; </v>
      </c>
      <c r="AX104" t="str">
        <f t="shared" si="68"/>
        <v xml:space="preserve">["SUMMARY"] = { ["EN"] = "Complete the quest A Thief in the Night, and deeds Cruel Odds and Bleeding is Better"; }; </v>
      </c>
      <c r="AY104" t="str">
        <f t="shared" si="69"/>
        <v/>
      </c>
      <c r="AZ104" t="str">
        <f t="shared" si="70"/>
        <v>};</v>
      </c>
    </row>
    <row r="105" spans="1:52" x14ac:dyDescent="0.25">
      <c r="A105">
        <v>1879277435</v>
      </c>
      <c r="B105">
        <v>66</v>
      </c>
      <c r="C105" t="s">
        <v>183</v>
      </c>
      <c r="D105" t="s">
        <v>22</v>
      </c>
      <c r="E105" t="s">
        <v>145</v>
      </c>
      <c r="F105" t="s">
        <v>22</v>
      </c>
      <c r="J105">
        <v>5</v>
      </c>
      <c r="M105" t="s">
        <v>185</v>
      </c>
      <c r="N105" t="s">
        <v>2001</v>
      </c>
      <c r="O105">
        <v>1</v>
      </c>
      <c r="P105">
        <v>10</v>
      </c>
      <c r="T105" t="str">
        <f t="shared" si="43"/>
        <v>[104] = {["ID"] = 1879277435; }; -- Cruel Odds (Burglar)</v>
      </c>
      <c r="U105" s="1" t="str">
        <f t="shared" si="44"/>
        <v>[104] = {["ID"] = 1879277435; ["SAVE_INDEX"] =  66; ["TYPE"] =  8; ["CRV"] = "Class";    ["SUBTYPE"] =  40;                        ["VXP"] = 0; ["LP"] =  5; ["REP"] = 0; ["FACTION"] = 1; ["TIER"] = 1; ["MIN_LVL"] =  "10"; ["NAME"] = { ["EN"] = "Cruel Odds"; }; ["LORE"] = { ["EN"] = "To better twist chance in your favour, you must first master the art of piling victory on top of success."; }; ["SUMMARY"] = { ["EN"] = "Achieve a critical hit with any skill unlocked by a Critical Hit 200 times"; }; };</v>
      </c>
      <c r="V105">
        <f t="shared" si="45"/>
        <v>104</v>
      </c>
      <c r="W105" t="str">
        <f t="shared" si="46"/>
        <v>[104] = {</v>
      </c>
      <c r="X105" t="str">
        <f t="shared" si="47"/>
        <v xml:space="preserve">["ID"] = 1879277435; </v>
      </c>
      <c r="Y105" t="str">
        <f t="shared" si="48"/>
        <v xml:space="preserve">["ID"] = 1879277435; </v>
      </c>
      <c r="Z105" t="str">
        <f t="shared" si="49"/>
        <v/>
      </c>
      <c r="AA105" t="str">
        <f t="shared" si="50"/>
        <v xml:space="preserve"> (Burglar)</v>
      </c>
      <c r="AB105" s="1" t="str">
        <f t="shared" si="51"/>
        <v xml:space="preserve">["SAVE_INDEX"] =  66; </v>
      </c>
      <c r="AC105">
        <f>VLOOKUP(D105,Type!A$2:B$16,2,FALSE)</f>
        <v>8</v>
      </c>
      <c r="AD105" t="str">
        <f t="shared" si="52"/>
        <v xml:space="preserve">["TYPE"] =  8; </v>
      </c>
      <c r="AE105" t="str">
        <f t="shared" si="53"/>
        <v xml:space="preserve">["CRV"] = "Class";    </v>
      </c>
      <c r="AF105">
        <f>IF(AND(F105="Class",NOT(ISBLANK(E105))),VLOOKUP(E105,Class!A$1:B$12,2,FALSE),"")</f>
        <v>40</v>
      </c>
      <c r="AG105" t="str">
        <f>IF(AND(F105="Vocation",NOT(ISBLANK(E105))),VLOOKUP(E105,Vocation!A$1:B$8,2,FALSE),"")</f>
        <v/>
      </c>
      <c r="AH105" t="str">
        <f>IF(
  LEN(AF105)=0,
    IF(
    LEN(AG105)=0,
    "  0",
    CONCATENATE(REPT(" ",Vocation!B$12-LEN(AG105)),AG105)),
  CONCATENATE(REPT(" ",Vocation!B$12-LEN(AF105)),AF105))</f>
        <v xml:space="preserve"> 40</v>
      </c>
      <c r="AI105" t="str">
        <f t="shared" si="54"/>
        <v xml:space="preserve">["SUBTYPE"] =  40; </v>
      </c>
      <c r="AJ105" t="str">
        <f t="shared" si="55"/>
        <v xml:space="preserve">                       </v>
      </c>
      <c r="AK105" t="str">
        <f t="shared" si="56"/>
        <v>0</v>
      </c>
      <c r="AL105" t="str">
        <f t="shared" si="57"/>
        <v xml:space="preserve">["VXP"] = 0; </v>
      </c>
      <c r="AM105" t="str">
        <f t="shared" si="58"/>
        <v>5</v>
      </c>
      <c r="AN105" t="str">
        <f t="shared" si="59"/>
        <v xml:space="preserve">["LP"] =  5; </v>
      </c>
      <c r="AO105" t="str">
        <f t="shared" si="60"/>
        <v>0</v>
      </c>
      <c r="AP105" t="str">
        <f t="shared" si="61"/>
        <v xml:space="preserve">["REP"] = 0; </v>
      </c>
      <c r="AQ105">
        <f>IF(LEN(L105)&gt;0,VLOOKUP(L105,Faction!A$2:B$77,2,FALSE),1)</f>
        <v>1</v>
      </c>
      <c r="AR105" t="str">
        <f t="shared" si="62"/>
        <v xml:space="preserve">["FACTION"] = 1; </v>
      </c>
      <c r="AS105" t="str">
        <f t="shared" si="63"/>
        <v xml:space="preserve">["TIER"] = 1; </v>
      </c>
      <c r="AT105" t="str">
        <f t="shared" si="64"/>
        <v xml:space="preserve">["MIN_LVL"] =  "10"; </v>
      </c>
      <c r="AU105" t="str">
        <f t="shared" si="65"/>
        <v/>
      </c>
      <c r="AV105" t="str">
        <f t="shared" si="66"/>
        <v xml:space="preserve">["NAME"] = { ["EN"] = "Cruel Odds"; }; </v>
      </c>
      <c r="AW105" t="str">
        <f t="shared" si="67"/>
        <v xml:space="preserve">["LORE"] = { ["EN"] = "To better twist chance in your favour, you must first master the art of piling victory on top of success."; }; </v>
      </c>
      <c r="AX105" t="str">
        <f t="shared" si="68"/>
        <v xml:space="preserve">["SUMMARY"] = { ["EN"] = "Achieve a critical hit with any skill unlocked by a Critical Hit 200 times"; }; </v>
      </c>
      <c r="AY105" t="str">
        <f t="shared" si="69"/>
        <v/>
      </c>
      <c r="AZ105" t="str">
        <f t="shared" si="70"/>
        <v>};</v>
      </c>
    </row>
    <row r="106" spans="1:52" x14ac:dyDescent="0.25">
      <c r="A106">
        <v>1879277421</v>
      </c>
      <c r="B106">
        <v>67</v>
      </c>
      <c r="C106" t="s">
        <v>184</v>
      </c>
      <c r="D106" t="s">
        <v>22</v>
      </c>
      <c r="E106" t="s">
        <v>145</v>
      </c>
      <c r="F106" t="s">
        <v>22</v>
      </c>
      <c r="J106">
        <v>5</v>
      </c>
      <c r="M106" t="s">
        <v>186</v>
      </c>
      <c r="N106" t="s">
        <v>2094</v>
      </c>
      <c r="O106">
        <v>1</v>
      </c>
      <c r="P106">
        <v>10</v>
      </c>
      <c r="T106" t="str">
        <f t="shared" si="43"/>
        <v>[105] = {["ID"] = 1879277421; }; -- Bleeding is Better (Burglar)</v>
      </c>
      <c r="U106" s="1" t="str">
        <f t="shared" si="44"/>
        <v>[105] = {["ID"] = 1879277421; ["SAVE_INDEX"] =  67; ["TYPE"] =  8; ["CRV"] = "Class";    ["SUBTYPE"] =  40;                        ["VXP"] = 0; ["LP"] =  5; ["REP"] = 0; ["FACTION"] = 1; ["TIER"] = 1; ["MIN_LVL"] =  "10"; ["NAME"] = { ["EN"] = "Bleeding is Better"; }; ["LORE"] = { ["EN"] = "There is much to be learned from seeing a foe's reaction to an open wound, and you consider yourself a scholar."; }; ["SUMMARY"] = { ["EN"] = "Use skills which apply Bleeds 750 times"; }; };</v>
      </c>
      <c r="V106">
        <f t="shared" si="45"/>
        <v>105</v>
      </c>
      <c r="W106" t="str">
        <f t="shared" si="46"/>
        <v>[105] = {</v>
      </c>
      <c r="X106" t="str">
        <f t="shared" si="47"/>
        <v xml:space="preserve">["ID"] = 1879277421; </v>
      </c>
      <c r="Y106" t="str">
        <f t="shared" si="48"/>
        <v xml:space="preserve">["ID"] = 1879277421; </v>
      </c>
      <c r="Z106" t="str">
        <f t="shared" si="49"/>
        <v/>
      </c>
      <c r="AA106" t="str">
        <f t="shared" si="50"/>
        <v xml:space="preserve"> (Burglar)</v>
      </c>
      <c r="AB106" s="1" t="str">
        <f t="shared" si="51"/>
        <v xml:space="preserve">["SAVE_INDEX"] =  67; </v>
      </c>
      <c r="AC106">
        <f>VLOOKUP(D106,Type!A$2:B$16,2,FALSE)</f>
        <v>8</v>
      </c>
      <c r="AD106" t="str">
        <f t="shared" si="52"/>
        <v xml:space="preserve">["TYPE"] =  8; </v>
      </c>
      <c r="AE106" t="str">
        <f t="shared" si="53"/>
        <v xml:space="preserve">["CRV"] = "Class";    </v>
      </c>
      <c r="AF106">
        <f>IF(AND(F106="Class",NOT(ISBLANK(E106))),VLOOKUP(E106,Class!A$1:B$12,2,FALSE),"")</f>
        <v>40</v>
      </c>
      <c r="AG106" t="str">
        <f>IF(AND(F106="Vocation",NOT(ISBLANK(E106))),VLOOKUP(E106,Vocation!A$1:B$8,2,FALSE),"")</f>
        <v/>
      </c>
      <c r="AH106" t="str">
        <f>IF(
  LEN(AF106)=0,
    IF(
    LEN(AG106)=0,
    "  0",
    CONCATENATE(REPT(" ",Vocation!B$12-LEN(AG106)),AG106)),
  CONCATENATE(REPT(" ",Vocation!B$12-LEN(AF106)),AF106))</f>
        <v xml:space="preserve"> 40</v>
      </c>
      <c r="AI106" t="str">
        <f t="shared" si="54"/>
        <v xml:space="preserve">["SUBTYPE"] =  40; </v>
      </c>
      <c r="AJ106" t="str">
        <f t="shared" si="55"/>
        <v xml:space="preserve">                       </v>
      </c>
      <c r="AK106" t="str">
        <f t="shared" si="56"/>
        <v>0</v>
      </c>
      <c r="AL106" t="str">
        <f t="shared" si="57"/>
        <v xml:space="preserve">["VXP"] = 0; </v>
      </c>
      <c r="AM106" t="str">
        <f t="shared" si="58"/>
        <v>5</v>
      </c>
      <c r="AN106" t="str">
        <f t="shared" si="59"/>
        <v xml:space="preserve">["LP"] =  5; </v>
      </c>
      <c r="AO106" t="str">
        <f t="shared" si="60"/>
        <v>0</v>
      </c>
      <c r="AP106" t="str">
        <f t="shared" si="61"/>
        <v xml:space="preserve">["REP"] = 0; </v>
      </c>
      <c r="AQ106">
        <f>IF(LEN(L106)&gt;0,VLOOKUP(L106,Faction!A$2:B$77,2,FALSE),1)</f>
        <v>1</v>
      </c>
      <c r="AR106" t="str">
        <f t="shared" si="62"/>
        <v xml:space="preserve">["FACTION"] = 1; </v>
      </c>
      <c r="AS106" t="str">
        <f t="shared" si="63"/>
        <v xml:space="preserve">["TIER"] = 1; </v>
      </c>
      <c r="AT106" t="str">
        <f t="shared" si="64"/>
        <v xml:space="preserve">["MIN_LVL"] =  "10"; </v>
      </c>
      <c r="AU106" t="str">
        <f t="shared" si="65"/>
        <v/>
      </c>
      <c r="AV106" t="str">
        <f t="shared" si="66"/>
        <v xml:space="preserve">["NAME"] = { ["EN"] = "Bleeding is Better"; }; </v>
      </c>
      <c r="AW106" t="str">
        <f t="shared" si="67"/>
        <v xml:space="preserve">["LORE"] = { ["EN"] = "There is much to be learned from seeing a foe's reaction to an open wound, and you consider yourself a scholar."; }; </v>
      </c>
      <c r="AX106" t="str">
        <f t="shared" si="68"/>
        <v xml:space="preserve">["SUMMARY"] = { ["EN"] = "Use skills which apply Bleeds 750 times"; }; </v>
      </c>
      <c r="AY106" t="str">
        <f t="shared" si="69"/>
        <v/>
      </c>
      <c r="AZ106" t="str">
        <f t="shared" si="70"/>
        <v>};</v>
      </c>
    </row>
    <row r="107" spans="1:52" x14ac:dyDescent="0.25">
      <c r="A107">
        <v>1879277132</v>
      </c>
      <c r="B107">
        <v>313</v>
      </c>
      <c r="C107" s="2" t="s">
        <v>119</v>
      </c>
      <c r="D107" t="s">
        <v>22</v>
      </c>
      <c r="E107" t="s">
        <v>286</v>
      </c>
      <c r="F107" t="s">
        <v>22</v>
      </c>
      <c r="M107" t="s">
        <v>2793</v>
      </c>
      <c r="N107" t="s">
        <v>2047</v>
      </c>
      <c r="O107">
        <v>0</v>
      </c>
      <c r="P107">
        <v>15</v>
      </c>
      <c r="T107" t="str">
        <f t="shared" si="43"/>
        <v>[106] = {["ID"] = 1879277132; }; -- Class Deeds - Tier 3 (Captain)</v>
      </c>
      <c r="U107" s="1" t="str">
        <f t="shared" si="44"/>
        <v>[106] = {["ID"] = 1879277132; ["SAVE_INDEX"] = 313; ["TYPE"] =  8; ["CRV"] = "Class";    ["SUBTYPE"] =  24;                        ["VXP"] = 0; ["LP"] =  0; ["REP"] = 0; ["FACTION"] = 1; ["TIER"] = 0; ["MIN_LVL"] =  "15"; ["NAME"] = { ["EN"] = "Class Deeds - Tier 3"; }; ["LORE"] = { ["EN"] = "Complete these three deeds to earn a Class Trait Point."; }; ["SUMMARY"] = { ["EN"] = "Complete the quest An Inspiration to Men, and deeds Valour and Strong Voice"; }; };</v>
      </c>
      <c r="V107">
        <f t="shared" si="45"/>
        <v>106</v>
      </c>
      <c r="W107" t="str">
        <f t="shared" si="46"/>
        <v>[106] = {</v>
      </c>
      <c r="X107" t="str">
        <f t="shared" si="47"/>
        <v xml:space="preserve">["ID"] = 1879277132; </v>
      </c>
      <c r="Y107" t="str">
        <f t="shared" si="48"/>
        <v xml:space="preserve">["ID"] = 1879277132; </v>
      </c>
      <c r="Z107" t="str">
        <f t="shared" si="49"/>
        <v/>
      </c>
      <c r="AA107" t="str">
        <f t="shared" si="50"/>
        <v xml:space="preserve"> (Captain)</v>
      </c>
      <c r="AB107" s="1" t="str">
        <f t="shared" si="51"/>
        <v xml:space="preserve">["SAVE_INDEX"] = 313; </v>
      </c>
      <c r="AC107">
        <f>VLOOKUP(D107,Type!A$2:B$16,2,FALSE)</f>
        <v>8</v>
      </c>
      <c r="AD107" t="str">
        <f t="shared" si="52"/>
        <v xml:space="preserve">["TYPE"] =  8; </v>
      </c>
      <c r="AE107" t="str">
        <f t="shared" si="53"/>
        <v xml:space="preserve">["CRV"] = "Class";    </v>
      </c>
      <c r="AF107">
        <f>IF(AND(F107="Class",NOT(ISBLANK(E107))),VLOOKUP(E107,Class!A$1:B$12,2,FALSE),"")</f>
        <v>24</v>
      </c>
      <c r="AG107" t="str">
        <f>IF(AND(F107="Vocation",NOT(ISBLANK(E107))),VLOOKUP(E107,Vocation!A$1:B$8,2,FALSE),"")</f>
        <v/>
      </c>
      <c r="AH107" t="str">
        <f>IF(
  LEN(AF107)=0,
    IF(
    LEN(AG107)=0,
    "  0",
    CONCATENATE(REPT(" ",Vocation!B$12-LEN(AG107)),AG107)),
  CONCATENATE(REPT(" ",Vocation!B$12-LEN(AF107)),AF107))</f>
        <v xml:space="preserve"> 24</v>
      </c>
      <c r="AI107" t="str">
        <f t="shared" si="54"/>
        <v xml:space="preserve">["SUBTYPE"] =  24; </v>
      </c>
      <c r="AJ107" t="str">
        <f t="shared" si="55"/>
        <v xml:space="preserve">                       </v>
      </c>
      <c r="AK107" t="str">
        <f t="shared" si="56"/>
        <v>0</v>
      </c>
      <c r="AL107" t="str">
        <f t="shared" si="57"/>
        <v xml:space="preserve">["VXP"] = 0; </v>
      </c>
      <c r="AM107" t="str">
        <f t="shared" si="58"/>
        <v>0</v>
      </c>
      <c r="AN107" t="str">
        <f t="shared" si="59"/>
        <v xml:space="preserve">["LP"] =  0; </v>
      </c>
      <c r="AO107" t="str">
        <f t="shared" si="60"/>
        <v>0</v>
      </c>
      <c r="AP107" t="str">
        <f t="shared" si="61"/>
        <v xml:space="preserve">["REP"] = 0; </v>
      </c>
      <c r="AQ107">
        <f>IF(LEN(L107)&gt;0,VLOOKUP(L107,Faction!A$2:B$77,2,FALSE),1)</f>
        <v>1</v>
      </c>
      <c r="AR107" t="str">
        <f t="shared" si="62"/>
        <v xml:space="preserve">["FACTION"] = 1; </v>
      </c>
      <c r="AS107" t="str">
        <f t="shared" si="63"/>
        <v xml:space="preserve">["TIER"] = 0; </v>
      </c>
      <c r="AT107" t="str">
        <f t="shared" si="64"/>
        <v xml:space="preserve">["MIN_LVL"] =  "15"; </v>
      </c>
      <c r="AU107" t="str">
        <f t="shared" si="65"/>
        <v/>
      </c>
      <c r="AV107" t="str">
        <f t="shared" si="66"/>
        <v xml:space="preserve">["NAME"] = { ["EN"] = "Class Deeds - Tier 3"; }; </v>
      </c>
      <c r="AW107" t="str">
        <f t="shared" si="67"/>
        <v xml:space="preserve">["LORE"] = { ["EN"] = "Complete these three deeds to earn a Class Trait Point."; }; </v>
      </c>
      <c r="AX107" t="str">
        <f t="shared" si="68"/>
        <v xml:space="preserve">["SUMMARY"] = { ["EN"] = "Complete the quest An Inspiration to Men, and deeds Valour and Strong Voice"; }; </v>
      </c>
      <c r="AY107" t="str">
        <f t="shared" si="69"/>
        <v/>
      </c>
      <c r="AZ107" t="str">
        <f t="shared" si="70"/>
        <v>};</v>
      </c>
    </row>
    <row r="108" spans="1:52" x14ac:dyDescent="0.25">
      <c r="A108">
        <v>1879277403</v>
      </c>
      <c r="B108">
        <v>68</v>
      </c>
      <c r="C108" t="s">
        <v>336</v>
      </c>
      <c r="D108" t="s">
        <v>22</v>
      </c>
      <c r="E108" t="s">
        <v>286</v>
      </c>
      <c r="F108" t="s">
        <v>22</v>
      </c>
      <c r="J108">
        <v>5</v>
      </c>
      <c r="M108" t="s">
        <v>2994</v>
      </c>
      <c r="N108" t="s">
        <v>2087</v>
      </c>
      <c r="O108">
        <v>1</v>
      </c>
      <c r="P108">
        <v>10</v>
      </c>
      <c r="T108" t="str">
        <f t="shared" si="43"/>
        <v>[107] = {["ID"] = 1879277403; }; -- Valour (Captain)</v>
      </c>
      <c r="U108" s="1" t="str">
        <f t="shared" si="44"/>
        <v>[107] = {["ID"] = 1879277403; ["SAVE_INDEX"] =  68; ["TYPE"] =  8; ["CRV"] = "Class";    ["SUBTYPE"] =  24;                        ["VXP"] = 0; ["LP"] =  5; ["REP"] = 0; ["FACTION"] = 1; ["TIER"] = 1; ["MIN_LVL"] =  "10"; ["NAME"] = { ["EN"] = "Valour"; }; ["LORE"] = { ["EN"] = "Sometimes courage and motivation just aren't enough, you need to dig deep for that little bit extra."; }; ["SUMMARY"] = { ["EN"] = "Use Words of Courage or hit with Rallying Cry [critical or devastating] 250 times"; }; };</v>
      </c>
      <c r="V108">
        <f t="shared" si="45"/>
        <v>107</v>
      </c>
      <c r="W108" t="str">
        <f t="shared" si="46"/>
        <v>[107] = {</v>
      </c>
      <c r="X108" t="str">
        <f t="shared" si="47"/>
        <v xml:space="preserve">["ID"] = 1879277403; </v>
      </c>
      <c r="Y108" t="str">
        <f t="shared" si="48"/>
        <v xml:space="preserve">["ID"] = 1879277403; </v>
      </c>
      <c r="Z108" t="str">
        <f t="shared" si="49"/>
        <v/>
      </c>
      <c r="AA108" t="str">
        <f t="shared" si="50"/>
        <v xml:space="preserve"> (Captain)</v>
      </c>
      <c r="AB108" s="1" t="str">
        <f t="shared" si="51"/>
        <v xml:space="preserve">["SAVE_INDEX"] =  68; </v>
      </c>
      <c r="AC108">
        <f>VLOOKUP(D108,Type!A$2:B$16,2,FALSE)</f>
        <v>8</v>
      </c>
      <c r="AD108" t="str">
        <f t="shared" si="52"/>
        <v xml:space="preserve">["TYPE"] =  8; </v>
      </c>
      <c r="AE108" t="str">
        <f t="shared" si="53"/>
        <v xml:space="preserve">["CRV"] = "Class";    </v>
      </c>
      <c r="AF108">
        <f>IF(AND(F108="Class",NOT(ISBLANK(E108))),VLOOKUP(E108,Class!A$1:B$12,2,FALSE),"")</f>
        <v>24</v>
      </c>
      <c r="AG108" t="str">
        <f>IF(AND(F108="Vocation",NOT(ISBLANK(E108))),VLOOKUP(E108,Vocation!A$1:B$8,2,FALSE),"")</f>
        <v/>
      </c>
      <c r="AH108" t="str">
        <f>IF(
  LEN(AF108)=0,
    IF(
    LEN(AG108)=0,
    "  0",
    CONCATENATE(REPT(" ",Vocation!B$12-LEN(AG108)),AG108)),
  CONCATENATE(REPT(" ",Vocation!B$12-LEN(AF108)),AF108))</f>
        <v xml:space="preserve"> 24</v>
      </c>
      <c r="AI108" t="str">
        <f t="shared" si="54"/>
        <v xml:space="preserve">["SUBTYPE"] =  24; </v>
      </c>
      <c r="AJ108" t="str">
        <f t="shared" si="55"/>
        <v xml:space="preserve">                       </v>
      </c>
      <c r="AK108" t="str">
        <f t="shared" si="56"/>
        <v>0</v>
      </c>
      <c r="AL108" t="str">
        <f t="shared" si="57"/>
        <v xml:space="preserve">["VXP"] = 0; </v>
      </c>
      <c r="AM108" t="str">
        <f t="shared" si="58"/>
        <v>5</v>
      </c>
      <c r="AN108" t="str">
        <f t="shared" si="59"/>
        <v xml:space="preserve">["LP"] =  5; </v>
      </c>
      <c r="AO108" t="str">
        <f t="shared" si="60"/>
        <v>0</v>
      </c>
      <c r="AP108" t="str">
        <f t="shared" si="61"/>
        <v xml:space="preserve">["REP"] = 0; </v>
      </c>
      <c r="AQ108">
        <f>IF(LEN(L108)&gt;0,VLOOKUP(L108,Faction!A$2:B$77,2,FALSE),1)</f>
        <v>1</v>
      </c>
      <c r="AR108" t="str">
        <f t="shared" si="62"/>
        <v xml:space="preserve">["FACTION"] = 1; </v>
      </c>
      <c r="AS108" t="str">
        <f t="shared" si="63"/>
        <v xml:space="preserve">["TIER"] = 1; </v>
      </c>
      <c r="AT108" t="str">
        <f t="shared" si="64"/>
        <v xml:space="preserve">["MIN_LVL"] =  "10"; </v>
      </c>
      <c r="AU108" t="str">
        <f t="shared" si="65"/>
        <v/>
      </c>
      <c r="AV108" t="str">
        <f t="shared" si="66"/>
        <v xml:space="preserve">["NAME"] = { ["EN"] = "Valour"; }; </v>
      </c>
      <c r="AW108" t="str">
        <f t="shared" si="67"/>
        <v xml:space="preserve">["LORE"] = { ["EN"] = "Sometimes courage and motivation just aren't enough, you need to dig deep for that little bit extra."; }; </v>
      </c>
      <c r="AX108" t="str">
        <f t="shared" si="68"/>
        <v xml:space="preserve">["SUMMARY"] = { ["EN"] = "Use Words of Courage or hit with Rallying Cry [critical or devastating] 250 times"; }; </v>
      </c>
      <c r="AY108" t="str">
        <f t="shared" si="69"/>
        <v/>
      </c>
      <c r="AZ108" t="str">
        <f t="shared" si="70"/>
        <v>};</v>
      </c>
    </row>
    <row r="109" spans="1:52" x14ac:dyDescent="0.25">
      <c r="A109">
        <v>1879277413</v>
      </c>
      <c r="B109">
        <v>69</v>
      </c>
      <c r="C109" t="s">
        <v>337</v>
      </c>
      <c r="D109" t="s">
        <v>22</v>
      </c>
      <c r="E109" t="s">
        <v>286</v>
      </c>
      <c r="F109" t="s">
        <v>22</v>
      </c>
      <c r="J109">
        <v>5</v>
      </c>
      <c r="M109" t="s">
        <v>2995</v>
      </c>
      <c r="N109" t="s">
        <v>1913</v>
      </c>
      <c r="O109">
        <v>1</v>
      </c>
      <c r="P109">
        <v>10</v>
      </c>
      <c r="T109" t="str">
        <f t="shared" si="43"/>
        <v>[108] = {["ID"] = 1879277413; }; -- Strong Voice (Captain)</v>
      </c>
      <c r="U109" s="1" t="str">
        <f t="shared" si="44"/>
        <v>[108] = {["ID"] = 1879277413; ["SAVE_INDEX"] =  69; ["TYPE"] =  8; ["CRV"] = "Class";    ["SUBTYPE"] =  24;                        ["VXP"] = 0; ["LP"] =  5; ["REP"] = 0; ["FACTION"] = 1; ["TIER"] = 1; ["MIN_LVL"] =  "10"; ["NAME"] = { ["EN"] = "Strong Voice"; }; ["LORE"] = { ["EN"] = "All the florid phrases and knowledge of the hearts of warriors will avail you not if you lack the strength to even draw a breath."; }; ["SUMMARY"] = { ["EN"] = "Use Muster Courage 200 times"; }; };</v>
      </c>
      <c r="V109">
        <f t="shared" si="45"/>
        <v>108</v>
      </c>
      <c r="W109" t="str">
        <f t="shared" si="46"/>
        <v>[108] = {</v>
      </c>
      <c r="X109" t="str">
        <f t="shared" si="47"/>
        <v xml:space="preserve">["ID"] = 1879277413; </v>
      </c>
      <c r="Y109" t="str">
        <f t="shared" si="48"/>
        <v xml:space="preserve">["ID"] = 1879277413; </v>
      </c>
      <c r="Z109" t="str">
        <f t="shared" si="49"/>
        <v/>
      </c>
      <c r="AA109" t="str">
        <f t="shared" si="50"/>
        <v xml:space="preserve"> (Captain)</v>
      </c>
      <c r="AB109" s="1" t="str">
        <f t="shared" si="51"/>
        <v xml:space="preserve">["SAVE_INDEX"] =  69; </v>
      </c>
      <c r="AC109">
        <f>VLOOKUP(D109,Type!A$2:B$16,2,FALSE)</f>
        <v>8</v>
      </c>
      <c r="AD109" t="str">
        <f t="shared" si="52"/>
        <v xml:space="preserve">["TYPE"] =  8; </v>
      </c>
      <c r="AE109" t="str">
        <f t="shared" si="53"/>
        <v xml:space="preserve">["CRV"] = "Class";    </v>
      </c>
      <c r="AF109">
        <f>IF(AND(F109="Class",NOT(ISBLANK(E109))),VLOOKUP(E109,Class!A$1:B$12,2,FALSE),"")</f>
        <v>24</v>
      </c>
      <c r="AG109" t="str">
        <f>IF(AND(F109="Vocation",NOT(ISBLANK(E109))),VLOOKUP(E109,Vocation!A$1:B$8,2,FALSE),"")</f>
        <v/>
      </c>
      <c r="AH109" t="str">
        <f>IF(
  LEN(AF109)=0,
    IF(
    LEN(AG109)=0,
    "  0",
    CONCATENATE(REPT(" ",Vocation!B$12-LEN(AG109)),AG109)),
  CONCATENATE(REPT(" ",Vocation!B$12-LEN(AF109)),AF109))</f>
        <v xml:space="preserve"> 24</v>
      </c>
      <c r="AI109" t="str">
        <f t="shared" si="54"/>
        <v xml:space="preserve">["SUBTYPE"] =  24; </v>
      </c>
      <c r="AJ109" t="str">
        <f t="shared" si="55"/>
        <v xml:space="preserve">                       </v>
      </c>
      <c r="AK109" t="str">
        <f t="shared" si="56"/>
        <v>0</v>
      </c>
      <c r="AL109" t="str">
        <f t="shared" si="57"/>
        <v xml:space="preserve">["VXP"] = 0; </v>
      </c>
      <c r="AM109" t="str">
        <f t="shared" si="58"/>
        <v>5</v>
      </c>
      <c r="AN109" t="str">
        <f t="shared" si="59"/>
        <v xml:space="preserve">["LP"] =  5; </v>
      </c>
      <c r="AO109" t="str">
        <f t="shared" si="60"/>
        <v>0</v>
      </c>
      <c r="AP109" t="str">
        <f t="shared" si="61"/>
        <v xml:space="preserve">["REP"] = 0; </v>
      </c>
      <c r="AQ109">
        <f>IF(LEN(L109)&gt;0,VLOOKUP(L109,Faction!A$2:B$77,2,FALSE),1)</f>
        <v>1</v>
      </c>
      <c r="AR109" t="str">
        <f t="shared" si="62"/>
        <v xml:space="preserve">["FACTION"] = 1; </v>
      </c>
      <c r="AS109" t="str">
        <f t="shared" si="63"/>
        <v xml:space="preserve">["TIER"] = 1; </v>
      </c>
      <c r="AT109" t="str">
        <f t="shared" si="64"/>
        <v xml:space="preserve">["MIN_LVL"] =  "10"; </v>
      </c>
      <c r="AU109" t="str">
        <f t="shared" si="65"/>
        <v/>
      </c>
      <c r="AV109" t="str">
        <f t="shared" si="66"/>
        <v xml:space="preserve">["NAME"] = { ["EN"] = "Strong Voice"; }; </v>
      </c>
      <c r="AW109" t="str">
        <f t="shared" si="67"/>
        <v xml:space="preserve">["LORE"] = { ["EN"] = "All the florid phrases and knowledge of the hearts of warriors will avail you not if you lack the strength to even draw a breath."; }; </v>
      </c>
      <c r="AX109" t="str">
        <f t="shared" si="68"/>
        <v xml:space="preserve">["SUMMARY"] = { ["EN"] = "Use Muster Courage 200 times"; }; </v>
      </c>
      <c r="AY109" t="str">
        <f t="shared" si="69"/>
        <v/>
      </c>
      <c r="AZ109" t="str">
        <f t="shared" si="70"/>
        <v>};</v>
      </c>
    </row>
    <row r="110" spans="1:52" x14ac:dyDescent="0.25">
      <c r="A110">
        <v>1879277156</v>
      </c>
      <c r="B110">
        <v>314</v>
      </c>
      <c r="C110" s="2" t="s">
        <v>119</v>
      </c>
      <c r="D110" t="s">
        <v>22</v>
      </c>
      <c r="E110" t="s">
        <v>287</v>
      </c>
      <c r="F110" t="s">
        <v>22</v>
      </c>
      <c r="M110" t="s">
        <v>2794</v>
      </c>
      <c r="N110" t="s">
        <v>2047</v>
      </c>
      <c r="O110">
        <v>0</v>
      </c>
      <c r="P110">
        <v>15</v>
      </c>
      <c r="T110" t="str">
        <f t="shared" si="43"/>
        <v>[109] = {["ID"] = 1879277156; }; -- Class Deeds - Tier 3 (Champion)</v>
      </c>
      <c r="U110" s="1" t="str">
        <f t="shared" si="44"/>
        <v>[109] = {["ID"] = 1879277156; ["SAVE_INDEX"] = 314; ["TYPE"] =  8; ["CRV"] = "Class";    ["SUBTYPE"] = 172;                        ["VXP"] = 0; ["LP"] =  0; ["REP"] = 0; ["FACTION"] = 1; ["TIER"] = 0; ["MIN_LVL"] =  "15"; ["NAME"] = { ["EN"] = "Class Deeds - Tier 3"; }; ["LORE"] = { ["EN"] = "Complete these three deeds to earn a Class Trait Point."; }; ["SUMMARY"] = { ["EN"] = "Complete the quest A Blade of Renown, and deeds Call of the Wild and A Challenge Accepted"; }; };</v>
      </c>
      <c r="V110">
        <f t="shared" si="45"/>
        <v>109</v>
      </c>
      <c r="W110" t="str">
        <f t="shared" si="46"/>
        <v>[109] = {</v>
      </c>
      <c r="X110" t="str">
        <f t="shared" si="47"/>
        <v xml:space="preserve">["ID"] = 1879277156; </v>
      </c>
      <c r="Y110" t="str">
        <f t="shared" si="48"/>
        <v xml:space="preserve">["ID"] = 1879277156; </v>
      </c>
      <c r="Z110" t="str">
        <f t="shared" si="49"/>
        <v/>
      </c>
      <c r="AA110" t="str">
        <f t="shared" si="50"/>
        <v xml:space="preserve"> (Champion)</v>
      </c>
      <c r="AB110" s="1" t="str">
        <f t="shared" si="51"/>
        <v xml:space="preserve">["SAVE_INDEX"] = 314; </v>
      </c>
      <c r="AC110">
        <f>VLOOKUP(D110,Type!A$2:B$16,2,FALSE)</f>
        <v>8</v>
      </c>
      <c r="AD110" t="str">
        <f t="shared" si="52"/>
        <v xml:space="preserve">["TYPE"] =  8; </v>
      </c>
      <c r="AE110" t="str">
        <f t="shared" si="53"/>
        <v xml:space="preserve">["CRV"] = "Class";    </v>
      </c>
      <c r="AF110">
        <f>IF(AND(F110="Class",NOT(ISBLANK(E110))),VLOOKUP(E110,Class!A$1:B$12,2,FALSE),"")</f>
        <v>172</v>
      </c>
      <c r="AG110" t="str">
        <f>IF(AND(F110="Vocation",NOT(ISBLANK(E110))),VLOOKUP(E110,Vocation!A$1:B$8,2,FALSE),"")</f>
        <v/>
      </c>
      <c r="AH110" t="str">
        <f>IF(
  LEN(AF110)=0,
    IF(
    LEN(AG110)=0,
    "  0",
    CONCATENATE(REPT(" ",Vocation!B$12-LEN(AG110)),AG110)),
  CONCATENATE(REPT(" ",Vocation!B$12-LEN(AF110)),AF110))</f>
        <v>172</v>
      </c>
      <c r="AI110" t="str">
        <f t="shared" si="54"/>
        <v xml:space="preserve">["SUBTYPE"] = 172; </v>
      </c>
      <c r="AJ110" t="str">
        <f t="shared" si="55"/>
        <v xml:space="preserve">                       </v>
      </c>
      <c r="AK110" t="str">
        <f t="shared" si="56"/>
        <v>0</v>
      </c>
      <c r="AL110" t="str">
        <f t="shared" si="57"/>
        <v xml:space="preserve">["VXP"] = 0; </v>
      </c>
      <c r="AM110" t="str">
        <f t="shared" si="58"/>
        <v>0</v>
      </c>
      <c r="AN110" t="str">
        <f t="shared" si="59"/>
        <v xml:space="preserve">["LP"] =  0; </v>
      </c>
      <c r="AO110" t="str">
        <f t="shared" si="60"/>
        <v>0</v>
      </c>
      <c r="AP110" t="str">
        <f t="shared" si="61"/>
        <v xml:space="preserve">["REP"] = 0; </v>
      </c>
      <c r="AQ110">
        <f>IF(LEN(L110)&gt;0,VLOOKUP(L110,Faction!A$2:B$77,2,FALSE),1)</f>
        <v>1</v>
      </c>
      <c r="AR110" t="str">
        <f t="shared" si="62"/>
        <v xml:space="preserve">["FACTION"] = 1; </v>
      </c>
      <c r="AS110" t="str">
        <f t="shared" si="63"/>
        <v xml:space="preserve">["TIER"] = 0; </v>
      </c>
      <c r="AT110" t="str">
        <f t="shared" si="64"/>
        <v xml:space="preserve">["MIN_LVL"] =  "15"; </v>
      </c>
      <c r="AU110" t="str">
        <f t="shared" si="65"/>
        <v/>
      </c>
      <c r="AV110" t="str">
        <f t="shared" si="66"/>
        <v xml:space="preserve">["NAME"] = { ["EN"] = "Class Deeds - Tier 3"; }; </v>
      </c>
      <c r="AW110" t="str">
        <f t="shared" si="67"/>
        <v xml:space="preserve">["LORE"] = { ["EN"] = "Complete these three deeds to earn a Class Trait Point."; }; </v>
      </c>
      <c r="AX110" t="str">
        <f t="shared" si="68"/>
        <v xml:space="preserve">["SUMMARY"] = { ["EN"] = "Complete the quest A Blade of Renown, and deeds Call of the Wild and A Challenge Accepted"; }; </v>
      </c>
      <c r="AY110" t="str">
        <f t="shared" si="69"/>
        <v/>
      </c>
      <c r="AZ110" t="str">
        <f t="shared" si="70"/>
        <v>};</v>
      </c>
    </row>
    <row r="111" spans="1:52" x14ac:dyDescent="0.25">
      <c r="A111">
        <v>1879277357</v>
      </c>
      <c r="B111">
        <v>70</v>
      </c>
      <c r="C111" t="s">
        <v>338</v>
      </c>
      <c r="D111" t="s">
        <v>22</v>
      </c>
      <c r="E111" t="s">
        <v>287</v>
      </c>
      <c r="F111" t="s">
        <v>22</v>
      </c>
      <c r="J111">
        <v>5</v>
      </c>
      <c r="M111" t="s">
        <v>2996</v>
      </c>
      <c r="N111" t="s">
        <v>1919</v>
      </c>
      <c r="O111">
        <v>1</v>
      </c>
      <c r="P111">
        <v>10</v>
      </c>
      <c r="T111" t="str">
        <f t="shared" si="43"/>
        <v>[110] = {["ID"] = 1879277357; }; -- Call of the Wild (Champion)</v>
      </c>
      <c r="U111" s="1" t="str">
        <f t="shared" si="44"/>
        <v>[110] = {["ID"] = 1879277357; ["SAVE_INDEX"] =  70; ["TYPE"] =  8; ["CRV"] = "Class";    ["SUBTYPE"] = 172;                        ["VXP"] = 0; ["LP"] =  5; ["REP"] = 0; ["FACTION"] = 1; ["TIER"] = 1; ["MIN_LVL"] =  "10"; ["NAME"] = { ["EN"] = "Call of the Wild"; }; ["LORE"] = { ["EN"] = "Champions prefer to fight their enemies face-to-face, so that they may look their foes in the eye as they fall."; }; ["SUMMARY"] = { ["EN"] = "Strike with Wild Attack 1,250 times"; }; };</v>
      </c>
      <c r="V111">
        <f t="shared" si="45"/>
        <v>110</v>
      </c>
      <c r="W111" t="str">
        <f t="shared" si="46"/>
        <v>[110] = {</v>
      </c>
      <c r="X111" t="str">
        <f t="shared" si="47"/>
        <v xml:space="preserve">["ID"] = 1879277357; </v>
      </c>
      <c r="Y111" t="str">
        <f t="shared" si="48"/>
        <v xml:space="preserve">["ID"] = 1879277357; </v>
      </c>
      <c r="Z111" t="str">
        <f t="shared" si="49"/>
        <v/>
      </c>
      <c r="AA111" t="str">
        <f t="shared" si="50"/>
        <v xml:space="preserve"> (Champion)</v>
      </c>
      <c r="AB111" s="1" t="str">
        <f t="shared" si="51"/>
        <v xml:space="preserve">["SAVE_INDEX"] =  70; </v>
      </c>
      <c r="AC111">
        <f>VLOOKUP(D111,Type!A$2:B$16,2,FALSE)</f>
        <v>8</v>
      </c>
      <c r="AD111" t="str">
        <f t="shared" si="52"/>
        <v xml:space="preserve">["TYPE"] =  8; </v>
      </c>
      <c r="AE111" t="str">
        <f t="shared" si="53"/>
        <v xml:space="preserve">["CRV"] = "Class";    </v>
      </c>
      <c r="AF111">
        <f>IF(AND(F111="Class",NOT(ISBLANK(E111))),VLOOKUP(E111,Class!A$1:B$12,2,FALSE),"")</f>
        <v>172</v>
      </c>
      <c r="AG111" t="str">
        <f>IF(AND(F111="Vocation",NOT(ISBLANK(E111))),VLOOKUP(E111,Vocation!A$1:B$8,2,FALSE),"")</f>
        <v/>
      </c>
      <c r="AH111" t="str">
        <f>IF(
  LEN(AF111)=0,
    IF(
    LEN(AG111)=0,
    "  0",
    CONCATENATE(REPT(" ",Vocation!B$12-LEN(AG111)),AG111)),
  CONCATENATE(REPT(" ",Vocation!B$12-LEN(AF111)),AF111))</f>
        <v>172</v>
      </c>
      <c r="AI111" t="str">
        <f t="shared" si="54"/>
        <v xml:space="preserve">["SUBTYPE"] = 172; </v>
      </c>
      <c r="AJ111" t="str">
        <f t="shared" si="55"/>
        <v xml:space="preserve">                       </v>
      </c>
      <c r="AK111" t="str">
        <f t="shared" si="56"/>
        <v>0</v>
      </c>
      <c r="AL111" t="str">
        <f t="shared" si="57"/>
        <v xml:space="preserve">["VXP"] = 0; </v>
      </c>
      <c r="AM111" t="str">
        <f t="shared" si="58"/>
        <v>5</v>
      </c>
      <c r="AN111" t="str">
        <f t="shared" si="59"/>
        <v xml:space="preserve">["LP"] =  5; </v>
      </c>
      <c r="AO111" t="str">
        <f t="shared" si="60"/>
        <v>0</v>
      </c>
      <c r="AP111" t="str">
        <f t="shared" si="61"/>
        <v xml:space="preserve">["REP"] = 0; </v>
      </c>
      <c r="AQ111">
        <f>IF(LEN(L111)&gt;0,VLOOKUP(L111,Faction!A$2:B$77,2,FALSE),1)</f>
        <v>1</v>
      </c>
      <c r="AR111" t="str">
        <f t="shared" si="62"/>
        <v xml:space="preserve">["FACTION"] = 1; </v>
      </c>
      <c r="AS111" t="str">
        <f t="shared" si="63"/>
        <v xml:space="preserve">["TIER"] = 1; </v>
      </c>
      <c r="AT111" t="str">
        <f t="shared" si="64"/>
        <v xml:space="preserve">["MIN_LVL"] =  "10"; </v>
      </c>
      <c r="AU111" t="str">
        <f t="shared" si="65"/>
        <v/>
      </c>
      <c r="AV111" t="str">
        <f t="shared" si="66"/>
        <v xml:space="preserve">["NAME"] = { ["EN"] = "Call of the Wild"; }; </v>
      </c>
      <c r="AW111" t="str">
        <f t="shared" si="67"/>
        <v xml:space="preserve">["LORE"] = { ["EN"] = "Champions prefer to fight their enemies face-to-face, so that they may look their foes in the eye as they fall."; }; </v>
      </c>
      <c r="AX111" t="str">
        <f t="shared" si="68"/>
        <v xml:space="preserve">["SUMMARY"] = { ["EN"] = "Strike with Wild Attack 1,250 times"; }; </v>
      </c>
      <c r="AY111" t="str">
        <f t="shared" si="69"/>
        <v/>
      </c>
      <c r="AZ111" t="str">
        <f t="shared" si="70"/>
        <v>};</v>
      </c>
    </row>
    <row r="112" spans="1:52" x14ac:dyDescent="0.25">
      <c r="A112">
        <v>1879277361</v>
      </c>
      <c r="B112">
        <v>71</v>
      </c>
      <c r="C112" t="s">
        <v>339</v>
      </c>
      <c r="D112" t="s">
        <v>22</v>
      </c>
      <c r="E112" t="s">
        <v>287</v>
      </c>
      <c r="F112" t="s">
        <v>22</v>
      </c>
      <c r="J112">
        <v>5</v>
      </c>
      <c r="M112" t="s">
        <v>2997</v>
      </c>
      <c r="N112" t="s">
        <v>2075</v>
      </c>
      <c r="O112">
        <v>1</v>
      </c>
      <c r="P112">
        <v>10</v>
      </c>
      <c r="T112" t="str">
        <f t="shared" si="43"/>
        <v>[111] = {["ID"] = 1879277361; }; -- A Challenge Accepted (Champion)</v>
      </c>
      <c r="U112" s="1" t="str">
        <f t="shared" si="44"/>
        <v>[111] = {["ID"] = 1879277361; ["SAVE_INDEX"] =  71; ["TYPE"] =  8; ["CRV"] = "Class";    ["SUBTYPE"] = 172;                        ["VXP"] = 0; ["LP"] =  5; ["REP"] = 0; ["FACTION"] = 1; ["TIER"] = 1; ["MIN_LVL"] =  "10"; ["NAME"] = { ["EN"] = "A Challenge Accepted"; }; ["LORE"] = { ["EN"] = "The Champion is afraid of none and welcomes any foe who accepts their challenge."; }; ["SUMMARY"] = { ["EN"] = "Use Champion's Challenge 400 times"; }; };</v>
      </c>
      <c r="V112">
        <f t="shared" si="45"/>
        <v>111</v>
      </c>
      <c r="W112" t="str">
        <f t="shared" si="46"/>
        <v>[111] = {</v>
      </c>
      <c r="X112" t="str">
        <f t="shared" si="47"/>
        <v xml:space="preserve">["ID"] = 1879277361; </v>
      </c>
      <c r="Y112" t="str">
        <f t="shared" si="48"/>
        <v xml:space="preserve">["ID"] = 1879277361; </v>
      </c>
      <c r="Z112" t="str">
        <f t="shared" si="49"/>
        <v/>
      </c>
      <c r="AA112" t="str">
        <f t="shared" si="50"/>
        <v xml:space="preserve"> (Champion)</v>
      </c>
      <c r="AB112" s="1" t="str">
        <f t="shared" si="51"/>
        <v xml:space="preserve">["SAVE_INDEX"] =  71; </v>
      </c>
      <c r="AC112">
        <f>VLOOKUP(D112,Type!A$2:B$16,2,FALSE)</f>
        <v>8</v>
      </c>
      <c r="AD112" t="str">
        <f t="shared" si="52"/>
        <v xml:space="preserve">["TYPE"] =  8; </v>
      </c>
      <c r="AE112" t="str">
        <f t="shared" si="53"/>
        <v xml:space="preserve">["CRV"] = "Class";    </v>
      </c>
      <c r="AF112">
        <f>IF(AND(F112="Class",NOT(ISBLANK(E112))),VLOOKUP(E112,Class!A$1:B$12,2,FALSE),"")</f>
        <v>172</v>
      </c>
      <c r="AG112" t="str">
        <f>IF(AND(F112="Vocation",NOT(ISBLANK(E112))),VLOOKUP(E112,Vocation!A$1:B$8,2,FALSE),"")</f>
        <v/>
      </c>
      <c r="AH112" t="str">
        <f>IF(
  LEN(AF112)=0,
    IF(
    LEN(AG112)=0,
    "  0",
    CONCATENATE(REPT(" ",Vocation!B$12-LEN(AG112)),AG112)),
  CONCATENATE(REPT(" ",Vocation!B$12-LEN(AF112)),AF112))</f>
        <v>172</v>
      </c>
      <c r="AI112" t="str">
        <f t="shared" si="54"/>
        <v xml:space="preserve">["SUBTYPE"] = 172; </v>
      </c>
      <c r="AJ112" t="str">
        <f t="shared" si="55"/>
        <v xml:space="preserve">                       </v>
      </c>
      <c r="AK112" t="str">
        <f t="shared" si="56"/>
        <v>0</v>
      </c>
      <c r="AL112" t="str">
        <f t="shared" si="57"/>
        <v xml:space="preserve">["VXP"] = 0; </v>
      </c>
      <c r="AM112" t="str">
        <f t="shared" si="58"/>
        <v>5</v>
      </c>
      <c r="AN112" t="str">
        <f t="shared" si="59"/>
        <v xml:space="preserve">["LP"] =  5; </v>
      </c>
      <c r="AO112" t="str">
        <f t="shared" si="60"/>
        <v>0</v>
      </c>
      <c r="AP112" t="str">
        <f t="shared" si="61"/>
        <v xml:space="preserve">["REP"] = 0; </v>
      </c>
      <c r="AQ112">
        <f>IF(LEN(L112)&gt;0,VLOOKUP(L112,Faction!A$2:B$77,2,FALSE),1)</f>
        <v>1</v>
      </c>
      <c r="AR112" t="str">
        <f t="shared" si="62"/>
        <v xml:space="preserve">["FACTION"] = 1; </v>
      </c>
      <c r="AS112" t="str">
        <f t="shared" si="63"/>
        <v xml:space="preserve">["TIER"] = 1; </v>
      </c>
      <c r="AT112" t="str">
        <f t="shared" si="64"/>
        <v xml:space="preserve">["MIN_LVL"] =  "10"; </v>
      </c>
      <c r="AU112" t="str">
        <f t="shared" si="65"/>
        <v/>
      </c>
      <c r="AV112" t="str">
        <f t="shared" si="66"/>
        <v xml:space="preserve">["NAME"] = { ["EN"] = "A Challenge Accepted"; }; </v>
      </c>
      <c r="AW112" t="str">
        <f t="shared" si="67"/>
        <v xml:space="preserve">["LORE"] = { ["EN"] = "The Champion is afraid of none and welcomes any foe who accepts their challenge."; }; </v>
      </c>
      <c r="AX112" t="str">
        <f t="shared" si="68"/>
        <v xml:space="preserve">["SUMMARY"] = { ["EN"] = "Use Champion's Challenge 400 times"; }; </v>
      </c>
      <c r="AY112" t="str">
        <f t="shared" si="69"/>
        <v/>
      </c>
      <c r="AZ112" t="str">
        <f t="shared" si="70"/>
        <v>};</v>
      </c>
    </row>
    <row r="113" spans="1:52" x14ac:dyDescent="0.25">
      <c r="A113">
        <v>1879277165</v>
      </c>
      <c r="B113">
        <v>315</v>
      </c>
      <c r="C113" s="2" t="s">
        <v>119</v>
      </c>
      <c r="D113" t="s">
        <v>22</v>
      </c>
      <c r="E113" t="s">
        <v>288</v>
      </c>
      <c r="F113" t="s">
        <v>22</v>
      </c>
      <c r="M113" t="s">
        <v>2795</v>
      </c>
      <c r="N113" t="s">
        <v>2047</v>
      </c>
      <c r="O113">
        <v>0</v>
      </c>
      <c r="P113">
        <v>15</v>
      </c>
      <c r="T113" t="str">
        <f t="shared" si="43"/>
        <v>[112] = {["ID"] = 1879277165; }; -- Class Deeds - Tier 3 (Guardian)</v>
      </c>
      <c r="U113" s="1" t="str">
        <f t="shared" si="44"/>
        <v>[112] = {["ID"] = 1879277165; ["SAVE_INDEX"] = 315; ["TYPE"] =  8; ["CRV"] = "Class";    ["SUBTYPE"] =  23;                        ["VXP"] = 0; ["LP"] =  0; ["REP"] = 0; ["FACTION"] = 1; ["TIER"] = 0; ["MIN_LVL"] =  "15"; ["NAME"] = { ["EN"] = "Class Deeds - Tier 3"; }; ["LORE"] = { ["EN"] = "Complete these three deeds to earn a Class Trait Point."; }; ["SUMMARY"] = { ["EN"] = "Complete the quest A Shield Against Adversity, and deeds Swept Away and To the Rescue"; }; };</v>
      </c>
      <c r="V113">
        <f t="shared" si="45"/>
        <v>112</v>
      </c>
      <c r="W113" t="str">
        <f t="shared" si="46"/>
        <v>[112] = {</v>
      </c>
      <c r="X113" t="str">
        <f t="shared" si="47"/>
        <v xml:space="preserve">["ID"] = 1879277165; </v>
      </c>
      <c r="Y113" t="str">
        <f t="shared" si="48"/>
        <v xml:space="preserve">["ID"] = 1879277165; </v>
      </c>
      <c r="Z113" t="str">
        <f t="shared" si="49"/>
        <v/>
      </c>
      <c r="AA113" t="str">
        <f t="shared" si="50"/>
        <v xml:space="preserve"> (Guardian)</v>
      </c>
      <c r="AB113" s="1" t="str">
        <f t="shared" si="51"/>
        <v xml:space="preserve">["SAVE_INDEX"] = 315; </v>
      </c>
      <c r="AC113">
        <f>VLOOKUP(D113,Type!A$2:B$16,2,FALSE)</f>
        <v>8</v>
      </c>
      <c r="AD113" t="str">
        <f t="shared" si="52"/>
        <v xml:space="preserve">["TYPE"] =  8; </v>
      </c>
      <c r="AE113" t="str">
        <f t="shared" si="53"/>
        <v xml:space="preserve">["CRV"] = "Class";    </v>
      </c>
      <c r="AF113">
        <f>IF(AND(F113="Class",NOT(ISBLANK(E113))),VLOOKUP(E113,Class!A$1:B$12,2,FALSE),"")</f>
        <v>23</v>
      </c>
      <c r="AG113" t="str">
        <f>IF(AND(F113="Vocation",NOT(ISBLANK(E113))),VLOOKUP(E113,Vocation!A$1:B$8,2,FALSE),"")</f>
        <v/>
      </c>
      <c r="AH113" t="str">
        <f>IF(
  LEN(AF113)=0,
    IF(
    LEN(AG113)=0,
    "  0",
    CONCATENATE(REPT(" ",Vocation!B$12-LEN(AG113)),AG113)),
  CONCATENATE(REPT(" ",Vocation!B$12-LEN(AF113)),AF113))</f>
        <v xml:space="preserve"> 23</v>
      </c>
      <c r="AI113" t="str">
        <f t="shared" si="54"/>
        <v xml:space="preserve">["SUBTYPE"] =  23; </v>
      </c>
      <c r="AJ113" t="str">
        <f t="shared" si="55"/>
        <v xml:space="preserve">                       </v>
      </c>
      <c r="AK113" t="str">
        <f t="shared" si="56"/>
        <v>0</v>
      </c>
      <c r="AL113" t="str">
        <f t="shared" si="57"/>
        <v xml:space="preserve">["VXP"] = 0; </v>
      </c>
      <c r="AM113" t="str">
        <f t="shared" si="58"/>
        <v>0</v>
      </c>
      <c r="AN113" t="str">
        <f t="shared" si="59"/>
        <v xml:space="preserve">["LP"] =  0; </v>
      </c>
      <c r="AO113" t="str">
        <f t="shared" si="60"/>
        <v>0</v>
      </c>
      <c r="AP113" t="str">
        <f t="shared" si="61"/>
        <v xml:space="preserve">["REP"] = 0; </v>
      </c>
      <c r="AQ113">
        <f>IF(LEN(L113)&gt;0,VLOOKUP(L113,Faction!A$2:B$77,2,FALSE),1)</f>
        <v>1</v>
      </c>
      <c r="AR113" t="str">
        <f t="shared" si="62"/>
        <v xml:space="preserve">["FACTION"] = 1; </v>
      </c>
      <c r="AS113" t="str">
        <f t="shared" si="63"/>
        <v xml:space="preserve">["TIER"] = 0; </v>
      </c>
      <c r="AT113" t="str">
        <f t="shared" si="64"/>
        <v xml:space="preserve">["MIN_LVL"] =  "15"; </v>
      </c>
      <c r="AU113" t="str">
        <f t="shared" si="65"/>
        <v/>
      </c>
      <c r="AV113" t="str">
        <f t="shared" si="66"/>
        <v xml:space="preserve">["NAME"] = { ["EN"] = "Class Deeds - Tier 3"; }; </v>
      </c>
      <c r="AW113" t="str">
        <f t="shared" si="67"/>
        <v xml:space="preserve">["LORE"] = { ["EN"] = "Complete these three deeds to earn a Class Trait Point."; }; </v>
      </c>
      <c r="AX113" t="str">
        <f t="shared" si="68"/>
        <v xml:space="preserve">["SUMMARY"] = { ["EN"] = "Complete the quest A Shield Against Adversity, and deeds Swept Away and To the Rescue"; }; </v>
      </c>
      <c r="AY113" t="str">
        <f t="shared" si="69"/>
        <v/>
      </c>
      <c r="AZ113" t="str">
        <f t="shared" si="70"/>
        <v>};</v>
      </c>
    </row>
    <row r="114" spans="1:52" x14ac:dyDescent="0.25">
      <c r="A114">
        <v>1879277244</v>
      </c>
      <c r="B114">
        <v>72</v>
      </c>
      <c r="C114" t="s">
        <v>340</v>
      </c>
      <c r="D114" t="s">
        <v>22</v>
      </c>
      <c r="E114" t="s">
        <v>288</v>
      </c>
      <c r="F114" t="s">
        <v>22</v>
      </c>
      <c r="J114">
        <v>5</v>
      </c>
      <c r="M114" t="s">
        <v>2998</v>
      </c>
      <c r="N114" t="s">
        <v>2051</v>
      </c>
      <c r="O114">
        <v>1</v>
      </c>
      <c r="P114">
        <v>10</v>
      </c>
      <c r="T114" t="str">
        <f t="shared" si="43"/>
        <v>[113] = {["ID"] = 1879277244; }; -- Swept Away (Guardian)</v>
      </c>
      <c r="U114" s="1" t="str">
        <f t="shared" si="44"/>
        <v>[113] = {["ID"] = 1879277244; ["SAVE_INDEX"] =  72; ["TYPE"] =  8; ["CRV"] = "Class";    ["SUBTYPE"] =  23;                        ["VXP"] = 0; ["LP"] =  5; ["REP"] = 0; ["FACTION"] = 1; ["TIER"] = 1; ["MIN_LVL"] =  "10"; ["NAME"] = { ["EN"] = "Swept Away"; }; ["LORE"] = { ["EN"] = "You have vanquished many foes with your Sweeping Cut and many more will fall."; }; ["SUMMARY"] = { ["EN"] = "Use Sweeping Cut 100 times"; }; };</v>
      </c>
      <c r="V114">
        <f t="shared" si="45"/>
        <v>113</v>
      </c>
      <c r="W114" t="str">
        <f t="shared" si="46"/>
        <v>[113] = {</v>
      </c>
      <c r="X114" t="str">
        <f t="shared" si="47"/>
        <v xml:space="preserve">["ID"] = 1879277244; </v>
      </c>
      <c r="Y114" t="str">
        <f t="shared" si="48"/>
        <v xml:space="preserve">["ID"] = 1879277244; </v>
      </c>
      <c r="Z114" t="str">
        <f t="shared" si="49"/>
        <v/>
      </c>
      <c r="AA114" t="str">
        <f t="shared" si="50"/>
        <v xml:space="preserve"> (Guardian)</v>
      </c>
      <c r="AB114" s="1" t="str">
        <f t="shared" si="51"/>
        <v xml:space="preserve">["SAVE_INDEX"] =  72; </v>
      </c>
      <c r="AC114">
        <f>VLOOKUP(D114,Type!A$2:B$16,2,FALSE)</f>
        <v>8</v>
      </c>
      <c r="AD114" t="str">
        <f t="shared" si="52"/>
        <v xml:space="preserve">["TYPE"] =  8; </v>
      </c>
      <c r="AE114" t="str">
        <f t="shared" si="53"/>
        <v xml:space="preserve">["CRV"] = "Class";    </v>
      </c>
      <c r="AF114">
        <f>IF(AND(F114="Class",NOT(ISBLANK(E114))),VLOOKUP(E114,Class!A$1:B$12,2,FALSE),"")</f>
        <v>23</v>
      </c>
      <c r="AG114" t="str">
        <f>IF(AND(F114="Vocation",NOT(ISBLANK(E114))),VLOOKUP(E114,Vocation!A$1:B$8,2,FALSE),"")</f>
        <v/>
      </c>
      <c r="AH114" t="str">
        <f>IF(
  LEN(AF114)=0,
    IF(
    LEN(AG114)=0,
    "  0",
    CONCATENATE(REPT(" ",Vocation!B$12-LEN(AG114)),AG114)),
  CONCATENATE(REPT(" ",Vocation!B$12-LEN(AF114)),AF114))</f>
        <v xml:space="preserve"> 23</v>
      </c>
      <c r="AI114" t="str">
        <f t="shared" si="54"/>
        <v xml:space="preserve">["SUBTYPE"] =  23; </v>
      </c>
      <c r="AJ114" t="str">
        <f t="shared" si="55"/>
        <v xml:space="preserve">                       </v>
      </c>
      <c r="AK114" t="str">
        <f t="shared" si="56"/>
        <v>0</v>
      </c>
      <c r="AL114" t="str">
        <f t="shared" si="57"/>
        <v xml:space="preserve">["VXP"] = 0; </v>
      </c>
      <c r="AM114" t="str">
        <f t="shared" si="58"/>
        <v>5</v>
      </c>
      <c r="AN114" t="str">
        <f t="shared" si="59"/>
        <v xml:space="preserve">["LP"] =  5; </v>
      </c>
      <c r="AO114" t="str">
        <f t="shared" si="60"/>
        <v>0</v>
      </c>
      <c r="AP114" t="str">
        <f t="shared" si="61"/>
        <v xml:space="preserve">["REP"] = 0; </v>
      </c>
      <c r="AQ114">
        <f>IF(LEN(L114)&gt;0,VLOOKUP(L114,Faction!A$2:B$77,2,FALSE),1)</f>
        <v>1</v>
      </c>
      <c r="AR114" t="str">
        <f t="shared" si="62"/>
        <v xml:space="preserve">["FACTION"] = 1; </v>
      </c>
      <c r="AS114" t="str">
        <f t="shared" si="63"/>
        <v xml:space="preserve">["TIER"] = 1; </v>
      </c>
      <c r="AT114" t="str">
        <f t="shared" si="64"/>
        <v xml:space="preserve">["MIN_LVL"] =  "10"; </v>
      </c>
      <c r="AU114" t="str">
        <f t="shared" si="65"/>
        <v/>
      </c>
      <c r="AV114" t="str">
        <f t="shared" si="66"/>
        <v xml:space="preserve">["NAME"] = { ["EN"] = "Swept Away"; }; </v>
      </c>
      <c r="AW114" t="str">
        <f t="shared" si="67"/>
        <v xml:space="preserve">["LORE"] = { ["EN"] = "You have vanquished many foes with your Sweeping Cut and many more will fall."; }; </v>
      </c>
      <c r="AX114" t="str">
        <f t="shared" si="68"/>
        <v xml:space="preserve">["SUMMARY"] = { ["EN"] = "Use Sweeping Cut 100 times"; }; </v>
      </c>
      <c r="AY114" t="str">
        <f t="shared" si="69"/>
        <v/>
      </c>
      <c r="AZ114" t="str">
        <f t="shared" si="70"/>
        <v>};</v>
      </c>
    </row>
    <row r="115" spans="1:52" x14ac:dyDescent="0.25">
      <c r="A115">
        <v>1879278824</v>
      </c>
      <c r="B115">
        <v>73</v>
      </c>
      <c r="C115" t="s">
        <v>341</v>
      </c>
      <c r="D115" t="s">
        <v>22</v>
      </c>
      <c r="E115" t="s">
        <v>288</v>
      </c>
      <c r="F115" t="s">
        <v>22</v>
      </c>
      <c r="J115">
        <v>5</v>
      </c>
      <c r="M115" t="s">
        <v>2999</v>
      </c>
      <c r="N115" t="s">
        <v>1929</v>
      </c>
      <c r="O115">
        <v>1</v>
      </c>
      <c r="P115">
        <v>10</v>
      </c>
      <c r="T115" t="str">
        <f t="shared" si="43"/>
        <v>[114] = {["ID"] = 1879278824; }; -- To the Rescue (Guardian)</v>
      </c>
      <c r="U115" s="1" t="str">
        <f t="shared" si="44"/>
        <v>[114] = {["ID"] = 1879278824; ["SAVE_INDEX"] =  73; ["TYPE"] =  8; ["CRV"] = "Class";    ["SUBTYPE"] =  23;                        ["VXP"] = 0; ["LP"] =  5; ["REP"] = 0; ["FACTION"] = 1; ["TIER"] = 1; ["MIN_LVL"] =  "10"; ["NAME"] = { ["EN"] = "To the Rescue"; }; ["LORE"] = { ["EN"] = "Above all, a Guardian must be where they are needed and quickly, for your companions are not so sturdy as you."; }; ["SUMMARY"] = { ["EN"] = "Evade enemy attacks 1,000 times"; }; };</v>
      </c>
      <c r="V115">
        <f t="shared" si="45"/>
        <v>114</v>
      </c>
      <c r="W115" t="str">
        <f t="shared" si="46"/>
        <v>[114] = {</v>
      </c>
      <c r="X115" t="str">
        <f t="shared" si="47"/>
        <v xml:space="preserve">["ID"] = 1879278824; </v>
      </c>
      <c r="Y115" t="str">
        <f t="shared" si="48"/>
        <v xml:space="preserve">["ID"] = 1879278824; </v>
      </c>
      <c r="Z115" t="str">
        <f t="shared" si="49"/>
        <v/>
      </c>
      <c r="AA115" t="str">
        <f t="shared" si="50"/>
        <v xml:space="preserve"> (Guardian)</v>
      </c>
      <c r="AB115" s="1" t="str">
        <f t="shared" si="51"/>
        <v xml:space="preserve">["SAVE_INDEX"] =  73; </v>
      </c>
      <c r="AC115">
        <f>VLOOKUP(D115,Type!A$2:B$16,2,FALSE)</f>
        <v>8</v>
      </c>
      <c r="AD115" t="str">
        <f t="shared" si="52"/>
        <v xml:space="preserve">["TYPE"] =  8; </v>
      </c>
      <c r="AE115" t="str">
        <f t="shared" si="53"/>
        <v xml:space="preserve">["CRV"] = "Class";    </v>
      </c>
      <c r="AF115">
        <f>IF(AND(F115="Class",NOT(ISBLANK(E115))),VLOOKUP(E115,Class!A$1:B$12,2,FALSE),"")</f>
        <v>23</v>
      </c>
      <c r="AG115" t="str">
        <f>IF(AND(F115="Vocation",NOT(ISBLANK(E115))),VLOOKUP(E115,Vocation!A$1:B$8,2,FALSE),"")</f>
        <v/>
      </c>
      <c r="AH115" t="str">
        <f>IF(
  LEN(AF115)=0,
    IF(
    LEN(AG115)=0,
    "  0",
    CONCATENATE(REPT(" ",Vocation!B$12-LEN(AG115)),AG115)),
  CONCATENATE(REPT(" ",Vocation!B$12-LEN(AF115)),AF115))</f>
        <v xml:space="preserve"> 23</v>
      </c>
      <c r="AI115" t="str">
        <f t="shared" si="54"/>
        <v xml:space="preserve">["SUBTYPE"] =  23; </v>
      </c>
      <c r="AJ115" t="str">
        <f t="shared" si="55"/>
        <v xml:space="preserve">                       </v>
      </c>
      <c r="AK115" t="str">
        <f t="shared" si="56"/>
        <v>0</v>
      </c>
      <c r="AL115" t="str">
        <f t="shared" si="57"/>
        <v xml:space="preserve">["VXP"] = 0; </v>
      </c>
      <c r="AM115" t="str">
        <f t="shared" si="58"/>
        <v>5</v>
      </c>
      <c r="AN115" t="str">
        <f t="shared" si="59"/>
        <v xml:space="preserve">["LP"] =  5; </v>
      </c>
      <c r="AO115" t="str">
        <f t="shared" si="60"/>
        <v>0</v>
      </c>
      <c r="AP115" t="str">
        <f t="shared" si="61"/>
        <v xml:space="preserve">["REP"] = 0; </v>
      </c>
      <c r="AQ115">
        <f>IF(LEN(L115)&gt;0,VLOOKUP(L115,Faction!A$2:B$77,2,FALSE),1)</f>
        <v>1</v>
      </c>
      <c r="AR115" t="str">
        <f t="shared" si="62"/>
        <v xml:space="preserve">["FACTION"] = 1; </v>
      </c>
      <c r="AS115" t="str">
        <f t="shared" si="63"/>
        <v xml:space="preserve">["TIER"] = 1; </v>
      </c>
      <c r="AT115" t="str">
        <f t="shared" si="64"/>
        <v xml:space="preserve">["MIN_LVL"] =  "10"; </v>
      </c>
      <c r="AU115" t="str">
        <f t="shared" si="65"/>
        <v/>
      </c>
      <c r="AV115" t="str">
        <f t="shared" si="66"/>
        <v xml:space="preserve">["NAME"] = { ["EN"] = "To the Rescue"; }; </v>
      </c>
      <c r="AW115" t="str">
        <f t="shared" si="67"/>
        <v xml:space="preserve">["LORE"] = { ["EN"] = "Above all, a Guardian must be where they are needed and quickly, for your companions are not so sturdy as you."; }; </v>
      </c>
      <c r="AX115" t="str">
        <f t="shared" si="68"/>
        <v xml:space="preserve">["SUMMARY"] = { ["EN"] = "Evade enemy attacks 1,000 times"; }; </v>
      </c>
      <c r="AY115" t="str">
        <f t="shared" si="69"/>
        <v/>
      </c>
      <c r="AZ115" t="str">
        <f t="shared" si="70"/>
        <v>};</v>
      </c>
    </row>
    <row r="116" spans="1:52" x14ac:dyDescent="0.25">
      <c r="A116">
        <v>1879277183</v>
      </c>
      <c r="B116">
        <v>316</v>
      </c>
      <c r="C116" s="2" t="s">
        <v>119</v>
      </c>
      <c r="D116" t="s">
        <v>22</v>
      </c>
      <c r="E116" t="s">
        <v>289</v>
      </c>
      <c r="F116" t="s">
        <v>22</v>
      </c>
      <c r="M116" t="s">
        <v>2796</v>
      </c>
      <c r="N116" t="s">
        <v>2047</v>
      </c>
      <c r="O116">
        <v>0</v>
      </c>
      <c r="P116">
        <v>15</v>
      </c>
      <c r="T116" t="str">
        <f t="shared" si="43"/>
        <v>[115] = {["ID"] = 1879277183; }; -- Class Deeds - Tier 3 (Hunter)</v>
      </c>
      <c r="U116" s="1" t="str">
        <f t="shared" si="44"/>
        <v>[115] = {["ID"] = 1879277183; ["SAVE_INDEX"] = 316; ["TYPE"] =  8; ["CRV"] = "Class";    ["SUBTYPE"] = 162;                        ["VXP"] = 0; ["LP"] =  0; ["REP"] = 0; ["FACTION"] = 1; ["TIER"] = 0; ["MIN_LVL"] =  "15"; ["NAME"] = { ["EN"] = "Class Deeds - Tier 3"; }; ["LORE"] = { ["EN"] = "Complete these three deeds to earn a Class Trait Point."; }; ["SUMMARY"] = { ["EN"] = "Complete the quest The Hunter's Path, and deeds Focused and Ready and Swift and Sharp"; }; };</v>
      </c>
      <c r="V116">
        <f t="shared" si="45"/>
        <v>115</v>
      </c>
      <c r="W116" t="str">
        <f t="shared" si="46"/>
        <v>[115] = {</v>
      </c>
      <c r="X116" t="str">
        <f t="shared" si="47"/>
        <v xml:space="preserve">["ID"] = 1879277183; </v>
      </c>
      <c r="Y116" t="str">
        <f t="shared" si="48"/>
        <v xml:space="preserve">["ID"] = 1879277183; </v>
      </c>
      <c r="Z116" t="str">
        <f t="shared" si="49"/>
        <v/>
      </c>
      <c r="AA116" t="str">
        <f t="shared" si="50"/>
        <v xml:space="preserve"> (Hunter)</v>
      </c>
      <c r="AB116" s="1" t="str">
        <f t="shared" si="51"/>
        <v xml:space="preserve">["SAVE_INDEX"] = 316; </v>
      </c>
      <c r="AC116">
        <f>VLOOKUP(D116,Type!A$2:B$16,2,FALSE)</f>
        <v>8</v>
      </c>
      <c r="AD116" t="str">
        <f t="shared" si="52"/>
        <v xml:space="preserve">["TYPE"] =  8; </v>
      </c>
      <c r="AE116" t="str">
        <f t="shared" si="53"/>
        <v xml:space="preserve">["CRV"] = "Class";    </v>
      </c>
      <c r="AF116">
        <f>IF(AND(F116="Class",NOT(ISBLANK(E116))),VLOOKUP(E116,Class!A$1:B$12,2,FALSE),"")</f>
        <v>162</v>
      </c>
      <c r="AG116" t="str">
        <f>IF(AND(F116="Vocation",NOT(ISBLANK(E116))),VLOOKUP(E116,Vocation!A$1:B$8,2,FALSE),"")</f>
        <v/>
      </c>
      <c r="AH116" t="str">
        <f>IF(
  LEN(AF116)=0,
    IF(
    LEN(AG116)=0,
    "  0",
    CONCATENATE(REPT(" ",Vocation!B$12-LEN(AG116)),AG116)),
  CONCATENATE(REPT(" ",Vocation!B$12-LEN(AF116)),AF116))</f>
        <v>162</v>
      </c>
      <c r="AI116" t="str">
        <f t="shared" si="54"/>
        <v xml:space="preserve">["SUBTYPE"] = 162; </v>
      </c>
      <c r="AJ116" t="str">
        <f t="shared" si="55"/>
        <v xml:space="preserve">                       </v>
      </c>
      <c r="AK116" t="str">
        <f t="shared" si="56"/>
        <v>0</v>
      </c>
      <c r="AL116" t="str">
        <f t="shared" si="57"/>
        <v xml:space="preserve">["VXP"] = 0; </v>
      </c>
      <c r="AM116" t="str">
        <f t="shared" si="58"/>
        <v>0</v>
      </c>
      <c r="AN116" t="str">
        <f t="shared" si="59"/>
        <v xml:space="preserve">["LP"] =  0; </v>
      </c>
      <c r="AO116" t="str">
        <f t="shared" si="60"/>
        <v>0</v>
      </c>
      <c r="AP116" t="str">
        <f t="shared" si="61"/>
        <v xml:space="preserve">["REP"] = 0; </v>
      </c>
      <c r="AQ116">
        <f>IF(LEN(L116)&gt;0,VLOOKUP(L116,Faction!A$2:B$77,2,FALSE),1)</f>
        <v>1</v>
      </c>
      <c r="AR116" t="str">
        <f t="shared" si="62"/>
        <v xml:space="preserve">["FACTION"] = 1; </v>
      </c>
      <c r="AS116" t="str">
        <f t="shared" si="63"/>
        <v xml:space="preserve">["TIER"] = 0; </v>
      </c>
      <c r="AT116" t="str">
        <f t="shared" si="64"/>
        <v xml:space="preserve">["MIN_LVL"] =  "15"; </v>
      </c>
      <c r="AU116" t="str">
        <f t="shared" si="65"/>
        <v/>
      </c>
      <c r="AV116" t="str">
        <f t="shared" si="66"/>
        <v xml:space="preserve">["NAME"] = { ["EN"] = "Class Deeds - Tier 3"; }; </v>
      </c>
      <c r="AW116" t="str">
        <f t="shared" si="67"/>
        <v xml:space="preserve">["LORE"] = { ["EN"] = "Complete these three deeds to earn a Class Trait Point."; }; </v>
      </c>
      <c r="AX116" t="str">
        <f t="shared" si="68"/>
        <v xml:space="preserve">["SUMMARY"] = { ["EN"] = "Complete the quest The Hunter's Path, and deeds Focused and Ready and Swift and Sharp"; }; </v>
      </c>
      <c r="AY116" t="str">
        <f t="shared" si="69"/>
        <v/>
      </c>
      <c r="AZ116" t="str">
        <f t="shared" si="70"/>
        <v>};</v>
      </c>
    </row>
    <row r="117" spans="1:52" x14ac:dyDescent="0.25">
      <c r="A117">
        <v>1879277272</v>
      </c>
      <c r="B117">
        <v>74</v>
      </c>
      <c r="C117" t="s">
        <v>342</v>
      </c>
      <c r="D117" t="s">
        <v>22</v>
      </c>
      <c r="E117" t="s">
        <v>289</v>
      </c>
      <c r="F117" t="s">
        <v>22</v>
      </c>
      <c r="J117">
        <v>5</v>
      </c>
      <c r="M117" t="s">
        <v>3000</v>
      </c>
      <c r="N117" t="s">
        <v>2057</v>
      </c>
      <c r="O117">
        <v>1</v>
      </c>
      <c r="P117">
        <v>10</v>
      </c>
      <c r="T117" t="str">
        <f t="shared" si="43"/>
        <v>[116] = {["ID"] = 1879277272; }; -- Focused and Ready (Hunter)</v>
      </c>
      <c r="U117" s="1" t="str">
        <f t="shared" si="44"/>
        <v>[116] = {["ID"] = 1879277272; ["SAVE_INDEX"] =  74; ["TYPE"] =  8; ["CRV"] = "Class";    ["SUBTYPE"] = 162;                        ["VXP"] = 0; ["LP"] =  5; ["REP"] = 0; ["FACTION"] = 1; ["TIER"] = 1; ["MIN_LVL"] =  "10"; ["NAME"] = { ["EN"] = "Focused and Ready"; }; ["LORE"] = { ["EN"] = "Being able to gain focus in the midst of chaos is a true art that few can master."; }; ["SUMMARY"] = { ["EN"] = "Use the skill Focus 500 times."; }; };</v>
      </c>
      <c r="V117">
        <f t="shared" si="45"/>
        <v>116</v>
      </c>
      <c r="W117" t="str">
        <f t="shared" si="46"/>
        <v>[116] = {</v>
      </c>
      <c r="X117" t="str">
        <f t="shared" si="47"/>
        <v xml:space="preserve">["ID"] = 1879277272; </v>
      </c>
      <c r="Y117" t="str">
        <f t="shared" si="48"/>
        <v xml:space="preserve">["ID"] = 1879277272; </v>
      </c>
      <c r="Z117" t="str">
        <f t="shared" si="49"/>
        <v/>
      </c>
      <c r="AA117" t="str">
        <f t="shared" si="50"/>
        <v xml:space="preserve"> (Hunter)</v>
      </c>
      <c r="AB117" s="1" t="str">
        <f t="shared" si="51"/>
        <v xml:space="preserve">["SAVE_INDEX"] =  74; </v>
      </c>
      <c r="AC117">
        <f>VLOOKUP(D117,Type!A$2:B$16,2,FALSE)</f>
        <v>8</v>
      </c>
      <c r="AD117" t="str">
        <f t="shared" si="52"/>
        <v xml:space="preserve">["TYPE"] =  8; </v>
      </c>
      <c r="AE117" t="str">
        <f t="shared" si="53"/>
        <v xml:space="preserve">["CRV"] = "Class";    </v>
      </c>
      <c r="AF117">
        <f>IF(AND(F117="Class",NOT(ISBLANK(E117))),VLOOKUP(E117,Class!A$1:B$12,2,FALSE),"")</f>
        <v>162</v>
      </c>
      <c r="AG117" t="str">
        <f>IF(AND(F117="Vocation",NOT(ISBLANK(E117))),VLOOKUP(E117,Vocation!A$1:B$8,2,FALSE),"")</f>
        <v/>
      </c>
      <c r="AH117" t="str">
        <f>IF(
  LEN(AF117)=0,
    IF(
    LEN(AG117)=0,
    "  0",
    CONCATENATE(REPT(" ",Vocation!B$12-LEN(AG117)),AG117)),
  CONCATENATE(REPT(" ",Vocation!B$12-LEN(AF117)),AF117))</f>
        <v>162</v>
      </c>
      <c r="AI117" t="str">
        <f t="shared" si="54"/>
        <v xml:space="preserve">["SUBTYPE"] = 162; </v>
      </c>
      <c r="AJ117" t="str">
        <f t="shared" si="55"/>
        <v xml:space="preserve">                       </v>
      </c>
      <c r="AK117" t="str">
        <f t="shared" si="56"/>
        <v>0</v>
      </c>
      <c r="AL117" t="str">
        <f t="shared" si="57"/>
        <v xml:space="preserve">["VXP"] = 0; </v>
      </c>
      <c r="AM117" t="str">
        <f t="shared" si="58"/>
        <v>5</v>
      </c>
      <c r="AN117" t="str">
        <f t="shared" si="59"/>
        <v xml:space="preserve">["LP"] =  5; </v>
      </c>
      <c r="AO117" t="str">
        <f t="shared" si="60"/>
        <v>0</v>
      </c>
      <c r="AP117" t="str">
        <f t="shared" si="61"/>
        <v xml:space="preserve">["REP"] = 0; </v>
      </c>
      <c r="AQ117">
        <f>IF(LEN(L117)&gt;0,VLOOKUP(L117,Faction!A$2:B$77,2,FALSE),1)</f>
        <v>1</v>
      </c>
      <c r="AR117" t="str">
        <f t="shared" si="62"/>
        <v xml:space="preserve">["FACTION"] = 1; </v>
      </c>
      <c r="AS117" t="str">
        <f t="shared" si="63"/>
        <v xml:space="preserve">["TIER"] = 1; </v>
      </c>
      <c r="AT117" t="str">
        <f t="shared" si="64"/>
        <v xml:space="preserve">["MIN_LVL"] =  "10"; </v>
      </c>
      <c r="AU117" t="str">
        <f t="shared" si="65"/>
        <v/>
      </c>
      <c r="AV117" t="str">
        <f t="shared" si="66"/>
        <v xml:space="preserve">["NAME"] = { ["EN"] = "Focused and Ready"; }; </v>
      </c>
      <c r="AW117" t="str">
        <f t="shared" si="67"/>
        <v xml:space="preserve">["LORE"] = { ["EN"] = "Being able to gain focus in the midst of chaos is a true art that few can master."; }; </v>
      </c>
      <c r="AX117" t="str">
        <f t="shared" si="68"/>
        <v xml:space="preserve">["SUMMARY"] = { ["EN"] = "Use the skill Focus 500 times."; }; </v>
      </c>
      <c r="AY117" t="str">
        <f t="shared" si="69"/>
        <v/>
      </c>
      <c r="AZ117" t="str">
        <f t="shared" si="70"/>
        <v>};</v>
      </c>
    </row>
    <row r="118" spans="1:52" x14ac:dyDescent="0.25">
      <c r="A118">
        <v>1879277273</v>
      </c>
      <c r="B118">
        <v>75</v>
      </c>
      <c r="C118" t="s">
        <v>343</v>
      </c>
      <c r="D118" t="s">
        <v>22</v>
      </c>
      <c r="E118" t="s">
        <v>289</v>
      </c>
      <c r="F118" t="s">
        <v>22</v>
      </c>
      <c r="J118">
        <v>5</v>
      </c>
      <c r="M118" t="s">
        <v>3001</v>
      </c>
      <c r="N118" t="s">
        <v>2058</v>
      </c>
      <c r="O118">
        <v>1</v>
      </c>
      <c r="P118">
        <v>1</v>
      </c>
      <c r="T118" t="str">
        <f t="shared" si="43"/>
        <v>[117] = {["ID"] = 1879277273; }; -- Swift and Sharp (Hunter)</v>
      </c>
      <c r="U118" s="1" t="str">
        <f t="shared" si="44"/>
        <v>[117] = {["ID"] = 1879277273; ["SAVE_INDEX"] =  75; ["TYPE"] =  8; ["CRV"] = "Class";    ["SUBTYPE"] = 162;                        ["VXP"] = 0; ["LP"] =  5; ["REP"] = 0; ["FACTION"] = 1; ["TIER"] = 1; ["MIN_LVL"] =   "1"; ["NAME"] = { ["EN"] = "Swift and Sharp"; }; ["LORE"] = { ["EN"] = "It is said that the Elves developed the art of the bow long ago, but the old tales do not say who among them first mastered it."; }; ["SUMMARY"] = { ["EN"] = "Strike enemies with Swift Bow, Barbed Arrow, or Lingering Wound 1000 times."; }; };</v>
      </c>
      <c r="V118">
        <f t="shared" si="45"/>
        <v>117</v>
      </c>
      <c r="W118" t="str">
        <f t="shared" si="46"/>
        <v>[117] = {</v>
      </c>
      <c r="X118" t="str">
        <f t="shared" si="47"/>
        <v xml:space="preserve">["ID"] = 1879277273; </v>
      </c>
      <c r="Y118" t="str">
        <f t="shared" si="48"/>
        <v xml:space="preserve">["ID"] = 1879277273; </v>
      </c>
      <c r="Z118" t="str">
        <f t="shared" si="49"/>
        <v/>
      </c>
      <c r="AA118" t="str">
        <f t="shared" si="50"/>
        <v xml:space="preserve"> (Hunter)</v>
      </c>
      <c r="AB118" s="1" t="str">
        <f t="shared" si="51"/>
        <v xml:space="preserve">["SAVE_INDEX"] =  75; </v>
      </c>
      <c r="AC118">
        <f>VLOOKUP(D118,Type!A$2:B$16,2,FALSE)</f>
        <v>8</v>
      </c>
      <c r="AD118" t="str">
        <f t="shared" si="52"/>
        <v xml:space="preserve">["TYPE"] =  8; </v>
      </c>
      <c r="AE118" t="str">
        <f t="shared" si="53"/>
        <v xml:space="preserve">["CRV"] = "Class";    </v>
      </c>
      <c r="AF118">
        <f>IF(AND(F118="Class",NOT(ISBLANK(E118))),VLOOKUP(E118,Class!A$1:B$12,2,FALSE),"")</f>
        <v>162</v>
      </c>
      <c r="AG118" t="str">
        <f>IF(AND(F118="Vocation",NOT(ISBLANK(E118))),VLOOKUP(E118,Vocation!A$1:B$8,2,FALSE),"")</f>
        <v/>
      </c>
      <c r="AH118" t="str">
        <f>IF(
  LEN(AF118)=0,
    IF(
    LEN(AG118)=0,
    "  0",
    CONCATENATE(REPT(" ",Vocation!B$12-LEN(AG118)),AG118)),
  CONCATENATE(REPT(" ",Vocation!B$12-LEN(AF118)),AF118))</f>
        <v>162</v>
      </c>
      <c r="AI118" t="str">
        <f t="shared" si="54"/>
        <v xml:space="preserve">["SUBTYPE"] = 162; </v>
      </c>
      <c r="AJ118" t="str">
        <f t="shared" si="55"/>
        <v xml:space="preserve">                       </v>
      </c>
      <c r="AK118" t="str">
        <f t="shared" si="56"/>
        <v>0</v>
      </c>
      <c r="AL118" t="str">
        <f t="shared" si="57"/>
        <v xml:space="preserve">["VXP"] = 0; </v>
      </c>
      <c r="AM118" t="str">
        <f t="shared" si="58"/>
        <v>5</v>
      </c>
      <c r="AN118" t="str">
        <f t="shared" si="59"/>
        <v xml:space="preserve">["LP"] =  5; </v>
      </c>
      <c r="AO118" t="str">
        <f t="shared" si="60"/>
        <v>0</v>
      </c>
      <c r="AP118" t="str">
        <f t="shared" si="61"/>
        <v xml:space="preserve">["REP"] = 0; </v>
      </c>
      <c r="AQ118">
        <f>IF(LEN(L118)&gt;0,VLOOKUP(L118,Faction!A$2:B$77,2,FALSE),1)</f>
        <v>1</v>
      </c>
      <c r="AR118" t="str">
        <f t="shared" si="62"/>
        <v xml:space="preserve">["FACTION"] = 1; </v>
      </c>
      <c r="AS118" t="str">
        <f t="shared" si="63"/>
        <v xml:space="preserve">["TIER"] = 1; </v>
      </c>
      <c r="AT118" t="str">
        <f t="shared" si="64"/>
        <v xml:space="preserve">["MIN_LVL"] =   "1"; </v>
      </c>
      <c r="AU118" t="str">
        <f t="shared" si="65"/>
        <v/>
      </c>
      <c r="AV118" t="str">
        <f t="shared" si="66"/>
        <v xml:space="preserve">["NAME"] = { ["EN"] = "Swift and Sharp"; }; </v>
      </c>
      <c r="AW118" t="str">
        <f t="shared" si="67"/>
        <v xml:space="preserve">["LORE"] = { ["EN"] = "It is said that the Elves developed the art of the bow long ago, but the old tales do not say who among them first mastered it."; }; </v>
      </c>
      <c r="AX118" t="str">
        <f t="shared" si="68"/>
        <v xml:space="preserve">["SUMMARY"] = { ["EN"] = "Strike enemies with Swift Bow, Barbed Arrow, or Lingering Wound 1000 times."; }; </v>
      </c>
      <c r="AY118" t="str">
        <f t="shared" si="69"/>
        <v/>
      </c>
      <c r="AZ118" t="str">
        <f t="shared" si="70"/>
        <v>};</v>
      </c>
    </row>
    <row r="119" spans="1:52" x14ac:dyDescent="0.25">
      <c r="A119">
        <v>1879277197</v>
      </c>
      <c r="B119">
        <v>317</v>
      </c>
      <c r="C119" s="2" t="s">
        <v>119</v>
      </c>
      <c r="D119" t="s">
        <v>22</v>
      </c>
      <c r="E119" t="s">
        <v>290</v>
      </c>
      <c r="F119" t="s">
        <v>22</v>
      </c>
      <c r="M119" t="s">
        <v>2797</v>
      </c>
      <c r="N119" t="s">
        <v>2047</v>
      </c>
      <c r="O119">
        <v>0</v>
      </c>
      <c r="P119">
        <v>15</v>
      </c>
      <c r="T119" t="str">
        <f t="shared" si="43"/>
        <v>[118] = {["ID"] = 1879277197; }; -- Class Deeds - Tier 3 (Lore-master)</v>
      </c>
      <c r="U119" s="1" t="str">
        <f t="shared" si="44"/>
        <v>[118] = {["ID"] = 1879277197; ["SAVE_INDEX"] = 317; ["TYPE"] =  8; ["CRV"] = "Class";    ["SUBTYPE"] = 185;                        ["VXP"] = 0; ["LP"] =  0; ["REP"] = 0; ["FACTION"] = 1; ["TIER"] = 0; ["MIN_LVL"] =  "15"; ["NAME"] = { ["EN"] = "Class Deeds - Tier 3"; }; ["LORE"] = { ["EN"] = "Complete these three deeds to earn a Class Trait Point."; }; ["SUMMARY"] = { ["EN"] = "Complete the quest Well-Ordered Mind, and deeds Healer and A Shocking Strike"; }; };</v>
      </c>
      <c r="V119">
        <f t="shared" si="45"/>
        <v>118</v>
      </c>
      <c r="W119" t="str">
        <f t="shared" si="46"/>
        <v>[118] = {</v>
      </c>
      <c r="X119" t="str">
        <f t="shared" si="47"/>
        <v xml:space="preserve">["ID"] = 1879277197; </v>
      </c>
      <c r="Y119" t="str">
        <f t="shared" si="48"/>
        <v xml:space="preserve">["ID"] = 1879277197; </v>
      </c>
      <c r="Z119" t="str">
        <f t="shared" si="49"/>
        <v/>
      </c>
      <c r="AA119" t="str">
        <f t="shared" si="50"/>
        <v xml:space="preserve"> (Lore-master)</v>
      </c>
      <c r="AB119" s="1" t="str">
        <f t="shared" si="51"/>
        <v xml:space="preserve">["SAVE_INDEX"] = 317; </v>
      </c>
      <c r="AC119">
        <f>VLOOKUP(D119,Type!A$2:B$16,2,FALSE)</f>
        <v>8</v>
      </c>
      <c r="AD119" t="str">
        <f t="shared" si="52"/>
        <v xml:space="preserve">["TYPE"] =  8; </v>
      </c>
      <c r="AE119" t="str">
        <f t="shared" si="53"/>
        <v xml:space="preserve">["CRV"] = "Class";    </v>
      </c>
      <c r="AF119">
        <f>IF(AND(F119="Class",NOT(ISBLANK(E119))),VLOOKUP(E119,Class!A$1:B$12,2,FALSE),"")</f>
        <v>185</v>
      </c>
      <c r="AG119" t="str">
        <f>IF(AND(F119="Vocation",NOT(ISBLANK(E119))),VLOOKUP(E119,Vocation!A$1:B$8,2,FALSE),"")</f>
        <v/>
      </c>
      <c r="AH119" t="str">
        <f>IF(
  LEN(AF119)=0,
    IF(
    LEN(AG119)=0,
    "  0",
    CONCATENATE(REPT(" ",Vocation!B$12-LEN(AG119)),AG119)),
  CONCATENATE(REPT(" ",Vocation!B$12-LEN(AF119)),AF119))</f>
        <v>185</v>
      </c>
      <c r="AI119" t="str">
        <f t="shared" si="54"/>
        <v xml:space="preserve">["SUBTYPE"] = 185; </v>
      </c>
      <c r="AJ119" t="str">
        <f t="shared" si="55"/>
        <v xml:space="preserve">                       </v>
      </c>
      <c r="AK119" t="str">
        <f t="shared" si="56"/>
        <v>0</v>
      </c>
      <c r="AL119" t="str">
        <f t="shared" si="57"/>
        <v xml:space="preserve">["VXP"] = 0; </v>
      </c>
      <c r="AM119" t="str">
        <f t="shared" si="58"/>
        <v>0</v>
      </c>
      <c r="AN119" t="str">
        <f t="shared" si="59"/>
        <v xml:space="preserve">["LP"] =  0; </v>
      </c>
      <c r="AO119" t="str">
        <f t="shared" si="60"/>
        <v>0</v>
      </c>
      <c r="AP119" t="str">
        <f t="shared" si="61"/>
        <v xml:space="preserve">["REP"] = 0; </v>
      </c>
      <c r="AQ119">
        <f>IF(LEN(L119)&gt;0,VLOOKUP(L119,Faction!A$2:B$77,2,FALSE),1)</f>
        <v>1</v>
      </c>
      <c r="AR119" t="str">
        <f t="shared" si="62"/>
        <v xml:space="preserve">["FACTION"] = 1; </v>
      </c>
      <c r="AS119" t="str">
        <f t="shared" si="63"/>
        <v xml:space="preserve">["TIER"] = 0; </v>
      </c>
      <c r="AT119" t="str">
        <f t="shared" si="64"/>
        <v xml:space="preserve">["MIN_LVL"] =  "15"; </v>
      </c>
      <c r="AU119" t="str">
        <f t="shared" si="65"/>
        <v/>
      </c>
      <c r="AV119" t="str">
        <f t="shared" si="66"/>
        <v xml:space="preserve">["NAME"] = { ["EN"] = "Class Deeds - Tier 3"; }; </v>
      </c>
      <c r="AW119" t="str">
        <f t="shared" si="67"/>
        <v xml:space="preserve">["LORE"] = { ["EN"] = "Complete these three deeds to earn a Class Trait Point."; }; </v>
      </c>
      <c r="AX119" t="str">
        <f t="shared" si="68"/>
        <v xml:space="preserve">["SUMMARY"] = { ["EN"] = "Complete the quest Well-Ordered Mind, and deeds Healer and A Shocking Strike"; }; </v>
      </c>
      <c r="AY119" t="str">
        <f t="shared" si="69"/>
        <v/>
      </c>
      <c r="AZ119" t="str">
        <f t="shared" si="70"/>
        <v>};</v>
      </c>
    </row>
    <row r="120" spans="1:52" x14ac:dyDescent="0.25">
      <c r="A120">
        <v>1879277275</v>
      </c>
      <c r="B120">
        <v>76</v>
      </c>
      <c r="C120" t="s">
        <v>344</v>
      </c>
      <c r="D120" t="s">
        <v>22</v>
      </c>
      <c r="E120" t="s">
        <v>290</v>
      </c>
      <c r="F120" t="s">
        <v>22</v>
      </c>
      <c r="J120">
        <v>5</v>
      </c>
      <c r="M120" t="s">
        <v>3002</v>
      </c>
      <c r="N120" t="s">
        <v>1945</v>
      </c>
      <c r="O120">
        <v>1</v>
      </c>
      <c r="P120">
        <v>10</v>
      </c>
      <c r="T120" t="str">
        <f t="shared" si="43"/>
        <v>[119] = {["ID"] = 1879277275; }; -- Healer (Lore-master)</v>
      </c>
      <c r="U120" s="1" t="str">
        <f t="shared" si="44"/>
        <v>[119] = {["ID"] = 1879277275; ["SAVE_INDEX"] =  76; ["TYPE"] =  8; ["CRV"] = "Class";    ["SUBTYPE"] = 185;                        ["VXP"] = 0; ["LP"] =  5; ["REP"] = 0; ["FACTION"] = 1; ["TIER"] = 1; ["MIN_LVL"] =  "10"; ["NAME"] = { ["EN"] = "Healer"; }; ["LORE"] = { ["EN"] = "Among the most respected forms of learning is that of healing. Every Lore-master should strive to understand this fundamental art."; }; ["SUMMARY"] = { ["EN"] = "Heal fellows with Knowledge of Cures 250 times."; }; };</v>
      </c>
      <c r="V120">
        <f t="shared" si="45"/>
        <v>119</v>
      </c>
      <c r="W120" t="str">
        <f t="shared" si="46"/>
        <v>[119] = {</v>
      </c>
      <c r="X120" t="str">
        <f t="shared" si="47"/>
        <v xml:space="preserve">["ID"] = 1879277275; </v>
      </c>
      <c r="Y120" t="str">
        <f t="shared" si="48"/>
        <v xml:space="preserve">["ID"] = 1879277275; </v>
      </c>
      <c r="Z120" t="str">
        <f t="shared" si="49"/>
        <v/>
      </c>
      <c r="AA120" t="str">
        <f t="shared" si="50"/>
        <v xml:space="preserve"> (Lore-master)</v>
      </c>
      <c r="AB120" s="1" t="str">
        <f t="shared" si="51"/>
        <v xml:space="preserve">["SAVE_INDEX"] =  76; </v>
      </c>
      <c r="AC120">
        <f>VLOOKUP(D120,Type!A$2:B$16,2,FALSE)</f>
        <v>8</v>
      </c>
      <c r="AD120" t="str">
        <f t="shared" si="52"/>
        <v xml:space="preserve">["TYPE"] =  8; </v>
      </c>
      <c r="AE120" t="str">
        <f t="shared" si="53"/>
        <v xml:space="preserve">["CRV"] = "Class";    </v>
      </c>
      <c r="AF120">
        <f>IF(AND(F120="Class",NOT(ISBLANK(E120))),VLOOKUP(E120,Class!A$1:B$12,2,FALSE),"")</f>
        <v>185</v>
      </c>
      <c r="AG120" t="str">
        <f>IF(AND(F120="Vocation",NOT(ISBLANK(E120))),VLOOKUP(E120,Vocation!A$1:B$8,2,FALSE),"")</f>
        <v/>
      </c>
      <c r="AH120" t="str">
        <f>IF(
  LEN(AF120)=0,
    IF(
    LEN(AG120)=0,
    "  0",
    CONCATENATE(REPT(" ",Vocation!B$12-LEN(AG120)),AG120)),
  CONCATENATE(REPT(" ",Vocation!B$12-LEN(AF120)),AF120))</f>
        <v>185</v>
      </c>
      <c r="AI120" t="str">
        <f t="shared" si="54"/>
        <v xml:space="preserve">["SUBTYPE"] = 185; </v>
      </c>
      <c r="AJ120" t="str">
        <f t="shared" si="55"/>
        <v xml:space="preserve">                       </v>
      </c>
      <c r="AK120" t="str">
        <f t="shared" si="56"/>
        <v>0</v>
      </c>
      <c r="AL120" t="str">
        <f t="shared" si="57"/>
        <v xml:space="preserve">["VXP"] = 0; </v>
      </c>
      <c r="AM120" t="str">
        <f t="shared" si="58"/>
        <v>5</v>
      </c>
      <c r="AN120" t="str">
        <f t="shared" si="59"/>
        <v xml:space="preserve">["LP"] =  5; </v>
      </c>
      <c r="AO120" t="str">
        <f t="shared" si="60"/>
        <v>0</v>
      </c>
      <c r="AP120" t="str">
        <f t="shared" si="61"/>
        <v xml:space="preserve">["REP"] = 0; </v>
      </c>
      <c r="AQ120">
        <f>IF(LEN(L120)&gt;0,VLOOKUP(L120,Faction!A$2:B$77,2,FALSE),1)</f>
        <v>1</v>
      </c>
      <c r="AR120" t="str">
        <f t="shared" si="62"/>
        <v xml:space="preserve">["FACTION"] = 1; </v>
      </c>
      <c r="AS120" t="str">
        <f t="shared" si="63"/>
        <v xml:space="preserve">["TIER"] = 1; </v>
      </c>
      <c r="AT120" t="str">
        <f t="shared" si="64"/>
        <v xml:space="preserve">["MIN_LVL"] =  "10"; </v>
      </c>
      <c r="AU120" t="str">
        <f t="shared" si="65"/>
        <v/>
      </c>
      <c r="AV120" t="str">
        <f t="shared" si="66"/>
        <v xml:space="preserve">["NAME"] = { ["EN"] = "Healer"; }; </v>
      </c>
      <c r="AW120" t="str">
        <f t="shared" si="67"/>
        <v xml:space="preserve">["LORE"] = { ["EN"] = "Among the most respected forms of learning is that of healing. Every Lore-master should strive to understand this fundamental art."; }; </v>
      </c>
      <c r="AX120" t="str">
        <f t="shared" si="68"/>
        <v xml:space="preserve">["SUMMARY"] = { ["EN"] = "Heal fellows with Knowledge of Cures 250 times."; }; </v>
      </c>
      <c r="AY120" t="str">
        <f t="shared" si="69"/>
        <v/>
      </c>
      <c r="AZ120" t="str">
        <f t="shared" si="70"/>
        <v>};</v>
      </c>
    </row>
    <row r="121" spans="1:52" x14ac:dyDescent="0.25">
      <c r="A121">
        <v>1879277256</v>
      </c>
      <c r="B121">
        <v>77</v>
      </c>
      <c r="C121" t="s">
        <v>345</v>
      </c>
      <c r="D121" t="s">
        <v>22</v>
      </c>
      <c r="E121" t="s">
        <v>290</v>
      </c>
      <c r="F121" t="s">
        <v>22</v>
      </c>
      <c r="J121">
        <v>5</v>
      </c>
      <c r="M121" t="s">
        <v>3003</v>
      </c>
      <c r="N121" t="s">
        <v>2053</v>
      </c>
      <c r="O121">
        <v>1</v>
      </c>
      <c r="P121">
        <v>1</v>
      </c>
      <c r="T121" t="str">
        <f t="shared" si="43"/>
        <v>[120] = {["ID"] = 1879277256; }; -- A Shocking Strike (Lore-master)</v>
      </c>
      <c r="U121" s="1" t="str">
        <f t="shared" si="44"/>
        <v>[120] = {["ID"] = 1879277256; ["SAVE_INDEX"] =  77; ["TYPE"] =  8; ["CRV"] = "Class";    ["SUBTYPE"] = 185;                        ["VXP"] = 0; ["LP"] =  5; ["REP"] = 0; ["FACTION"] = 1; ["TIER"] = 1; ["MIN_LVL"] =   "1"; ["NAME"] = { ["EN"] = "A Shocking Strike"; }; ["LORE"] = { ["EN"] = "Call upon the power of lightning to strike your foes."; }; ["SUMMARY"] = { ["EN"] = "Use Lightning Strike 300 times."; }; };</v>
      </c>
      <c r="V121">
        <f t="shared" si="45"/>
        <v>120</v>
      </c>
      <c r="W121" t="str">
        <f t="shared" si="46"/>
        <v>[120] = {</v>
      </c>
      <c r="X121" t="str">
        <f t="shared" si="47"/>
        <v xml:space="preserve">["ID"] = 1879277256; </v>
      </c>
      <c r="Y121" t="str">
        <f t="shared" si="48"/>
        <v xml:space="preserve">["ID"] = 1879277256; </v>
      </c>
      <c r="Z121" t="str">
        <f t="shared" si="49"/>
        <v/>
      </c>
      <c r="AA121" t="str">
        <f t="shared" si="50"/>
        <v xml:space="preserve"> (Lore-master)</v>
      </c>
      <c r="AB121" s="1" t="str">
        <f t="shared" si="51"/>
        <v xml:space="preserve">["SAVE_INDEX"] =  77; </v>
      </c>
      <c r="AC121">
        <f>VLOOKUP(D121,Type!A$2:B$16,2,FALSE)</f>
        <v>8</v>
      </c>
      <c r="AD121" t="str">
        <f t="shared" si="52"/>
        <v xml:space="preserve">["TYPE"] =  8; </v>
      </c>
      <c r="AE121" t="str">
        <f t="shared" si="53"/>
        <v xml:space="preserve">["CRV"] = "Class";    </v>
      </c>
      <c r="AF121">
        <f>IF(AND(F121="Class",NOT(ISBLANK(E121))),VLOOKUP(E121,Class!A$1:B$12,2,FALSE),"")</f>
        <v>185</v>
      </c>
      <c r="AG121" t="str">
        <f>IF(AND(F121="Vocation",NOT(ISBLANK(E121))),VLOOKUP(E121,Vocation!A$1:B$8,2,FALSE),"")</f>
        <v/>
      </c>
      <c r="AH121" t="str">
        <f>IF(
  LEN(AF121)=0,
    IF(
    LEN(AG121)=0,
    "  0",
    CONCATENATE(REPT(" ",Vocation!B$12-LEN(AG121)),AG121)),
  CONCATENATE(REPT(" ",Vocation!B$12-LEN(AF121)),AF121))</f>
        <v>185</v>
      </c>
      <c r="AI121" t="str">
        <f t="shared" si="54"/>
        <v xml:space="preserve">["SUBTYPE"] = 185; </v>
      </c>
      <c r="AJ121" t="str">
        <f t="shared" si="55"/>
        <v xml:space="preserve">                       </v>
      </c>
      <c r="AK121" t="str">
        <f t="shared" si="56"/>
        <v>0</v>
      </c>
      <c r="AL121" t="str">
        <f t="shared" si="57"/>
        <v xml:space="preserve">["VXP"] = 0; </v>
      </c>
      <c r="AM121" t="str">
        <f t="shared" si="58"/>
        <v>5</v>
      </c>
      <c r="AN121" t="str">
        <f t="shared" si="59"/>
        <v xml:space="preserve">["LP"] =  5; </v>
      </c>
      <c r="AO121" t="str">
        <f t="shared" si="60"/>
        <v>0</v>
      </c>
      <c r="AP121" t="str">
        <f t="shared" si="61"/>
        <v xml:space="preserve">["REP"] = 0; </v>
      </c>
      <c r="AQ121">
        <f>IF(LEN(L121)&gt;0,VLOOKUP(L121,Faction!A$2:B$77,2,FALSE),1)</f>
        <v>1</v>
      </c>
      <c r="AR121" t="str">
        <f t="shared" si="62"/>
        <v xml:space="preserve">["FACTION"] = 1; </v>
      </c>
      <c r="AS121" t="str">
        <f t="shared" si="63"/>
        <v xml:space="preserve">["TIER"] = 1; </v>
      </c>
      <c r="AT121" t="str">
        <f t="shared" si="64"/>
        <v xml:space="preserve">["MIN_LVL"] =   "1"; </v>
      </c>
      <c r="AU121" t="str">
        <f t="shared" si="65"/>
        <v/>
      </c>
      <c r="AV121" t="str">
        <f t="shared" si="66"/>
        <v xml:space="preserve">["NAME"] = { ["EN"] = "A Shocking Strike"; }; </v>
      </c>
      <c r="AW121" t="str">
        <f t="shared" si="67"/>
        <v xml:space="preserve">["LORE"] = { ["EN"] = "Call upon the power of lightning to strike your foes."; }; </v>
      </c>
      <c r="AX121" t="str">
        <f t="shared" si="68"/>
        <v xml:space="preserve">["SUMMARY"] = { ["EN"] = "Use Lightning Strike 300 times."; }; </v>
      </c>
      <c r="AY121" t="str">
        <f t="shared" si="69"/>
        <v/>
      </c>
      <c r="AZ121" t="str">
        <f t="shared" si="70"/>
        <v>};</v>
      </c>
    </row>
    <row r="122" spans="1:52" x14ac:dyDescent="0.25">
      <c r="A122">
        <v>1879457980</v>
      </c>
      <c r="C122" s="2" t="s">
        <v>119</v>
      </c>
      <c r="D122" t="s">
        <v>22</v>
      </c>
      <c r="E122" t="s">
        <v>3604</v>
      </c>
      <c r="F122" t="s">
        <v>22</v>
      </c>
      <c r="O122">
        <v>0</v>
      </c>
      <c r="T122" t="str">
        <f t="shared" si="43"/>
        <v>[121] = {["ID"] = 1879457980; }; -- Class Deeds - Tier 3 (Mariner)</v>
      </c>
      <c r="U122" s="1" t="str">
        <f t="shared" si="44"/>
        <v>[121] = {["ID"] = 1879457980; ["TYPE"] =  8; ["CRV"] = "Class";    ["SUBTYPE"] = 216;                        ["VXP"] = 0; ["LP"] =  0; ["REP"] = 0; ["FACTION"] = 1; ["TIER"] = 0;                      ["NAME"] = { ["EN"] = "Class Deeds - Tier 3"; }; };</v>
      </c>
      <c r="V122">
        <f t="shared" si="45"/>
        <v>121</v>
      </c>
      <c r="W122" t="str">
        <f t="shared" si="46"/>
        <v>[121] = {</v>
      </c>
      <c r="X122" t="str">
        <f t="shared" si="47"/>
        <v xml:space="preserve">["ID"] = 1879457980; </v>
      </c>
      <c r="Y122" t="str">
        <f t="shared" si="48"/>
        <v xml:space="preserve">["ID"] = 1879457980; </v>
      </c>
      <c r="Z122" t="str">
        <f t="shared" si="49"/>
        <v/>
      </c>
      <c r="AA122" t="str">
        <f t="shared" si="50"/>
        <v xml:space="preserve"> (Mariner)</v>
      </c>
      <c r="AB122" s="1" t="str">
        <f t="shared" si="51"/>
        <v/>
      </c>
      <c r="AC122">
        <f>VLOOKUP(D122,Type!A$2:B$16,2,FALSE)</f>
        <v>8</v>
      </c>
      <c r="AD122" t="str">
        <f t="shared" si="52"/>
        <v xml:space="preserve">["TYPE"] =  8; </v>
      </c>
      <c r="AE122" t="str">
        <f t="shared" si="53"/>
        <v xml:space="preserve">["CRV"] = "Class";    </v>
      </c>
      <c r="AF122">
        <f>IF(AND(F122="Class",NOT(ISBLANK(E122))),VLOOKUP(E122,Class!A$1:B$12,2,FALSE),"")</f>
        <v>216</v>
      </c>
      <c r="AG122" t="str">
        <f>IF(AND(F122="Vocation",NOT(ISBLANK(E122))),VLOOKUP(E122,Vocation!A$1:B$8,2,FALSE),"")</f>
        <v/>
      </c>
      <c r="AH122" t="str">
        <f>IF(
  LEN(AF122)=0,
    IF(
    LEN(AG122)=0,
    "  0",
    CONCATENATE(REPT(" ",Vocation!B$12-LEN(AG122)),AG122)),
  CONCATENATE(REPT(" ",Vocation!B$12-LEN(AF122)),AF122))</f>
        <v>216</v>
      </c>
      <c r="AI122" t="str">
        <f t="shared" si="54"/>
        <v xml:space="preserve">["SUBTYPE"] = 216; </v>
      </c>
      <c r="AJ122" t="str">
        <f t="shared" si="55"/>
        <v xml:space="preserve">                       </v>
      </c>
      <c r="AK122" t="str">
        <f t="shared" si="56"/>
        <v>0</v>
      </c>
      <c r="AL122" t="str">
        <f t="shared" si="57"/>
        <v xml:space="preserve">["VXP"] = 0; </v>
      </c>
      <c r="AM122" t="str">
        <f t="shared" si="58"/>
        <v>0</v>
      </c>
      <c r="AN122" t="str">
        <f t="shared" si="59"/>
        <v xml:space="preserve">["LP"] =  0; </v>
      </c>
      <c r="AO122" t="str">
        <f t="shared" si="60"/>
        <v>0</v>
      </c>
      <c r="AP122" t="str">
        <f t="shared" si="61"/>
        <v xml:space="preserve">["REP"] = 0; </v>
      </c>
      <c r="AQ122">
        <f>IF(LEN(L122)&gt;0,VLOOKUP(L122,Faction!A$2:B$77,2,FALSE),1)</f>
        <v>1</v>
      </c>
      <c r="AR122" t="str">
        <f t="shared" si="62"/>
        <v xml:space="preserve">["FACTION"] = 1; </v>
      </c>
      <c r="AS122" t="str">
        <f t="shared" si="63"/>
        <v xml:space="preserve">["TIER"] = 0; </v>
      </c>
      <c r="AT122" t="str">
        <f t="shared" si="64"/>
        <v xml:space="preserve">                     </v>
      </c>
      <c r="AU122" t="str">
        <f t="shared" si="65"/>
        <v/>
      </c>
      <c r="AV122" t="str">
        <f t="shared" si="66"/>
        <v xml:space="preserve">["NAME"] = { ["EN"] = "Class Deeds - Tier 3"; }; </v>
      </c>
      <c r="AW122" t="str">
        <f t="shared" si="67"/>
        <v/>
      </c>
      <c r="AX122" t="str">
        <f t="shared" si="68"/>
        <v/>
      </c>
      <c r="AY122" t="str">
        <f t="shared" si="69"/>
        <v/>
      </c>
      <c r="AZ122" t="str">
        <f t="shared" si="70"/>
        <v>};</v>
      </c>
    </row>
    <row r="123" spans="1:52" x14ac:dyDescent="0.25">
      <c r="A123">
        <v>1879457960</v>
      </c>
      <c r="C123" t="s">
        <v>3618</v>
      </c>
      <c r="D123" t="s">
        <v>22</v>
      </c>
      <c r="E123" t="s">
        <v>3604</v>
      </c>
      <c r="F123" t="s">
        <v>22</v>
      </c>
      <c r="O123">
        <v>1</v>
      </c>
      <c r="T123" t="str">
        <f t="shared" si="43"/>
        <v>[122] = {["ID"] = 1879457960; }; -- Lightning Blade (Mariner)</v>
      </c>
      <c r="U123" s="1" t="str">
        <f t="shared" si="44"/>
        <v>[122] = {["ID"] = 1879457960; ["TYPE"] =  8; ["CRV"] = "Class";    ["SUBTYPE"] = 216;                        ["VXP"] = 0; ["LP"] =  0; ["REP"] = 0; ["FACTION"] = 1; ["TIER"] = 1;                      ["NAME"] = { ["EN"] = "Lightning Blade"; }; };</v>
      </c>
      <c r="V123">
        <f t="shared" si="45"/>
        <v>122</v>
      </c>
      <c r="W123" t="str">
        <f t="shared" si="46"/>
        <v>[122] = {</v>
      </c>
      <c r="X123" t="str">
        <f t="shared" si="47"/>
        <v xml:space="preserve">["ID"] = 1879457960; </v>
      </c>
      <c r="Y123" t="str">
        <f t="shared" si="48"/>
        <v xml:space="preserve">["ID"] = 1879457960; </v>
      </c>
      <c r="Z123" t="str">
        <f t="shared" si="49"/>
        <v/>
      </c>
      <c r="AA123" t="str">
        <f t="shared" si="50"/>
        <v xml:space="preserve"> (Mariner)</v>
      </c>
      <c r="AB123" s="1" t="str">
        <f t="shared" si="51"/>
        <v/>
      </c>
      <c r="AC123">
        <f>VLOOKUP(D123,Type!A$2:B$16,2,FALSE)</f>
        <v>8</v>
      </c>
      <c r="AD123" t="str">
        <f t="shared" si="52"/>
        <v xml:space="preserve">["TYPE"] =  8; </v>
      </c>
      <c r="AE123" t="str">
        <f t="shared" si="53"/>
        <v xml:space="preserve">["CRV"] = "Class";    </v>
      </c>
      <c r="AF123">
        <f>IF(AND(F123="Class",NOT(ISBLANK(E123))),VLOOKUP(E123,Class!A$1:B$12,2,FALSE),"")</f>
        <v>216</v>
      </c>
      <c r="AG123" t="str">
        <f>IF(AND(F123="Vocation",NOT(ISBLANK(E123))),VLOOKUP(E123,Vocation!A$1:B$8,2,FALSE),"")</f>
        <v/>
      </c>
      <c r="AH123" t="str">
        <f>IF(
  LEN(AF123)=0,
    IF(
    LEN(AG123)=0,
    "  0",
    CONCATENATE(REPT(" ",Vocation!B$12-LEN(AG123)),AG123)),
  CONCATENATE(REPT(" ",Vocation!B$12-LEN(AF123)),AF123))</f>
        <v>216</v>
      </c>
      <c r="AI123" t="str">
        <f t="shared" si="54"/>
        <v xml:space="preserve">["SUBTYPE"] = 216; </v>
      </c>
      <c r="AJ123" t="str">
        <f t="shared" si="55"/>
        <v xml:space="preserve">                       </v>
      </c>
      <c r="AK123" t="str">
        <f t="shared" si="56"/>
        <v>0</v>
      </c>
      <c r="AL123" t="str">
        <f t="shared" si="57"/>
        <v xml:space="preserve">["VXP"] = 0; </v>
      </c>
      <c r="AM123" t="str">
        <f t="shared" si="58"/>
        <v>0</v>
      </c>
      <c r="AN123" t="str">
        <f t="shared" si="59"/>
        <v xml:space="preserve">["LP"] =  0; </v>
      </c>
      <c r="AO123" t="str">
        <f t="shared" si="60"/>
        <v>0</v>
      </c>
      <c r="AP123" t="str">
        <f t="shared" si="61"/>
        <v xml:space="preserve">["REP"] = 0; </v>
      </c>
      <c r="AQ123">
        <f>IF(LEN(L123)&gt;0,VLOOKUP(L123,Faction!A$2:B$77,2,FALSE),1)</f>
        <v>1</v>
      </c>
      <c r="AR123" t="str">
        <f t="shared" si="62"/>
        <v xml:space="preserve">["FACTION"] = 1; </v>
      </c>
      <c r="AS123" t="str">
        <f t="shared" si="63"/>
        <v xml:space="preserve">["TIER"] = 1; </v>
      </c>
      <c r="AT123" t="str">
        <f t="shared" si="64"/>
        <v xml:space="preserve">                     </v>
      </c>
      <c r="AU123" t="str">
        <f t="shared" si="65"/>
        <v/>
      </c>
      <c r="AV123" t="str">
        <f t="shared" si="66"/>
        <v xml:space="preserve">["NAME"] = { ["EN"] = "Lightning Blade"; }; </v>
      </c>
      <c r="AW123" t="str">
        <f t="shared" si="67"/>
        <v/>
      </c>
      <c r="AX123" t="str">
        <f t="shared" si="68"/>
        <v/>
      </c>
      <c r="AY123" t="str">
        <f t="shared" si="69"/>
        <v/>
      </c>
      <c r="AZ123" t="str">
        <f t="shared" si="70"/>
        <v>};</v>
      </c>
    </row>
    <row r="124" spans="1:52" x14ac:dyDescent="0.25">
      <c r="A124">
        <v>1879457981</v>
      </c>
      <c r="C124" t="s">
        <v>3619</v>
      </c>
      <c r="D124" t="s">
        <v>22</v>
      </c>
      <c r="E124" t="s">
        <v>3604</v>
      </c>
      <c r="F124" t="s">
        <v>22</v>
      </c>
      <c r="O124">
        <v>1</v>
      </c>
      <c r="T124" t="str">
        <f t="shared" si="43"/>
        <v>[123] = {["ID"] = 1879457981; }; -- At Home on the Waves (Mariner)</v>
      </c>
      <c r="U124" s="1" t="str">
        <f t="shared" si="44"/>
        <v>[123] = {["ID"] = 1879457981; ["TYPE"] =  8; ["CRV"] = "Class";    ["SUBTYPE"] = 216;                        ["VXP"] = 0; ["LP"] =  0; ["REP"] = 0; ["FACTION"] = 1; ["TIER"] = 1;                      ["NAME"] = { ["EN"] = "At Home on the Waves"; }; };</v>
      </c>
      <c r="V124">
        <f t="shared" si="45"/>
        <v>123</v>
      </c>
      <c r="W124" t="str">
        <f t="shared" si="46"/>
        <v>[123] = {</v>
      </c>
      <c r="X124" t="str">
        <f t="shared" si="47"/>
        <v xml:space="preserve">["ID"] = 1879457981; </v>
      </c>
      <c r="Y124" t="str">
        <f t="shared" si="48"/>
        <v xml:space="preserve">["ID"] = 1879457981; </v>
      </c>
      <c r="Z124" t="str">
        <f t="shared" si="49"/>
        <v/>
      </c>
      <c r="AA124" t="str">
        <f t="shared" si="50"/>
        <v xml:space="preserve"> (Mariner)</v>
      </c>
      <c r="AB124" s="1" t="str">
        <f t="shared" si="51"/>
        <v/>
      </c>
      <c r="AC124">
        <f>VLOOKUP(D124,Type!A$2:B$16,2,FALSE)</f>
        <v>8</v>
      </c>
      <c r="AD124" t="str">
        <f t="shared" si="52"/>
        <v xml:space="preserve">["TYPE"] =  8; </v>
      </c>
      <c r="AE124" t="str">
        <f t="shared" si="53"/>
        <v xml:space="preserve">["CRV"] = "Class";    </v>
      </c>
      <c r="AF124">
        <f>IF(AND(F124="Class",NOT(ISBLANK(E124))),VLOOKUP(E124,Class!A$1:B$12,2,FALSE),"")</f>
        <v>216</v>
      </c>
      <c r="AG124" t="str">
        <f>IF(AND(F124="Vocation",NOT(ISBLANK(E124))),VLOOKUP(E124,Vocation!A$1:B$8,2,FALSE),"")</f>
        <v/>
      </c>
      <c r="AH124" t="str">
        <f>IF(
  LEN(AF124)=0,
    IF(
    LEN(AG124)=0,
    "  0",
    CONCATENATE(REPT(" ",Vocation!B$12-LEN(AG124)),AG124)),
  CONCATENATE(REPT(" ",Vocation!B$12-LEN(AF124)),AF124))</f>
        <v>216</v>
      </c>
      <c r="AI124" t="str">
        <f t="shared" si="54"/>
        <v xml:space="preserve">["SUBTYPE"] = 216; </v>
      </c>
      <c r="AJ124" t="str">
        <f t="shared" si="55"/>
        <v xml:space="preserve">                       </v>
      </c>
      <c r="AK124" t="str">
        <f t="shared" si="56"/>
        <v>0</v>
      </c>
      <c r="AL124" t="str">
        <f t="shared" si="57"/>
        <v xml:space="preserve">["VXP"] = 0; </v>
      </c>
      <c r="AM124" t="str">
        <f t="shared" si="58"/>
        <v>0</v>
      </c>
      <c r="AN124" t="str">
        <f t="shared" si="59"/>
        <v xml:space="preserve">["LP"] =  0; </v>
      </c>
      <c r="AO124" t="str">
        <f t="shared" si="60"/>
        <v>0</v>
      </c>
      <c r="AP124" t="str">
        <f t="shared" si="61"/>
        <v xml:space="preserve">["REP"] = 0; </v>
      </c>
      <c r="AQ124">
        <f>IF(LEN(L124)&gt;0,VLOOKUP(L124,Faction!A$2:B$77,2,FALSE),1)</f>
        <v>1</v>
      </c>
      <c r="AR124" t="str">
        <f t="shared" si="62"/>
        <v xml:space="preserve">["FACTION"] = 1; </v>
      </c>
      <c r="AS124" t="str">
        <f t="shared" si="63"/>
        <v xml:space="preserve">["TIER"] = 1; </v>
      </c>
      <c r="AT124" t="str">
        <f t="shared" si="64"/>
        <v xml:space="preserve">                     </v>
      </c>
      <c r="AU124" t="str">
        <f t="shared" si="65"/>
        <v/>
      </c>
      <c r="AV124" t="str">
        <f t="shared" si="66"/>
        <v xml:space="preserve">["NAME"] = { ["EN"] = "At Home on the Waves"; }; </v>
      </c>
      <c r="AW124" t="str">
        <f t="shared" si="67"/>
        <v/>
      </c>
      <c r="AX124" t="str">
        <f t="shared" si="68"/>
        <v/>
      </c>
      <c r="AY124" t="str">
        <f t="shared" si="69"/>
        <v/>
      </c>
      <c r="AZ124" t="str">
        <f t="shared" si="70"/>
        <v>};</v>
      </c>
    </row>
    <row r="125" spans="1:52" x14ac:dyDescent="0.25">
      <c r="A125">
        <v>1879277216</v>
      </c>
      <c r="B125">
        <v>318</v>
      </c>
      <c r="C125" s="2" t="s">
        <v>119</v>
      </c>
      <c r="D125" t="s">
        <v>22</v>
      </c>
      <c r="E125" t="s">
        <v>226</v>
      </c>
      <c r="F125" t="s">
        <v>22</v>
      </c>
      <c r="M125" t="s">
        <v>2798</v>
      </c>
      <c r="N125" t="s">
        <v>2047</v>
      </c>
      <c r="O125">
        <v>0</v>
      </c>
      <c r="P125">
        <v>15</v>
      </c>
      <c r="T125" t="str">
        <f t="shared" si="43"/>
        <v>[124] = {["ID"] = 1879277216; }; -- Class Deeds - Tier 3 (Minstrel)</v>
      </c>
      <c r="U125" s="1" t="str">
        <f t="shared" si="44"/>
        <v>[124] = {["ID"] = 1879277216; ["SAVE_INDEX"] = 318; ["TYPE"] =  8; ["CRV"] = "Class";    ["SUBTYPE"] =  31;                        ["VXP"] = 0; ["LP"] =  0; ["REP"] = 0; ["FACTION"] = 1; ["TIER"] = 0; ["MIN_LVL"] =  "15"; ["NAME"] = { ["EN"] = "Class Deeds - Tier 3"; }; ["LORE"] = { ["EN"] = "Complete these three deeds to earn a Class Trait Point."; }; ["SUMMARY"] = { ["EN"] = "Complete the quest A Song for the Company, and deeds Unrelenting and Light in the Dark"; }; };</v>
      </c>
      <c r="V125">
        <f t="shared" si="45"/>
        <v>124</v>
      </c>
      <c r="W125" t="str">
        <f t="shared" si="46"/>
        <v>[124] = {</v>
      </c>
      <c r="X125" t="str">
        <f t="shared" si="47"/>
        <v xml:space="preserve">["ID"] = 1879277216; </v>
      </c>
      <c r="Y125" t="str">
        <f t="shared" si="48"/>
        <v xml:space="preserve">["ID"] = 1879277216; </v>
      </c>
      <c r="Z125" t="str">
        <f t="shared" si="49"/>
        <v/>
      </c>
      <c r="AA125" t="str">
        <f t="shared" si="50"/>
        <v xml:space="preserve"> (Minstrel)</v>
      </c>
      <c r="AB125" s="1" t="str">
        <f t="shared" si="51"/>
        <v xml:space="preserve">["SAVE_INDEX"] = 318; </v>
      </c>
      <c r="AC125">
        <f>VLOOKUP(D125,Type!A$2:B$16,2,FALSE)</f>
        <v>8</v>
      </c>
      <c r="AD125" t="str">
        <f t="shared" si="52"/>
        <v xml:space="preserve">["TYPE"] =  8; </v>
      </c>
      <c r="AE125" t="str">
        <f t="shared" si="53"/>
        <v xml:space="preserve">["CRV"] = "Class";    </v>
      </c>
      <c r="AF125">
        <f>IF(AND(F125="Class",NOT(ISBLANK(E125))),VLOOKUP(E125,Class!A$1:B$12,2,FALSE),"")</f>
        <v>31</v>
      </c>
      <c r="AG125" t="str">
        <f>IF(AND(F125="Vocation",NOT(ISBLANK(E125))),VLOOKUP(E125,Vocation!A$1:B$8,2,FALSE),"")</f>
        <v/>
      </c>
      <c r="AH125" t="str">
        <f>IF(
  LEN(AF125)=0,
    IF(
    LEN(AG125)=0,
    "  0",
    CONCATENATE(REPT(" ",Vocation!B$12-LEN(AG125)),AG125)),
  CONCATENATE(REPT(" ",Vocation!B$12-LEN(AF125)),AF125))</f>
        <v xml:space="preserve"> 31</v>
      </c>
      <c r="AI125" t="str">
        <f t="shared" si="54"/>
        <v xml:space="preserve">["SUBTYPE"] =  31; </v>
      </c>
      <c r="AJ125" t="str">
        <f t="shared" si="55"/>
        <v xml:space="preserve">                       </v>
      </c>
      <c r="AK125" t="str">
        <f t="shared" si="56"/>
        <v>0</v>
      </c>
      <c r="AL125" t="str">
        <f t="shared" si="57"/>
        <v xml:space="preserve">["VXP"] = 0; </v>
      </c>
      <c r="AM125" t="str">
        <f t="shared" si="58"/>
        <v>0</v>
      </c>
      <c r="AN125" t="str">
        <f t="shared" si="59"/>
        <v xml:space="preserve">["LP"] =  0; </v>
      </c>
      <c r="AO125" t="str">
        <f t="shared" si="60"/>
        <v>0</v>
      </c>
      <c r="AP125" t="str">
        <f t="shared" si="61"/>
        <v xml:space="preserve">["REP"] = 0; </v>
      </c>
      <c r="AQ125">
        <f>IF(LEN(L125)&gt;0,VLOOKUP(L125,Faction!A$2:B$77,2,FALSE),1)</f>
        <v>1</v>
      </c>
      <c r="AR125" t="str">
        <f t="shared" si="62"/>
        <v xml:space="preserve">["FACTION"] = 1; </v>
      </c>
      <c r="AS125" t="str">
        <f t="shared" si="63"/>
        <v xml:space="preserve">["TIER"] = 0; </v>
      </c>
      <c r="AT125" t="str">
        <f t="shared" si="64"/>
        <v xml:space="preserve">["MIN_LVL"] =  "15"; </v>
      </c>
      <c r="AU125" t="str">
        <f t="shared" si="65"/>
        <v/>
      </c>
      <c r="AV125" t="str">
        <f t="shared" si="66"/>
        <v xml:space="preserve">["NAME"] = { ["EN"] = "Class Deeds - Tier 3"; }; </v>
      </c>
      <c r="AW125" t="str">
        <f t="shared" si="67"/>
        <v xml:space="preserve">["LORE"] = { ["EN"] = "Complete these three deeds to earn a Class Trait Point."; }; </v>
      </c>
      <c r="AX125" t="str">
        <f t="shared" si="68"/>
        <v xml:space="preserve">["SUMMARY"] = { ["EN"] = "Complete the quest A Song for the Company, and deeds Unrelenting and Light in the Dark"; }; </v>
      </c>
      <c r="AY125" t="str">
        <f t="shared" si="69"/>
        <v/>
      </c>
      <c r="AZ125" t="str">
        <f t="shared" si="70"/>
        <v>};</v>
      </c>
    </row>
    <row r="126" spans="1:52" x14ac:dyDescent="0.25">
      <c r="A126">
        <v>1879277348</v>
      </c>
      <c r="B126">
        <v>78</v>
      </c>
      <c r="C126" t="s">
        <v>233</v>
      </c>
      <c r="D126" t="s">
        <v>22</v>
      </c>
      <c r="E126" t="s">
        <v>226</v>
      </c>
      <c r="F126" t="s">
        <v>22</v>
      </c>
      <c r="J126">
        <v>5</v>
      </c>
      <c r="M126" t="s">
        <v>235</v>
      </c>
      <c r="N126" t="s">
        <v>1957</v>
      </c>
      <c r="O126">
        <v>1</v>
      </c>
      <c r="P126">
        <v>10</v>
      </c>
      <c r="T126" t="str">
        <f t="shared" si="43"/>
        <v>[125] = {["ID"] = 1879277348; }; -- Unrelenting (Minstrel)</v>
      </c>
      <c r="U126" s="1" t="str">
        <f t="shared" si="44"/>
        <v>[125] = {["ID"] = 1879277348; ["SAVE_INDEX"] =  78; ["TYPE"] =  8; ["CRV"] = "Class";    ["SUBTYPE"] =  31;                        ["VXP"] = 0; ["LP"] =  5; ["REP"] = 0; ["FACTION"] = 1; ["TIER"] = 1; ["MIN_LVL"] =  "10"; ["NAME"] = { ["EN"] = "Unrelenting"; }; ["LORE"] = { ["EN"] = "It is said that minstrels who can maintain the most difficult keys can cause disorienting pain to their foes."; }; ["SUMMARY"] = { ["EN"] = "Land Critical Hits with Piercing Cry 100 times"; }; };</v>
      </c>
      <c r="V126">
        <f t="shared" si="45"/>
        <v>125</v>
      </c>
      <c r="W126" t="str">
        <f t="shared" si="46"/>
        <v>[125] = {</v>
      </c>
      <c r="X126" t="str">
        <f t="shared" si="47"/>
        <v xml:space="preserve">["ID"] = 1879277348; </v>
      </c>
      <c r="Y126" t="str">
        <f t="shared" si="48"/>
        <v xml:space="preserve">["ID"] = 1879277348; </v>
      </c>
      <c r="Z126" t="str">
        <f t="shared" si="49"/>
        <v/>
      </c>
      <c r="AA126" t="str">
        <f t="shared" si="50"/>
        <v xml:space="preserve"> (Minstrel)</v>
      </c>
      <c r="AB126" s="1" t="str">
        <f t="shared" si="51"/>
        <v xml:space="preserve">["SAVE_INDEX"] =  78; </v>
      </c>
      <c r="AC126">
        <f>VLOOKUP(D126,Type!A$2:B$16,2,FALSE)</f>
        <v>8</v>
      </c>
      <c r="AD126" t="str">
        <f t="shared" si="52"/>
        <v xml:space="preserve">["TYPE"] =  8; </v>
      </c>
      <c r="AE126" t="str">
        <f t="shared" si="53"/>
        <v xml:space="preserve">["CRV"] = "Class";    </v>
      </c>
      <c r="AF126">
        <f>IF(AND(F126="Class",NOT(ISBLANK(E126))),VLOOKUP(E126,Class!A$1:B$12,2,FALSE),"")</f>
        <v>31</v>
      </c>
      <c r="AG126" t="str">
        <f>IF(AND(F126="Vocation",NOT(ISBLANK(E126))),VLOOKUP(E126,Vocation!A$1:B$8,2,FALSE),"")</f>
        <v/>
      </c>
      <c r="AH126" t="str">
        <f>IF(
  LEN(AF126)=0,
    IF(
    LEN(AG126)=0,
    "  0",
    CONCATENATE(REPT(" ",Vocation!B$12-LEN(AG126)),AG126)),
  CONCATENATE(REPT(" ",Vocation!B$12-LEN(AF126)),AF126))</f>
        <v xml:space="preserve"> 31</v>
      </c>
      <c r="AI126" t="str">
        <f t="shared" si="54"/>
        <v xml:space="preserve">["SUBTYPE"] =  31; </v>
      </c>
      <c r="AJ126" t="str">
        <f t="shared" si="55"/>
        <v xml:space="preserve">                       </v>
      </c>
      <c r="AK126" t="str">
        <f t="shared" si="56"/>
        <v>0</v>
      </c>
      <c r="AL126" t="str">
        <f t="shared" si="57"/>
        <v xml:space="preserve">["VXP"] = 0; </v>
      </c>
      <c r="AM126" t="str">
        <f t="shared" si="58"/>
        <v>5</v>
      </c>
      <c r="AN126" t="str">
        <f t="shared" si="59"/>
        <v xml:space="preserve">["LP"] =  5; </v>
      </c>
      <c r="AO126" t="str">
        <f t="shared" si="60"/>
        <v>0</v>
      </c>
      <c r="AP126" t="str">
        <f t="shared" si="61"/>
        <v xml:space="preserve">["REP"] = 0; </v>
      </c>
      <c r="AQ126">
        <f>IF(LEN(L126)&gt;0,VLOOKUP(L126,Faction!A$2:B$77,2,FALSE),1)</f>
        <v>1</v>
      </c>
      <c r="AR126" t="str">
        <f t="shared" si="62"/>
        <v xml:space="preserve">["FACTION"] = 1; </v>
      </c>
      <c r="AS126" t="str">
        <f t="shared" si="63"/>
        <v xml:space="preserve">["TIER"] = 1; </v>
      </c>
      <c r="AT126" t="str">
        <f t="shared" si="64"/>
        <v xml:space="preserve">["MIN_LVL"] =  "10"; </v>
      </c>
      <c r="AU126" t="str">
        <f t="shared" si="65"/>
        <v/>
      </c>
      <c r="AV126" t="str">
        <f t="shared" si="66"/>
        <v xml:space="preserve">["NAME"] = { ["EN"] = "Unrelenting"; }; </v>
      </c>
      <c r="AW126" t="str">
        <f t="shared" si="67"/>
        <v xml:space="preserve">["LORE"] = { ["EN"] = "It is said that minstrels who can maintain the most difficult keys can cause disorienting pain to their foes."; }; </v>
      </c>
      <c r="AX126" t="str">
        <f t="shared" si="68"/>
        <v xml:space="preserve">["SUMMARY"] = { ["EN"] = "Land Critical Hits with Piercing Cry 100 times"; }; </v>
      </c>
      <c r="AY126" t="str">
        <f t="shared" si="69"/>
        <v/>
      </c>
      <c r="AZ126" t="str">
        <f t="shared" si="70"/>
        <v>};</v>
      </c>
    </row>
    <row r="127" spans="1:52" x14ac:dyDescent="0.25">
      <c r="A127">
        <v>1879277330</v>
      </c>
      <c r="B127">
        <v>79</v>
      </c>
      <c r="C127" t="s">
        <v>234</v>
      </c>
      <c r="D127" t="s">
        <v>22</v>
      </c>
      <c r="E127" t="s">
        <v>226</v>
      </c>
      <c r="F127" t="s">
        <v>22</v>
      </c>
      <c r="J127">
        <v>5</v>
      </c>
      <c r="M127" t="s">
        <v>236</v>
      </c>
      <c r="N127" t="s">
        <v>1958</v>
      </c>
      <c r="O127">
        <v>1</v>
      </c>
      <c r="P127">
        <v>10</v>
      </c>
      <c r="T127" t="str">
        <f t="shared" si="43"/>
        <v>[126] = {["ID"] = 1879277330; }; -- Light in the Dark (Minstrel)</v>
      </c>
      <c r="U127" s="1" t="str">
        <f t="shared" si="44"/>
        <v>[126] = {["ID"] = 1879277330; ["SAVE_INDEX"] =  79; ["TYPE"] =  8; ["CRV"] = "Class";    ["SUBTYPE"] =  31;                        ["VXP"] = 0; ["LP"] =  5; ["REP"] = 0; ["FACTION"] = 1; ["TIER"] = 1; ["MIN_LVL"] =  "10"; ["NAME"] = { ["EN"] = "Light in the Dark"; }; ["LORE"] = { ["EN"] = "Many creatures of evil and darkness do not fare well before the beauty and light of music."; }; ["SUMMARY"] = { ["EN"] = "Use Minor Ballad 1,000 times"; }; };</v>
      </c>
      <c r="V127">
        <f t="shared" si="45"/>
        <v>126</v>
      </c>
      <c r="W127" t="str">
        <f t="shared" si="46"/>
        <v>[126] = {</v>
      </c>
      <c r="X127" t="str">
        <f t="shared" si="47"/>
        <v xml:space="preserve">["ID"] = 1879277330; </v>
      </c>
      <c r="Y127" t="str">
        <f t="shared" si="48"/>
        <v xml:space="preserve">["ID"] = 1879277330; </v>
      </c>
      <c r="Z127" t="str">
        <f t="shared" si="49"/>
        <v/>
      </c>
      <c r="AA127" t="str">
        <f t="shared" si="50"/>
        <v xml:space="preserve"> (Minstrel)</v>
      </c>
      <c r="AB127" s="1" t="str">
        <f t="shared" si="51"/>
        <v xml:space="preserve">["SAVE_INDEX"] =  79; </v>
      </c>
      <c r="AC127">
        <f>VLOOKUP(D127,Type!A$2:B$16,2,FALSE)</f>
        <v>8</v>
      </c>
      <c r="AD127" t="str">
        <f t="shared" si="52"/>
        <v xml:space="preserve">["TYPE"] =  8; </v>
      </c>
      <c r="AE127" t="str">
        <f t="shared" si="53"/>
        <v xml:space="preserve">["CRV"] = "Class";    </v>
      </c>
      <c r="AF127">
        <f>IF(AND(F127="Class",NOT(ISBLANK(E127))),VLOOKUP(E127,Class!A$1:B$12,2,FALSE),"")</f>
        <v>31</v>
      </c>
      <c r="AG127" t="str">
        <f>IF(AND(F127="Vocation",NOT(ISBLANK(E127))),VLOOKUP(E127,Vocation!A$1:B$8,2,FALSE),"")</f>
        <v/>
      </c>
      <c r="AH127" t="str">
        <f>IF(
  LEN(AF127)=0,
    IF(
    LEN(AG127)=0,
    "  0",
    CONCATENATE(REPT(" ",Vocation!B$12-LEN(AG127)),AG127)),
  CONCATENATE(REPT(" ",Vocation!B$12-LEN(AF127)),AF127))</f>
        <v xml:space="preserve"> 31</v>
      </c>
      <c r="AI127" t="str">
        <f t="shared" si="54"/>
        <v xml:space="preserve">["SUBTYPE"] =  31; </v>
      </c>
      <c r="AJ127" t="str">
        <f t="shared" si="55"/>
        <v xml:space="preserve">                       </v>
      </c>
      <c r="AK127" t="str">
        <f t="shared" si="56"/>
        <v>0</v>
      </c>
      <c r="AL127" t="str">
        <f t="shared" si="57"/>
        <v xml:space="preserve">["VXP"] = 0; </v>
      </c>
      <c r="AM127" t="str">
        <f t="shared" si="58"/>
        <v>5</v>
      </c>
      <c r="AN127" t="str">
        <f t="shared" si="59"/>
        <v xml:space="preserve">["LP"] =  5; </v>
      </c>
      <c r="AO127" t="str">
        <f t="shared" si="60"/>
        <v>0</v>
      </c>
      <c r="AP127" t="str">
        <f t="shared" si="61"/>
        <v xml:space="preserve">["REP"] = 0; </v>
      </c>
      <c r="AQ127">
        <f>IF(LEN(L127)&gt;0,VLOOKUP(L127,Faction!A$2:B$77,2,FALSE),1)</f>
        <v>1</v>
      </c>
      <c r="AR127" t="str">
        <f t="shared" si="62"/>
        <v xml:space="preserve">["FACTION"] = 1; </v>
      </c>
      <c r="AS127" t="str">
        <f t="shared" si="63"/>
        <v xml:space="preserve">["TIER"] = 1; </v>
      </c>
      <c r="AT127" t="str">
        <f t="shared" si="64"/>
        <v xml:space="preserve">["MIN_LVL"] =  "10"; </v>
      </c>
      <c r="AU127" t="str">
        <f t="shared" si="65"/>
        <v/>
      </c>
      <c r="AV127" t="str">
        <f t="shared" si="66"/>
        <v xml:space="preserve">["NAME"] = { ["EN"] = "Light in the Dark"; }; </v>
      </c>
      <c r="AW127" t="str">
        <f t="shared" si="67"/>
        <v xml:space="preserve">["LORE"] = { ["EN"] = "Many creatures of evil and darkness do not fare well before the beauty and light of music."; }; </v>
      </c>
      <c r="AX127" t="str">
        <f t="shared" si="68"/>
        <v xml:space="preserve">["SUMMARY"] = { ["EN"] = "Use Minor Ballad 1,000 times"; }; </v>
      </c>
      <c r="AY127" t="str">
        <f t="shared" si="69"/>
        <v/>
      </c>
      <c r="AZ127" t="str">
        <f t="shared" si="70"/>
        <v>};</v>
      </c>
    </row>
    <row r="128" spans="1:52" x14ac:dyDescent="0.25">
      <c r="A128">
        <v>1879277223</v>
      </c>
      <c r="B128">
        <v>319</v>
      </c>
      <c r="C128" s="2" t="s">
        <v>119</v>
      </c>
      <c r="D128" t="s">
        <v>22</v>
      </c>
      <c r="E128" t="s">
        <v>291</v>
      </c>
      <c r="F128" t="s">
        <v>22</v>
      </c>
      <c r="M128" t="s">
        <v>2799</v>
      </c>
      <c r="N128" t="s">
        <v>2047</v>
      </c>
      <c r="O128">
        <v>0</v>
      </c>
      <c r="P128">
        <v>15</v>
      </c>
      <c r="T128" t="str">
        <f t="shared" si="43"/>
        <v>[127] = {["ID"] = 1879277223; }; -- Class Deeds - Tier 3 (Rune-keeper)</v>
      </c>
      <c r="U128" s="1" t="str">
        <f t="shared" si="44"/>
        <v>[127] = {["ID"] = 1879277223; ["SAVE_INDEX"] = 319; ["TYPE"] =  8; ["CRV"] = "Class";    ["SUBTYPE"] = 193;                        ["VXP"] = 0; ["LP"] =  0; ["REP"] = 0; ["FACTION"] = 1; ["TIER"] = 0; ["MIN_LVL"] =  "15"; ["NAME"] = { ["EN"] = "Class Deeds - Tier 3"; }; ["LORE"] = { ["EN"] = "Complete these three deeds to earn a Class Trait Point."; }; ["SUMMARY"] = { ["EN"] = "Complete the quest An Eye in the Storm, and deeds Conflagration of Runes and Confounding Principles"; }; };</v>
      </c>
      <c r="V128">
        <f t="shared" si="45"/>
        <v>127</v>
      </c>
      <c r="W128" t="str">
        <f t="shared" si="46"/>
        <v>[127] = {</v>
      </c>
      <c r="X128" t="str">
        <f t="shared" si="47"/>
        <v xml:space="preserve">["ID"] = 1879277223; </v>
      </c>
      <c r="Y128" t="str">
        <f t="shared" si="48"/>
        <v xml:space="preserve">["ID"] = 1879277223; </v>
      </c>
      <c r="Z128" t="str">
        <f t="shared" si="49"/>
        <v/>
      </c>
      <c r="AA128" t="str">
        <f t="shared" si="50"/>
        <v xml:space="preserve"> (Rune-keeper)</v>
      </c>
      <c r="AB128" s="1" t="str">
        <f t="shared" si="51"/>
        <v xml:space="preserve">["SAVE_INDEX"] = 319; </v>
      </c>
      <c r="AC128">
        <f>VLOOKUP(D128,Type!A$2:B$16,2,FALSE)</f>
        <v>8</v>
      </c>
      <c r="AD128" t="str">
        <f t="shared" si="52"/>
        <v xml:space="preserve">["TYPE"] =  8; </v>
      </c>
      <c r="AE128" t="str">
        <f t="shared" si="53"/>
        <v xml:space="preserve">["CRV"] = "Class";    </v>
      </c>
      <c r="AF128">
        <f>IF(AND(F128="Class",NOT(ISBLANK(E128))),VLOOKUP(E128,Class!A$1:B$12,2,FALSE),"")</f>
        <v>193</v>
      </c>
      <c r="AG128" t="str">
        <f>IF(AND(F128="Vocation",NOT(ISBLANK(E128))),VLOOKUP(E128,Vocation!A$1:B$8,2,FALSE),"")</f>
        <v/>
      </c>
      <c r="AH128" t="str">
        <f>IF(
  LEN(AF128)=0,
    IF(
    LEN(AG128)=0,
    "  0",
    CONCATENATE(REPT(" ",Vocation!B$12-LEN(AG128)),AG128)),
  CONCATENATE(REPT(" ",Vocation!B$12-LEN(AF128)),AF128))</f>
        <v>193</v>
      </c>
      <c r="AI128" t="str">
        <f t="shared" si="54"/>
        <v xml:space="preserve">["SUBTYPE"] = 193; </v>
      </c>
      <c r="AJ128" t="str">
        <f t="shared" si="55"/>
        <v xml:space="preserve">                       </v>
      </c>
      <c r="AK128" t="str">
        <f t="shared" si="56"/>
        <v>0</v>
      </c>
      <c r="AL128" t="str">
        <f t="shared" si="57"/>
        <v xml:space="preserve">["VXP"] = 0; </v>
      </c>
      <c r="AM128" t="str">
        <f t="shared" si="58"/>
        <v>0</v>
      </c>
      <c r="AN128" t="str">
        <f t="shared" si="59"/>
        <v xml:space="preserve">["LP"] =  0; </v>
      </c>
      <c r="AO128" t="str">
        <f t="shared" si="60"/>
        <v>0</v>
      </c>
      <c r="AP128" t="str">
        <f t="shared" si="61"/>
        <v xml:space="preserve">["REP"] = 0; </v>
      </c>
      <c r="AQ128">
        <f>IF(LEN(L128)&gt;0,VLOOKUP(L128,Faction!A$2:B$77,2,FALSE),1)</f>
        <v>1</v>
      </c>
      <c r="AR128" t="str">
        <f t="shared" si="62"/>
        <v xml:space="preserve">["FACTION"] = 1; </v>
      </c>
      <c r="AS128" t="str">
        <f t="shared" si="63"/>
        <v xml:space="preserve">["TIER"] = 0; </v>
      </c>
      <c r="AT128" t="str">
        <f t="shared" si="64"/>
        <v xml:space="preserve">["MIN_LVL"] =  "15"; </v>
      </c>
      <c r="AU128" t="str">
        <f t="shared" si="65"/>
        <v/>
      </c>
      <c r="AV128" t="str">
        <f t="shared" si="66"/>
        <v xml:space="preserve">["NAME"] = { ["EN"] = "Class Deeds - Tier 3"; }; </v>
      </c>
      <c r="AW128" t="str">
        <f t="shared" si="67"/>
        <v xml:space="preserve">["LORE"] = { ["EN"] = "Complete these three deeds to earn a Class Trait Point."; }; </v>
      </c>
      <c r="AX128" t="str">
        <f t="shared" si="68"/>
        <v xml:space="preserve">["SUMMARY"] = { ["EN"] = "Complete the quest An Eye in the Storm, and deeds Conflagration of Runes and Confounding Principles"; }; </v>
      </c>
      <c r="AY128" t="str">
        <f t="shared" si="69"/>
        <v/>
      </c>
      <c r="AZ128" t="str">
        <f t="shared" si="70"/>
        <v>};</v>
      </c>
    </row>
    <row r="129" spans="1:52" x14ac:dyDescent="0.25">
      <c r="A129">
        <v>1879278959</v>
      </c>
      <c r="B129">
        <v>80</v>
      </c>
      <c r="C129" t="s">
        <v>346</v>
      </c>
      <c r="D129" t="s">
        <v>22</v>
      </c>
      <c r="E129" t="s">
        <v>291</v>
      </c>
      <c r="F129" t="s">
        <v>22</v>
      </c>
      <c r="J129">
        <v>5</v>
      </c>
      <c r="M129" t="s">
        <v>3004</v>
      </c>
      <c r="N129" t="s">
        <v>2030</v>
      </c>
      <c r="O129">
        <v>1</v>
      </c>
      <c r="P129">
        <v>10</v>
      </c>
      <c r="T129" t="str">
        <f t="shared" si="43"/>
        <v>[128] = {["ID"] = 1879278959; }; -- Conflagration of Runes (Rune-keeper)</v>
      </c>
      <c r="U129" s="1" t="str">
        <f t="shared" si="44"/>
        <v>[128] = {["ID"] = 1879278959; ["SAVE_INDEX"] =  80; ["TYPE"] =  8; ["CRV"] = "Class";    ["SUBTYPE"] = 193;                        ["VXP"] = 0; ["LP"] =  5; ["REP"] = 0; ["FACTION"] = 1; ["TIER"] = 1; ["MIN_LVL"] =  "10"; ["NAME"] = { ["EN"] = "Conflagration of Runes"; }; ["LORE"] = { ["EN"] = "With practice, you can kindle flame from fragments faster and with less effort."; }; ["SUMMARY"] = { ["EN"] = "Strike with Fiery Ridicule 375 times."; }; };</v>
      </c>
      <c r="V129">
        <f t="shared" si="45"/>
        <v>128</v>
      </c>
      <c r="W129" t="str">
        <f t="shared" si="46"/>
        <v>[128] = {</v>
      </c>
      <c r="X129" t="str">
        <f t="shared" si="47"/>
        <v xml:space="preserve">["ID"] = 1879278959; </v>
      </c>
      <c r="Y129" t="str">
        <f t="shared" si="48"/>
        <v xml:space="preserve">["ID"] = 1879278959; </v>
      </c>
      <c r="Z129" t="str">
        <f t="shared" si="49"/>
        <v/>
      </c>
      <c r="AA129" t="str">
        <f t="shared" si="50"/>
        <v xml:space="preserve"> (Rune-keeper)</v>
      </c>
      <c r="AB129" s="1" t="str">
        <f t="shared" si="51"/>
        <v xml:space="preserve">["SAVE_INDEX"] =  80; </v>
      </c>
      <c r="AC129">
        <f>VLOOKUP(D129,Type!A$2:B$16,2,FALSE)</f>
        <v>8</v>
      </c>
      <c r="AD129" t="str">
        <f t="shared" si="52"/>
        <v xml:space="preserve">["TYPE"] =  8; </v>
      </c>
      <c r="AE129" t="str">
        <f t="shared" si="53"/>
        <v xml:space="preserve">["CRV"] = "Class";    </v>
      </c>
      <c r="AF129">
        <f>IF(AND(F129="Class",NOT(ISBLANK(E129))),VLOOKUP(E129,Class!A$1:B$12,2,FALSE),"")</f>
        <v>193</v>
      </c>
      <c r="AG129" t="str">
        <f>IF(AND(F129="Vocation",NOT(ISBLANK(E129))),VLOOKUP(E129,Vocation!A$1:B$8,2,FALSE),"")</f>
        <v/>
      </c>
      <c r="AH129" t="str">
        <f>IF(
  LEN(AF129)=0,
    IF(
    LEN(AG129)=0,
    "  0",
    CONCATENATE(REPT(" ",Vocation!B$12-LEN(AG129)),AG129)),
  CONCATENATE(REPT(" ",Vocation!B$12-LEN(AF129)),AF129))</f>
        <v>193</v>
      </c>
      <c r="AI129" t="str">
        <f t="shared" si="54"/>
        <v xml:space="preserve">["SUBTYPE"] = 193; </v>
      </c>
      <c r="AJ129" t="str">
        <f t="shared" si="55"/>
        <v xml:space="preserve">                       </v>
      </c>
      <c r="AK129" t="str">
        <f t="shared" si="56"/>
        <v>0</v>
      </c>
      <c r="AL129" t="str">
        <f t="shared" si="57"/>
        <v xml:space="preserve">["VXP"] = 0; </v>
      </c>
      <c r="AM129" t="str">
        <f t="shared" si="58"/>
        <v>5</v>
      </c>
      <c r="AN129" t="str">
        <f t="shared" si="59"/>
        <v xml:space="preserve">["LP"] =  5; </v>
      </c>
      <c r="AO129" t="str">
        <f t="shared" si="60"/>
        <v>0</v>
      </c>
      <c r="AP129" t="str">
        <f t="shared" si="61"/>
        <v xml:space="preserve">["REP"] = 0; </v>
      </c>
      <c r="AQ129">
        <f>IF(LEN(L129)&gt;0,VLOOKUP(L129,Faction!A$2:B$77,2,FALSE),1)</f>
        <v>1</v>
      </c>
      <c r="AR129" t="str">
        <f t="shared" si="62"/>
        <v xml:space="preserve">["FACTION"] = 1; </v>
      </c>
      <c r="AS129" t="str">
        <f t="shared" si="63"/>
        <v xml:space="preserve">["TIER"] = 1; </v>
      </c>
      <c r="AT129" t="str">
        <f t="shared" si="64"/>
        <v xml:space="preserve">["MIN_LVL"] =  "10"; </v>
      </c>
      <c r="AU129" t="str">
        <f t="shared" si="65"/>
        <v/>
      </c>
      <c r="AV129" t="str">
        <f t="shared" si="66"/>
        <v xml:space="preserve">["NAME"] = { ["EN"] = "Conflagration of Runes"; }; </v>
      </c>
      <c r="AW129" t="str">
        <f t="shared" si="67"/>
        <v xml:space="preserve">["LORE"] = { ["EN"] = "With practice, you can kindle flame from fragments faster and with less effort."; }; </v>
      </c>
      <c r="AX129" t="str">
        <f t="shared" si="68"/>
        <v xml:space="preserve">["SUMMARY"] = { ["EN"] = "Strike with Fiery Ridicule 375 times."; }; </v>
      </c>
      <c r="AY129" t="str">
        <f t="shared" si="69"/>
        <v/>
      </c>
      <c r="AZ129" t="str">
        <f t="shared" si="70"/>
        <v>};</v>
      </c>
    </row>
    <row r="130" spans="1:52" x14ac:dyDescent="0.25">
      <c r="A130">
        <v>1879278960</v>
      </c>
      <c r="B130">
        <v>81</v>
      </c>
      <c r="C130" t="s">
        <v>347</v>
      </c>
      <c r="D130" t="s">
        <v>22</v>
      </c>
      <c r="E130" t="s">
        <v>291</v>
      </c>
      <c r="F130" t="s">
        <v>22</v>
      </c>
      <c r="J130">
        <v>5</v>
      </c>
      <c r="M130" t="s">
        <v>3005</v>
      </c>
      <c r="N130" t="s">
        <v>2027</v>
      </c>
      <c r="O130">
        <v>1</v>
      </c>
      <c r="P130">
        <v>10</v>
      </c>
      <c r="T130" t="str">
        <f t="shared" si="43"/>
        <v>[129] = {["ID"] = 1879278960; }; -- Confounding Principles (Rune-keeper)</v>
      </c>
      <c r="U130" s="1" t="str">
        <f t="shared" si="44"/>
        <v>[129] = {["ID"] = 1879278960; ["SAVE_INDEX"] =  81; ["TYPE"] =  8; ["CRV"] = "Class";    ["SUBTYPE"] = 193;                        ["VXP"] = 0; ["LP"] =  5; ["REP"] = 0; ["FACTION"] = 1; ["TIER"] = 1; ["MIN_LVL"] =  "10"; ["NAME"] = { ["EN"] = "Confounding Principles"; }; ["LORE"] = { ["EN"] = "Improve the effect your touch can have upon your foe."; }; ["SUMMARY"] = { ["EN"] = "Strike with Shocking Touch 125 times."; }; };</v>
      </c>
      <c r="V130">
        <f t="shared" si="45"/>
        <v>129</v>
      </c>
      <c r="W130" t="str">
        <f t="shared" si="46"/>
        <v>[129] = {</v>
      </c>
      <c r="X130" t="str">
        <f t="shared" si="47"/>
        <v xml:space="preserve">["ID"] = 1879278960; </v>
      </c>
      <c r="Y130" t="str">
        <f t="shared" si="48"/>
        <v xml:space="preserve">["ID"] = 1879278960; </v>
      </c>
      <c r="Z130" t="str">
        <f t="shared" si="49"/>
        <v/>
      </c>
      <c r="AA130" t="str">
        <f t="shared" si="50"/>
        <v xml:space="preserve"> (Rune-keeper)</v>
      </c>
      <c r="AB130" s="1" t="str">
        <f t="shared" si="51"/>
        <v xml:space="preserve">["SAVE_INDEX"] =  81; </v>
      </c>
      <c r="AC130">
        <f>VLOOKUP(D130,Type!A$2:B$16,2,FALSE)</f>
        <v>8</v>
      </c>
      <c r="AD130" t="str">
        <f t="shared" si="52"/>
        <v xml:space="preserve">["TYPE"] =  8; </v>
      </c>
      <c r="AE130" t="str">
        <f t="shared" si="53"/>
        <v xml:space="preserve">["CRV"] = "Class";    </v>
      </c>
      <c r="AF130">
        <f>IF(AND(F130="Class",NOT(ISBLANK(E130))),VLOOKUP(E130,Class!A$1:B$12,2,FALSE),"")</f>
        <v>193</v>
      </c>
      <c r="AG130" t="str">
        <f>IF(AND(F130="Vocation",NOT(ISBLANK(E130))),VLOOKUP(E130,Vocation!A$1:B$8,2,FALSE),"")</f>
        <v/>
      </c>
      <c r="AH130" t="str">
        <f>IF(
  LEN(AF130)=0,
    IF(
    LEN(AG130)=0,
    "  0",
    CONCATENATE(REPT(" ",Vocation!B$12-LEN(AG130)),AG130)),
  CONCATENATE(REPT(" ",Vocation!B$12-LEN(AF130)),AF130))</f>
        <v>193</v>
      </c>
      <c r="AI130" t="str">
        <f t="shared" si="54"/>
        <v xml:space="preserve">["SUBTYPE"] = 193; </v>
      </c>
      <c r="AJ130" t="str">
        <f t="shared" si="55"/>
        <v xml:space="preserve">                       </v>
      </c>
      <c r="AK130" t="str">
        <f t="shared" si="56"/>
        <v>0</v>
      </c>
      <c r="AL130" t="str">
        <f t="shared" si="57"/>
        <v xml:space="preserve">["VXP"] = 0; </v>
      </c>
      <c r="AM130" t="str">
        <f t="shared" si="58"/>
        <v>5</v>
      </c>
      <c r="AN130" t="str">
        <f t="shared" si="59"/>
        <v xml:space="preserve">["LP"] =  5; </v>
      </c>
      <c r="AO130" t="str">
        <f t="shared" si="60"/>
        <v>0</v>
      </c>
      <c r="AP130" t="str">
        <f t="shared" si="61"/>
        <v xml:space="preserve">["REP"] = 0; </v>
      </c>
      <c r="AQ130">
        <f>IF(LEN(L130)&gt;0,VLOOKUP(L130,Faction!A$2:B$77,2,FALSE),1)</f>
        <v>1</v>
      </c>
      <c r="AR130" t="str">
        <f t="shared" si="62"/>
        <v xml:space="preserve">["FACTION"] = 1; </v>
      </c>
      <c r="AS130" t="str">
        <f t="shared" si="63"/>
        <v xml:space="preserve">["TIER"] = 1; </v>
      </c>
      <c r="AT130" t="str">
        <f t="shared" si="64"/>
        <v xml:space="preserve">["MIN_LVL"] =  "10"; </v>
      </c>
      <c r="AU130" t="str">
        <f t="shared" si="65"/>
        <v/>
      </c>
      <c r="AV130" t="str">
        <f t="shared" si="66"/>
        <v xml:space="preserve">["NAME"] = { ["EN"] = "Confounding Principles"; }; </v>
      </c>
      <c r="AW130" t="str">
        <f t="shared" si="67"/>
        <v xml:space="preserve">["LORE"] = { ["EN"] = "Improve the effect your touch can have upon your foe."; }; </v>
      </c>
      <c r="AX130" t="str">
        <f t="shared" si="68"/>
        <v xml:space="preserve">["SUMMARY"] = { ["EN"] = "Strike with Shocking Touch 125 times."; }; </v>
      </c>
      <c r="AY130" t="str">
        <f t="shared" si="69"/>
        <v/>
      </c>
      <c r="AZ130" t="str">
        <f t="shared" si="70"/>
        <v>};</v>
      </c>
    </row>
    <row r="131" spans="1:52" x14ac:dyDescent="0.25">
      <c r="A131">
        <v>1879277235</v>
      </c>
      <c r="B131">
        <v>320</v>
      </c>
      <c r="C131" s="2" t="s">
        <v>119</v>
      </c>
      <c r="D131" t="s">
        <v>22</v>
      </c>
      <c r="E131" t="s">
        <v>292</v>
      </c>
      <c r="F131" t="s">
        <v>22</v>
      </c>
      <c r="M131" t="s">
        <v>2800</v>
      </c>
      <c r="N131" t="s">
        <v>2047</v>
      </c>
      <c r="O131">
        <v>0</v>
      </c>
      <c r="P131">
        <v>15</v>
      </c>
      <c r="T131" t="str">
        <f t="shared" ref="T131:T194" si="71">CONCATENATE(W131,Y131,Z131,AZ131," -- ",C131,AA131)</f>
        <v>[130] = {["ID"] = 1879277235; }; -- Class Deeds - Tier 3 (Warden)</v>
      </c>
      <c r="U131" s="1" t="str">
        <f t="shared" ref="U131:U194" si="72">CONCATENATE(W131,X131,AB131,AD131,AE131,AI131,AJ131,AL131,AN131,AP131,AR131,AS131,AT131,AV131,AW131,AX131,AY131,AZ131)</f>
        <v>[130] = {["ID"] = 1879277235; ["SAVE_INDEX"] = 320; ["TYPE"] =  8; ["CRV"] = "Class";    ["SUBTYPE"] = 194;                        ["VXP"] = 0; ["LP"] =  0; ["REP"] = 0; ["FACTION"] = 1; ["TIER"] = 0; ["MIN_LVL"] =  "15"; ["NAME"] = { ["EN"] = "Class Deeds - Tier 3"; }; ["LORE"] = { ["EN"] = "Complete these three deeds to earn a Class Trait Point."; }; ["SUMMARY"] = { ["EN"] = "Complete the quest A Spear at the Southern March, and deeds Skilful Blocking and Find Weakness"; }; };</v>
      </c>
      <c r="V131">
        <f t="shared" ref="V131:V194" si="73">ROW()-1</f>
        <v>130</v>
      </c>
      <c r="W131" t="str">
        <f t="shared" ref="W131:W194" si="74">CONCATENATE(REPT(" ",3-LEN(V131)),"[",V131,"] = {")</f>
        <v>[130] = {</v>
      </c>
      <c r="X131" t="str">
        <f t="shared" ref="X131:X194" si="75">IF(LEN(A131)&gt;0,CONCATENATE("[""ID""] = ",A131,"; "),"                     ")</f>
        <v xml:space="preserve">["ID"] = 1879277235; </v>
      </c>
      <c r="Y131" t="str">
        <f t="shared" ref="Y131:Y194" si="76">IF(LEN(A131)&gt;0,CONCATENATE("[""ID""] = ",A131,"; "),"")</f>
        <v xml:space="preserve">["ID"] = 1879277235; </v>
      </c>
      <c r="Z131" t="str">
        <f t="shared" ref="Z131:Z194" si="77">IF(LEN(R131)&gt;0,CONCATENATE("[""CAT_ID""] = ",R131,"; "),"")</f>
        <v/>
      </c>
      <c r="AA131" t="str">
        <f t="shared" ref="AA131:AA194" si="78">IF(LEN(E131)&gt;0,CONCATENATE(" (",E131,")"),"")</f>
        <v xml:space="preserve"> (Warden)</v>
      </c>
      <c r="AB131" s="1" t="str">
        <f t="shared" ref="AB131:AB194" si="79">IF(LEN(B131)&gt;0,CONCATENATE("[""SAVE_INDEX""] = ",REPT(" ",3-LEN(B131)),B131,"; "),"")</f>
        <v xml:space="preserve">["SAVE_INDEX"] = 320; </v>
      </c>
      <c r="AC131">
        <f>VLOOKUP(D131,Type!A$2:B$16,2,FALSE)</f>
        <v>8</v>
      </c>
      <c r="AD131" t="str">
        <f t="shared" ref="AD131:AD194" si="80">CONCATENATE("[""TYPE""] = ",REPT(" ",2-LEN(AC131)),AC131,"; ")</f>
        <v xml:space="preserve">["TYPE"] =  8; </v>
      </c>
      <c r="AE131" t="str">
        <f t="shared" ref="AE131:AE194" si="81">IF(LEN(F131)&gt;0,CONCATENATE("[""CRV""] = ","""",F131,"""; ",REPT(" ",8-LEN(F131))),REPT(" ",22))</f>
        <v xml:space="preserve">["CRV"] = "Class";    </v>
      </c>
      <c r="AF131">
        <f>IF(AND(F131="Class",NOT(ISBLANK(E131))),VLOOKUP(E131,Class!A$1:B$12,2,FALSE),"")</f>
        <v>194</v>
      </c>
      <c r="AG131" t="str">
        <f>IF(AND(F131="Vocation",NOT(ISBLANK(E131))),VLOOKUP(E131,Vocation!A$1:B$8,2,FALSE),"")</f>
        <v/>
      </c>
      <c r="AH131" t="str">
        <f>IF(
  LEN(AF131)=0,
    IF(
    LEN(AG131)=0,
    "  0",
    CONCATENATE(REPT(" ",Vocation!B$12-LEN(AG131)),AG131)),
  CONCATENATE(REPT(" ",Vocation!B$12-LEN(AF131)),AF131))</f>
        <v>194</v>
      </c>
      <c r="AI131" t="str">
        <f t="shared" ref="AI131:AI194" si="82">CONCATENATE("[""SUBTYPE""] = ",AH131,"; ")</f>
        <v xml:space="preserve">["SUBTYPE"] = 194; </v>
      </c>
      <c r="AJ131" t="str">
        <f t="shared" ref="AJ131:AJ194" si="83">IF(NOT(ISBLANK(G131)),"[""DIFFICULTY""] = true; ","                       ")</f>
        <v xml:space="preserve">                       </v>
      </c>
      <c r="AK131" t="str">
        <f t="shared" ref="AK131:AK194" si="84">TEXT(H131,0)</f>
        <v>0</v>
      </c>
      <c r="AL131" t="str">
        <f t="shared" ref="AL131:AL194" si="85">CONCATENATE("[""VXP""] = ",REPT(" ",1-LEN(AK131)),TEXT(AK131,"0"),"; ")</f>
        <v xml:space="preserve">["VXP"] = 0; </v>
      </c>
      <c r="AM131" t="str">
        <f t="shared" ref="AM131:AM194" si="86">TEXT(J131,0)</f>
        <v>0</v>
      </c>
      <c r="AN131" t="str">
        <f t="shared" ref="AN131:AN194" si="87">CONCATENATE("[""LP""] = ",REPT(" ",2-LEN(AM131)),TEXT(AM131,"0"),"; ")</f>
        <v xml:space="preserve">["LP"] =  0; </v>
      </c>
      <c r="AO131" t="str">
        <f t="shared" ref="AO131:AO194" si="88">TEXT(K131,0)</f>
        <v>0</v>
      </c>
      <c r="AP131" t="str">
        <f t="shared" ref="AP131:AP194" si="89">CONCATENATE("[""REP""] = ",REPT(" ",1-LEN(AO131)),TEXT(AO131,"0"),"; ")</f>
        <v xml:space="preserve">["REP"] = 0; </v>
      </c>
      <c r="AQ131">
        <f>IF(LEN(L131)&gt;0,VLOOKUP(L131,Faction!A$2:B$77,2,FALSE),1)</f>
        <v>1</v>
      </c>
      <c r="AR131" t="str">
        <f t="shared" ref="AR131:AR194" si="90">CONCATENATE("[""FACTION""] = ",TEXT(AQ131,"0"),"; ")</f>
        <v xml:space="preserve">["FACTION"] = 1; </v>
      </c>
      <c r="AS131" t="str">
        <f t="shared" ref="AS131:AS194" si="91">CONCATENATE("[""TIER""] = ",TEXT(O131,"0"),"; ")</f>
        <v xml:space="preserve">["TIER"] = 0; </v>
      </c>
      <c r="AT131" t="str">
        <f t="shared" ref="AT131:AT194" si="92">IF(LEN(P131)&gt;0,CONCATENATE("[""MIN_LVL""] = ",REPT(" ",3-LEN(P131)),"""",P131,"""; "),"                     ")</f>
        <v xml:space="preserve">["MIN_LVL"] =  "15"; </v>
      </c>
      <c r="AU131" t="str">
        <f t="shared" ref="AU131:AU194" si="93">IF(LEN(Q131)&gt;0,CONCATENATE("[""MIN_LVL""] = ",REPT(" ",2-LEN(Q131)),Q131,"; "),"")</f>
        <v/>
      </c>
      <c r="AV131" t="str">
        <f t="shared" ref="AV131:AV194" si="94">CONCATENATE("[""NAME""] = { [""EN""] = """,C131,"""; }; ")</f>
        <v xml:space="preserve">["NAME"] = { ["EN"] = "Class Deeds - Tier 3"; }; </v>
      </c>
      <c r="AW131" t="str">
        <f t="shared" ref="AW131:AW194" si="95">IF(LEN(N131)&gt;0,CONCATENATE("[""LORE""] = { [""EN""] = """,N131,"""; }; "),"")</f>
        <v xml:space="preserve">["LORE"] = { ["EN"] = "Complete these three deeds to earn a Class Trait Point."; }; </v>
      </c>
      <c r="AX131" t="str">
        <f t="shared" ref="AX131:AX194" si="96">IF(LEN(M131)&gt;0,CONCATENATE("[""SUMMARY""] = { [""EN""] = """,M131,"""; }; "),"")</f>
        <v xml:space="preserve">["SUMMARY"] = { ["EN"] = "Complete the quest A Spear at the Southern March, and deeds Skilful Blocking and Find Weakness"; }; </v>
      </c>
      <c r="AY131" t="str">
        <f t="shared" ref="AY131:AY194" si="97">IF(LEN(I131)&gt;0,CONCATENATE("[""TITLE""] = { [""EN""] = """,I131,"""; }; "),"")</f>
        <v/>
      </c>
      <c r="AZ131" t="str">
        <f t="shared" ref="AZ131:AZ194" si="98">CONCATENATE("};")</f>
        <v>};</v>
      </c>
    </row>
    <row r="132" spans="1:52" x14ac:dyDescent="0.25">
      <c r="A132">
        <v>1879277324</v>
      </c>
      <c r="B132">
        <v>82</v>
      </c>
      <c r="C132" t="s">
        <v>3124</v>
      </c>
      <c r="D132" t="s">
        <v>22</v>
      </c>
      <c r="E132" t="s">
        <v>292</v>
      </c>
      <c r="F132" t="s">
        <v>22</v>
      </c>
      <c r="J132">
        <v>5</v>
      </c>
      <c r="M132" t="s">
        <v>3006</v>
      </c>
      <c r="N132" t="s">
        <v>2745</v>
      </c>
      <c r="O132">
        <v>1</v>
      </c>
      <c r="P132">
        <v>10</v>
      </c>
      <c r="T132" t="str">
        <f t="shared" si="71"/>
        <v>[131] = {["ID"] = 1879277324; }; -- Skilful Blocking (Warden)</v>
      </c>
      <c r="U132" s="1" t="str">
        <f t="shared" si="72"/>
        <v>[131] = {["ID"] = 1879277324; ["SAVE_INDEX"] =  82; ["TYPE"] =  8; ["CRV"] = "Class";    ["SUBTYPE"] = 194;                        ["VXP"] = 0; ["LP"] =  5; ["REP"] = 0; ["FACTION"] = 1; ["TIER"] = 1; ["MIN_LVL"] =  "10"; ["NAME"] = { ["EN"] = "Skilful Blocking"; }; ["LORE"] = { ["EN"] = "Blocking is an art cultivated with practice."; }; ["SUMMARY"] = { ["EN"] = "Block attacks 500 times"; }; };</v>
      </c>
      <c r="V132">
        <f t="shared" si="73"/>
        <v>131</v>
      </c>
      <c r="W132" t="str">
        <f t="shared" si="74"/>
        <v>[131] = {</v>
      </c>
      <c r="X132" t="str">
        <f t="shared" si="75"/>
        <v xml:space="preserve">["ID"] = 1879277324; </v>
      </c>
      <c r="Y132" t="str">
        <f t="shared" si="76"/>
        <v xml:space="preserve">["ID"] = 1879277324; </v>
      </c>
      <c r="Z132" t="str">
        <f t="shared" si="77"/>
        <v/>
      </c>
      <c r="AA132" t="str">
        <f t="shared" si="78"/>
        <v xml:space="preserve"> (Warden)</v>
      </c>
      <c r="AB132" s="1" t="str">
        <f t="shared" si="79"/>
        <v xml:space="preserve">["SAVE_INDEX"] =  82; </v>
      </c>
      <c r="AC132">
        <f>VLOOKUP(D132,Type!A$2:B$16,2,FALSE)</f>
        <v>8</v>
      </c>
      <c r="AD132" t="str">
        <f t="shared" si="80"/>
        <v xml:space="preserve">["TYPE"] =  8; </v>
      </c>
      <c r="AE132" t="str">
        <f t="shared" si="81"/>
        <v xml:space="preserve">["CRV"] = "Class";    </v>
      </c>
      <c r="AF132">
        <f>IF(AND(F132="Class",NOT(ISBLANK(E132))),VLOOKUP(E132,Class!A$1:B$12,2,FALSE),"")</f>
        <v>194</v>
      </c>
      <c r="AG132" t="str">
        <f>IF(AND(F132="Vocation",NOT(ISBLANK(E132))),VLOOKUP(E132,Vocation!A$1:B$8,2,FALSE),"")</f>
        <v/>
      </c>
      <c r="AH132" t="str">
        <f>IF(
  LEN(AF132)=0,
    IF(
    LEN(AG132)=0,
    "  0",
    CONCATENATE(REPT(" ",Vocation!B$12-LEN(AG132)),AG132)),
  CONCATENATE(REPT(" ",Vocation!B$12-LEN(AF132)),AF132))</f>
        <v>194</v>
      </c>
      <c r="AI132" t="str">
        <f t="shared" si="82"/>
        <v xml:space="preserve">["SUBTYPE"] = 194; </v>
      </c>
      <c r="AJ132" t="str">
        <f t="shared" si="83"/>
        <v xml:space="preserve">                       </v>
      </c>
      <c r="AK132" t="str">
        <f t="shared" si="84"/>
        <v>0</v>
      </c>
      <c r="AL132" t="str">
        <f t="shared" si="85"/>
        <v xml:space="preserve">["VXP"] = 0; </v>
      </c>
      <c r="AM132" t="str">
        <f t="shared" si="86"/>
        <v>5</v>
      </c>
      <c r="AN132" t="str">
        <f t="shared" si="87"/>
        <v xml:space="preserve">["LP"] =  5; </v>
      </c>
      <c r="AO132" t="str">
        <f t="shared" si="88"/>
        <v>0</v>
      </c>
      <c r="AP132" t="str">
        <f t="shared" si="89"/>
        <v xml:space="preserve">["REP"] = 0; </v>
      </c>
      <c r="AQ132">
        <f>IF(LEN(L132)&gt;0,VLOOKUP(L132,Faction!A$2:B$77,2,FALSE),1)</f>
        <v>1</v>
      </c>
      <c r="AR132" t="str">
        <f t="shared" si="90"/>
        <v xml:space="preserve">["FACTION"] = 1; </v>
      </c>
      <c r="AS132" t="str">
        <f t="shared" si="91"/>
        <v xml:space="preserve">["TIER"] = 1; </v>
      </c>
      <c r="AT132" t="str">
        <f t="shared" si="92"/>
        <v xml:space="preserve">["MIN_LVL"] =  "10"; </v>
      </c>
      <c r="AU132" t="str">
        <f t="shared" si="93"/>
        <v/>
      </c>
      <c r="AV132" t="str">
        <f t="shared" si="94"/>
        <v xml:space="preserve">["NAME"] = { ["EN"] = "Skilful Blocking"; }; </v>
      </c>
      <c r="AW132" t="str">
        <f t="shared" si="95"/>
        <v xml:space="preserve">["LORE"] = { ["EN"] = "Blocking is an art cultivated with practice."; }; </v>
      </c>
      <c r="AX132" t="str">
        <f t="shared" si="96"/>
        <v xml:space="preserve">["SUMMARY"] = { ["EN"] = "Block attacks 500 times"; }; </v>
      </c>
      <c r="AY132" t="str">
        <f t="shared" si="97"/>
        <v/>
      </c>
      <c r="AZ132" t="str">
        <f t="shared" si="98"/>
        <v>};</v>
      </c>
    </row>
    <row r="133" spans="1:52" x14ac:dyDescent="0.25">
      <c r="A133">
        <v>1879277327</v>
      </c>
      <c r="B133">
        <v>83</v>
      </c>
      <c r="C133" t="s">
        <v>348</v>
      </c>
      <c r="D133" t="s">
        <v>22</v>
      </c>
      <c r="E133" t="s">
        <v>292</v>
      </c>
      <c r="F133" t="s">
        <v>22</v>
      </c>
      <c r="J133">
        <v>5</v>
      </c>
      <c r="M133" t="s">
        <v>3007</v>
      </c>
      <c r="N133" t="s">
        <v>2011</v>
      </c>
      <c r="O133">
        <v>1</v>
      </c>
      <c r="P133">
        <v>10</v>
      </c>
      <c r="T133" t="str">
        <f t="shared" si="71"/>
        <v>[132] = {["ID"] = 1879277327; }; -- Find Weakness (Warden)</v>
      </c>
      <c r="U133" s="1" t="str">
        <f t="shared" si="72"/>
        <v>[132] = {["ID"] = 1879277327; ["SAVE_INDEX"] =  83; ["TYPE"] =  8; ["CRV"] = "Class";    ["SUBTYPE"] = 194;                        ["VXP"] = 0; ["LP"] =  5; ["REP"] = 0; ["FACTION"] = 1; ["TIER"] = 1; ["MIN_LVL"] =  "10"; ["NAME"] = { ["EN"] = "Find Weakness"; }; ["LORE"] = { ["EN"] = "A well-placed hit may be reveal your foe's weaknesses."; }; ["SUMMARY"] = { ["EN"] = "Achieve critical hits with Critical Strike 75 times"; }; };</v>
      </c>
      <c r="V133">
        <f t="shared" si="73"/>
        <v>132</v>
      </c>
      <c r="W133" t="str">
        <f t="shared" si="74"/>
        <v>[132] = {</v>
      </c>
      <c r="X133" t="str">
        <f t="shared" si="75"/>
        <v xml:space="preserve">["ID"] = 1879277327; </v>
      </c>
      <c r="Y133" t="str">
        <f t="shared" si="76"/>
        <v xml:space="preserve">["ID"] = 1879277327; </v>
      </c>
      <c r="Z133" t="str">
        <f t="shared" si="77"/>
        <v/>
      </c>
      <c r="AA133" t="str">
        <f t="shared" si="78"/>
        <v xml:space="preserve"> (Warden)</v>
      </c>
      <c r="AB133" s="1" t="str">
        <f t="shared" si="79"/>
        <v xml:space="preserve">["SAVE_INDEX"] =  83; </v>
      </c>
      <c r="AC133">
        <f>VLOOKUP(D133,Type!A$2:B$16,2,FALSE)</f>
        <v>8</v>
      </c>
      <c r="AD133" t="str">
        <f t="shared" si="80"/>
        <v xml:space="preserve">["TYPE"] =  8; </v>
      </c>
      <c r="AE133" t="str">
        <f t="shared" si="81"/>
        <v xml:space="preserve">["CRV"] = "Class";    </v>
      </c>
      <c r="AF133">
        <f>IF(AND(F133="Class",NOT(ISBLANK(E133))),VLOOKUP(E133,Class!A$1:B$12,2,FALSE),"")</f>
        <v>194</v>
      </c>
      <c r="AG133" t="str">
        <f>IF(AND(F133="Vocation",NOT(ISBLANK(E133))),VLOOKUP(E133,Vocation!A$1:B$8,2,FALSE),"")</f>
        <v/>
      </c>
      <c r="AH133" t="str">
        <f>IF(
  LEN(AF133)=0,
    IF(
    LEN(AG133)=0,
    "  0",
    CONCATENATE(REPT(" ",Vocation!B$12-LEN(AG133)),AG133)),
  CONCATENATE(REPT(" ",Vocation!B$12-LEN(AF133)),AF133))</f>
        <v>194</v>
      </c>
      <c r="AI133" t="str">
        <f t="shared" si="82"/>
        <v xml:space="preserve">["SUBTYPE"] = 194; </v>
      </c>
      <c r="AJ133" t="str">
        <f t="shared" si="83"/>
        <v xml:space="preserve">                       </v>
      </c>
      <c r="AK133" t="str">
        <f t="shared" si="84"/>
        <v>0</v>
      </c>
      <c r="AL133" t="str">
        <f t="shared" si="85"/>
        <v xml:space="preserve">["VXP"] = 0; </v>
      </c>
      <c r="AM133" t="str">
        <f t="shared" si="86"/>
        <v>5</v>
      </c>
      <c r="AN133" t="str">
        <f t="shared" si="87"/>
        <v xml:space="preserve">["LP"] =  5; </v>
      </c>
      <c r="AO133" t="str">
        <f t="shared" si="88"/>
        <v>0</v>
      </c>
      <c r="AP133" t="str">
        <f t="shared" si="89"/>
        <v xml:space="preserve">["REP"] = 0; </v>
      </c>
      <c r="AQ133">
        <f>IF(LEN(L133)&gt;0,VLOOKUP(L133,Faction!A$2:B$77,2,FALSE),1)</f>
        <v>1</v>
      </c>
      <c r="AR133" t="str">
        <f t="shared" si="90"/>
        <v xml:space="preserve">["FACTION"] = 1; </v>
      </c>
      <c r="AS133" t="str">
        <f t="shared" si="91"/>
        <v xml:space="preserve">["TIER"] = 1; </v>
      </c>
      <c r="AT133" t="str">
        <f t="shared" si="92"/>
        <v xml:space="preserve">["MIN_LVL"] =  "10"; </v>
      </c>
      <c r="AU133" t="str">
        <f t="shared" si="93"/>
        <v/>
      </c>
      <c r="AV133" t="str">
        <f t="shared" si="94"/>
        <v xml:space="preserve">["NAME"] = { ["EN"] = "Find Weakness"; }; </v>
      </c>
      <c r="AW133" t="str">
        <f t="shared" si="95"/>
        <v xml:space="preserve">["LORE"] = { ["EN"] = "A well-placed hit may be reveal your foe's weaknesses."; }; </v>
      </c>
      <c r="AX133" t="str">
        <f t="shared" si="96"/>
        <v xml:space="preserve">["SUMMARY"] = { ["EN"] = "Achieve critical hits with Critical Strike 75 times"; }; </v>
      </c>
      <c r="AY133" t="str">
        <f t="shared" si="97"/>
        <v/>
      </c>
      <c r="AZ133" t="str">
        <f t="shared" si="98"/>
        <v>};</v>
      </c>
    </row>
    <row r="134" spans="1:52" x14ac:dyDescent="0.25">
      <c r="A134">
        <v>1879317528</v>
      </c>
      <c r="B134">
        <v>321</v>
      </c>
      <c r="C134" s="2" t="s">
        <v>120</v>
      </c>
      <c r="D134" t="s">
        <v>22</v>
      </c>
      <c r="E134" t="s">
        <v>117</v>
      </c>
      <c r="F134" t="s">
        <v>22</v>
      </c>
      <c r="M134" t="s">
        <v>2801</v>
      </c>
      <c r="N134" t="s">
        <v>2047</v>
      </c>
      <c r="O134">
        <v>0</v>
      </c>
      <c r="P134">
        <v>20</v>
      </c>
      <c r="T134" t="str">
        <f t="shared" si="71"/>
        <v>[133] = {["ID"] = 1879317528; }; -- Class Deeds - Tier 4 (Beorning)</v>
      </c>
      <c r="U134" s="1" t="str">
        <f t="shared" si="72"/>
        <v>[133] = {["ID"] = 1879317528; ["SAVE_INDEX"] = 321; ["TYPE"] =  8; ["CRV"] = "Class";    ["SUBTYPE"] = 214;                        ["VXP"] = 0; ["LP"] =  0; ["REP"] = 0; ["FACTION"] = 1; ["TIER"] = 0; ["MIN_LVL"] =  "20"; ["NAME"] = { ["EN"] = "Class Deeds - Tier 4"; }; ["LORE"] = { ["EN"] = "Complete these three deeds to earn a Class Trait Point."; }; ["SUMMARY"] = { ["EN"] = "Complete Beorn's Gift, Unexpectedly Agile, and Weight on Their Shoulders"; }; };</v>
      </c>
      <c r="V134">
        <f t="shared" si="73"/>
        <v>133</v>
      </c>
      <c r="W134" t="str">
        <f t="shared" si="74"/>
        <v>[133] = {</v>
      </c>
      <c r="X134" t="str">
        <f t="shared" si="75"/>
        <v xml:space="preserve">["ID"] = 1879317528; </v>
      </c>
      <c r="Y134" t="str">
        <f t="shared" si="76"/>
        <v xml:space="preserve">["ID"] = 1879317528; </v>
      </c>
      <c r="Z134" t="str">
        <f t="shared" si="77"/>
        <v/>
      </c>
      <c r="AA134" t="str">
        <f t="shared" si="78"/>
        <v xml:space="preserve"> (Beorning)</v>
      </c>
      <c r="AB134" s="1" t="str">
        <f t="shared" si="79"/>
        <v xml:space="preserve">["SAVE_INDEX"] = 321; </v>
      </c>
      <c r="AC134">
        <f>VLOOKUP(D134,Type!A$2:B$16,2,FALSE)</f>
        <v>8</v>
      </c>
      <c r="AD134" t="str">
        <f t="shared" si="80"/>
        <v xml:space="preserve">["TYPE"] =  8; </v>
      </c>
      <c r="AE134" t="str">
        <f t="shared" si="81"/>
        <v xml:space="preserve">["CRV"] = "Class";    </v>
      </c>
      <c r="AF134">
        <f>IF(AND(F134="Class",NOT(ISBLANK(E134))),VLOOKUP(E134,Class!A$1:B$12,2,FALSE),"")</f>
        <v>214</v>
      </c>
      <c r="AG134" t="str">
        <f>IF(AND(F134="Vocation",NOT(ISBLANK(E134))),VLOOKUP(E134,Vocation!A$1:B$8,2,FALSE),"")</f>
        <v/>
      </c>
      <c r="AH134" t="str">
        <f>IF(
  LEN(AF134)=0,
    IF(
    LEN(AG134)=0,
    "  0",
    CONCATENATE(REPT(" ",Vocation!B$12-LEN(AG134)),AG134)),
  CONCATENATE(REPT(" ",Vocation!B$12-LEN(AF134)),AF134))</f>
        <v>214</v>
      </c>
      <c r="AI134" t="str">
        <f t="shared" si="82"/>
        <v xml:space="preserve">["SUBTYPE"] = 214; </v>
      </c>
      <c r="AJ134" t="str">
        <f t="shared" si="83"/>
        <v xml:space="preserve">                       </v>
      </c>
      <c r="AK134" t="str">
        <f t="shared" si="84"/>
        <v>0</v>
      </c>
      <c r="AL134" t="str">
        <f t="shared" si="85"/>
        <v xml:space="preserve">["VXP"] = 0; </v>
      </c>
      <c r="AM134" t="str">
        <f t="shared" si="86"/>
        <v>0</v>
      </c>
      <c r="AN134" t="str">
        <f t="shared" si="87"/>
        <v xml:space="preserve">["LP"] =  0; </v>
      </c>
      <c r="AO134" t="str">
        <f t="shared" si="88"/>
        <v>0</v>
      </c>
      <c r="AP134" t="str">
        <f t="shared" si="89"/>
        <v xml:space="preserve">["REP"] = 0; </v>
      </c>
      <c r="AQ134">
        <f>IF(LEN(L134)&gt;0,VLOOKUP(L134,Faction!A$2:B$77,2,FALSE),1)</f>
        <v>1</v>
      </c>
      <c r="AR134" t="str">
        <f t="shared" si="90"/>
        <v xml:space="preserve">["FACTION"] = 1; </v>
      </c>
      <c r="AS134" t="str">
        <f t="shared" si="91"/>
        <v xml:space="preserve">["TIER"] = 0; </v>
      </c>
      <c r="AT134" t="str">
        <f t="shared" si="92"/>
        <v xml:space="preserve">["MIN_LVL"] =  "20"; </v>
      </c>
      <c r="AU134" t="str">
        <f t="shared" si="93"/>
        <v/>
      </c>
      <c r="AV134" t="str">
        <f t="shared" si="94"/>
        <v xml:space="preserve">["NAME"] = { ["EN"] = "Class Deeds - Tier 4"; }; </v>
      </c>
      <c r="AW134" t="str">
        <f t="shared" si="95"/>
        <v xml:space="preserve">["LORE"] = { ["EN"] = "Complete these three deeds to earn a Class Trait Point."; }; </v>
      </c>
      <c r="AX134" t="str">
        <f t="shared" si="96"/>
        <v xml:space="preserve">["SUMMARY"] = { ["EN"] = "Complete Beorn's Gift, Unexpectedly Agile, and Weight on Their Shoulders"; }; </v>
      </c>
      <c r="AY134" t="str">
        <f t="shared" si="97"/>
        <v/>
      </c>
      <c r="AZ134" t="str">
        <f t="shared" si="98"/>
        <v>};</v>
      </c>
    </row>
    <row r="135" spans="1:52" x14ac:dyDescent="0.25">
      <c r="A135">
        <v>1879317539</v>
      </c>
      <c r="B135">
        <v>85</v>
      </c>
      <c r="C135" t="s">
        <v>130</v>
      </c>
      <c r="D135" t="s">
        <v>22</v>
      </c>
      <c r="E135" t="s">
        <v>117</v>
      </c>
      <c r="F135" t="s">
        <v>22</v>
      </c>
      <c r="J135">
        <v>5</v>
      </c>
      <c r="M135" t="s">
        <v>154</v>
      </c>
      <c r="N135" t="s">
        <v>2131</v>
      </c>
      <c r="O135">
        <v>1</v>
      </c>
      <c r="P135">
        <v>20</v>
      </c>
      <c r="T135" t="str">
        <f t="shared" si="71"/>
        <v>[134] = {["ID"] = 1879317539; }; -- Beorn's Gift (Beorning)</v>
      </c>
      <c r="U135" s="1" t="str">
        <f t="shared" si="72"/>
        <v>[134] = {["ID"] = 1879317539; ["SAVE_INDEX"] =  85; ["TYPE"] =  8; ["CRV"] = "Class";    ["SUBTYPE"] = 214;                        ["VXP"] = 0; ["LP"] =  5; ["REP"] = 0; ["FACTION"] = 1; ["TIER"] = 1; ["MIN_LVL"] =  "20"; ["NAME"] = { ["EN"] = "Beorn's Gift"; }; ["LORE"] = { ["EN"] = "You begin to realize the unique advantages of both of your forms and are learning to use them properly."; }; ["SUMMARY"] = { ["EN"] = "Enter Bear Form 500 times"; }; };</v>
      </c>
      <c r="V135">
        <f t="shared" si="73"/>
        <v>134</v>
      </c>
      <c r="W135" t="str">
        <f t="shared" si="74"/>
        <v>[134] = {</v>
      </c>
      <c r="X135" t="str">
        <f t="shared" si="75"/>
        <v xml:space="preserve">["ID"] = 1879317539; </v>
      </c>
      <c r="Y135" t="str">
        <f t="shared" si="76"/>
        <v xml:space="preserve">["ID"] = 1879317539; </v>
      </c>
      <c r="Z135" t="str">
        <f t="shared" si="77"/>
        <v/>
      </c>
      <c r="AA135" t="str">
        <f t="shared" si="78"/>
        <v xml:space="preserve"> (Beorning)</v>
      </c>
      <c r="AB135" s="1" t="str">
        <f t="shared" si="79"/>
        <v xml:space="preserve">["SAVE_INDEX"] =  85; </v>
      </c>
      <c r="AC135">
        <f>VLOOKUP(D135,Type!A$2:B$16,2,FALSE)</f>
        <v>8</v>
      </c>
      <c r="AD135" t="str">
        <f t="shared" si="80"/>
        <v xml:space="preserve">["TYPE"] =  8; </v>
      </c>
      <c r="AE135" t="str">
        <f t="shared" si="81"/>
        <v xml:space="preserve">["CRV"] = "Class";    </v>
      </c>
      <c r="AF135">
        <f>IF(AND(F135="Class",NOT(ISBLANK(E135))),VLOOKUP(E135,Class!A$1:B$12,2,FALSE),"")</f>
        <v>214</v>
      </c>
      <c r="AG135" t="str">
        <f>IF(AND(F135="Vocation",NOT(ISBLANK(E135))),VLOOKUP(E135,Vocation!A$1:B$8,2,FALSE),"")</f>
        <v/>
      </c>
      <c r="AH135" t="str">
        <f>IF(
  LEN(AF135)=0,
    IF(
    LEN(AG135)=0,
    "  0",
    CONCATENATE(REPT(" ",Vocation!B$12-LEN(AG135)),AG135)),
  CONCATENATE(REPT(" ",Vocation!B$12-LEN(AF135)),AF135))</f>
        <v>214</v>
      </c>
      <c r="AI135" t="str">
        <f t="shared" si="82"/>
        <v xml:space="preserve">["SUBTYPE"] = 214; </v>
      </c>
      <c r="AJ135" t="str">
        <f t="shared" si="83"/>
        <v xml:space="preserve">                       </v>
      </c>
      <c r="AK135" t="str">
        <f t="shared" si="84"/>
        <v>0</v>
      </c>
      <c r="AL135" t="str">
        <f t="shared" si="85"/>
        <v xml:space="preserve">["VXP"] = 0; </v>
      </c>
      <c r="AM135" t="str">
        <f t="shared" si="86"/>
        <v>5</v>
      </c>
      <c r="AN135" t="str">
        <f t="shared" si="87"/>
        <v xml:space="preserve">["LP"] =  5; </v>
      </c>
      <c r="AO135" t="str">
        <f t="shared" si="88"/>
        <v>0</v>
      </c>
      <c r="AP135" t="str">
        <f t="shared" si="89"/>
        <v xml:space="preserve">["REP"] = 0; </v>
      </c>
      <c r="AQ135">
        <f>IF(LEN(L135)&gt;0,VLOOKUP(L135,Faction!A$2:B$77,2,FALSE),1)</f>
        <v>1</v>
      </c>
      <c r="AR135" t="str">
        <f t="shared" si="90"/>
        <v xml:space="preserve">["FACTION"] = 1; </v>
      </c>
      <c r="AS135" t="str">
        <f t="shared" si="91"/>
        <v xml:space="preserve">["TIER"] = 1; </v>
      </c>
      <c r="AT135" t="str">
        <f t="shared" si="92"/>
        <v xml:space="preserve">["MIN_LVL"] =  "20"; </v>
      </c>
      <c r="AU135" t="str">
        <f t="shared" si="93"/>
        <v/>
      </c>
      <c r="AV135" t="str">
        <f t="shared" si="94"/>
        <v xml:space="preserve">["NAME"] = { ["EN"] = "Beorn's Gift"; }; </v>
      </c>
      <c r="AW135" t="str">
        <f t="shared" si="95"/>
        <v xml:space="preserve">["LORE"] = { ["EN"] = "You begin to realize the unique advantages of both of your forms and are learning to use them properly."; }; </v>
      </c>
      <c r="AX135" t="str">
        <f t="shared" si="96"/>
        <v xml:space="preserve">["SUMMARY"] = { ["EN"] = "Enter Bear Form 500 times"; }; </v>
      </c>
      <c r="AY135" t="str">
        <f t="shared" si="97"/>
        <v/>
      </c>
      <c r="AZ135" t="str">
        <f t="shared" si="98"/>
        <v>};</v>
      </c>
    </row>
    <row r="136" spans="1:52" x14ac:dyDescent="0.25">
      <c r="A136">
        <v>1879317525</v>
      </c>
      <c r="B136">
        <v>86</v>
      </c>
      <c r="C136" t="s">
        <v>131</v>
      </c>
      <c r="D136" t="s">
        <v>22</v>
      </c>
      <c r="E136" t="s">
        <v>117</v>
      </c>
      <c r="F136" t="s">
        <v>22</v>
      </c>
      <c r="J136">
        <v>5</v>
      </c>
      <c r="M136" t="s">
        <v>155</v>
      </c>
      <c r="N136" t="s">
        <v>2123</v>
      </c>
      <c r="O136">
        <v>1</v>
      </c>
      <c r="P136">
        <v>20</v>
      </c>
      <c r="T136" t="str">
        <f t="shared" si="71"/>
        <v>[135] = {["ID"] = 1879317525; }; -- Unexpectedly Agile (Beorning)</v>
      </c>
      <c r="U136" s="1" t="str">
        <f t="shared" si="72"/>
        <v>[135] = {["ID"] = 1879317525; ["SAVE_INDEX"] =  86; ["TYPE"] =  8; ["CRV"] = "Class";    ["SUBTYPE"] = 214;                        ["VXP"] = 0; ["LP"] =  5; ["REP"] = 0; ["FACTION"] = 1; ["TIER"] = 1; ["MIN_LVL"] =  "20"; ["NAME"] = { ["EN"] = "Unexpectedly Agile"; }; ["LORE"] = { ["EN"] = "Foes might expect a Beorning to be slow and lumbering, but you are as quick as you are strong."; }; ["SUMMARY"] = { ["EN"] = "Parry or Evade enemy attacks 300 times"; }; };</v>
      </c>
      <c r="V136">
        <f t="shared" si="73"/>
        <v>135</v>
      </c>
      <c r="W136" t="str">
        <f t="shared" si="74"/>
        <v>[135] = {</v>
      </c>
      <c r="X136" t="str">
        <f t="shared" si="75"/>
        <v xml:space="preserve">["ID"] = 1879317525; </v>
      </c>
      <c r="Y136" t="str">
        <f t="shared" si="76"/>
        <v xml:space="preserve">["ID"] = 1879317525; </v>
      </c>
      <c r="Z136" t="str">
        <f t="shared" si="77"/>
        <v/>
      </c>
      <c r="AA136" t="str">
        <f t="shared" si="78"/>
        <v xml:space="preserve"> (Beorning)</v>
      </c>
      <c r="AB136" s="1" t="str">
        <f t="shared" si="79"/>
        <v xml:space="preserve">["SAVE_INDEX"] =  86; </v>
      </c>
      <c r="AC136">
        <f>VLOOKUP(D136,Type!A$2:B$16,2,FALSE)</f>
        <v>8</v>
      </c>
      <c r="AD136" t="str">
        <f t="shared" si="80"/>
        <v xml:space="preserve">["TYPE"] =  8; </v>
      </c>
      <c r="AE136" t="str">
        <f t="shared" si="81"/>
        <v xml:space="preserve">["CRV"] = "Class";    </v>
      </c>
      <c r="AF136">
        <f>IF(AND(F136="Class",NOT(ISBLANK(E136))),VLOOKUP(E136,Class!A$1:B$12,2,FALSE),"")</f>
        <v>214</v>
      </c>
      <c r="AG136" t="str">
        <f>IF(AND(F136="Vocation",NOT(ISBLANK(E136))),VLOOKUP(E136,Vocation!A$1:B$8,2,FALSE),"")</f>
        <v/>
      </c>
      <c r="AH136" t="str">
        <f>IF(
  LEN(AF136)=0,
    IF(
    LEN(AG136)=0,
    "  0",
    CONCATENATE(REPT(" ",Vocation!B$12-LEN(AG136)),AG136)),
  CONCATENATE(REPT(" ",Vocation!B$12-LEN(AF136)),AF136))</f>
        <v>214</v>
      </c>
      <c r="AI136" t="str">
        <f t="shared" si="82"/>
        <v xml:space="preserve">["SUBTYPE"] = 214; </v>
      </c>
      <c r="AJ136" t="str">
        <f t="shared" si="83"/>
        <v xml:space="preserve">                       </v>
      </c>
      <c r="AK136" t="str">
        <f t="shared" si="84"/>
        <v>0</v>
      </c>
      <c r="AL136" t="str">
        <f t="shared" si="85"/>
        <v xml:space="preserve">["VXP"] = 0; </v>
      </c>
      <c r="AM136" t="str">
        <f t="shared" si="86"/>
        <v>5</v>
      </c>
      <c r="AN136" t="str">
        <f t="shared" si="87"/>
        <v xml:space="preserve">["LP"] =  5; </v>
      </c>
      <c r="AO136" t="str">
        <f t="shared" si="88"/>
        <v>0</v>
      </c>
      <c r="AP136" t="str">
        <f t="shared" si="89"/>
        <v xml:space="preserve">["REP"] = 0; </v>
      </c>
      <c r="AQ136">
        <f>IF(LEN(L136)&gt;0,VLOOKUP(L136,Faction!A$2:B$77,2,FALSE),1)</f>
        <v>1</v>
      </c>
      <c r="AR136" t="str">
        <f t="shared" si="90"/>
        <v xml:space="preserve">["FACTION"] = 1; </v>
      </c>
      <c r="AS136" t="str">
        <f t="shared" si="91"/>
        <v xml:space="preserve">["TIER"] = 1; </v>
      </c>
      <c r="AT136" t="str">
        <f t="shared" si="92"/>
        <v xml:space="preserve">["MIN_LVL"] =  "20"; </v>
      </c>
      <c r="AU136" t="str">
        <f t="shared" si="93"/>
        <v/>
      </c>
      <c r="AV136" t="str">
        <f t="shared" si="94"/>
        <v xml:space="preserve">["NAME"] = { ["EN"] = "Unexpectedly Agile"; }; </v>
      </c>
      <c r="AW136" t="str">
        <f t="shared" si="95"/>
        <v xml:space="preserve">["LORE"] = { ["EN"] = "Foes might expect a Beorning to be slow and lumbering, but you are as quick as you are strong."; }; </v>
      </c>
      <c r="AX136" t="str">
        <f t="shared" si="96"/>
        <v xml:space="preserve">["SUMMARY"] = { ["EN"] = "Parry or Evade enemy attacks 300 times"; }; </v>
      </c>
      <c r="AY136" t="str">
        <f t="shared" si="97"/>
        <v/>
      </c>
      <c r="AZ136" t="str">
        <f t="shared" si="98"/>
        <v>};</v>
      </c>
    </row>
    <row r="137" spans="1:52" x14ac:dyDescent="0.25">
      <c r="A137">
        <v>1879317523</v>
      </c>
      <c r="B137">
        <v>87</v>
      </c>
      <c r="C137" t="s">
        <v>132</v>
      </c>
      <c r="D137" t="s">
        <v>22</v>
      </c>
      <c r="E137" t="s">
        <v>117</v>
      </c>
      <c r="F137" t="s">
        <v>22</v>
      </c>
      <c r="J137">
        <v>5</v>
      </c>
      <c r="M137" t="s">
        <v>156</v>
      </c>
      <c r="N137" t="s">
        <v>2121</v>
      </c>
      <c r="O137">
        <v>1</v>
      </c>
      <c r="P137">
        <v>20</v>
      </c>
      <c r="T137" t="str">
        <f t="shared" si="71"/>
        <v>[136] = {["ID"] = 1879317523; }; -- Weight on Their Shoulders (Beorning)</v>
      </c>
      <c r="U137" s="1" t="str">
        <f t="shared" si="72"/>
        <v>[136] = {["ID"] = 1879317523; ["SAVE_INDEX"] =  87; ["TYPE"] =  8; ["CRV"] = "Class";    ["SUBTYPE"] = 214;                        ["VXP"] = 0; ["LP"] =  5; ["REP"] = 0; ["FACTION"] = 1; ["TIER"] = 1; ["MIN_LVL"] =  "20"; ["NAME"] = { ["EN"] = "Weight on Their Shoulders"; }; ["LORE"] = { ["EN"] = "Sometimes, the sheer weight of your attack matters more than its method of delivery."; }; ["SUMMARY"] = { ["EN"] = "Use Slam 500 times"; }; };</v>
      </c>
      <c r="V137">
        <f t="shared" si="73"/>
        <v>136</v>
      </c>
      <c r="W137" t="str">
        <f t="shared" si="74"/>
        <v>[136] = {</v>
      </c>
      <c r="X137" t="str">
        <f t="shared" si="75"/>
        <v xml:space="preserve">["ID"] = 1879317523; </v>
      </c>
      <c r="Y137" t="str">
        <f t="shared" si="76"/>
        <v xml:space="preserve">["ID"] = 1879317523; </v>
      </c>
      <c r="Z137" t="str">
        <f t="shared" si="77"/>
        <v/>
      </c>
      <c r="AA137" t="str">
        <f t="shared" si="78"/>
        <v xml:space="preserve"> (Beorning)</v>
      </c>
      <c r="AB137" s="1" t="str">
        <f t="shared" si="79"/>
        <v xml:space="preserve">["SAVE_INDEX"] =  87; </v>
      </c>
      <c r="AC137">
        <f>VLOOKUP(D137,Type!A$2:B$16,2,FALSE)</f>
        <v>8</v>
      </c>
      <c r="AD137" t="str">
        <f t="shared" si="80"/>
        <v xml:space="preserve">["TYPE"] =  8; </v>
      </c>
      <c r="AE137" t="str">
        <f t="shared" si="81"/>
        <v xml:space="preserve">["CRV"] = "Class";    </v>
      </c>
      <c r="AF137">
        <f>IF(AND(F137="Class",NOT(ISBLANK(E137))),VLOOKUP(E137,Class!A$1:B$12,2,FALSE),"")</f>
        <v>214</v>
      </c>
      <c r="AG137" t="str">
        <f>IF(AND(F137="Vocation",NOT(ISBLANK(E137))),VLOOKUP(E137,Vocation!A$1:B$8,2,FALSE),"")</f>
        <v/>
      </c>
      <c r="AH137" t="str">
        <f>IF(
  LEN(AF137)=0,
    IF(
    LEN(AG137)=0,
    "  0",
    CONCATENATE(REPT(" ",Vocation!B$12-LEN(AG137)),AG137)),
  CONCATENATE(REPT(" ",Vocation!B$12-LEN(AF137)),AF137))</f>
        <v>214</v>
      </c>
      <c r="AI137" t="str">
        <f t="shared" si="82"/>
        <v xml:space="preserve">["SUBTYPE"] = 214; </v>
      </c>
      <c r="AJ137" t="str">
        <f t="shared" si="83"/>
        <v xml:space="preserve">                       </v>
      </c>
      <c r="AK137" t="str">
        <f t="shared" si="84"/>
        <v>0</v>
      </c>
      <c r="AL137" t="str">
        <f t="shared" si="85"/>
        <v xml:space="preserve">["VXP"] = 0; </v>
      </c>
      <c r="AM137" t="str">
        <f t="shared" si="86"/>
        <v>5</v>
      </c>
      <c r="AN137" t="str">
        <f t="shared" si="87"/>
        <v xml:space="preserve">["LP"] =  5; </v>
      </c>
      <c r="AO137" t="str">
        <f t="shared" si="88"/>
        <v>0</v>
      </c>
      <c r="AP137" t="str">
        <f t="shared" si="89"/>
        <v xml:space="preserve">["REP"] = 0; </v>
      </c>
      <c r="AQ137">
        <f>IF(LEN(L137)&gt;0,VLOOKUP(L137,Faction!A$2:B$77,2,FALSE),1)</f>
        <v>1</v>
      </c>
      <c r="AR137" t="str">
        <f t="shared" si="90"/>
        <v xml:space="preserve">["FACTION"] = 1; </v>
      </c>
      <c r="AS137" t="str">
        <f t="shared" si="91"/>
        <v xml:space="preserve">["TIER"] = 1; </v>
      </c>
      <c r="AT137" t="str">
        <f t="shared" si="92"/>
        <v xml:space="preserve">["MIN_LVL"] =  "20"; </v>
      </c>
      <c r="AU137" t="str">
        <f t="shared" si="93"/>
        <v/>
      </c>
      <c r="AV137" t="str">
        <f t="shared" si="94"/>
        <v xml:space="preserve">["NAME"] = { ["EN"] = "Weight on Their Shoulders"; }; </v>
      </c>
      <c r="AW137" t="str">
        <f t="shared" si="95"/>
        <v xml:space="preserve">["LORE"] = { ["EN"] = "Sometimes, the sheer weight of your attack matters more than its method of delivery."; }; </v>
      </c>
      <c r="AX137" t="str">
        <f t="shared" si="96"/>
        <v xml:space="preserve">["SUMMARY"] = { ["EN"] = "Use Slam 500 times"; }; </v>
      </c>
      <c r="AY137" t="str">
        <f t="shared" si="97"/>
        <v/>
      </c>
      <c r="AZ137" t="str">
        <f t="shared" si="98"/>
        <v>};</v>
      </c>
    </row>
    <row r="138" spans="1:52" x14ac:dyDescent="0.25">
      <c r="A138">
        <v>1879428307</v>
      </c>
      <c r="B138">
        <v>422</v>
      </c>
      <c r="C138" s="2" t="s">
        <v>120</v>
      </c>
      <c r="D138" t="s">
        <v>22</v>
      </c>
      <c r="E138" t="s">
        <v>3224</v>
      </c>
      <c r="F138" t="s">
        <v>22</v>
      </c>
      <c r="M138" t="s">
        <v>3231</v>
      </c>
      <c r="N138" t="s">
        <v>2047</v>
      </c>
      <c r="O138">
        <v>0</v>
      </c>
      <c r="P138">
        <v>20</v>
      </c>
      <c r="T138" t="str">
        <f t="shared" si="71"/>
        <v>[137] = {["ID"] = 1879428307; }; -- Class Deeds - Tier 4 (Brawler)</v>
      </c>
      <c r="U138" s="1" t="str">
        <f t="shared" si="72"/>
        <v>[137] = {["ID"] = 1879428307; ["SAVE_INDEX"] = 422; ["TYPE"] =  8; ["CRV"] = "Class";    ["SUBTYPE"] = 215;                        ["VXP"] = 0; ["LP"] =  0; ["REP"] = 0; ["FACTION"] = 1; ["TIER"] = 0; ["MIN_LVL"] =  "20"; ["NAME"] = { ["EN"] = "Class Deeds - Tier 4"; }; ["LORE"] = { ["EN"] = "Complete these three deeds to earn a Class Trait Point."; }; ["SUMMARY"] = { ["EN"] = "Complete Rally the Fellowship, The Brawler's Dance, and Unflappable"; }; };</v>
      </c>
      <c r="V138">
        <f t="shared" si="73"/>
        <v>137</v>
      </c>
      <c r="W138" t="str">
        <f t="shared" si="74"/>
        <v>[137] = {</v>
      </c>
      <c r="X138" t="str">
        <f t="shared" si="75"/>
        <v xml:space="preserve">["ID"] = 1879428307; </v>
      </c>
      <c r="Y138" t="str">
        <f t="shared" si="76"/>
        <v xml:space="preserve">["ID"] = 1879428307; </v>
      </c>
      <c r="Z138" t="str">
        <f t="shared" si="77"/>
        <v/>
      </c>
      <c r="AA138" t="str">
        <f t="shared" si="78"/>
        <v xml:space="preserve"> (Brawler)</v>
      </c>
      <c r="AB138" s="1" t="str">
        <f t="shared" si="79"/>
        <v xml:space="preserve">["SAVE_INDEX"] = 422; </v>
      </c>
      <c r="AC138">
        <f>VLOOKUP(D138,Type!A$2:B$16,2,FALSE)</f>
        <v>8</v>
      </c>
      <c r="AD138" t="str">
        <f t="shared" si="80"/>
        <v xml:space="preserve">["TYPE"] =  8; </v>
      </c>
      <c r="AE138" t="str">
        <f t="shared" si="81"/>
        <v xml:space="preserve">["CRV"] = "Class";    </v>
      </c>
      <c r="AF138">
        <f>IF(AND(F138="Class",NOT(ISBLANK(E138))),VLOOKUP(E138,Class!A$1:B$12,2,FALSE),"")</f>
        <v>215</v>
      </c>
      <c r="AG138" t="str">
        <f>IF(AND(F138="Vocation",NOT(ISBLANK(E138))),VLOOKUP(E138,Vocation!A$1:B$8,2,FALSE),"")</f>
        <v/>
      </c>
      <c r="AH138" t="str">
        <f>IF(
  LEN(AF138)=0,
    IF(
    LEN(AG138)=0,
    "  0",
    CONCATENATE(REPT(" ",Vocation!B$12-LEN(AG138)),AG138)),
  CONCATENATE(REPT(" ",Vocation!B$12-LEN(AF138)),AF138))</f>
        <v>215</v>
      </c>
      <c r="AI138" t="str">
        <f t="shared" si="82"/>
        <v xml:space="preserve">["SUBTYPE"] = 215; </v>
      </c>
      <c r="AJ138" t="str">
        <f t="shared" si="83"/>
        <v xml:space="preserve">                       </v>
      </c>
      <c r="AK138" t="str">
        <f t="shared" si="84"/>
        <v>0</v>
      </c>
      <c r="AL138" t="str">
        <f t="shared" si="85"/>
        <v xml:space="preserve">["VXP"] = 0; </v>
      </c>
      <c r="AM138" t="str">
        <f t="shared" si="86"/>
        <v>0</v>
      </c>
      <c r="AN138" t="str">
        <f t="shared" si="87"/>
        <v xml:space="preserve">["LP"] =  0; </v>
      </c>
      <c r="AO138" t="str">
        <f t="shared" si="88"/>
        <v>0</v>
      </c>
      <c r="AP138" t="str">
        <f t="shared" si="89"/>
        <v xml:space="preserve">["REP"] = 0; </v>
      </c>
      <c r="AQ138">
        <f>IF(LEN(L138)&gt;0,VLOOKUP(L138,Faction!A$2:B$77,2,FALSE),1)</f>
        <v>1</v>
      </c>
      <c r="AR138" t="str">
        <f t="shared" si="90"/>
        <v xml:space="preserve">["FACTION"] = 1; </v>
      </c>
      <c r="AS138" t="str">
        <f t="shared" si="91"/>
        <v xml:space="preserve">["TIER"] = 0; </v>
      </c>
      <c r="AT138" t="str">
        <f t="shared" si="92"/>
        <v xml:space="preserve">["MIN_LVL"] =  "20"; </v>
      </c>
      <c r="AU138" t="str">
        <f t="shared" si="93"/>
        <v/>
      </c>
      <c r="AV138" t="str">
        <f t="shared" si="94"/>
        <v xml:space="preserve">["NAME"] = { ["EN"] = "Class Deeds - Tier 4"; }; </v>
      </c>
      <c r="AW138" t="str">
        <f t="shared" si="95"/>
        <v xml:space="preserve">["LORE"] = { ["EN"] = "Complete these three deeds to earn a Class Trait Point."; }; </v>
      </c>
      <c r="AX138" t="str">
        <f t="shared" si="96"/>
        <v xml:space="preserve">["SUMMARY"] = { ["EN"] = "Complete Rally the Fellowship, The Brawler's Dance, and Unflappable"; }; </v>
      </c>
      <c r="AY138" t="str">
        <f t="shared" si="97"/>
        <v/>
      </c>
      <c r="AZ138" t="str">
        <f t="shared" si="98"/>
        <v>};</v>
      </c>
    </row>
    <row r="139" spans="1:52" x14ac:dyDescent="0.25">
      <c r="A139">
        <v>1879428314</v>
      </c>
      <c r="B139">
        <v>423</v>
      </c>
      <c r="C139" t="s">
        <v>3260</v>
      </c>
      <c r="D139" t="s">
        <v>22</v>
      </c>
      <c r="E139" t="s">
        <v>3224</v>
      </c>
      <c r="F139" t="s">
        <v>22</v>
      </c>
      <c r="J139">
        <v>5</v>
      </c>
      <c r="M139" t="s">
        <v>3262</v>
      </c>
      <c r="N139" t="s">
        <v>3261</v>
      </c>
      <c r="O139">
        <v>1</v>
      </c>
      <c r="P139">
        <v>10</v>
      </c>
      <c r="T139" t="str">
        <f t="shared" si="71"/>
        <v>[138] = {["ID"] = 1879428314; }; -- Rally the Fellowship (Brawler)</v>
      </c>
      <c r="U139" s="1" t="str">
        <f t="shared" si="72"/>
        <v>[138] = {["ID"] = 1879428314; ["SAVE_INDEX"] = 423; ["TYPE"] =  8; ["CRV"] = "Class";    ["SUBTYPE"] = 215;                        ["VXP"] = 0; ["LP"] =  5; ["REP"] = 0; ["FACTION"] = 1; ["TIER"] = 1; ["MIN_LVL"] =  "10"; ["NAME"] = { ["EN"] = "Rally the Fellowship"; }; ["LORE"] = { ["EN"] = "Lead your allies to victory."; }; ["SUMMARY"] = { ["EN"] = "Use buff skills 100 times"; }; };</v>
      </c>
      <c r="V139">
        <f t="shared" si="73"/>
        <v>138</v>
      </c>
      <c r="W139" t="str">
        <f t="shared" si="74"/>
        <v>[138] = {</v>
      </c>
      <c r="X139" t="str">
        <f t="shared" si="75"/>
        <v xml:space="preserve">["ID"] = 1879428314; </v>
      </c>
      <c r="Y139" t="str">
        <f t="shared" si="76"/>
        <v xml:space="preserve">["ID"] = 1879428314; </v>
      </c>
      <c r="Z139" t="str">
        <f t="shared" si="77"/>
        <v/>
      </c>
      <c r="AA139" t="str">
        <f t="shared" si="78"/>
        <v xml:space="preserve"> (Brawler)</v>
      </c>
      <c r="AB139" s="1" t="str">
        <f t="shared" si="79"/>
        <v xml:space="preserve">["SAVE_INDEX"] = 423; </v>
      </c>
      <c r="AC139">
        <f>VLOOKUP(D139,Type!A$2:B$16,2,FALSE)</f>
        <v>8</v>
      </c>
      <c r="AD139" t="str">
        <f t="shared" si="80"/>
        <v xml:space="preserve">["TYPE"] =  8; </v>
      </c>
      <c r="AE139" t="str">
        <f t="shared" si="81"/>
        <v xml:space="preserve">["CRV"] = "Class";    </v>
      </c>
      <c r="AF139">
        <f>IF(AND(F139="Class",NOT(ISBLANK(E139))),VLOOKUP(E139,Class!A$1:B$12,2,FALSE),"")</f>
        <v>215</v>
      </c>
      <c r="AG139" t="str">
        <f>IF(AND(F139="Vocation",NOT(ISBLANK(E139))),VLOOKUP(E139,Vocation!A$1:B$8,2,FALSE),"")</f>
        <v/>
      </c>
      <c r="AH139" t="str">
        <f>IF(
  LEN(AF139)=0,
    IF(
    LEN(AG139)=0,
    "  0",
    CONCATENATE(REPT(" ",Vocation!B$12-LEN(AG139)),AG139)),
  CONCATENATE(REPT(" ",Vocation!B$12-LEN(AF139)),AF139))</f>
        <v>215</v>
      </c>
      <c r="AI139" t="str">
        <f t="shared" si="82"/>
        <v xml:space="preserve">["SUBTYPE"] = 215; </v>
      </c>
      <c r="AJ139" t="str">
        <f t="shared" si="83"/>
        <v xml:space="preserve">                       </v>
      </c>
      <c r="AK139" t="str">
        <f t="shared" si="84"/>
        <v>0</v>
      </c>
      <c r="AL139" t="str">
        <f t="shared" si="85"/>
        <v xml:space="preserve">["VXP"] = 0; </v>
      </c>
      <c r="AM139" t="str">
        <f t="shared" si="86"/>
        <v>5</v>
      </c>
      <c r="AN139" t="str">
        <f t="shared" si="87"/>
        <v xml:space="preserve">["LP"] =  5; </v>
      </c>
      <c r="AO139" t="str">
        <f t="shared" si="88"/>
        <v>0</v>
      </c>
      <c r="AP139" t="str">
        <f t="shared" si="89"/>
        <v xml:space="preserve">["REP"] = 0; </v>
      </c>
      <c r="AQ139">
        <f>IF(LEN(L139)&gt;0,VLOOKUP(L139,Faction!A$2:B$77,2,FALSE),1)</f>
        <v>1</v>
      </c>
      <c r="AR139" t="str">
        <f t="shared" si="90"/>
        <v xml:space="preserve">["FACTION"] = 1; </v>
      </c>
      <c r="AS139" t="str">
        <f t="shared" si="91"/>
        <v xml:space="preserve">["TIER"] = 1; </v>
      </c>
      <c r="AT139" t="str">
        <f t="shared" si="92"/>
        <v xml:space="preserve">["MIN_LVL"] =  "10"; </v>
      </c>
      <c r="AU139" t="str">
        <f t="shared" si="93"/>
        <v/>
      </c>
      <c r="AV139" t="str">
        <f t="shared" si="94"/>
        <v xml:space="preserve">["NAME"] = { ["EN"] = "Rally the Fellowship"; }; </v>
      </c>
      <c r="AW139" t="str">
        <f t="shared" si="95"/>
        <v xml:space="preserve">["LORE"] = { ["EN"] = "Lead your allies to victory."; }; </v>
      </c>
      <c r="AX139" t="str">
        <f t="shared" si="96"/>
        <v xml:space="preserve">["SUMMARY"] = { ["EN"] = "Use buff skills 100 times"; }; </v>
      </c>
      <c r="AY139" t="str">
        <f t="shared" si="97"/>
        <v/>
      </c>
      <c r="AZ139" t="str">
        <f t="shared" si="98"/>
        <v>};</v>
      </c>
    </row>
    <row r="140" spans="1:52" x14ac:dyDescent="0.25">
      <c r="A140">
        <v>1879428321</v>
      </c>
      <c r="B140">
        <v>424</v>
      </c>
      <c r="C140" t="s">
        <v>3263</v>
      </c>
      <c r="D140" t="s">
        <v>22</v>
      </c>
      <c r="E140" t="s">
        <v>3224</v>
      </c>
      <c r="F140" t="s">
        <v>22</v>
      </c>
      <c r="J140">
        <v>5</v>
      </c>
      <c r="M140" t="s">
        <v>3265</v>
      </c>
      <c r="N140" t="s">
        <v>3264</v>
      </c>
      <c r="O140">
        <v>1</v>
      </c>
      <c r="P140">
        <v>20</v>
      </c>
      <c r="T140" t="str">
        <f t="shared" si="71"/>
        <v>[139] = {["ID"] = 1879428321; }; -- The Brawler's Dance (Brawler)</v>
      </c>
      <c r="U140" s="1" t="str">
        <f t="shared" si="72"/>
        <v>[139] = {["ID"] = 1879428321; ["SAVE_INDEX"] = 424; ["TYPE"] =  8; ["CRV"] = "Class";    ["SUBTYPE"] = 215;                        ["VXP"] = 0; ["LP"] =  5; ["REP"] = 0; ["FACTION"] = 1; ["TIER"] = 1; ["MIN_LVL"] =  "20"; ["NAME"] = { ["EN"] = "The Brawler's Dance"; }; ["LORE"] = { ["EN"] = "Being light on your feet means better positioning for both attack and defence."; }; ["SUMMARY"] = { ["EN"] = "Use Quick Feint 100 times"; }; };</v>
      </c>
      <c r="V140">
        <f t="shared" si="73"/>
        <v>139</v>
      </c>
      <c r="W140" t="str">
        <f t="shared" si="74"/>
        <v>[139] = {</v>
      </c>
      <c r="X140" t="str">
        <f t="shared" si="75"/>
        <v xml:space="preserve">["ID"] = 1879428321; </v>
      </c>
      <c r="Y140" t="str">
        <f t="shared" si="76"/>
        <v xml:space="preserve">["ID"] = 1879428321; </v>
      </c>
      <c r="Z140" t="str">
        <f t="shared" si="77"/>
        <v/>
      </c>
      <c r="AA140" t="str">
        <f t="shared" si="78"/>
        <v xml:space="preserve"> (Brawler)</v>
      </c>
      <c r="AB140" s="1" t="str">
        <f t="shared" si="79"/>
        <v xml:space="preserve">["SAVE_INDEX"] = 424; </v>
      </c>
      <c r="AC140">
        <f>VLOOKUP(D140,Type!A$2:B$16,2,FALSE)</f>
        <v>8</v>
      </c>
      <c r="AD140" t="str">
        <f t="shared" si="80"/>
        <v xml:space="preserve">["TYPE"] =  8; </v>
      </c>
      <c r="AE140" t="str">
        <f t="shared" si="81"/>
        <v xml:space="preserve">["CRV"] = "Class";    </v>
      </c>
      <c r="AF140">
        <f>IF(AND(F140="Class",NOT(ISBLANK(E140))),VLOOKUP(E140,Class!A$1:B$12,2,FALSE),"")</f>
        <v>215</v>
      </c>
      <c r="AG140" t="str">
        <f>IF(AND(F140="Vocation",NOT(ISBLANK(E140))),VLOOKUP(E140,Vocation!A$1:B$8,2,FALSE),"")</f>
        <v/>
      </c>
      <c r="AH140" t="str">
        <f>IF(
  LEN(AF140)=0,
    IF(
    LEN(AG140)=0,
    "  0",
    CONCATENATE(REPT(" ",Vocation!B$12-LEN(AG140)),AG140)),
  CONCATENATE(REPT(" ",Vocation!B$12-LEN(AF140)),AF140))</f>
        <v>215</v>
      </c>
      <c r="AI140" t="str">
        <f t="shared" si="82"/>
        <v xml:space="preserve">["SUBTYPE"] = 215; </v>
      </c>
      <c r="AJ140" t="str">
        <f t="shared" si="83"/>
        <v xml:space="preserve">                       </v>
      </c>
      <c r="AK140" t="str">
        <f t="shared" si="84"/>
        <v>0</v>
      </c>
      <c r="AL140" t="str">
        <f t="shared" si="85"/>
        <v xml:space="preserve">["VXP"] = 0; </v>
      </c>
      <c r="AM140" t="str">
        <f t="shared" si="86"/>
        <v>5</v>
      </c>
      <c r="AN140" t="str">
        <f t="shared" si="87"/>
        <v xml:space="preserve">["LP"] =  5; </v>
      </c>
      <c r="AO140" t="str">
        <f t="shared" si="88"/>
        <v>0</v>
      </c>
      <c r="AP140" t="str">
        <f t="shared" si="89"/>
        <v xml:space="preserve">["REP"] = 0; </v>
      </c>
      <c r="AQ140">
        <f>IF(LEN(L140)&gt;0,VLOOKUP(L140,Faction!A$2:B$77,2,FALSE),1)</f>
        <v>1</v>
      </c>
      <c r="AR140" t="str">
        <f t="shared" si="90"/>
        <v xml:space="preserve">["FACTION"] = 1; </v>
      </c>
      <c r="AS140" t="str">
        <f t="shared" si="91"/>
        <v xml:space="preserve">["TIER"] = 1; </v>
      </c>
      <c r="AT140" t="str">
        <f t="shared" si="92"/>
        <v xml:space="preserve">["MIN_LVL"] =  "20"; </v>
      </c>
      <c r="AU140" t="str">
        <f t="shared" si="93"/>
        <v/>
      </c>
      <c r="AV140" t="str">
        <f t="shared" si="94"/>
        <v xml:space="preserve">["NAME"] = { ["EN"] = "The Brawler's Dance"; }; </v>
      </c>
      <c r="AW140" t="str">
        <f t="shared" si="95"/>
        <v xml:space="preserve">["LORE"] = { ["EN"] = "Being light on your feet means better positioning for both attack and defence."; }; </v>
      </c>
      <c r="AX140" t="str">
        <f t="shared" si="96"/>
        <v xml:space="preserve">["SUMMARY"] = { ["EN"] = "Use Quick Feint 100 times"; }; </v>
      </c>
      <c r="AY140" t="str">
        <f t="shared" si="97"/>
        <v/>
      </c>
      <c r="AZ140" t="str">
        <f t="shared" si="98"/>
        <v>};</v>
      </c>
    </row>
    <row r="141" spans="1:52" x14ac:dyDescent="0.25">
      <c r="A141">
        <v>1879428317</v>
      </c>
      <c r="B141">
        <v>425</v>
      </c>
      <c r="C141" t="s">
        <v>3266</v>
      </c>
      <c r="D141" t="s">
        <v>22</v>
      </c>
      <c r="E141" t="s">
        <v>3224</v>
      </c>
      <c r="F141" t="s">
        <v>22</v>
      </c>
      <c r="J141">
        <v>5</v>
      </c>
      <c r="M141" t="s">
        <v>3268</v>
      </c>
      <c r="N141" t="s">
        <v>3267</v>
      </c>
      <c r="O141">
        <v>1</v>
      </c>
      <c r="P141">
        <v>10</v>
      </c>
      <c r="T141" t="str">
        <f t="shared" si="71"/>
        <v>[140] = {["ID"] = 1879428317; }; -- Unflappable (Brawler)</v>
      </c>
      <c r="U141" s="1" t="str">
        <f t="shared" si="72"/>
        <v>[140] = {["ID"] = 1879428317; ["SAVE_INDEX"] = 425; ["TYPE"] =  8; ["CRV"] = "Class";    ["SUBTYPE"] = 215;                        ["VXP"] = 0; ["LP"] =  5; ["REP"] = 0; ["FACTION"] = 1; ["TIER"] = 1; ["MIN_LVL"] =  "10"; ["NAME"] = { ["EN"] = "Unflappable"; }; ["LORE"] = { ["EN"] = "No matter what tricks your opponent may deploy, fight on."; }; ["SUMMARY"] = { ["EN"] = "Use Ignore Pain 150 times"; }; };</v>
      </c>
      <c r="V141">
        <f t="shared" si="73"/>
        <v>140</v>
      </c>
      <c r="W141" t="str">
        <f t="shared" si="74"/>
        <v>[140] = {</v>
      </c>
      <c r="X141" t="str">
        <f t="shared" si="75"/>
        <v xml:space="preserve">["ID"] = 1879428317; </v>
      </c>
      <c r="Y141" t="str">
        <f t="shared" si="76"/>
        <v xml:space="preserve">["ID"] = 1879428317; </v>
      </c>
      <c r="Z141" t="str">
        <f t="shared" si="77"/>
        <v/>
      </c>
      <c r="AA141" t="str">
        <f t="shared" si="78"/>
        <v xml:space="preserve"> (Brawler)</v>
      </c>
      <c r="AB141" s="1" t="str">
        <f t="shared" si="79"/>
        <v xml:space="preserve">["SAVE_INDEX"] = 425; </v>
      </c>
      <c r="AC141">
        <f>VLOOKUP(D141,Type!A$2:B$16,2,FALSE)</f>
        <v>8</v>
      </c>
      <c r="AD141" t="str">
        <f t="shared" si="80"/>
        <v xml:space="preserve">["TYPE"] =  8; </v>
      </c>
      <c r="AE141" t="str">
        <f t="shared" si="81"/>
        <v xml:space="preserve">["CRV"] = "Class";    </v>
      </c>
      <c r="AF141">
        <f>IF(AND(F141="Class",NOT(ISBLANK(E141))),VLOOKUP(E141,Class!A$1:B$12,2,FALSE),"")</f>
        <v>215</v>
      </c>
      <c r="AG141" t="str">
        <f>IF(AND(F141="Vocation",NOT(ISBLANK(E141))),VLOOKUP(E141,Vocation!A$1:B$8,2,FALSE),"")</f>
        <v/>
      </c>
      <c r="AH141" t="str">
        <f>IF(
  LEN(AF141)=0,
    IF(
    LEN(AG141)=0,
    "  0",
    CONCATENATE(REPT(" ",Vocation!B$12-LEN(AG141)),AG141)),
  CONCATENATE(REPT(" ",Vocation!B$12-LEN(AF141)),AF141))</f>
        <v>215</v>
      </c>
      <c r="AI141" t="str">
        <f t="shared" si="82"/>
        <v xml:space="preserve">["SUBTYPE"] = 215; </v>
      </c>
      <c r="AJ141" t="str">
        <f t="shared" si="83"/>
        <v xml:space="preserve">                       </v>
      </c>
      <c r="AK141" t="str">
        <f t="shared" si="84"/>
        <v>0</v>
      </c>
      <c r="AL141" t="str">
        <f t="shared" si="85"/>
        <v xml:space="preserve">["VXP"] = 0; </v>
      </c>
      <c r="AM141" t="str">
        <f t="shared" si="86"/>
        <v>5</v>
      </c>
      <c r="AN141" t="str">
        <f t="shared" si="87"/>
        <v xml:space="preserve">["LP"] =  5; </v>
      </c>
      <c r="AO141" t="str">
        <f t="shared" si="88"/>
        <v>0</v>
      </c>
      <c r="AP141" t="str">
        <f t="shared" si="89"/>
        <v xml:space="preserve">["REP"] = 0; </v>
      </c>
      <c r="AQ141">
        <f>IF(LEN(L141)&gt;0,VLOOKUP(L141,Faction!A$2:B$77,2,FALSE),1)</f>
        <v>1</v>
      </c>
      <c r="AR141" t="str">
        <f t="shared" si="90"/>
        <v xml:space="preserve">["FACTION"] = 1; </v>
      </c>
      <c r="AS141" t="str">
        <f t="shared" si="91"/>
        <v xml:space="preserve">["TIER"] = 1; </v>
      </c>
      <c r="AT141" t="str">
        <f t="shared" si="92"/>
        <v xml:space="preserve">["MIN_LVL"] =  "10"; </v>
      </c>
      <c r="AU141" t="str">
        <f t="shared" si="93"/>
        <v/>
      </c>
      <c r="AV141" t="str">
        <f t="shared" si="94"/>
        <v xml:space="preserve">["NAME"] = { ["EN"] = "Unflappable"; }; </v>
      </c>
      <c r="AW141" t="str">
        <f t="shared" si="95"/>
        <v xml:space="preserve">["LORE"] = { ["EN"] = "No matter what tricks your opponent may deploy, fight on."; }; </v>
      </c>
      <c r="AX141" t="str">
        <f t="shared" si="96"/>
        <v xml:space="preserve">["SUMMARY"] = { ["EN"] = "Use Ignore Pain 150 times"; }; </v>
      </c>
      <c r="AY141" t="str">
        <f t="shared" si="97"/>
        <v/>
      </c>
      <c r="AZ141" t="str">
        <f t="shared" si="98"/>
        <v>};</v>
      </c>
    </row>
    <row r="142" spans="1:52" x14ac:dyDescent="0.25">
      <c r="A142">
        <v>1879277114</v>
      </c>
      <c r="B142">
        <v>322</v>
      </c>
      <c r="C142" s="2" t="s">
        <v>120</v>
      </c>
      <c r="D142" t="s">
        <v>22</v>
      </c>
      <c r="E142" t="s">
        <v>145</v>
      </c>
      <c r="F142" t="s">
        <v>22</v>
      </c>
      <c r="M142" t="s">
        <v>2802</v>
      </c>
      <c r="N142" t="s">
        <v>2047</v>
      </c>
      <c r="O142">
        <v>0</v>
      </c>
      <c r="P142">
        <v>20</v>
      </c>
      <c r="T142" t="str">
        <f t="shared" si="71"/>
        <v>[141] = {["ID"] = 1879277114; }; -- Class Deeds - Tier 4 (Burglar)</v>
      </c>
      <c r="U142" s="1" t="str">
        <f t="shared" si="72"/>
        <v>[141] = {["ID"] = 1879277114; ["SAVE_INDEX"] = 322; ["TYPE"] =  8; ["CRV"] = "Class";    ["SUBTYPE"] =  40;                        ["VXP"] = 0; ["LP"] =  0; ["REP"] = 0; ["FACTION"] = 1; ["TIER"] = 0; ["MIN_LVL"] =  "20"; ["NAME"] = { ["EN"] = "Class Deeds - Tier 4"; }; ["LORE"] = { ["EN"] = "Complete these three deeds to earn a Class Trait Point."; }; ["SUMMARY"] = { ["EN"] = "Complete Strike from Shadows, Mass Confusion, and Trickster"; }; };</v>
      </c>
      <c r="V142">
        <f t="shared" si="73"/>
        <v>141</v>
      </c>
      <c r="W142" t="str">
        <f t="shared" si="74"/>
        <v>[141] = {</v>
      </c>
      <c r="X142" t="str">
        <f t="shared" si="75"/>
        <v xml:space="preserve">["ID"] = 1879277114; </v>
      </c>
      <c r="Y142" t="str">
        <f t="shared" si="76"/>
        <v xml:space="preserve">["ID"] = 1879277114; </v>
      </c>
      <c r="Z142" t="str">
        <f t="shared" si="77"/>
        <v/>
      </c>
      <c r="AA142" t="str">
        <f t="shared" si="78"/>
        <v xml:space="preserve"> (Burglar)</v>
      </c>
      <c r="AB142" s="1" t="str">
        <f t="shared" si="79"/>
        <v xml:space="preserve">["SAVE_INDEX"] = 322; </v>
      </c>
      <c r="AC142">
        <f>VLOOKUP(D142,Type!A$2:B$16,2,FALSE)</f>
        <v>8</v>
      </c>
      <c r="AD142" t="str">
        <f t="shared" si="80"/>
        <v xml:space="preserve">["TYPE"] =  8; </v>
      </c>
      <c r="AE142" t="str">
        <f t="shared" si="81"/>
        <v xml:space="preserve">["CRV"] = "Class";    </v>
      </c>
      <c r="AF142">
        <f>IF(AND(F142="Class",NOT(ISBLANK(E142))),VLOOKUP(E142,Class!A$1:B$12,2,FALSE),"")</f>
        <v>40</v>
      </c>
      <c r="AG142" t="str">
        <f>IF(AND(F142="Vocation",NOT(ISBLANK(E142))),VLOOKUP(E142,Vocation!A$1:B$8,2,FALSE),"")</f>
        <v/>
      </c>
      <c r="AH142" t="str">
        <f>IF(
  LEN(AF142)=0,
    IF(
    LEN(AG142)=0,
    "  0",
    CONCATENATE(REPT(" ",Vocation!B$12-LEN(AG142)),AG142)),
  CONCATENATE(REPT(" ",Vocation!B$12-LEN(AF142)),AF142))</f>
        <v xml:space="preserve"> 40</v>
      </c>
      <c r="AI142" t="str">
        <f t="shared" si="82"/>
        <v xml:space="preserve">["SUBTYPE"] =  40; </v>
      </c>
      <c r="AJ142" t="str">
        <f t="shared" si="83"/>
        <v xml:space="preserve">                       </v>
      </c>
      <c r="AK142" t="str">
        <f t="shared" si="84"/>
        <v>0</v>
      </c>
      <c r="AL142" t="str">
        <f t="shared" si="85"/>
        <v xml:space="preserve">["VXP"] = 0; </v>
      </c>
      <c r="AM142" t="str">
        <f t="shared" si="86"/>
        <v>0</v>
      </c>
      <c r="AN142" t="str">
        <f t="shared" si="87"/>
        <v xml:space="preserve">["LP"] =  0; </v>
      </c>
      <c r="AO142" t="str">
        <f t="shared" si="88"/>
        <v>0</v>
      </c>
      <c r="AP142" t="str">
        <f t="shared" si="89"/>
        <v xml:space="preserve">["REP"] = 0; </v>
      </c>
      <c r="AQ142">
        <f>IF(LEN(L142)&gt;0,VLOOKUP(L142,Faction!A$2:B$77,2,FALSE),1)</f>
        <v>1</v>
      </c>
      <c r="AR142" t="str">
        <f t="shared" si="90"/>
        <v xml:space="preserve">["FACTION"] = 1; </v>
      </c>
      <c r="AS142" t="str">
        <f t="shared" si="91"/>
        <v xml:space="preserve">["TIER"] = 0; </v>
      </c>
      <c r="AT142" t="str">
        <f t="shared" si="92"/>
        <v xml:space="preserve">["MIN_LVL"] =  "20"; </v>
      </c>
      <c r="AU142" t="str">
        <f t="shared" si="93"/>
        <v/>
      </c>
      <c r="AV142" t="str">
        <f t="shared" si="94"/>
        <v xml:space="preserve">["NAME"] = { ["EN"] = "Class Deeds - Tier 4"; }; </v>
      </c>
      <c r="AW142" t="str">
        <f t="shared" si="95"/>
        <v xml:space="preserve">["LORE"] = { ["EN"] = "Complete these three deeds to earn a Class Trait Point."; }; </v>
      </c>
      <c r="AX142" t="str">
        <f t="shared" si="96"/>
        <v xml:space="preserve">["SUMMARY"] = { ["EN"] = "Complete Strike from Shadows, Mass Confusion, and Trickster"; }; </v>
      </c>
      <c r="AY142" t="str">
        <f t="shared" si="97"/>
        <v/>
      </c>
      <c r="AZ142" t="str">
        <f t="shared" si="98"/>
        <v>};</v>
      </c>
    </row>
    <row r="143" spans="1:52" x14ac:dyDescent="0.25">
      <c r="A143">
        <v>1879277432</v>
      </c>
      <c r="B143">
        <v>88</v>
      </c>
      <c r="C143" t="s">
        <v>187</v>
      </c>
      <c r="D143" t="s">
        <v>22</v>
      </c>
      <c r="E143" t="s">
        <v>145</v>
      </c>
      <c r="F143" t="s">
        <v>22</v>
      </c>
      <c r="J143">
        <v>5</v>
      </c>
      <c r="M143" t="s">
        <v>273</v>
      </c>
      <c r="N143" t="s">
        <v>1907</v>
      </c>
      <c r="O143">
        <v>1</v>
      </c>
      <c r="P143">
        <v>10</v>
      </c>
      <c r="T143" t="str">
        <f t="shared" si="71"/>
        <v>[142] = {["ID"] = 1879277432; }; -- Strike from Shadows (Burglar)</v>
      </c>
      <c r="U143" s="1" t="str">
        <f t="shared" si="72"/>
        <v>[142] = {["ID"] = 1879277432; ["SAVE_INDEX"] =  88; ["TYPE"] =  8; ["CRV"] = "Class";    ["SUBTYPE"] =  40;                        ["VXP"] = 0; ["LP"] =  5; ["REP"] = 0; ["FACTION"] = 1; ["TIER"] = 1; ["MIN_LVL"] =  "10"; ["NAME"] = { ["EN"] = "Strike from Shadows"; }; ["LORE"] = { ["EN"] = "You have only one shot when ambushing an opponent -- make it count!"; }; ["SUMMARY"] = { ["EN"] = "Land critical blows with skills that benefit from Stealth 400 times"; }; };</v>
      </c>
      <c r="V143">
        <f t="shared" si="73"/>
        <v>142</v>
      </c>
      <c r="W143" t="str">
        <f t="shared" si="74"/>
        <v>[142] = {</v>
      </c>
      <c r="X143" t="str">
        <f t="shared" si="75"/>
        <v xml:space="preserve">["ID"] = 1879277432; </v>
      </c>
      <c r="Y143" t="str">
        <f t="shared" si="76"/>
        <v xml:space="preserve">["ID"] = 1879277432; </v>
      </c>
      <c r="Z143" t="str">
        <f t="shared" si="77"/>
        <v/>
      </c>
      <c r="AA143" t="str">
        <f t="shared" si="78"/>
        <v xml:space="preserve"> (Burglar)</v>
      </c>
      <c r="AB143" s="1" t="str">
        <f t="shared" si="79"/>
        <v xml:space="preserve">["SAVE_INDEX"] =  88; </v>
      </c>
      <c r="AC143">
        <f>VLOOKUP(D143,Type!A$2:B$16,2,FALSE)</f>
        <v>8</v>
      </c>
      <c r="AD143" t="str">
        <f t="shared" si="80"/>
        <v xml:space="preserve">["TYPE"] =  8; </v>
      </c>
      <c r="AE143" t="str">
        <f t="shared" si="81"/>
        <v xml:space="preserve">["CRV"] = "Class";    </v>
      </c>
      <c r="AF143">
        <f>IF(AND(F143="Class",NOT(ISBLANK(E143))),VLOOKUP(E143,Class!A$1:B$12,2,FALSE),"")</f>
        <v>40</v>
      </c>
      <c r="AG143" t="str">
        <f>IF(AND(F143="Vocation",NOT(ISBLANK(E143))),VLOOKUP(E143,Vocation!A$1:B$8,2,FALSE),"")</f>
        <v/>
      </c>
      <c r="AH143" t="str">
        <f>IF(
  LEN(AF143)=0,
    IF(
    LEN(AG143)=0,
    "  0",
    CONCATENATE(REPT(" ",Vocation!B$12-LEN(AG143)),AG143)),
  CONCATENATE(REPT(" ",Vocation!B$12-LEN(AF143)),AF143))</f>
        <v xml:space="preserve"> 40</v>
      </c>
      <c r="AI143" t="str">
        <f t="shared" si="82"/>
        <v xml:space="preserve">["SUBTYPE"] =  40; </v>
      </c>
      <c r="AJ143" t="str">
        <f t="shared" si="83"/>
        <v xml:space="preserve">                       </v>
      </c>
      <c r="AK143" t="str">
        <f t="shared" si="84"/>
        <v>0</v>
      </c>
      <c r="AL143" t="str">
        <f t="shared" si="85"/>
        <v xml:space="preserve">["VXP"] = 0; </v>
      </c>
      <c r="AM143" t="str">
        <f t="shared" si="86"/>
        <v>5</v>
      </c>
      <c r="AN143" t="str">
        <f t="shared" si="87"/>
        <v xml:space="preserve">["LP"] =  5; </v>
      </c>
      <c r="AO143" t="str">
        <f t="shared" si="88"/>
        <v>0</v>
      </c>
      <c r="AP143" t="str">
        <f t="shared" si="89"/>
        <v xml:space="preserve">["REP"] = 0; </v>
      </c>
      <c r="AQ143">
        <f>IF(LEN(L143)&gt;0,VLOOKUP(L143,Faction!A$2:B$77,2,FALSE),1)</f>
        <v>1</v>
      </c>
      <c r="AR143" t="str">
        <f t="shared" si="90"/>
        <v xml:space="preserve">["FACTION"] = 1; </v>
      </c>
      <c r="AS143" t="str">
        <f t="shared" si="91"/>
        <v xml:space="preserve">["TIER"] = 1; </v>
      </c>
      <c r="AT143" t="str">
        <f t="shared" si="92"/>
        <v xml:space="preserve">["MIN_LVL"] =  "10"; </v>
      </c>
      <c r="AU143" t="str">
        <f t="shared" si="93"/>
        <v/>
      </c>
      <c r="AV143" t="str">
        <f t="shared" si="94"/>
        <v xml:space="preserve">["NAME"] = { ["EN"] = "Strike from Shadows"; }; </v>
      </c>
      <c r="AW143" t="str">
        <f t="shared" si="95"/>
        <v xml:space="preserve">["LORE"] = { ["EN"] = "You have only one shot when ambushing an opponent -- make it count!"; }; </v>
      </c>
      <c r="AX143" t="str">
        <f t="shared" si="96"/>
        <v xml:space="preserve">["SUMMARY"] = { ["EN"] = "Land critical blows with skills that benefit from Stealth 400 times"; }; </v>
      </c>
      <c r="AY143" t="str">
        <f t="shared" si="97"/>
        <v/>
      </c>
      <c r="AZ143" t="str">
        <f t="shared" si="98"/>
        <v>};</v>
      </c>
    </row>
    <row r="144" spans="1:52" x14ac:dyDescent="0.25">
      <c r="A144">
        <v>1879277418</v>
      </c>
      <c r="B144">
        <v>89</v>
      </c>
      <c r="C144" t="s">
        <v>188</v>
      </c>
      <c r="D144" t="s">
        <v>22</v>
      </c>
      <c r="E144" t="s">
        <v>145</v>
      </c>
      <c r="F144" t="s">
        <v>22</v>
      </c>
      <c r="J144">
        <v>5</v>
      </c>
      <c r="M144" t="s">
        <v>274</v>
      </c>
      <c r="N144" t="s">
        <v>2093</v>
      </c>
      <c r="O144">
        <v>1</v>
      </c>
      <c r="P144">
        <v>20</v>
      </c>
      <c r="T144" t="str">
        <f t="shared" si="71"/>
        <v>[143] = {["ID"] = 1879277418; }; -- Mass Confusion (Burglar)</v>
      </c>
      <c r="U144" s="1" t="str">
        <f t="shared" si="72"/>
        <v>[143] = {["ID"] = 1879277418; ["SAVE_INDEX"] =  89; ["TYPE"] =  8; ["CRV"] = "Class";    ["SUBTYPE"] =  40;                        ["VXP"] = 0; ["LP"] =  5; ["REP"] = 0; ["FACTION"] = 1; ["TIER"] = 1; ["MIN_LVL"] =  "20"; ["NAME"] = { ["EN"] = "Mass Confusion"; }; ["LORE"] = { ["EN"] = "An opponent who cannot think clearly is vulnerable."; }; ["SUMMARY"] = { ["EN"] = "Use Addle against an enemy 600 times"; }; };</v>
      </c>
      <c r="V144">
        <f t="shared" si="73"/>
        <v>143</v>
      </c>
      <c r="W144" t="str">
        <f t="shared" si="74"/>
        <v>[143] = {</v>
      </c>
      <c r="X144" t="str">
        <f t="shared" si="75"/>
        <v xml:space="preserve">["ID"] = 1879277418; </v>
      </c>
      <c r="Y144" t="str">
        <f t="shared" si="76"/>
        <v xml:space="preserve">["ID"] = 1879277418; </v>
      </c>
      <c r="Z144" t="str">
        <f t="shared" si="77"/>
        <v/>
      </c>
      <c r="AA144" t="str">
        <f t="shared" si="78"/>
        <v xml:space="preserve"> (Burglar)</v>
      </c>
      <c r="AB144" s="1" t="str">
        <f t="shared" si="79"/>
        <v xml:space="preserve">["SAVE_INDEX"] =  89; </v>
      </c>
      <c r="AC144">
        <f>VLOOKUP(D144,Type!A$2:B$16,2,FALSE)</f>
        <v>8</v>
      </c>
      <c r="AD144" t="str">
        <f t="shared" si="80"/>
        <v xml:space="preserve">["TYPE"] =  8; </v>
      </c>
      <c r="AE144" t="str">
        <f t="shared" si="81"/>
        <v xml:space="preserve">["CRV"] = "Class";    </v>
      </c>
      <c r="AF144">
        <f>IF(AND(F144="Class",NOT(ISBLANK(E144))),VLOOKUP(E144,Class!A$1:B$12,2,FALSE),"")</f>
        <v>40</v>
      </c>
      <c r="AG144" t="str">
        <f>IF(AND(F144="Vocation",NOT(ISBLANK(E144))),VLOOKUP(E144,Vocation!A$1:B$8,2,FALSE),"")</f>
        <v/>
      </c>
      <c r="AH144" t="str">
        <f>IF(
  LEN(AF144)=0,
    IF(
    LEN(AG144)=0,
    "  0",
    CONCATENATE(REPT(" ",Vocation!B$12-LEN(AG144)),AG144)),
  CONCATENATE(REPT(" ",Vocation!B$12-LEN(AF144)),AF144))</f>
        <v xml:space="preserve"> 40</v>
      </c>
      <c r="AI144" t="str">
        <f t="shared" si="82"/>
        <v xml:space="preserve">["SUBTYPE"] =  40; </v>
      </c>
      <c r="AJ144" t="str">
        <f t="shared" si="83"/>
        <v xml:space="preserve">                       </v>
      </c>
      <c r="AK144" t="str">
        <f t="shared" si="84"/>
        <v>0</v>
      </c>
      <c r="AL144" t="str">
        <f t="shared" si="85"/>
        <v xml:space="preserve">["VXP"] = 0; </v>
      </c>
      <c r="AM144" t="str">
        <f t="shared" si="86"/>
        <v>5</v>
      </c>
      <c r="AN144" t="str">
        <f t="shared" si="87"/>
        <v xml:space="preserve">["LP"] =  5; </v>
      </c>
      <c r="AO144" t="str">
        <f t="shared" si="88"/>
        <v>0</v>
      </c>
      <c r="AP144" t="str">
        <f t="shared" si="89"/>
        <v xml:space="preserve">["REP"] = 0; </v>
      </c>
      <c r="AQ144">
        <f>IF(LEN(L144)&gt;0,VLOOKUP(L144,Faction!A$2:B$77,2,FALSE),1)</f>
        <v>1</v>
      </c>
      <c r="AR144" t="str">
        <f t="shared" si="90"/>
        <v xml:space="preserve">["FACTION"] = 1; </v>
      </c>
      <c r="AS144" t="str">
        <f t="shared" si="91"/>
        <v xml:space="preserve">["TIER"] = 1; </v>
      </c>
      <c r="AT144" t="str">
        <f t="shared" si="92"/>
        <v xml:space="preserve">["MIN_LVL"] =  "20"; </v>
      </c>
      <c r="AU144" t="str">
        <f t="shared" si="93"/>
        <v/>
      </c>
      <c r="AV144" t="str">
        <f t="shared" si="94"/>
        <v xml:space="preserve">["NAME"] = { ["EN"] = "Mass Confusion"; }; </v>
      </c>
      <c r="AW144" t="str">
        <f t="shared" si="95"/>
        <v xml:space="preserve">["LORE"] = { ["EN"] = "An opponent who cannot think clearly is vulnerable."; }; </v>
      </c>
      <c r="AX144" t="str">
        <f t="shared" si="96"/>
        <v xml:space="preserve">["SUMMARY"] = { ["EN"] = "Use Addle against an enemy 600 times"; }; </v>
      </c>
      <c r="AY144" t="str">
        <f t="shared" si="97"/>
        <v/>
      </c>
      <c r="AZ144" t="str">
        <f t="shared" si="98"/>
        <v>};</v>
      </c>
    </row>
    <row r="145" spans="1:52" x14ac:dyDescent="0.25">
      <c r="A145">
        <v>1879277434</v>
      </c>
      <c r="B145">
        <v>90</v>
      </c>
      <c r="C145" t="s">
        <v>189</v>
      </c>
      <c r="D145" t="s">
        <v>22</v>
      </c>
      <c r="E145" t="s">
        <v>145</v>
      </c>
      <c r="F145" t="s">
        <v>22</v>
      </c>
      <c r="J145">
        <v>5</v>
      </c>
      <c r="M145" t="s">
        <v>190</v>
      </c>
      <c r="N145" t="s">
        <v>1906</v>
      </c>
      <c r="O145">
        <v>1</v>
      </c>
      <c r="P145">
        <v>10</v>
      </c>
      <c r="T145" t="str">
        <f t="shared" si="71"/>
        <v>[144] = {["ID"] = 1879277434; }; -- Trickster (Burglar)</v>
      </c>
      <c r="U145" s="1" t="str">
        <f t="shared" si="72"/>
        <v>[144] = {["ID"] = 1879277434; ["SAVE_INDEX"] =  90; ["TYPE"] =  8; ["CRV"] = "Class";    ["SUBTYPE"] =  40;                        ["VXP"] = 0; ["LP"] =  5; ["REP"] = 0; ["FACTION"] = 1; ["TIER"] = 1; ["MIN_LVL"] =  "10"; ["NAME"] = { ["EN"] = "Trickster"; }; ["LORE"] = { ["EN"] = "So what if it is an old trick? The old tricks are the best tricks."; }; ["SUMMARY"] = { ["EN"] = "Use Tricks 1000 times"; }; };</v>
      </c>
      <c r="V145">
        <f t="shared" si="73"/>
        <v>144</v>
      </c>
      <c r="W145" t="str">
        <f t="shared" si="74"/>
        <v>[144] = {</v>
      </c>
      <c r="X145" t="str">
        <f t="shared" si="75"/>
        <v xml:space="preserve">["ID"] = 1879277434; </v>
      </c>
      <c r="Y145" t="str">
        <f t="shared" si="76"/>
        <v xml:space="preserve">["ID"] = 1879277434; </v>
      </c>
      <c r="Z145" t="str">
        <f t="shared" si="77"/>
        <v/>
      </c>
      <c r="AA145" t="str">
        <f t="shared" si="78"/>
        <v xml:space="preserve"> (Burglar)</v>
      </c>
      <c r="AB145" s="1" t="str">
        <f t="shared" si="79"/>
        <v xml:space="preserve">["SAVE_INDEX"] =  90; </v>
      </c>
      <c r="AC145">
        <f>VLOOKUP(D145,Type!A$2:B$16,2,FALSE)</f>
        <v>8</v>
      </c>
      <c r="AD145" t="str">
        <f t="shared" si="80"/>
        <v xml:space="preserve">["TYPE"] =  8; </v>
      </c>
      <c r="AE145" t="str">
        <f t="shared" si="81"/>
        <v xml:space="preserve">["CRV"] = "Class";    </v>
      </c>
      <c r="AF145">
        <f>IF(AND(F145="Class",NOT(ISBLANK(E145))),VLOOKUP(E145,Class!A$1:B$12,2,FALSE),"")</f>
        <v>40</v>
      </c>
      <c r="AG145" t="str">
        <f>IF(AND(F145="Vocation",NOT(ISBLANK(E145))),VLOOKUP(E145,Vocation!A$1:B$8,2,FALSE),"")</f>
        <v/>
      </c>
      <c r="AH145" t="str">
        <f>IF(
  LEN(AF145)=0,
    IF(
    LEN(AG145)=0,
    "  0",
    CONCATENATE(REPT(" ",Vocation!B$12-LEN(AG145)),AG145)),
  CONCATENATE(REPT(" ",Vocation!B$12-LEN(AF145)),AF145))</f>
        <v xml:space="preserve"> 40</v>
      </c>
      <c r="AI145" t="str">
        <f t="shared" si="82"/>
        <v xml:space="preserve">["SUBTYPE"] =  40; </v>
      </c>
      <c r="AJ145" t="str">
        <f t="shared" si="83"/>
        <v xml:space="preserve">                       </v>
      </c>
      <c r="AK145" t="str">
        <f t="shared" si="84"/>
        <v>0</v>
      </c>
      <c r="AL145" t="str">
        <f t="shared" si="85"/>
        <v xml:space="preserve">["VXP"] = 0; </v>
      </c>
      <c r="AM145" t="str">
        <f t="shared" si="86"/>
        <v>5</v>
      </c>
      <c r="AN145" t="str">
        <f t="shared" si="87"/>
        <v xml:space="preserve">["LP"] =  5; </v>
      </c>
      <c r="AO145" t="str">
        <f t="shared" si="88"/>
        <v>0</v>
      </c>
      <c r="AP145" t="str">
        <f t="shared" si="89"/>
        <v xml:space="preserve">["REP"] = 0; </v>
      </c>
      <c r="AQ145">
        <f>IF(LEN(L145)&gt;0,VLOOKUP(L145,Faction!A$2:B$77,2,FALSE),1)</f>
        <v>1</v>
      </c>
      <c r="AR145" t="str">
        <f t="shared" si="90"/>
        <v xml:space="preserve">["FACTION"] = 1; </v>
      </c>
      <c r="AS145" t="str">
        <f t="shared" si="91"/>
        <v xml:space="preserve">["TIER"] = 1; </v>
      </c>
      <c r="AT145" t="str">
        <f t="shared" si="92"/>
        <v xml:space="preserve">["MIN_LVL"] =  "10"; </v>
      </c>
      <c r="AU145" t="str">
        <f t="shared" si="93"/>
        <v/>
      </c>
      <c r="AV145" t="str">
        <f t="shared" si="94"/>
        <v xml:space="preserve">["NAME"] = { ["EN"] = "Trickster"; }; </v>
      </c>
      <c r="AW145" t="str">
        <f t="shared" si="95"/>
        <v xml:space="preserve">["LORE"] = { ["EN"] = "So what if it is an old trick? The old tricks are the best tricks."; }; </v>
      </c>
      <c r="AX145" t="str">
        <f t="shared" si="96"/>
        <v xml:space="preserve">["SUMMARY"] = { ["EN"] = "Use Tricks 1000 times"; }; </v>
      </c>
      <c r="AY145" t="str">
        <f t="shared" si="97"/>
        <v/>
      </c>
      <c r="AZ145" t="str">
        <f t="shared" si="98"/>
        <v>};</v>
      </c>
    </row>
    <row r="146" spans="1:52" x14ac:dyDescent="0.25">
      <c r="A146">
        <v>1879277137</v>
      </c>
      <c r="B146">
        <v>323</v>
      </c>
      <c r="C146" s="2" t="s">
        <v>120</v>
      </c>
      <c r="D146" t="s">
        <v>22</v>
      </c>
      <c r="E146" t="s">
        <v>286</v>
      </c>
      <c r="F146" t="s">
        <v>22</v>
      </c>
      <c r="M146" t="s">
        <v>2803</v>
      </c>
      <c r="N146" t="s">
        <v>2047</v>
      </c>
      <c r="O146">
        <v>0</v>
      </c>
      <c r="P146">
        <v>20</v>
      </c>
      <c r="T146" t="str">
        <f t="shared" si="71"/>
        <v>[145] = {["ID"] = 1879277137; }; -- Class Deeds - Tier 4 (Captain)</v>
      </c>
      <c r="U146" s="1" t="str">
        <f t="shared" si="72"/>
        <v>[145] = {["ID"] = 1879277137; ["SAVE_INDEX"] = 323; ["TYPE"] =  8; ["CRV"] = "Class";    ["SUBTYPE"] =  24;                        ["VXP"] = 0; ["LP"] =  0; ["REP"] = 0; ["FACTION"] = 1; ["TIER"] = 0; ["MIN_LVL"] =  "20"; ["NAME"] = { ["EN"] = "Class Deeds - Tier 4"; }; ["LORE"] = { ["EN"] = "Complete these three deeds to earn a Class Trait Point."; }; ["SUMMARY"] = { ["EN"] = "Complete Improved Routing Cry, Expert Attacks, and Brother in Arms"; }; };</v>
      </c>
      <c r="V146">
        <f t="shared" si="73"/>
        <v>145</v>
      </c>
      <c r="W146" t="str">
        <f t="shared" si="74"/>
        <v>[145] = {</v>
      </c>
      <c r="X146" t="str">
        <f t="shared" si="75"/>
        <v xml:space="preserve">["ID"] = 1879277137; </v>
      </c>
      <c r="Y146" t="str">
        <f t="shared" si="76"/>
        <v xml:space="preserve">["ID"] = 1879277137; </v>
      </c>
      <c r="Z146" t="str">
        <f t="shared" si="77"/>
        <v/>
      </c>
      <c r="AA146" t="str">
        <f t="shared" si="78"/>
        <v xml:space="preserve"> (Captain)</v>
      </c>
      <c r="AB146" s="1" t="str">
        <f t="shared" si="79"/>
        <v xml:space="preserve">["SAVE_INDEX"] = 323; </v>
      </c>
      <c r="AC146">
        <f>VLOOKUP(D146,Type!A$2:B$16,2,FALSE)</f>
        <v>8</v>
      </c>
      <c r="AD146" t="str">
        <f t="shared" si="80"/>
        <v xml:space="preserve">["TYPE"] =  8; </v>
      </c>
      <c r="AE146" t="str">
        <f t="shared" si="81"/>
        <v xml:space="preserve">["CRV"] = "Class";    </v>
      </c>
      <c r="AF146">
        <f>IF(AND(F146="Class",NOT(ISBLANK(E146))),VLOOKUP(E146,Class!A$1:B$12,2,FALSE),"")</f>
        <v>24</v>
      </c>
      <c r="AG146" t="str">
        <f>IF(AND(F146="Vocation",NOT(ISBLANK(E146))),VLOOKUP(E146,Vocation!A$1:B$8,2,FALSE),"")</f>
        <v/>
      </c>
      <c r="AH146" t="str">
        <f>IF(
  LEN(AF146)=0,
    IF(
    LEN(AG146)=0,
    "  0",
    CONCATENATE(REPT(" ",Vocation!B$12-LEN(AG146)),AG146)),
  CONCATENATE(REPT(" ",Vocation!B$12-LEN(AF146)),AF146))</f>
        <v xml:space="preserve"> 24</v>
      </c>
      <c r="AI146" t="str">
        <f t="shared" si="82"/>
        <v xml:space="preserve">["SUBTYPE"] =  24; </v>
      </c>
      <c r="AJ146" t="str">
        <f t="shared" si="83"/>
        <v xml:space="preserve">                       </v>
      </c>
      <c r="AK146" t="str">
        <f t="shared" si="84"/>
        <v>0</v>
      </c>
      <c r="AL146" t="str">
        <f t="shared" si="85"/>
        <v xml:space="preserve">["VXP"] = 0; </v>
      </c>
      <c r="AM146" t="str">
        <f t="shared" si="86"/>
        <v>0</v>
      </c>
      <c r="AN146" t="str">
        <f t="shared" si="87"/>
        <v xml:space="preserve">["LP"] =  0; </v>
      </c>
      <c r="AO146" t="str">
        <f t="shared" si="88"/>
        <v>0</v>
      </c>
      <c r="AP146" t="str">
        <f t="shared" si="89"/>
        <v xml:space="preserve">["REP"] = 0; </v>
      </c>
      <c r="AQ146">
        <f>IF(LEN(L146)&gt;0,VLOOKUP(L146,Faction!A$2:B$77,2,FALSE),1)</f>
        <v>1</v>
      </c>
      <c r="AR146" t="str">
        <f t="shared" si="90"/>
        <v xml:space="preserve">["FACTION"] = 1; </v>
      </c>
      <c r="AS146" t="str">
        <f t="shared" si="91"/>
        <v xml:space="preserve">["TIER"] = 0; </v>
      </c>
      <c r="AT146" t="str">
        <f t="shared" si="92"/>
        <v xml:space="preserve">["MIN_LVL"] =  "20"; </v>
      </c>
      <c r="AU146" t="str">
        <f t="shared" si="93"/>
        <v/>
      </c>
      <c r="AV146" t="str">
        <f t="shared" si="94"/>
        <v xml:space="preserve">["NAME"] = { ["EN"] = "Class Deeds - Tier 4"; }; </v>
      </c>
      <c r="AW146" t="str">
        <f t="shared" si="95"/>
        <v xml:space="preserve">["LORE"] = { ["EN"] = "Complete these three deeds to earn a Class Trait Point."; }; </v>
      </c>
      <c r="AX146" t="str">
        <f t="shared" si="96"/>
        <v xml:space="preserve">["SUMMARY"] = { ["EN"] = "Complete Improved Routing Cry, Expert Attacks, and Brother in Arms"; }; </v>
      </c>
      <c r="AY146" t="str">
        <f t="shared" si="97"/>
        <v/>
      </c>
      <c r="AZ146" t="str">
        <f t="shared" si="98"/>
        <v>};</v>
      </c>
    </row>
    <row r="147" spans="1:52" x14ac:dyDescent="0.25">
      <c r="A147">
        <v>1879277406</v>
      </c>
      <c r="B147">
        <v>91</v>
      </c>
      <c r="C147" t="s">
        <v>349</v>
      </c>
      <c r="D147" t="s">
        <v>22</v>
      </c>
      <c r="E147" t="s">
        <v>286</v>
      </c>
      <c r="F147" t="s">
        <v>22</v>
      </c>
      <c r="J147">
        <v>5</v>
      </c>
      <c r="M147" t="s">
        <v>3008</v>
      </c>
      <c r="N147" t="s">
        <v>1915</v>
      </c>
      <c r="O147">
        <v>1</v>
      </c>
      <c r="P147">
        <v>20</v>
      </c>
      <c r="T147" t="str">
        <f t="shared" si="71"/>
        <v>[146] = {["ID"] = 1879277406; }; -- Improved Routing Cry (Captain)</v>
      </c>
      <c r="U147" s="1" t="str">
        <f t="shared" si="72"/>
        <v>[146] = {["ID"] = 1879277406; ["SAVE_INDEX"] =  91; ["TYPE"] =  8; ["CRV"] = "Class";    ["SUBTYPE"] =  24;                        ["VXP"] = 0; ["LP"] =  5; ["REP"] = 0; ["FACTION"] = 1; ["TIER"] = 1; ["MIN_LVL"] =  "20"; ["NAME"] = { ["EN"] = "Improved Routing Cry"; }; ["LORE"] = { ["EN"] = "Fortunately, being the centre of attention in a battle can help lead your allies through safely."; }; ["SUMMARY"] = { ["EN"] = "Hit with Routing Cry 750 times"; }; };</v>
      </c>
      <c r="V147">
        <f t="shared" si="73"/>
        <v>146</v>
      </c>
      <c r="W147" t="str">
        <f t="shared" si="74"/>
        <v>[146] = {</v>
      </c>
      <c r="X147" t="str">
        <f t="shared" si="75"/>
        <v xml:space="preserve">["ID"] = 1879277406; </v>
      </c>
      <c r="Y147" t="str">
        <f t="shared" si="76"/>
        <v xml:space="preserve">["ID"] = 1879277406; </v>
      </c>
      <c r="Z147" t="str">
        <f t="shared" si="77"/>
        <v/>
      </c>
      <c r="AA147" t="str">
        <f t="shared" si="78"/>
        <v xml:space="preserve"> (Captain)</v>
      </c>
      <c r="AB147" s="1" t="str">
        <f t="shared" si="79"/>
        <v xml:space="preserve">["SAVE_INDEX"] =  91; </v>
      </c>
      <c r="AC147">
        <f>VLOOKUP(D147,Type!A$2:B$16,2,FALSE)</f>
        <v>8</v>
      </c>
      <c r="AD147" t="str">
        <f t="shared" si="80"/>
        <v xml:space="preserve">["TYPE"] =  8; </v>
      </c>
      <c r="AE147" t="str">
        <f t="shared" si="81"/>
        <v xml:space="preserve">["CRV"] = "Class";    </v>
      </c>
      <c r="AF147">
        <f>IF(AND(F147="Class",NOT(ISBLANK(E147))),VLOOKUP(E147,Class!A$1:B$12,2,FALSE),"")</f>
        <v>24</v>
      </c>
      <c r="AG147" t="str">
        <f>IF(AND(F147="Vocation",NOT(ISBLANK(E147))),VLOOKUP(E147,Vocation!A$1:B$8,2,FALSE),"")</f>
        <v/>
      </c>
      <c r="AH147" t="str">
        <f>IF(
  LEN(AF147)=0,
    IF(
    LEN(AG147)=0,
    "  0",
    CONCATENATE(REPT(" ",Vocation!B$12-LEN(AG147)),AG147)),
  CONCATENATE(REPT(" ",Vocation!B$12-LEN(AF147)),AF147))</f>
        <v xml:space="preserve"> 24</v>
      </c>
      <c r="AI147" t="str">
        <f t="shared" si="82"/>
        <v xml:space="preserve">["SUBTYPE"] =  24; </v>
      </c>
      <c r="AJ147" t="str">
        <f t="shared" si="83"/>
        <v xml:space="preserve">                       </v>
      </c>
      <c r="AK147" t="str">
        <f t="shared" si="84"/>
        <v>0</v>
      </c>
      <c r="AL147" t="str">
        <f t="shared" si="85"/>
        <v xml:space="preserve">["VXP"] = 0; </v>
      </c>
      <c r="AM147" t="str">
        <f t="shared" si="86"/>
        <v>5</v>
      </c>
      <c r="AN147" t="str">
        <f t="shared" si="87"/>
        <v xml:space="preserve">["LP"] =  5; </v>
      </c>
      <c r="AO147" t="str">
        <f t="shared" si="88"/>
        <v>0</v>
      </c>
      <c r="AP147" t="str">
        <f t="shared" si="89"/>
        <v xml:space="preserve">["REP"] = 0; </v>
      </c>
      <c r="AQ147">
        <f>IF(LEN(L147)&gt;0,VLOOKUP(L147,Faction!A$2:B$77,2,FALSE),1)</f>
        <v>1</v>
      </c>
      <c r="AR147" t="str">
        <f t="shared" si="90"/>
        <v xml:space="preserve">["FACTION"] = 1; </v>
      </c>
      <c r="AS147" t="str">
        <f t="shared" si="91"/>
        <v xml:space="preserve">["TIER"] = 1; </v>
      </c>
      <c r="AT147" t="str">
        <f t="shared" si="92"/>
        <v xml:space="preserve">["MIN_LVL"] =  "20"; </v>
      </c>
      <c r="AU147" t="str">
        <f t="shared" si="93"/>
        <v/>
      </c>
      <c r="AV147" t="str">
        <f t="shared" si="94"/>
        <v xml:space="preserve">["NAME"] = { ["EN"] = "Improved Routing Cry"; }; </v>
      </c>
      <c r="AW147" t="str">
        <f t="shared" si="95"/>
        <v xml:space="preserve">["LORE"] = { ["EN"] = "Fortunately, being the centre of attention in a battle can help lead your allies through safely."; }; </v>
      </c>
      <c r="AX147" t="str">
        <f t="shared" si="96"/>
        <v xml:space="preserve">["SUMMARY"] = { ["EN"] = "Hit with Routing Cry 750 times"; }; </v>
      </c>
      <c r="AY147" t="str">
        <f t="shared" si="97"/>
        <v/>
      </c>
      <c r="AZ147" t="str">
        <f t="shared" si="98"/>
        <v>};</v>
      </c>
    </row>
    <row r="148" spans="1:52" x14ac:dyDescent="0.25">
      <c r="A148">
        <v>1879277415</v>
      </c>
      <c r="B148">
        <v>92</v>
      </c>
      <c r="C148" t="s">
        <v>350</v>
      </c>
      <c r="D148" t="s">
        <v>22</v>
      </c>
      <c r="E148" t="s">
        <v>286</v>
      </c>
      <c r="F148" t="s">
        <v>22</v>
      </c>
      <c r="J148">
        <v>5</v>
      </c>
      <c r="M148" t="s">
        <v>3009</v>
      </c>
      <c r="N148" t="s">
        <v>1914</v>
      </c>
      <c r="O148">
        <v>1</v>
      </c>
      <c r="P148">
        <v>20</v>
      </c>
      <c r="T148" t="str">
        <f t="shared" si="71"/>
        <v>[147] = {["ID"] = 1879277415; }; -- Expert Attacks (Captain)</v>
      </c>
      <c r="U148" s="1" t="str">
        <f t="shared" si="72"/>
        <v>[147] = {["ID"] = 1879277415; ["SAVE_INDEX"] =  92; ["TYPE"] =  8; ["CRV"] = "Class";    ["SUBTYPE"] =  24;                        ["VXP"] = 0; ["LP"] =  5; ["REP"] = 0; ["FACTION"] = 1; ["TIER"] = 1; ["MIN_LVL"] =  "20"; ["NAME"] = { ["EN"] = "Expert Attacks"; }; ["LORE"] = { ["EN"] = "A great captain must lead by example. Prove your skill in battle!"; }; ["SUMMARY"] = { ["EN"] = "Hit with Devastating Blow [critical] 100 times"; }; };</v>
      </c>
      <c r="V148">
        <f t="shared" si="73"/>
        <v>147</v>
      </c>
      <c r="W148" t="str">
        <f t="shared" si="74"/>
        <v>[147] = {</v>
      </c>
      <c r="X148" t="str">
        <f t="shared" si="75"/>
        <v xml:space="preserve">["ID"] = 1879277415; </v>
      </c>
      <c r="Y148" t="str">
        <f t="shared" si="76"/>
        <v xml:space="preserve">["ID"] = 1879277415; </v>
      </c>
      <c r="Z148" t="str">
        <f t="shared" si="77"/>
        <v/>
      </c>
      <c r="AA148" t="str">
        <f t="shared" si="78"/>
        <v xml:space="preserve"> (Captain)</v>
      </c>
      <c r="AB148" s="1" t="str">
        <f t="shared" si="79"/>
        <v xml:space="preserve">["SAVE_INDEX"] =  92; </v>
      </c>
      <c r="AC148">
        <f>VLOOKUP(D148,Type!A$2:B$16,2,FALSE)</f>
        <v>8</v>
      </c>
      <c r="AD148" t="str">
        <f t="shared" si="80"/>
        <v xml:space="preserve">["TYPE"] =  8; </v>
      </c>
      <c r="AE148" t="str">
        <f t="shared" si="81"/>
        <v xml:space="preserve">["CRV"] = "Class";    </v>
      </c>
      <c r="AF148">
        <f>IF(AND(F148="Class",NOT(ISBLANK(E148))),VLOOKUP(E148,Class!A$1:B$12,2,FALSE),"")</f>
        <v>24</v>
      </c>
      <c r="AG148" t="str">
        <f>IF(AND(F148="Vocation",NOT(ISBLANK(E148))),VLOOKUP(E148,Vocation!A$1:B$8,2,FALSE),"")</f>
        <v/>
      </c>
      <c r="AH148" t="str">
        <f>IF(
  LEN(AF148)=0,
    IF(
    LEN(AG148)=0,
    "  0",
    CONCATENATE(REPT(" ",Vocation!B$12-LEN(AG148)),AG148)),
  CONCATENATE(REPT(" ",Vocation!B$12-LEN(AF148)),AF148))</f>
        <v xml:space="preserve"> 24</v>
      </c>
      <c r="AI148" t="str">
        <f t="shared" si="82"/>
        <v xml:space="preserve">["SUBTYPE"] =  24; </v>
      </c>
      <c r="AJ148" t="str">
        <f t="shared" si="83"/>
        <v xml:space="preserve">                       </v>
      </c>
      <c r="AK148" t="str">
        <f t="shared" si="84"/>
        <v>0</v>
      </c>
      <c r="AL148" t="str">
        <f t="shared" si="85"/>
        <v xml:space="preserve">["VXP"] = 0; </v>
      </c>
      <c r="AM148" t="str">
        <f t="shared" si="86"/>
        <v>5</v>
      </c>
      <c r="AN148" t="str">
        <f t="shared" si="87"/>
        <v xml:space="preserve">["LP"] =  5; </v>
      </c>
      <c r="AO148" t="str">
        <f t="shared" si="88"/>
        <v>0</v>
      </c>
      <c r="AP148" t="str">
        <f t="shared" si="89"/>
        <v xml:space="preserve">["REP"] = 0; </v>
      </c>
      <c r="AQ148">
        <f>IF(LEN(L148)&gt;0,VLOOKUP(L148,Faction!A$2:B$77,2,FALSE),1)</f>
        <v>1</v>
      </c>
      <c r="AR148" t="str">
        <f t="shared" si="90"/>
        <v xml:space="preserve">["FACTION"] = 1; </v>
      </c>
      <c r="AS148" t="str">
        <f t="shared" si="91"/>
        <v xml:space="preserve">["TIER"] = 1; </v>
      </c>
      <c r="AT148" t="str">
        <f t="shared" si="92"/>
        <v xml:space="preserve">["MIN_LVL"] =  "20"; </v>
      </c>
      <c r="AU148" t="str">
        <f t="shared" si="93"/>
        <v/>
      </c>
      <c r="AV148" t="str">
        <f t="shared" si="94"/>
        <v xml:space="preserve">["NAME"] = { ["EN"] = "Expert Attacks"; }; </v>
      </c>
      <c r="AW148" t="str">
        <f t="shared" si="95"/>
        <v xml:space="preserve">["LORE"] = { ["EN"] = "A great captain must lead by example. Prove your skill in battle!"; }; </v>
      </c>
      <c r="AX148" t="str">
        <f t="shared" si="96"/>
        <v xml:space="preserve">["SUMMARY"] = { ["EN"] = "Hit with Devastating Blow [critical] 100 times"; }; </v>
      </c>
      <c r="AY148" t="str">
        <f t="shared" si="97"/>
        <v/>
      </c>
      <c r="AZ148" t="str">
        <f t="shared" si="98"/>
        <v>};</v>
      </c>
    </row>
    <row r="149" spans="1:52" x14ac:dyDescent="0.25">
      <c r="A149">
        <v>1879277412</v>
      </c>
      <c r="B149">
        <v>93</v>
      </c>
      <c r="C149" t="s">
        <v>351</v>
      </c>
      <c r="D149" t="s">
        <v>22</v>
      </c>
      <c r="E149" t="s">
        <v>286</v>
      </c>
      <c r="F149" t="s">
        <v>22</v>
      </c>
      <c r="J149">
        <v>5</v>
      </c>
      <c r="M149" t="s">
        <v>3010</v>
      </c>
      <c r="N149" t="s">
        <v>2092</v>
      </c>
      <c r="O149">
        <v>1</v>
      </c>
      <c r="P149">
        <v>20</v>
      </c>
      <c r="T149" t="str">
        <f t="shared" si="71"/>
        <v>[148] = {["ID"] = 1879277412; }; -- Brother in Arms (Captain)</v>
      </c>
      <c r="U149" s="1" t="str">
        <f t="shared" si="72"/>
        <v>[148] = {["ID"] = 1879277412; ["SAVE_INDEX"] =  93; ["TYPE"] =  8; ["CRV"] = "Class";    ["SUBTYPE"] =  24;                        ["VXP"] = 0; ["LP"] =  5; ["REP"] = 0; ["FACTION"] = 1; ["TIER"] = 1; ["MIN_LVL"] =  "20"; ["NAME"] = { ["EN"] = "Brother in Arms"; }; ["LORE"] = { ["EN"] = "A good Captain takes pride, not in individual glory, but rather the shared success of a unit."; }; ["SUMMARY"] = { ["EN"] = "Use Shield-brother, Song-brother, or Blade-brother 60 times"; }; };</v>
      </c>
      <c r="V149">
        <f t="shared" si="73"/>
        <v>148</v>
      </c>
      <c r="W149" t="str">
        <f t="shared" si="74"/>
        <v>[148] = {</v>
      </c>
      <c r="X149" t="str">
        <f t="shared" si="75"/>
        <v xml:space="preserve">["ID"] = 1879277412; </v>
      </c>
      <c r="Y149" t="str">
        <f t="shared" si="76"/>
        <v xml:space="preserve">["ID"] = 1879277412; </v>
      </c>
      <c r="Z149" t="str">
        <f t="shared" si="77"/>
        <v/>
      </c>
      <c r="AA149" t="str">
        <f t="shared" si="78"/>
        <v xml:space="preserve"> (Captain)</v>
      </c>
      <c r="AB149" s="1" t="str">
        <f t="shared" si="79"/>
        <v xml:space="preserve">["SAVE_INDEX"] =  93; </v>
      </c>
      <c r="AC149">
        <f>VLOOKUP(D149,Type!A$2:B$16,2,FALSE)</f>
        <v>8</v>
      </c>
      <c r="AD149" t="str">
        <f t="shared" si="80"/>
        <v xml:space="preserve">["TYPE"] =  8; </v>
      </c>
      <c r="AE149" t="str">
        <f t="shared" si="81"/>
        <v xml:space="preserve">["CRV"] = "Class";    </v>
      </c>
      <c r="AF149">
        <f>IF(AND(F149="Class",NOT(ISBLANK(E149))),VLOOKUP(E149,Class!A$1:B$12,2,FALSE),"")</f>
        <v>24</v>
      </c>
      <c r="AG149" t="str">
        <f>IF(AND(F149="Vocation",NOT(ISBLANK(E149))),VLOOKUP(E149,Vocation!A$1:B$8,2,FALSE),"")</f>
        <v/>
      </c>
      <c r="AH149" t="str">
        <f>IF(
  LEN(AF149)=0,
    IF(
    LEN(AG149)=0,
    "  0",
    CONCATENATE(REPT(" ",Vocation!B$12-LEN(AG149)),AG149)),
  CONCATENATE(REPT(" ",Vocation!B$12-LEN(AF149)),AF149))</f>
        <v xml:space="preserve"> 24</v>
      </c>
      <c r="AI149" t="str">
        <f t="shared" si="82"/>
        <v xml:space="preserve">["SUBTYPE"] =  24; </v>
      </c>
      <c r="AJ149" t="str">
        <f t="shared" si="83"/>
        <v xml:space="preserve">                       </v>
      </c>
      <c r="AK149" t="str">
        <f t="shared" si="84"/>
        <v>0</v>
      </c>
      <c r="AL149" t="str">
        <f t="shared" si="85"/>
        <v xml:space="preserve">["VXP"] = 0; </v>
      </c>
      <c r="AM149" t="str">
        <f t="shared" si="86"/>
        <v>5</v>
      </c>
      <c r="AN149" t="str">
        <f t="shared" si="87"/>
        <v xml:space="preserve">["LP"] =  5; </v>
      </c>
      <c r="AO149" t="str">
        <f t="shared" si="88"/>
        <v>0</v>
      </c>
      <c r="AP149" t="str">
        <f t="shared" si="89"/>
        <v xml:space="preserve">["REP"] = 0; </v>
      </c>
      <c r="AQ149">
        <f>IF(LEN(L149)&gt;0,VLOOKUP(L149,Faction!A$2:B$77,2,FALSE),1)</f>
        <v>1</v>
      </c>
      <c r="AR149" t="str">
        <f t="shared" si="90"/>
        <v xml:space="preserve">["FACTION"] = 1; </v>
      </c>
      <c r="AS149" t="str">
        <f t="shared" si="91"/>
        <v xml:space="preserve">["TIER"] = 1; </v>
      </c>
      <c r="AT149" t="str">
        <f t="shared" si="92"/>
        <v xml:space="preserve">["MIN_LVL"] =  "20"; </v>
      </c>
      <c r="AU149" t="str">
        <f t="shared" si="93"/>
        <v/>
      </c>
      <c r="AV149" t="str">
        <f t="shared" si="94"/>
        <v xml:space="preserve">["NAME"] = { ["EN"] = "Brother in Arms"; }; </v>
      </c>
      <c r="AW149" t="str">
        <f t="shared" si="95"/>
        <v xml:space="preserve">["LORE"] = { ["EN"] = "A good Captain takes pride, not in individual glory, but rather the shared success of a unit."; }; </v>
      </c>
      <c r="AX149" t="str">
        <f t="shared" si="96"/>
        <v xml:space="preserve">["SUMMARY"] = { ["EN"] = "Use Shield-brother, Song-brother, or Blade-brother 60 times"; }; </v>
      </c>
      <c r="AY149" t="str">
        <f t="shared" si="97"/>
        <v/>
      </c>
      <c r="AZ149" t="str">
        <f t="shared" si="98"/>
        <v>};</v>
      </c>
    </row>
    <row r="150" spans="1:52" x14ac:dyDescent="0.25">
      <c r="A150">
        <v>1879277158</v>
      </c>
      <c r="B150">
        <v>324</v>
      </c>
      <c r="C150" s="2" t="s">
        <v>120</v>
      </c>
      <c r="D150" t="s">
        <v>22</v>
      </c>
      <c r="E150" t="s">
        <v>287</v>
      </c>
      <c r="F150" t="s">
        <v>22</v>
      </c>
      <c r="M150" t="s">
        <v>2804</v>
      </c>
      <c r="N150" t="s">
        <v>2047</v>
      </c>
      <c r="O150">
        <v>0</v>
      </c>
      <c r="P150">
        <v>20</v>
      </c>
      <c r="T150" t="str">
        <f t="shared" si="71"/>
        <v>[149] = {["ID"] = 1879277158; }; -- Class Deeds - Tier 4 (Champion)</v>
      </c>
      <c r="U150" s="1" t="str">
        <f t="shared" si="72"/>
        <v>[149] = {["ID"] = 1879277158; ["SAVE_INDEX"] = 324; ["TYPE"] =  8; ["CRV"] = "Class";    ["SUBTYPE"] = 172;                        ["VXP"] = 0; ["LP"] =  0; ["REP"] = 0; ["FACTION"] = 1; ["TIER"] = 0; ["MIN_LVL"] =  "20"; ["NAME"] = { ["EN"] = "Class Deeds - Tier 4"; }; ["LORE"] = { ["EN"] = "Complete these three deeds to earn a Class Trait Point."; }; ["SUMMARY"] = { ["EN"] = "Complete Flashing Blade, Deep Strikes, and At the Ready"; }; };</v>
      </c>
      <c r="V150">
        <f t="shared" si="73"/>
        <v>149</v>
      </c>
      <c r="W150" t="str">
        <f t="shared" si="74"/>
        <v>[149] = {</v>
      </c>
      <c r="X150" t="str">
        <f t="shared" si="75"/>
        <v xml:space="preserve">["ID"] = 1879277158; </v>
      </c>
      <c r="Y150" t="str">
        <f t="shared" si="76"/>
        <v xml:space="preserve">["ID"] = 1879277158; </v>
      </c>
      <c r="Z150" t="str">
        <f t="shared" si="77"/>
        <v/>
      </c>
      <c r="AA150" t="str">
        <f t="shared" si="78"/>
        <v xml:space="preserve"> (Champion)</v>
      </c>
      <c r="AB150" s="1" t="str">
        <f t="shared" si="79"/>
        <v xml:space="preserve">["SAVE_INDEX"] = 324; </v>
      </c>
      <c r="AC150">
        <f>VLOOKUP(D150,Type!A$2:B$16,2,FALSE)</f>
        <v>8</v>
      </c>
      <c r="AD150" t="str">
        <f t="shared" si="80"/>
        <v xml:space="preserve">["TYPE"] =  8; </v>
      </c>
      <c r="AE150" t="str">
        <f t="shared" si="81"/>
        <v xml:space="preserve">["CRV"] = "Class";    </v>
      </c>
      <c r="AF150">
        <f>IF(AND(F150="Class",NOT(ISBLANK(E150))),VLOOKUP(E150,Class!A$1:B$12,2,FALSE),"")</f>
        <v>172</v>
      </c>
      <c r="AG150" t="str">
        <f>IF(AND(F150="Vocation",NOT(ISBLANK(E150))),VLOOKUP(E150,Vocation!A$1:B$8,2,FALSE),"")</f>
        <v/>
      </c>
      <c r="AH150" t="str">
        <f>IF(
  LEN(AF150)=0,
    IF(
    LEN(AG150)=0,
    "  0",
    CONCATENATE(REPT(" ",Vocation!B$12-LEN(AG150)),AG150)),
  CONCATENATE(REPT(" ",Vocation!B$12-LEN(AF150)),AF150))</f>
        <v>172</v>
      </c>
      <c r="AI150" t="str">
        <f t="shared" si="82"/>
        <v xml:space="preserve">["SUBTYPE"] = 172; </v>
      </c>
      <c r="AJ150" t="str">
        <f t="shared" si="83"/>
        <v xml:space="preserve">                       </v>
      </c>
      <c r="AK150" t="str">
        <f t="shared" si="84"/>
        <v>0</v>
      </c>
      <c r="AL150" t="str">
        <f t="shared" si="85"/>
        <v xml:space="preserve">["VXP"] = 0; </v>
      </c>
      <c r="AM150" t="str">
        <f t="shared" si="86"/>
        <v>0</v>
      </c>
      <c r="AN150" t="str">
        <f t="shared" si="87"/>
        <v xml:space="preserve">["LP"] =  0; </v>
      </c>
      <c r="AO150" t="str">
        <f t="shared" si="88"/>
        <v>0</v>
      </c>
      <c r="AP150" t="str">
        <f t="shared" si="89"/>
        <v xml:space="preserve">["REP"] = 0; </v>
      </c>
      <c r="AQ150">
        <f>IF(LEN(L150)&gt;0,VLOOKUP(L150,Faction!A$2:B$77,2,FALSE),1)</f>
        <v>1</v>
      </c>
      <c r="AR150" t="str">
        <f t="shared" si="90"/>
        <v xml:space="preserve">["FACTION"] = 1; </v>
      </c>
      <c r="AS150" t="str">
        <f t="shared" si="91"/>
        <v xml:space="preserve">["TIER"] = 0; </v>
      </c>
      <c r="AT150" t="str">
        <f t="shared" si="92"/>
        <v xml:space="preserve">["MIN_LVL"] =  "20"; </v>
      </c>
      <c r="AU150" t="str">
        <f t="shared" si="93"/>
        <v/>
      </c>
      <c r="AV150" t="str">
        <f t="shared" si="94"/>
        <v xml:space="preserve">["NAME"] = { ["EN"] = "Class Deeds - Tier 4"; }; </v>
      </c>
      <c r="AW150" t="str">
        <f t="shared" si="95"/>
        <v xml:space="preserve">["LORE"] = { ["EN"] = "Complete these three deeds to earn a Class Trait Point."; }; </v>
      </c>
      <c r="AX150" t="str">
        <f t="shared" si="96"/>
        <v xml:space="preserve">["SUMMARY"] = { ["EN"] = "Complete Flashing Blade, Deep Strikes, and At the Ready"; }; </v>
      </c>
      <c r="AY150" t="str">
        <f t="shared" si="97"/>
        <v/>
      </c>
      <c r="AZ150" t="str">
        <f t="shared" si="98"/>
        <v>};</v>
      </c>
    </row>
    <row r="151" spans="1:52" x14ac:dyDescent="0.25">
      <c r="A151">
        <v>1879277365</v>
      </c>
      <c r="B151">
        <v>94</v>
      </c>
      <c r="C151" t="s">
        <v>352</v>
      </c>
      <c r="D151" t="s">
        <v>22</v>
      </c>
      <c r="E151" t="s">
        <v>287</v>
      </c>
      <c r="F151" t="s">
        <v>22</v>
      </c>
      <c r="J151">
        <v>5</v>
      </c>
      <c r="M151" t="s">
        <v>3011</v>
      </c>
      <c r="N151" t="s">
        <v>1920</v>
      </c>
      <c r="O151">
        <v>1</v>
      </c>
      <c r="P151">
        <v>20</v>
      </c>
      <c r="T151" t="str">
        <f t="shared" si="71"/>
        <v>[150] = {["ID"] = 1879277365; }; -- Flashing Blade (Champion)</v>
      </c>
      <c r="U151" s="1" t="str">
        <f t="shared" si="72"/>
        <v>[150] = {["ID"] = 1879277365; ["SAVE_INDEX"] =  94; ["TYPE"] =  8; ["CRV"] = "Class";    ["SUBTYPE"] = 172;                        ["VXP"] = 0; ["LP"] =  5; ["REP"] = 0; ["FACTION"] = 1; ["TIER"] = 1; ["MIN_LVL"] =  "20"; ["NAME"] = { ["EN"] = "Flashing Blade"; }; ["LORE"] = { ["EN"] = "The Blade-wall is a staple of battle for champions, allowing them to engage multiple opponents in battle and evening the odds when outnumbered."; }; ["SUMMARY"] = { ["EN"] = "Critically hit enemies with Blade Wall 500 times"; }; };</v>
      </c>
      <c r="V151">
        <f t="shared" si="73"/>
        <v>150</v>
      </c>
      <c r="W151" t="str">
        <f t="shared" si="74"/>
        <v>[150] = {</v>
      </c>
      <c r="X151" t="str">
        <f t="shared" si="75"/>
        <v xml:space="preserve">["ID"] = 1879277365; </v>
      </c>
      <c r="Y151" t="str">
        <f t="shared" si="76"/>
        <v xml:space="preserve">["ID"] = 1879277365; </v>
      </c>
      <c r="Z151" t="str">
        <f t="shared" si="77"/>
        <v/>
      </c>
      <c r="AA151" t="str">
        <f t="shared" si="78"/>
        <v xml:space="preserve"> (Champion)</v>
      </c>
      <c r="AB151" s="1" t="str">
        <f t="shared" si="79"/>
        <v xml:space="preserve">["SAVE_INDEX"] =  94; </v>
      </c>
      <c r="AC151">
        <f>VLOOKUP(D151,Type!A$2:B$16,2,FALSE)</f>
        <v>8</v>
      </c>
      <c r="AD151" t="str">
        <f t="shared" si="80"/>
        <v xml:space="preserve">["TYPE"] =  8; </v>
      </c>
      <c r="AE151" t="str">
        <f t="shared" si="81"/>
        <v xml:space="preserve">["CRV"] = "Class";    </v>
      </c>
      <c r="AF151">
        <f>IF(AND(F151="Class",NOT(ISBLANK(E151))),VLOOKUP(E151,Class!A$1:B$12,2,FALSE),"")</f>
        <v>172</v>
      </c>
      <c r="AG151" t="str">
        <f>IF(AND(F151="Vocation",NOT(ISBLANK(E151))),VLOOKUP(E151,Vocation!A$1:B$8,2,FALSE),"")</f>
        <v/>
      </c>
      <c r="AH151" t="str">
        <f>IF(
  LEN(AF151)=0,
    IF(
    LEN(AG151)=0,
    "  0",
    CONCATENATE(REPT(" ",Vocation!B$12-LEN(AG151)),AG151)),
  CONCATENATE(REPT(" ",Vocation!B$12-LEN(AF151)),AF151))</f>
        <v>172</v>
      </c>
      <c r="AI151" t="str">
        <f t="shared" si="82"/>
        <v xml:space="preserve">["SUBTYPE"] = 172; </v>
      </c>
      <c r="AJ151" t="str">
        <f t="shared" si="83"/>
        <v xml:space="preserve">                       </v>
      </c>
      <c r="AK151" t="str">
        <f t="shared" si="84"/>
        <v>0</v>
      </c>
      <c r="AL151" t="str">
        <f t="shared" si="85"/>
        <v xml:space="preserve">["VXP"] = 0; </v>
      </c>
      <c r="AM151" t="str">
        <f t="shared" si="86"/>
        <v>5</v>
      </c>
      <c r="AN151" t="str">
        <f t="shared" si="87"/>
        <v xml:space="preserve">["LP"] =  5; </v>
      </c>
      <c r="AO151" t="str">
        <f t="shared" si="88"/>
        <v>0</v>
      </c>
      <c r="AP151" t="str">
        <f t="shared" si="89"/>
        <v xml:space="preserve">["REP"] = 0; </v>
      </c>
      <c r="AQ151">
        <f>IF(LEN(L151)&gt;0,VLOOKUP(L151,Faction!A$2:B$77,2,FALSE),1)</f>
        <v>1</v>
      </c>
      <c r="AR151" t="str">
        <f t="shared" si="90"/>
        <v xml:space="preserve">["FACTION"] = 1; </v>
      </c>
      <c r="AS151" t="str">
        <f t="shared" si="91"/>
        <v xml:space="preserve">["TIER"] = 1; </v>
      </c>
      <c r="AT151" t="str">
        <f t="shared" si="92"/>
        <v xml:space="preserve">["MIN_LVL"] =  "20"; </v>
      </c>
      <c r="AU151" t="str">
        <f t="shared" si="93"/>
        <v/>
      </c>
      <c r="AV151" t="str">
        <f t="shared" si="94"/>
        <v xml:space="preserve">["NAME"] = { ["EN"] = "Flashing Blade"; }; </v>
      </c>
      <c r="AW151" t="str">
        <f t="shared" si="95"/>
        <v xml:space="preserve">["LORE"] = { ["EN"] = "The Blade-wall is a staple of battle for champions, allowing them to engage multiple opponents in battle and evening the odds when outnumbered."; }; </v>
      </c>
      <c r="AX151" t="str">
        <f t="shared" si="96"/>
        <v xml:space="preserve">["SUMMARY"] = { ["EN"] = "Critically hit enemies with Blade Wall 500 times"; }; </v>
      </c>
      <c r="AY151" t="str">
        <f t="shared" si="97"/>
        <v/>
      </c>
      <c r="AZ151" t="str">
        <f t="shared" si="98"/>
        <v>};</v>
      </c>
    </row>
    <row r="152" spans="1:52" x14ac:dyDescent="0.25">
      <c r="A152">
        <v>1879277354</v>
      </c>
      <c r="B152">
        <v>95</v>
      </c>
      <c r="C152" t="s">
        <v>353</v>
      </c>
      <c r="D152" t="s">
        <v>22</v>
      </c>
      <c r="E152" t="s">
        <v>287</v>
      </c>
      <c r="F152" t="s">
        <v>22</v>
      </c>
      <c r="J152">
        <v>5</v>
      </c>
      <c r="M152" t="s">
        <v>3012</v>
      </c>
      <c r="N152" t="s">
        <v>1921</v>
      </c>
      <c r="O152">
        <v>1</v>
      </c>
      <c r="P152">
        <v>20</v>
      </c>
      <c r="T152" t="str">
        <f t="shared" si="71"/>
        <v>[151] = {["ID"] = 1879277354; }; -- Deep Strikes (Champion)</v>
      </c>
      <c r="U152" s="1" t="str">
        <f t="shared" si="72"/>
        <v>[151] = {["ID"] = 1879277354; ["SAVE_INDEX"] =  95; ["TYPE"] =  8; ["CRV"] = "Class";    ["SUBTYPE"] = 172;                        ["VXP"] = 0; ["LP"] =  5; ["REP"] = 0; ["FACTION"] = 1; ["TIER"] = 1; ["MIN_LVL"] =  "20"; ["NAME"] = { ["EN"] = "Deep Strikes"; }; ["LORE"] = { ["EN"] = "Deep wounds are deadly wounds. Many a warrior survives the battle, but not the night that follows."; }; ["SUMMARY"] = { ["EN"] = "Critically hit enemies with Rend, Brutal Strikes or Bracing Attack 400 times"; }; };</v>
      </c>
      <c r="V152">
        <f t="shared" si="73"/>
        <v>151</v>
      </c>
      <c r="W152" t="str">
        <f t="shared" si="74"/>
        <v>[151] = {</v>
      </c>
      <c r="X152" t="str">
        <f t="shared" si="75"/>
        <v xml:space="preserve">["ID"] = 1879277354; </v>
      </c>
      <c r="Y152" t="str">
        <f t="shared" si="76"/>
        <v xml:space="preserve">["ID"] = 1879277354; </v>
      </c>
      <c r="Z152" t="str">
        <f t="shared" si="77"/>
        <v/>
      </c>
      <c r="AA152" t="str">
        <f t="shared" si="78"/>
        <v xml:space="preserve"> (Champion)</v>
      </c>
      <c r="AB152" s="1" t="str">
        <f t="shared" si="79"/>
        <v xml:space="preserve">["SAVE_INDEX"] =  95; </v>
      </c>
      <c r="AC152">
        <f>VLOOKUP(D152,Type!A$2:B$16,2,FALSE)</f>
        <v>8</v>
      </c>
      <c r="AD152" t="str">
        <f t="shared" si="80"/>
        <v xml:space="preserve">["TYPE"] =  8; </v>
      </c>
      <c r="AE152" t="str">
        <f t="shared" si="81"/>
        <v xml:space="preserve">["CRV"] = "Class";    </v>
      </c>
      <c r="AF152">
        <f>IF(AND(F152="Class",NOT(ISBLANK(E152))),VLOOKUP(E152,Class!A$1:B$12,2,FALSE),"")</f>
        <v>172</v>
      </c>
      <c r="AG152" t="str">
        <f>IF(AND(F152="Vocation",NOT(ISBLANK(E152))),VLOOKUP(E152,Vocation!A$1:B$8,2,FALSE),"")</f>
        <v/>
      </c>
      <c r="AH152" t="str">
        <f>IF(
  LEN(AF152)=0,
    IF(
    LEN(AG152)=0,
    "  0",
    CONCATENATE(REPT(" ",Vocation!B$12-LEN(AG152)),AG152)),
  CONCATENATE(REPT(" ",Vocation!B$12-LEN(AF152)),AF152))</f>
        <v>172</v>
      </c>
      <c r="AI152" t="str">
        <f t="shared" si="82"/>
        <v xml:space="preserve">["SUBTYPE"] = 172; </v>
      </c>
      <c r="AJ152" t="str">
        <f t="shared" si="83"/>
        <v xml:space="preserve">                       </v>
      </c>
      <c r="AK152" t="str">
        <f t="shared" si="84"/>
        <v>0</v>
      </c>
      <c r="AL152" t="str">
        <f t="shared" si="85"/>
        <v xml:space="preserve">["VXP"] = 0; </v>
      </c>
      <c r="AM152" t="str">
        <f t="shared" si="86"/>
        <v>5</v>
      </c>
      <c r="AN152" t="str">
        <f t="shared" si="87"/>
        <v xml:space="preserve">["LP"] =  5; </v>
      </c>
      <c r="AO152" t="str">
        <f t="shared" si="88"/>
        <v>0</v>
      </c>
      <c r="AP152" t="str">
        <f t="shared" si="89"/>
        <v xml:space="preserve">["REP"] = 0; </v>
      </c>
      <c r="AQ152">
        <f>IF(LEN(L152)&gt;0,VLOOKUP(L152,Faction!A$2:B$77,2,FALSE),1)</f>
        <v>1</v>
      </c>
      <c r="AR152" t="str">
        <f t="shared" si="90"/>
        <v xml:space="preserve">["FACTION"] = 1; </v>
      </c>
      <c r="AS152" t="str">
        <f t="shared" si="91"/>
        <v xml:space="preserve">["TIER"] = 1; </v>
      </c>
      <c r="AT152" t="str">
        <f t="shared" si="92"/>
        <v xml:space="preserve">["MIN_LVL"] =  "20"; </v>
      </c>
      <c r="AU152" t="str">
        <f t="shared" si="93"/>
        <v/>
      </c>
      <c r="AV152" t="str">
        <f t="shared" si="94"/>
        <v xml:space="preserve">["NAME"] = { ["EN"] = "Deep Strikes"; }; </v>
      </c>
      <c r="AW152" t="str">
        <f t="shared" si="95"/>
        <v xml:space="preserve">["LORE"] = { ["EN"] = "Deep wounds are deadly wounds. Many a warrior survives the battle, but not the night that follows."; }; </v>
      </c>
      <c r="AX152" t="str">
        <f t="shared" si="96"/>
        <v xml:space="preserve">["SUMMARY"] = { ["EN"] = "Critically hit enemies with Rend, Brutal Strikes or Bracing Attack 400 times"; }; </v>
      </c>
      <c r="AY152" t="str">
        <f t="shared" si="97"/>
        <v/>
      </c>
      <c r="AZ152" t="str">
        <f t="shared" si="98"/>
        <v>};</v>
      </c>
    </row>
    <row r="153" spans="1:52" x14ac:dyDescent="0.25">
      <c r="A153">
        <v>1879277358</v>
      </c>
      <c r="B153">
        <v>96</v>
      </c>
      <c r="C153" t="s">
        <v>354</v>
      </c>
      <c r="D153" t="s">
        <v>22</v>
      </c>
      <c r="E153" t="s">
        <v>287</v>
      </c>
      <c r="F153" t="s">
        <v>22</v>
      </c>
      <c r="J153">
        <v>5</v>
      </c>
      <c r="M153" t="s">
        <v>3013</v>
      </c>
      <c r="N153" t="s">
        <v>1922</v>
      </c>
      <c r="O153">
        <v>1</v>
      </c>
      <c r="P153">
        <v>20</v>
      </c>
      <c r="T153" t="str">
        <f t="shared" si="71"/>
        <v>[152] = {["ID"] = 1879277358; }; -- At the Ready (Champion)</v>
      </c>
      <c r="U153" s="1" t="str">
        <f t="shared" si="72"/>
        <v>[152] = {["ID"] = 1879277358; ["SAVE_INDEX"] =  96; ["TYPE"] =  8; ["CRV"] = "Class";    ["SUBTYPE"] = 172;                        ["VXP"] = 0; ["LP"] =  5; ["REP"] = 0; ["FACTION"] = 1; ["TIER"] = 1; ["MIN_LVL"] =  "20"; ["NAME"] = { ["EN"] = "At the Ready"; }; ["LORE"] = { ["EN"] = "Champions are students of battle and become adept at controlling the ebb and flow of each conflict."; }; ["SUMMARY"] = { ["EN"] = "Use Ebbing Ire, Battle Frenzy or Second Wind 100 times"; }; };</v>
      </c>
      <c r="V153">
        <f t="shared" si="73"/>
        <v>152</v>
      </c>
      <c r="W153" t="str">
        <f t="shared" si="74"/>
        <v>[152] = {</v>
      </c>
      <c r="X153" t="str">
        <f t="shared" si="75"/>
        <v xml:space="preserve">["ID"] = 1879277358; </v>
      </c>
      <c r="Y153" t="str">
        <f t="shared" si="76"/>
        <v xml:space="preserve">["ID"] = 1879277358; </v>
      </c>
      <c r="Z153" t="str">
        <f t="shared" si="77"/>
        <v/>
      </c>
      <c r="AA153" t="str">
        <f t="shared" si="78"/>
        <v xml:space="preserve"> (Champion)</v>
      </c>
      <c r="AB153" s="1" t="str">
        <f t="shared" si="79"/>
        <v xml:space="preserve">["SAVE_INDEX"] =  96; </v>
      </c>
      <c r="AC153">
        <f>VLOOKUP(D153,Type!A$2:B$16,2,FALSE)</f>
        <v>8</v>
      </c>
      <c r="AD153" t="str">
        <f t="shared" si="80"/>
        <v xml:space="preserve">["TYPE"] =  8; </v>
      </c>
      <c r="AE153" t="str">
        <f t="shared" si="81"/>
        <v xml:space="preserve">["CRV"] = "Class";    </v>
      </c>
      <c r="AF153">
        <f>IF(AND(F153="Class",NOT(ISBLANK(E153))),VLOOKUP(E153,Class!A$1:B$12,2,FALSE),"")</f>
        <v>172</v>
      </c>
      <c r="AG153" t="str">
        <f>IF(AND(F153="Vocation",NOT(ISBLANK(E153))),VLOOKUP(E153,Vocation!A$1:B$8,2,FALSE),"")</f>
        <v/>
      </c>
      <c r="AH153" t="str">
        <f>IF(
  LEN(AF153)=0,
    IF(
    LEN(AG153)=0,
    "  0",
    CONCATENATE(REPT(" ",Vocation!B$12-LEN(AG153)),AG153)),
  CONCATENATE(REPT(" ",Vocation!B$12-LEN(AF153)),AF153))</f>
        <v>172</v>
      </c>
      <c r="AI153" t="str">
        <f t="shared" si="82"/>
        <v xml:space="preserve">["SUBTYPE"] = 172; </v>
      </c>
      <c r="AJ153" t="str">
        <f t="shared" si="83"/>
        <v xml:space="preserve">                       </v>
      </c>
      <c r="AK153" t="str">
        <f t="shared" si="84"/>
        <v>0</v>
      </c>
      <c r="AL153" t="str">
        <f t="shared" si="85"/>
        <v xml:space="preserve">["VXP"] = 0; </v>
      </c>
      <c r="AM153" t="str">
        <f t="shared" si="86"/>
        <v>5</v>
      </c>
      <c r="AN153" t="str">
        <f t="shared" si="87"/>
        <v xml:space="preserve">["LP"] =  5; </v>
      </c>
      <c r="AO153" t="str">
        <f t="shared" si="88"/>
        <v>0</v>
      </c>
      <c r="AP153" t="str">
        <f t="shared" si="89"/>
        <v xml:space="preserve">["REP"] = 0; </v>
      </c>
      <c r="AQ153">
        <f>IF(LEN(L153)&gt;0,VLOOKUP(L153,Faction!A$2:B$77,2,FALSE),1)</f>
        <v>1</v>
      </c>
      <c r="AR153" t="str">
        <f t="shared" si="90"/>
        <v xml:space="preserve">["FACTION"] = 1; </v>
      </c>
      <c r="AS153" t="str">
        <f t="shared" si="91"/>
        <v xml:space="preserve">["TIER"] = 1; </v>
      </c>
      <c r="AT153" t="str">
        <f t="shared" si="92"/>
        <v xml:space="preserve">["MIN_LVL"] =  "20"; </v>
      </c>
      <c r="AU153" t="str">
        <f t="shared" si="93"/>
        <v/>
      </c>
      <c r="AV153" t="str">
        <f t="shared" si="94"/>
        <v xml:space="preserve">["NAME"] = { ["EN"] = "At the Ready"; }; </v>
      </c>
      <c r="AW153" t="str">
        <f t="shared" si="95"/>
        <v xml:space="preserve">["LORE"] = { ["EN"] = "Champions are students of battle and become adept at controlling the ebb and flow of each conflict."; }; </v>
      </c>
      <c r="AX153" t="str">
        <f t="shared" si="96"/>
        <v xml:space="preserve">["SUMMARY"] = { ["EN"] = "Use Ebbing Ire, Battle Frenzy or Second Wind 100 times"; }; </v>
      </c>
      <c r="AY153" t="str">
        <f t="shared" si="97"/>
        <v/>
      </c>
      <c r="AZ153" t="str">
        <f t="shared" si="98"/>
        <v>};</v>
      </c>
    </row>
    <row r="154" spans="1:52" x14ac:dyDescent="0.25">
      <c r="A154">
        <v>1879277166</v>
      </c>
      <c r="B154">
        <v>325</v>
      </c>
      <c r="C154" s="2" t="s">
        <v>120</v>
      </c>
      <c r="D154" t="s">
        <v>22</v>
      </c>
      <c r="E154" t="s">
        <v>288</v>
      </c>
      <c r="F154" t="s">
        <v>22</v>
      </c>
      <c r="M154" t="s">
        <v>2805</v>
      </c>
      <c r="N154" t="s">
        <v>2047</v>
      </c>
      <c r="O154">
        <v>0</v>
      </c>
      <c r="P154">
        <v>20</v>
      </c>
      <c r="T154" t="str">
        <f t="shared" si="71"/>
        <v>[153] = {["ID"] = 1879277166; }; -- Class Deeds - Tier 4 (Guardian)</v>
      </c>
      <c r="U154" s="1" t="str">
        <f t="shared" si="72"/>
        <v>[153] = {["ID"] = 1879277166; ["SAVE_INDEX"] = 325; ["TYPE"] =  8; ["CRV"] = "Class";    ["SUBTYPE"] =  23;                        ["VXP"] = 0; ["LP"] =  0; ["REP"] = 0; ["FACTION"] = 1; ["TIER"] = 0; ["MIN_LVL"] =  "20"; ["NAME"] = { ["EN"] = "Class Deeds - Tier 4"; }; ["LORE"] = { ["EN"] = "Complete these three deeds to earn a Class Trait Point."; }; ["SUMMARY"] = { ["EN"] = "Complete Heat of Battle, Phantom Pain, and Grim Challenge"; }; };</v>
      </c>
      <c r="V154">
        <f t="shared" si="73"/>
        <v>153</v>
      </c>
      <c r="W154" t="str">
        <f t="shared" si="74"/>
        <v>[153] = {</v>
      </c>
      <c r="X154" t="str">
        <f t="shared" si="75"/>
        <v xml:space="preserve">["ID"] = 1879277166; </v>
      </c>
      <c r="Y154" t="str">
        <f t="shared" si="76"/>
        <v xml:space="preserve">["ID"] = 1879277166; </v>
      </c>
      <c r="Z154" t="str">
        <f t="shared" si="77"/>
        <v/>
      </c>
      <c r="AA154" t="str">
        <f t="shared" si="78"/>
        <v xml:space="preserve"> (Guardian)</v>
      </c>
      <c r="AB154" s="1" t="str">
        <f t="shared" si="79"/>
        <v xml:space="preserve">["SAVE_INDEX"] = 325; </v>
      </c>
      <c r="AC154">
        <f>VLOOKUP(D154,Type!A$2:B$16,2,FALSE)</f>
        <v>8</v>
      </c>
      <c r="AD154" t="str">
        <f t="shared" si="80"/>
        <v xml:space="preserve">["TYPE"] =  8; </v>
      </c>
      <c r="AE154" t="str">
        <f t="shared" si="81"/>
        <v xml:space="preserve">["CRV"] = "Class";    </v>
      </c>
      <c r="AF154">
        <f>IF(AND(F154="Class",NOT(ISBLANK(E154))),VLOOKUP(E154,Class!A$1:B$12,2,FALSE),"")</f>
        <v>23</v>
      </c>
      <c r="AG154" t="str">
        <f>IF(AND(F154="Vocation",NOT(ISBLANK(E154))),VLOOKUP(E154,Vocation!A$1:B$8,2,FALSE),"")</f>
        <v/>
      </c>
      <c r="AH154" t="str">
        <f>IF(
  LEN(AF154)=0,
    IF(
    LEN(AG154)=0,
    "  0",
    CONCATENATE(REPT(" ",Vocation!B$12-LEN(AG154)),AG154)),
  CONCATENATE(REPT(" ",Vocation!B$12-LEN(AF154)),AF154))</f>
        <v xml:space="preserve"> 23</v>
      </c>
      <c r="AI154" t="str">
        <f t="shared" si="82"/>
        <v xml:space="preserve">["SUBTYPE"] =  23; </v>
      </c>
      <c r="AJ154" t="str">
        <f t="shared" si="83"/>
        <v xml:space="preserve">                       </v>
      </c>
      <c r="AK154" t="str">
        <f t="shared" si="84"/>
        <v>0</v>
      </c>
      <c r="AL154" t="str">
        <f t="shared" si="85"/>
        <v xml:space="preserve">["VXP"] = 0; </v>
      </c>
      <c r="AM154" t="str">
        <f t="shared" si="86"/>
        <v>0</v>
      </c>
      <c r="AN154" t="str">
        <f t="shared" si="87"/>
        <v xml:space="preserve">["LP"] =  0; </v>
      </c>
      <c r="AO154" t="str">
        <f t="shared" si="88"/>
        <v>0</v>
      </c>
      <c r="AP154" t="str">
        <f t="shared" si="89"/>
        <v xml:space="preserve">["REP"] = 0; </v>
      </c>
      <c r="AQ154">
        <f>IF(LEN(L154)&gt;0,VLOOKUP(L154,Faction!A$2:B$77,2,FALSE),1)</f>
        <v>1</v>
      </c>
      <c r="AR154" t="str">
        <f t="shared" si="90"/>
        <v xml:space="preserve">["FACTION"] = 1; </v>
      </c>
      <c r="AS154" t="str">
        <f t="shared" si="91"/>
        <v xml:space="preserve">["TIER"] = 0; </v>
      </c>
      <c r="AT154" t="str">
        <f t="shared" si="92"/>
        <v xml:space="preserve">["MIN_LVL"] =  "20"; </v>
      </c>
      <c r="AU154" t="str">
        <f t="shared" si="93"/>
        <v/>
      </c>
      <c r="AV154" t="str">
        <f t="shared" si="94"/>
        <v xml:space="preserve">["NAME"] = { ["EN"] = "Class Deeds - Tier 4"; }; </v>
      </c>
      <c r="AW154" t="str">
        <f t="shared" si="95"/>
        <v xml:space="preserve">["LORE"] = { ["EN"] = "Complete these three deeds to earn a Class Trait Point."; }; </v>
      </c>
      <c r="AX154" t="str">
        <f t="shared" si="96"/>
        <v xml:space="preserve">["SUMMARY"] = { ["EN"] = "Complete Heat of Battle, Phantom Pain, and Grim Challenge"; }; </v>
      </c>
      <c r="AY154" t="str">
        <f t="shared" si="97"/>
        <v/>
      </c>
      <c r="AZ154" t="str">
        <f t="shared" si="98"/>
        <v>};</v>
      </c>
    </row>
    <row r="155" spans="1:52" x14ac:dyDescent="0.25">
      <c r="A155">
        <v>1879277269</v>
      </c>
      <c r="B155">
        <v>97</v>
      </c>
      <c r="C155" t="s">
        <v>355</v>
      </c>
      <c r="D155" t="s">
        <v>22</v>
      </c>
      <c r="E155" t="s">
        <v>288</v>
      </c>
      <c r="F155" t="s">
        <v>22</v>
      </c>
      <c r="J155">
        <v>5</v>
      </c>
      <c r="M155" t="s">
        <v>3014</v>
      </c>
      <c r="N155" t="s">
        <v>2056</v>
      </c>
      <c r="O155">
        <v>1</v>
      </c>
      <c r="P155">
        <v>20</v>
      </c>
      <c r="T155" t="str">
        <f t="shared" si="71"/>
        <v>[154] = {["ID"] = 1879277269; }; -- Heat of Battle (Guardian)</v>
      </c>
      <c r="U155" s="1" t="str">
        <f t="shared" si="72"/>
        <v>[154] = {["ID"] = 1879277269; ["SAVE_INDEX"] =  97; ["TYPE"] =  8; ["CRV"] = "Class";    ["SUBTYPE"] =  23;                        ["VXP"] = 0; ["LP"] =  5; ["REP"] = 0; ["FACTION"] = 1; ["TIER"] = 1; ["MIN_LVL"] =  "20"; ["NAME"] = { ["EN"] = "Heat of Battle"; }; ["LORE"] = { ["EN"] = "A Guardian's most important role is to ensure the lives of their companions. A Guardian who forgets this creed is no Guardian at all, but a preening fool."; }; ["SUMMARY"] = { ["EN"] = "Use Thrill of Danger, Overwhelm, or Litany of Defiance in battle 125 times"; }; };</v>
      </c>
      <c r="V155">
        <f t="shared" si="73"/>
        <v>154</v>
      </c>
      <c r="W155" t="str">
        <f t="shared" si="74"/>
        <v>[154] = {</v>
      </c>
      <c r="X155" t="str">
        <f t="shared" si="75"/>
        <v xml:space="preserve">["ID"] = 1879277269; </v>
      </c>
      <c r="Y155" t="str">
        <f t="shared" si="76"/>
        <v xml:space="preserve">["ID"] = 1879277269; </v>
      </c>
      <c r="Z155" t="str">
        <f t="shared" si="77"/>
        <v/>
      </c>
      <c r="AA155" t="str">
        <f t="shared" si="78"/>
        <v xml:space="preserve"> (Guardian)</v>
      </c>
      <c r="AB155" s="1" t="str">
        <f t="shared" si="79"/>
        <v xml:space="preserve">["SAVE_INDEX"] =  97; </v>
      </c>
      <c r="AC155">
        <f>VLOOKUP(D155,Type!A$2:B$16,2,FALSE)</f>
        <v>8</v>
      </c>
      <c r="AD155" t="str">
        <f t="shared" si="80"/>
        <v xml:space="preserve">["TYPE"] =  8; </v>
      </c>
      <c r="AE155" t="str">
        <f t="shared" si="81"/>
        <v xml:space="preserve">["CRV"] = "Class";    </v>
      </c>
      <c r="AF155">
        <f>IF(AND(F155="Class",NOT(ISBLANK(E155))),VLOOKUP(E155,Class!A$1:B$12,2,FALSE),"")</f>
        <v>23</v>
      </c>
      <c r="AG155" t="str">
        <f>IF(AND(F155="Vocation",NOT(ISBLANK(E155))),VLOOKUP(E155,Vocation!A$1:B$8,2,FALSE),"")</f>
        <v/>
      </c>
      <c r="AH155" t="str">
        <f>IF(
  LEN(AF155)=0,
    IF(
    LEN(AG155)=0,
    "  0",
    CONCATENATE(REPT(" ",Vocation!B$12-LEN(AG155)),AG155)),
  CONCATENATE(REPT(" ",Vocation!B$12-LEN(AF155)),AF155))</f>
        <v xml:space="preserve"> 23</v>
      </c>
      <c r="AI155" t="str">
        <f t="shared" si="82"/>
        <v xml:space="preserve">["SUBTYPE"] =  23; </v>
      </c>
      <c r="AJ155" t="str">
        <f t="shared" si="83"/>
        <v xml:space="preserve">                       </v>
      </c>
      <c r="AK155" t="str">
        <f t="shared" si="84"/>
        <v>0</v>
      </c>
      <c r="AL155" t="str">
        <f t="shared" si="85"/>
        <v xml:space="preserve">["VXP"] = 0; </v>
      </c>
      <c r="AM155" t="str">
        <f t="shared" si="86"/>
        <v>5</v>
      </c>
      <c r="AN155" t="str">
        <f t="shared" si="87"/>
        <v xml:space="preserve">["LP"] =  5; </v>
      </c>
      <c r="AO155" t="str">
        <f t="shared" si="88"/>
        <v>0</v>
      </c>
      <c r="AP155" t="str">
        <f t="shared" si="89"/>
        <v xml:space="preserve">["REP"] = 0; </v>
      </c>
      <c r="AQ155">
        <f>IF(LEN(L155)&gt;0,VLOOKUP(L155,Faction!A$2:B$77,2,FALSE),1)</f>
        <v>1</v>
      </c>
      <c r="AR155" t="str">
        <f t="shared" si="90"/>
        <v xml:space="preserve">["FACTION"] = 1; </v>
      </c>
      <c r="AS155" t="str">
        <f t="shared" si="91"/>
        <v xml:space="preserve">["TIER"] = 1; </v>
      </c>
      <c r="AT155" t="str">
        <f t="shared" si="92"/>
        <v xml:space="preserve">["MIN_LVL"] =  "20"; </v>
      </c>
      <c r="AU155" t="str">
        <f t="shared" si="93"/>
        <v/>
      </c>
      <c r="AV155" t="str">
        <f t="shared" si="94"/>
        <v xml:space="preserve">["NAME"] = { ["EN"] = "Heat of Battle"; }; </v>
      </c>
      <c r="AW155" t="str">
        <f t="shared" si="95"/>
        <v xml:space="preserve">["LORE"] = { ["EN"] = "A Guardian's most important role is to ensure the lives of their companions. A Guardian who forgets this creed is no Guardian at all, but a preening fool."; }; </v>
      </c>
      <c r="AX155" t="str">
        <f t="shared" si="96"/>
        <v xml:space="preserve">["SUMMARY"] = { ["EN"] = "Use Thrill of Danger, Overwhelm, or Litany of Defiance in battle 125 times"; }; </v>
      </c>
      <c r="AY155" t="str">
        <f t="shared" si="97"/>
        <v/>
      </c>
      <c r="AZ155" t="str">
        <f t="shared" si="98"/>
        <v>};</v>
      </c>
    </row>
    <row r="156" spans="1:52" x14ac:dyDescent="0.25">
      <c r="A156">
        <v>1879277266</v>
      </c>
      <c r="B156">
        <v>98</v>
      </c>
      <c r="C156" t="s">
        <v>356</v>
      </c>
      <c r="D156" t="s">
        <v>22</v>
      </c>
      <c r="E156" t="s">
        <v>288</v>
      </c>
      <c r="F156" t="s">
        <v>22</v>
      </c>
      <c r="J156">
        <v>5</v>
      </c>
      <c r="M156" t="s">
        <v>3015</v>
      </c>
      <c r="N156" t="s">
        <v>2055</v>
      </c>
      <c r="O156">
        <v>1</v>
      </c>
      <c r="P156">
        <v>20</v>
      </c>
      <c r="T156" t="str">
        <f t="shared" si="71"/>
        <v>[155] = {["ID"] = 1879277266; }; -- Phantom Pain (Guardian)</v>
      </c>
      <c r="U156" s="1" t="str">
        <f t="shared" si="72"/>
        <v>[155] = {["ID"] = 1879277266; ["SAVE_INDEX"] =  98; ["TYPE"] =  8; ["CRV"] = "Class";    ["SUBTYPE"] =  23;                        ["VXP"] = 0; ["LP"] =  5; ["REP"] = 0; ["FACTION"] = 1; ["TIER"] = 1; ["MIN_LVL"] =  "20"; ["NAME"] = { ["EN"] = "Phantom Pain"; }; ["LORE"] = { ["EN"] = "In the heat of battle, pain is to be ignored. You can lick your wounds when your foe has fallen."; }; ["SUMMARY"] = { ["EN"] = "Use Ignore the Pain 350 times"; }; };</v>
      </c>
      <c r="V156">
        <f t="shared" si="73"/>
        <v>155</v>
      </c>
      <c r="W156" t="str">
        <f t="shared" si="74"/>
        <v>[155] = {</v>
      </c>
      <c r="X156" t="str">
        <f t="shared" si="75"/>
        <v xml:space="preserve">["ID"] = 1879277266; </v>
      </c>
      <c r="Y156" t="str">
        <f t="shared" si="76"/>
        <v xml:space="preserve">["ID"] = 1879277266; </v>
      </c>
      <c r="Z156" t="str">
        <f t="shared" si="77"/>
        <v/>
      </c>
      <c r="AA156" t="str">
        <f t="shared" si="78"/>
        <v xml:space="preserve"> (Guardian)</v>
      </c>
      <c r="AB156" s="1" t="str">
        <f t="shared" si="79"/>
        <v xml:space="preserve">["SAVE_INDEX"] =  98; </v>
      </c>
      <c r="AC156">
        <f>VLOOKUP(D156,Type!A$2:B$16,2,FALSE)</f>
        <v>8</v>
      </c>
      <c r="AD156" t="str">
        <f t="shared" si="80"/>
        <v xml:space="preserve">["TYPE"] =  8; </v>
      </c>
      <c r="AE156" t="str">
        <f t="shared" si="81"/>
        <v xml:space="preserve">["CRV"] = "Class";    </v>
      </c>
      <c r="AF156">
        <f>IF(AND(F156="Class",NOT(ISBLANK(E156))),VLOOKUP(E156,Class!A$1:B$12,2,FALSE),"")</f>
        <v>23</v>
      </c>
      <c r="AG156" t="str">
        <f>IF(AND(F156="Vocation",NOT(ISBLANK(E156))),VLOOKUP(E156,Vocation!A$1:B$8,2,FALSE),"")</f>
        <v/>
      </c>
      <c r="AH156" t="str">
        <f>IF(
  LEN(AF156)=0,
    IF(
    LEN(AG156)=0,
    "  0",
    CONCATENATE(REPT(" ",Vocation!B$12-LEN(AG156)),AG156)),
  CONCATENATE(REPT(" ",Vocation!B$12-LEN(AF156)),AF156))</f>
        <v xml:space="preserve"> 23</v>
      </c>
      <c r="AI156" t="str">
        <f t="shared" si="82"/>
        <v xml:space="preserve">["SUBTYPE"] =  23; </v>
      </c>
      <c r="AJ156" t="str">
        <f t="shared" si="83"/>
        <v xml:space="preserve">                       </v>
      </c>
      <c r="AK156" t="str">
        <f t="shared" si="84"/>
        <v>0</v>
      </c>
      <c r="AL156" t="str">
        <f t="shared" si="85"/>
        <v xml:space="preserve">["VXP"] = 0; </v>
      </c>
      <c r="AM156" t="str">
        <f t="shared" si="86"/>
        <v>5</v>
      </c>
      <c r="AN156" t="str">
        <f t="shared" si="87"/>
        <v xml:space="preserve">["LP"] =  5; </v>
      </c>
      <c r="AO156" t="str">
        <f t="shared" si="88"/>
        <v>0</v>
      </c>
      <c r="AP156" t="str">
        <f t="shared" si="89"/>
        <v xml:space="preserve">["REP"] = 0; </v>
      </c>
      <c r="AQ156">
        <f>IF(LEN(L156)&gt;0,VLOOKUP(L156,Faction!A$2:B$77,2,FALSE),1)</f>
        <v>1</v>
      </c>
      <c r="AR156" t="str">
        <f t="shared" si="90"/>
        <v xml:space="preserve">["FACTION"] = 1; </v>
      </c>
      <c r="AS156" t="str">
        <f t="shared" si="91"/>
        <v xml:space="preserve">["TIER"] = 1; </v>
      </c>
      <c r="AT156" t="str">
        <f t="shared" si="92"/>
        <v xml:space="preserve">["MIN_LVL"] =  "20"; </v>
      </c>
      <c r="AU156" t="str">
        <f t="shared" si="93"/>
        <v/>
      </c>
      <c r="AV156" t="str">
        <f t="shared" si="94"/>
        <v xml:space="preserve">["NAME"] = { ["EN"] = "Phantom Pain"; }; </v>
      </c>
      <c r="AW156" t="str">
        <f t="shared" si="95"/>
        <v xml:space="preserve">["LORE"] = { ["EN"] = "In the heat of battle, pain is to be ignored. You can lick your wounds when your foe has fallen."; }; </v>
      </c>
      <c r="AX156" t="str">
        <f t="shared" si="96"/>
        <v xml:space="preserve">["SUMMARY"] = { ["EN"] = "Use Ignore the Pain 350 times"; }; </v>
      </c>
      <c r="AY156" t="str">
        <f t="shared" si="97"/>
        <v/>
      </c>
      <c r="AZ156" t="str">
        <f t="shared" si="98"/>
        <v>};</v>
      </c>
    </row>
    <row r="157" spans="1:52" x14ac:dyDescent="0.25">
      <c r="A157">
        <v>1879277267</v>
      </c>
      <c r="B157">
        <v>99</v>
      </c>
      <c r="C157" t="s">
        <v>357</v>
      </c>
      <c r="D157" t="s">
        <v>22</v>
      </c>
      <c r="E157" t="s">
        <v>288</v>
      </c>
      <c r="F157" t="s">
        <v>22</v>
      </c>
      <c r="J157">
        <v>5</v>
      </c>
      <c r="M157" t="s">
        <v>3016</v>
      </c>
      <c r="N157" t="s">
        <v>1931</v>
      </c>
      <c r="O157">
        <v>1</v>
      </c>
      <c r="P157">
        <v>20</v>
      </c>
      <c r="T157" t="str">
        <f t="shared" si="71"/>
        <v>[156] = {["ID"] = 1879277267; }; -- Grim Challenge (Guardian)</v>
      </c>
      <c r="U157" s="1" t="str">
        <f t="shared" si="72"/>
        <v>[156] = {["ID"] = 1879277267; ["SAVE_INDEX"] =  99; ["TYPE"] =  8; ["CRV"] = "Class";    ["SUBTYPE"] =  23;                        ["VXP"] = 0; ["LP"] =  5; ["REP"] = 0; ["FACTION"] = 1; ["TIER"] = 1; ["MIN_LVL"] =  "20"; ["NAME"] = { ["EN"] = "Grim Challenge"; }; ["LORE"] = { ["EN"] = "A Guardian's task is to protect his allies from the assaults of their foes."; }; ["SUMMARY"] = { ["EN"] = "Use Challenge, Fray the Edge, or Engage 300 times"; }; };</v>
      </c>
      <c r="V157">
        <f t="shared" si="73"/>
        <v>156</v>
      </c>
      <c r="W157" t="str">
        <f t="shared" si="74"/>
        <v>[156] = {</v>
      </c>
      <c r="X157" t="str">
        <f t="shared" si="75"/>
        <v xml:space="preserve">["ID"] = 1879277267; </v>
      </c>
      <c r="Y157" t="str">
        <f t="shared" si="76"/>
        <v xml:space="preserve">["ID"] = 1879277267; </v>
      </c>
      <c r="Z157" t="str">
        <f t="shared" si="77"/>
        <v/>
      </c>
      <c r="AA157" t="str">
        <f t="shared" si="78"/>
        <v xml:space="preserve"> (Guardian)</v>
      </c>
      <c r="AB157" s="1" t="str">
        <f t="shared" si="79"/>
        <v xml:space="preserve">["SAVE_INDEX"] =  99; </v>
      </c>
      <c r="AC157">
        <f>VLOOKUP(D157,Type!A$2:B$16,2,FALSE)</f>
        <v>8</v>
      </c>
      <c r="AD157" t="str">
        <f t="shared" si="80"/>
        <v xml:space="preserve">["TYPE"] =  8; </v>
      </c>
      <c r="AE157" t="str">
        <f t="shared" si="81"/>
        <v xml:space="preserve">["CRV"] = "Class";    </v>
      </c>
      <c r="AF157">
        <f>IF(AND(F157="Class",NOT(ISBLANK(E157))),VLOOKUP(E157,Class!A$1:B$12,2,FALSE),"")</f>
        <v>23</v>
      </c>
      <c r="AG157" t="str">
        <f>IF(AND(F157="Vocation",NOT(ISBLANK(E157))),VLOOKUP(E157,Vocation!A$1:B$8,2,FALSE),"")</f>
        <v/>
      </c>
      <c r="AH157" t="str">
        <f>IF(
  LEN(AF157)=0,
    IF(
    LEN(AG157)=0,
    "  0",
    CONCATENATE(REPT(" ",Vocation!B$12-LEN(AG157)),AG157)),
  CONCATENATE(REPT(" ",Vocation!B$12-LEN(AF157)),AF157))</f>
        <v xml:space="preserve"> 23</v>
      </c>
      <c r="AI157" t="str">
        <f t="shared" si="82"/>
        <v xml:space="preserve">["SUBTYPE"] =  23; </v>
      </c>
      <c r="AJ157" t="str">
        <f t="shared" si="83"/>
        <v xml:space="preserve">                       </v>
      </c>
      <c r="AK157" t="str">
        <f t="shared" si="84"/>
        <v>0</v>
      </c>
      <c r="AL157" t="str">
        <f t="shared" si="85"/>
        <v xml:space="preserve">["VXP"] = 0; </v>
      </c>
      <c r="AM157" t="str">
        <f t="shared" si="86"/>
        <v>5</v>
      </c>
      <c r="AN157" t="str">
        <f t="shared" si="87"/>
        <v xml:space="preserve">["LP"] =  5; </v>
      </c>
      <c r="AO157" t="str">
        <f t="shared" si="88"/>
        <v>0</v>
      </c>
      <c r="AP157" t="str">
        <f t="shared" si="89"/>
        <v xml:space="preserve">["REP"] = 0; </v>
      </c>
      <c r="AQ157">
        <f>IF(LEN(L157)&gt;0,VLOOKUP(L157,Faction!A$2:B$77,2,FALSE),1)</f>
        <v>1</v>
      </c>
      <c r="AR157" t="str">
        <f t="shared" si="90"/>
        <v xml:space="preserve">["FACTION"] = 1; </v>
      </c>
      <c r="AS157" t="str">
        <f t="shared" si="91"/>
        <v xml:space="preserve">["TIER"] = 1; </v>
      </c>
      <c r="AT157" t="str">
        <f t="shared" si="92"/>
        <v xml:space="preserve">["MIN_LVL"] =  "20"; </v>
      </c>
      <c r="AU157" t="str">
        <f t="shared" si="93"/>
        <v/>
      </c>
      <c r="AV157" t="str">
        <f t="shared" si="94"/>
        <v xml:space="preserve">["NAME"] = { ["EN"] = "Grim Challenge"; }; </v>
      </c>
      <c r="AW157" t="str">
        <f t="shared" si="95"/>
        <v xml:space="preserve">["LORE"] = { ["EN"] = "A Guardian's task is to protect his allies from the assaults of their foes."; }; </v>
      </c>
      <c r="AX157" t="str">
        <f t="shared" si="96"/>
        <v xml:space="preserve">["SUMMARY"] = { ["EN"] = "Use Challenge, Fray the Edge, or Engage 300 times"; }; </v>
      </c>
      <c r="AY157" t="str">
        <f t="shared" si="97"/>
        <v/>
      </c>
      <c r="AZ157" t="str">
        <f t="shared" si="98"/>
        <v>};</v>
      </c>
    </row>
    <row r="158" spans="1:52" x14ac:dyDescent="0.25">
      <c r="A158">
        <v>1879277188</v>
      </c>
      <c r="B158">
        <v>326</v>
      </c>
      <c r="C158" s="2" t="s">
        <v>120</v>
      </c>
      <c r="D158" t="s">
        <v>22</v>
      </c>
      <c r="E158" t="s">
        <v>289</v>
      </c>
      <c r="F158" t="s">
        <v>22</v>
      </c>
      <c r="M158" t="s">
        <v>2806</v>
      </c>
      <c r="N158" t="s">
        <v>2047</v>
      </c>
      <c r="O158">
        <v>0</v>
      </c>
      <c r="P158">
        <v>20</v>
      </c>
      <c r="T158" t="str">
        <f t="shared" si="71"/>
        <v>[157] = {["ID"] = 1879277188; }; -- Class Deeds - Tier 4 (Hunter)</v>
      </c>
      <c r="U158" s="1" t="str">
        <f t="shared" si="72"/>
        <v>[157] = {["ID"] = 1879277188; ["SAVE_INDEX"] = 326; ["TYPE"] =  8; ["CRV"] = "Class";    ["SUBTYPE"] = 162;                        ["VXP"] = 0; ["LP"] =  0; ["REP"] = 0; ["FACTION"] = 1; ["TIER"] = 0; ["MIN_LVL"] =  "20"; ["NAME"] = { ["EN"] = "Class Deeds - Tier 4"; }; ["LORE"] = { ["EN"] = "Complete these three deeds to earn a Class Trait Point."; }; ["SUMMARY"] = { ["EN"] = "Complete True Shot, Deadly Precision, and Cut Them Down"; }; };</v>
      </c>
      <c r="V158">
        <f t="shared" si="73"/>
        <v>157</v>
      </c>
      <c r="W158" t="str">
        <f t="shared" si="74"/>
        <v>[157] = {</v>
      </c>
      <c r="X158" t="str">
        <f t="shared" si="75"/>
        <v xml:space="preserve">["ID"] = 1879277188; </v>
      </c>
      <c r="Y158" t="str">
        <f t="shared" si="76"/>
        <v xml:space="preserve">["ID"] = 1879277188; </v>
      </c>
      <c r="Z158" t="str">
        <f t="shared" si="77"/>
        <v/>
      </c>
      <c r="AA158" t="str">
        <f t="shared" si="78"/>
        <v xml:space="preserve"> (Hunter)</v>
      </c>
      <c r="AB158" s="1" t="str">
        <f t="shared" si="79"/>
        <v xml:space="preserve">["SAVE_INDEX"] = 326; </v>
      </c>
      <c r="AC158">
        <f>VLOOKUP(D158,Type!A$2:B$16,2,FALSE)</f>
        <v>8</v>
      </c>
      <c r="AD158" t="str">
        <f t="shared" si="80"/>
        <v xml:space="preserve">["TYPE"] =  8; </v>
      </c>
      <c r="AE158" t="str">
        <f t="shared" si="81"/>
        <v xml:space="preserve">["CRV"] = "Class";    </v>
      </c>
      <c r="AF158">
        <f>IF(AND(F158="Class",NOT(ISBLANK(E158))),VLOOKUP(E158,Class!A$1:B$12,2,FALSE),"")</f>
        <v>162</v>
      </c>
      <c r="AG158" t="str">
        <f>IF(AND(F158="Vocation",NOT(ISBLANK(E158))),VLOOKUP(E158,Vocation!A$1:B$8,2,FALSE),"")</f>
        <v/>
      </c>
      <c r="AH158" t="str">
        <f>IF(
  LEN(AF158)=0,
    IF(
    LEN(AG158)=0,
    "  0",
    CONCATENATE(REPT(" ",Vocation!B$12-LEN(AG158)),AG158)),
  CONCATENATE(REPT(" ",Vocation!B$12-LEN(AF158)),AF158))</f>
        <v>162</v>
      </c>
      <c r="AI158" t="str">
        <f t="shared" si="82"/>
        <v xml:space="preserve">["SUBTYPE"] = 162; </v>
      </c>
      <c r="AJ158" t="str">
        <f t="shared" si="83"/>
        <v xml:space="preserve">                       </v>
      </c>
      <c r="AK158" t="str">
        <f t="shared" si="84"/>
        <v>0</v>
      </c>
      <c r="AL158" t="str">
        <f t="shared" si="85"/>
        <v xml:space="preserve">["VXP"] = 0; </v>
      </c>
      <c r="AM158" t="str">
        <f t="shared" si="86"/>
        <v>0</v>
      </c>
      <c r="AN158" t="str">
        <f t="shared" si="87"/>
        <v xml:space="preserve">["LP"] =  0; </v>
      </c>
      <c r="AO158" t="str">
        <f t="shared" si="88"/>
        <v>0</v>
      </c>
      <c r="AP158" t="str">
        <f t="shared" si="89"/>
        <v xml:space="preserve">["REP"] = 0; </v>
      </c>
      <c r="AQ158">
        <f>IF(LEN(L158)&gt;0,VLOOKUP(L158,Faction!A$2:B$77,2,FALSE),1)</f>
        <v>1</v>
      </c>
      <c r="AR158" t="str">
        <f t="shared" si="90"/>
        <v xml:space="preserve">["FACTION"] = 1; </v>
      </c>
      <c r="AS158" t="str">
        <f t="shared" si="91"/>
        <v xml:space="preserve">["TIER"] = 0; </v>
      </c>
      <c r="AT158" t="str">
        <f t="shared" si="92"/>
        <v xml:space="preserve">["MIN_LVL"] =  "20"; </v>
      </c>
      <c r="AU158" t="str">
        <f t="shared" si="93"/>
        <v/>
      </c>
      <c r="AV158" t="str">
        <f t="shared" si="94"/>
        <v xml:space="preserve">["NAME"] = { ["EN"] = "Class Deeds - Tier 4"; }; </v>
      </c>
      <c r="AW158" t="str">
        <f t="shared" si="95"/>
        <v xml:space="preserve">["LORE"] = { ["EN"] = "Complete these three deeds to earn a Class Trait Point."; }; </v>
      </c>
      <c r="AX158" t="str">
        <f t="shared" si="96"/>
        <v xml:space="preserve">["SUMMARY"] = { ["EN"] = "Complete True Shot, Deadly Precision, and Cut Them Down"; }; </v>
      </c>
      <c r="AY158" t="str">
        <f t="shared" si="97"/>
        <v/>
      </c>
      <c r="AZ158" t="str">
        <f t="shared" si="98"/>
        <v>};</v>
      </c>
    </row>
    <row r="159" spans="1:52" x14ac:dyDescent="0.25">
      <c r="A159">
        <v>1879277289</v>
      </c>
      <c r="B159">
        <v>100</v>
      </c>
      <c r="C159" t="s">
        <v>358</v>
      </c>
      <c r="D159" t="s">
        <v>22</v>
      </c>
      <c r="E159" t="s">
        <v>289</v>
      </c>
      <c r="F159" t="s">
        <v>22</v>
      </c>
      <c r="J159">
        <v>5</v>
      </c>
      <c r="M159" t="s">
        <v>3017</v>
      </c>
      <c r="N159" t="s">
        <v>1938</v>
      </c>
      <c r="O159">
        <v>1</v>
      </c>
      <c r="P159">
        <v>20</v>
      </c>
      <c r="T159" t="str">
        <f t="shared" si="71"/>
        <v>[158] = {["ID"] = 1879277289; }; -- True Shot (Hunter)</v>
      </c>
      <c r="U159" s="1" t="str">
        <f t="shared" si="72"/>
        <v>[158] = {["ID"] = 1879277289; ["SAVE_INDEX"] = 100; ["TYPE"] =  8; ["CRV"] = "Class";    ["SUBTYPE"] = 162;                        ["VXP"] = 0; ["LP"] =  5; ["REP"] = 0; ["FACTION"] = 1; ["TIER"] = 1; ["MIN_LVL"] =  "20"; ["NAME"] = { ["EN"] = "True Shot"; }; ["LORE"] = { ["EN"] = "Few of your foes are foolish enough to take to the field of battle without armour, but every armour has its flaws."; }; ["SUMMARY"] = { ["EN"] = "Critically hit enemies with Penetrating Shot 1000 times."; }; };</v>
      </c>
      <c r="V159">
        <f t="shared" si="73"/>
        <v>158</v>
      </c>
      <c r="W159" t="str">
        <f t="shared" si="74"/>
        <v>[158] = {</v>
      </c>
      <c r="X159" t="str">
        <f t="shared" si="75"/>
        <v xml:space="preserve">["ID"] = 1879277289; </v>
      </c>
      <c r="Y159" t="str">
        <f t="shared" si="76"/>
        <v xml:space="preserve">["ID"] = 1879277289; </v>
      </c>
      <c r="Z159" t="str">
        <f t="shared" si="77"/>
        <v/>
      </c>
      <c r="AA159" t="str">
        <f t="shared" si="78"/>
        <v xml:space="preserve"> (Hunter)</v>
      </c>
      <c r="AB159" s="1" t="str">
        <f t="shared" si="79"/>
        <v xml:space="preserve">["SAVE_INDEX"] = 100; </v>
      </c>
      <c r="AC159">
        <f>VLOOKUP(D159,Type!A$2:B$16,2,FALSE)</f>
        <v>8</v>
      </c>
      <c r="AD159" t="str">
        <f t="shared" si="80"/>
        <v xml:space="preserve">["TYPE"] =  8; </v>
      </c>
      <c r="AE159" t="str">
        <f t="shared" si="81"/>
        <v xml:space="preserve">["CRV"] = "Class";    </v>
      </c>
      <c r="AF159">
        <f>IF(AND(F159="Class",NOT(ISBLANK(E159))),VLOOKUP(E159,Class!A$1:B$12,2,FALSE),"")</f>
        <v>162</v>
      </c>
      <c r="AG159" t="str">
        <f>IF(AND(F159="Vocation",NOT(ISBLANK(E159))),VLOOKUP(E159,Vocation!A$1:B$8,2,FALSE),"")</f>
        <v/>
      </c>
      <c r="AH159" t="str">
        <f>IF(
  LEN(AF159)=0,
    IF(
    LEN(AG159)=0,
    "  0",
    CONCATENATE(REPT(" ",Vocation!B$12-LEN(AG159)),AG159)),
  CONCATENATE(REPT(" ",Vocation!B$12-LEN(AF159)),AF159))</f>
        <v>162</v>
      </c>
      <c r="AI159" t="str">
        <f t="shared" si="82"/>
        <v xml:space="preserve">["SUBTYPE"] = 162; </v>
      </c>
      <c r="AJ159" t="str">
        <f t="shared" si="83"/>
        <v xml:space="preserve">                       </v>
      </c>
      <c r="AK159" t="str">
        <f t="shared" si="84"/>
        <v>0</v>
      </c>
      <c r="AL159" t="str">
        <f t="shared" si="85"/>
        <v xml:space="preserve">["VXP"] = 0; </v>
      </c>
      <c r="AM159" t="str">
        <f t="shared" si="86"/>
        <v>5</v>
      </c>
      <c r="AN159" t="str">
        <f t="shared" si="87"/>
        <v xml:space="preserve">["LP"] =  5; </v>
      </c>
      <c r="AO159" t="str">
        <f t="shared" si="88"/>
        <v>0</v>
      </c>
      <c r="AP159" t="str">
        <f t="shared" si="89"/>
        <v xml:space="preserve">["REP"] = 0; </v>
      </c>
      <c r="AQ159">
        <f>IF(LEN(L159)&gt;0,VLOOKUP(L159,Faction!A$2:B$77,2,FALSE),1)</f>
        <v>1</v>
      </c>
      <c r="AR159" t="str">
        <f t="shared" si="90"/>
        <v xml:space="preserve">["FACTION"] = 1; </v>
      </c>
      <c r="AS159" t="str">
        <f t="shared" si="91"/>
        <v xml:space="preserve">["TIER"] = 1; </v>
      </c>
      <c r="AT159" t="str">
        <f t="shared" si="92"/>
        <v xml:space="preserve">["MIN_LVL"] =  "20"; </v>
      </c>
      <c r="AU159" t="str">
        <f t="shared" si="93"/>
        <v/>
      </c>
      <c r="AV159" t="str">
        <f t="shared" si="94"/>
        <v xml:space="preserve">["NAME"] = { ["EN"] = "True Shot"; }; </v>
      </c>
      <c r="AW159" t="str">
        <f t="shared" si="95"/>
        <v xml:space="preserve">["LORE"] = { ["EN"] = "Few of your foes are foolish enough to take to the field of battle without armour, but every armour has its flaws."; }; </v>
      </c>
      <c r="AX159" t="str">
        <f t="shared" si="96"/>
        <v xml:space="preserve">["SUMMARY"] = { ["EN"] = "Critically hit enemies with Penetrating Shot 1000 times."; }; </v>
      </c>
      <c r="AY159" t="str">
        <f t="shared" si="97"/>
        <v/>
      </c>
      <c r="AZ159" t="str">
        <f t="shared" si="98"/>
        <v>};</v>
      </c>
    </row>
    <row r="160" spans="1:52" x14ac:dyDescent="0.25">
      <c r="A160">
        <v>1879277294</v>
      </c>
      <c r="B160">
        <v>101</v>
      </c>
      <c r="C160" t="s">
        <v>359</v>
      </c>
      <c r="D160" t="s">
        <v>22</v>
      </c>
      <c r="E160" t="s">
        <v>289</v>
      </c>
      <c r="F160" t="s">
        <v>22</v>
      </c>
      <c r="J160">
        <v>5</v>
      </c>
      <c r="M160" t="s">
        <v>369</v>
      </c>
      <c r="N160" t="s">
        <v>1937</v>
      </c>
      <c r="O160">
        <v>1</v>
      </c>
      <c r="P160">
        <v>20</v>
      </c>
      <c r="T160" t="str">
        <f t="shared" si="71"/>
        <v>[159] = {["ID"] = 1879277294; }; -- Deadly Precision (Hunter)</v>
      </c>
      <c r="U160" s="1" t="str">
        <f t="shared" si="72"/>
        <v>[159] = {["ID"] = 1879277294; ["SAVE_INDEX"] = 101; ["TYPE"] =  8; ["CRV"] = "Class";    ["SUBTYPE"] = 162;                        ["VXP"] = 0; ["LP"] =  5; ["REP"] = 0; ["FACTION"] = 1; ["TIER"] = 1; ["MIN_LVL"] =  "20"; ["NAME"] = { ["EN"] = "Deadly Precision"; }; ["LORE"] = { ["EN"] = "Hunters cannot rely on brute force to achieve victory in battle, so it is important to find your enemy's weaknesses."; }; ["SUMMARY"] = { ["EN"] = "Land critical hits with your bow skills 500 times."; }; };</v>
      </c>
      <c r="V160">
        <f t="shared" si="73"/>
        <v>159</v>
      </c>
      <c r="W160" t="str">
        <f t="shared" si="74"/>
        <v>[159] = {</v>
      </c>
      <c r="X160" t="str">
        <f t="shared" si="75"/>
        <v xml:space="preserve">["ID"] = 1879277294; </v>
      </c>
      <c r="Y160" t="str">
        <f t="shared" si="76"/>
        <v xml:space="preserve">["ID"] = 1879277294; </v>
      </c>
      <c r="Z160" t="str">
        <f t="shared" si="77"/>
        <v/>
      </c>
      <c r="AA160" t="str">
        <f t="shared" si="78"/>
        <v xml:space="preserve"> (Hunter)</v>
      </c>
      <c r="AB160" s="1" t="str">
        <f t="shared" si="79"/>
        <v xml:space="preserve">["SAVE_INDEX"] = 101; </v>
      </c>
      <c r="AC160">
        <f>VLOOKUP(D160,Type!A$2:B$16,2,FALSE)</f>
        <v>8</v>
      </c>
      <c r="AD160" t="str">
        <f t="shared" si="80"/>
        <v xml:space="preserve">["TYPE"] =  8; </v>
      </c>
      <c r="AE160" t="str">
        <f t="shared" si="81"/>
        <v xml:space="preserve">["CRV"] = "Class";    </v>
      </c>
      <c r="AF160">
        <f>IF(AND(F160="Class",NOT(ISBLANK(E160))),VLOOKUP(E160,Class!A$1:B$12,2,FALSE),"")</f>
        <v>162</v>
      </c>
      <c r="AG160" t="str">
        <f>IF(AND(F160="Vocation",NOT(ISBLANK(E160))),VLOOKUP(E160,Vocation!A$1:B$8,2,FALSE),"")</f>
        <v/>
      </c>
      <c r="AH160" t="str">
        <f>IF(
  LEN(AF160)=0,
    IF(
    LEN(AG160)=0,
    "  0",
    CONCATENATE(REPT(" ",Vocation!B$12-LEN(AG160)),AG160)),
  CONCATENATE(REPT(" ",Vocation!B$12-LEN(AF160)),AF160))</f>
        <v>162</v>
      </c>
      <c r="AI160" t="str">
        <f t="shared" si="82"/>
        <v xml:space="preserve">["SUBTYPE"] = 162; </v>
      </c>
      <c r="AJ160" t="str">
        <f t="shared" si="83"/>
        <v xml:space="preserve">                       </v>
      </c>
      <c r="AK160" t="str">
        <f t="shared" si="84"/>
        <v>0</v>
      </c>
      <c r="AL160" t="str">
        <f t="shared" si="85"/>
        <v xml:space="preserve">["VXP"] = 0; </v>
      </c>
      <c r="AM160" t="str">
        <f t="shared" si="86"/>
        <v>5</v>
      </c>
      <c r="AN160" t="str">
        <f t="shared" si="87"/>
        <v xml:space="preserve">["LP"] =  5; </v>
      </c>
      <c r="AO160" t="str">
        <f t="shared" si="88"/>
        <v>0</v>
      </c>
      <c r="AP160" t="str">
        <f t="shared" si="89"/>
        <v xml:space="preserve">["REP"] = 0; </v>
      </c>
      <c r="AQ160">
        <f>IF(LEN(L160)&gt;0,VLOOKUP(L160,Faction!A$2:B$77,2,FALSE),1)</f>
        <v>1</v>
      </c>
      <c r="AR160" t="str">
        <f t="shared" si="90"/>
        <v xml:space="preserve">["FACTION"] = 1; </v>
      </c>
      <c r="AS160" t="str">
        <f t="shared" si="91"/>
        <v xml:space="preserve">["TIER"] = 1; </v>
      </c>
      <c r="AT160" t="str">
        <f t="shared" si="92"/>
        <v xml:space="preserve">["MIN_LVL"] =  "20"; </v>
      </c>
      <c r="AU160" t="str">
        <f t="shared" si="93"/>
        <v/>
      </c>
      <c r="AV160" t="str">
        <f t="shared" si="94"/>
        <v xml:space="preserve">["NAME"] = { ["EN"] = "Deadly Precision"; }; </v>
      </c>
      <c r="AW160" t="str">
        <f t="shared" si="95"/>
        <v xml:space="preserve">["LORE"] = { ["EN"] = "Hunters cannot rely on brute force to achieve victory in battle, so it is important to find your enemy's weaknesses."; }; </v>
      </c>
      <c r="AX160" t="str">
        <f t="shared" si="96"/>
        <v xml:space="preserve">["SUMMARY"] = { ["EN"] = "Land critical hits with your bow skills 500 times."; }; </v>
      </c>
      <c r="AY160" t="str">
        <f t="shared" si="97"/>
        <v/>
      </c>
      <c r="AZ160" t="str">
        <f t="shared" si="98"/>
        <v>};</v>
      </c>
    </row>
    <row r="161" spans="1:52" x14ac:dyDescent="0.25">
      <c r="A161">
        <v>1879277292</v>
      </c>
      <c r="B161">
        <v>102</v>
      </c>
      <c r="C161" t="s">
        <v>360</v>
      </c>
      <c r="D161" t="s">
        <v>22</v>
      </c>
      <c r="E161" t="s">
        <v>289</v>
      </c>
      <c r="F161" t="s">
        <v>22</v>
      </c>
      <c r="J161">
        <v>5</v>
      </c>
      <c r="M161" t="s">
        <v>3018</v>
      </c>
      <c r="N161" t="s">
        <v>2061</v>
      </c>
      <c r="O161">
        <v>1</v>
      </c>
      <c r="P161">
        <v>20</v>
      </c>
      <c r="T161" t="str">
        <f t="shared" si="71"/>
        <v>[160] = {["ID"] = 1879277292; }; -- Cut Them Down (Hunter)</v>
      </c>
      <c r="U161" s="1" t="str">
        <f t="shared" si="72"/>
        <v>[160] = {["ID"] = 1879277292; ["SAVE_INDEX"] = 102; ["TYPE"] =  8; ["CRV"] = "Class";    ["SUBTYPE"] = 162;                        ["VXP"] = 0; ["LP"] =  5; ["REP"] = 0; ["FACTION"] = 1; ["TIER"] = 1; ["MIN_LVL"] =  "20"; ["NAME"] = { ["EN"] = "Cut Them Down"; }; ["LORE"] = { ["EN"] = "The Hunter depends on disabling their enemies at key moments in combat to emerge victorious."; }; ["SUMMARY"] = { ["EN"] = "Use Low Cut 150 times."; }; };</v>
      </c>
      <c r="V161">
        <f t="shared" si="73"/>
        <v>160</v>
      </c>
      <c r="W161" t="str">
        <f t="shared" si="74"/>
        <v>[160] = {</v>
      </c>
      <c r="X161" t="str">
        <f t="shared" si="75"/>
        <v xml:space="preserve">["ID"] = 1879277292; </v>
      </c>
      <c r="Y161" t="str">
        <f t="shared" si="76"/>
        <v xml:space="preserve">["ID"] = 1879277292; </v>
      </c>
      <c r="Z161" t="str">
        <f t="shared" si="77"/>
        <v/>
      </c>
      <c r="AA161" t="str">
        <f t="shared" si="78"/>
        <v xml:space="preserve"> (Hunter)</v>
      </c>
      <c r="AB161" s="1" t="str">
        <f t="shared" si="79"/>
        <v xml:space="preserve">["SAVE_INDEX"] = 102; </v>
      </c>
      <c r="AC161">
        <f>VLOOKUP(D161,Type!A$2:B$16,2,FALSE)</f>
        <v>8</v>
      </c>
      <c r="AD161" t="str">
        <f t="shared" si="80"/>
        <v xml:space="preserve">["TYPE"] =  8; </v>
      </c>
      <c r="AE161" t="str">
        <f t="shared" si="81"/>
        <v xml:space="preserve">["CRV"] = "Class";    </v>
      </c>
      <c r="AF161">
        <f>IF(AND(F161="Class",NOT(ISBLANK(E161))),VLOOKUP(E161,Class!A$1:B$12,2,FALSE),"")</f>
        <v>162</v>
      </c>
      <c r="AG161" t="str">
        <f>IF(AND(F161="Vocation",NOT(ISBLANK(E161))),VLOOKUP(E161,Vocation!A$1:B$8,2,FALSE),"")</f>
        <v/>
      </c>
      <c r="AH161" t="str">
        <f>IF(
  LEN(AF161)=0,
    IF(
    LEN(AG161)=0,
    "  0",
    CONCATENATE(REPT(" ",Vocation!B$12-LEN(AG161)),AG161)),
  CONCATENATE(REPT(" ",Vocation!B$12-LEN(AF161)),AF161))</f>
        <v>162</v>
      </c>
      <c r="AI161" t="str">
        <f t="shared" si="82"/>
        <v xml:space="preserve">["SUBTYPE"] = 162; </v>
      </c>
      <c r="AJ161" t="str">
        <f t="shared" si="83"/>
        <v xml:space="preserve">                       </v>
      </c>
      <c r="AK161" t="str">
        <f t="shared" si="84"/>
        <v>0</v>
      </c>
      <c r="AL161" t="str">
        <f t="shared" si="85"/>
        <v xml:space="preserve">["VXP"] = 0; </v>
      </c>
      <c r="AM161" t="str">
        <f t="shared" si="86"/>
        <v>5</v>
      </c>
      <c r="AN161" t="str">
        <f t="shared" si="87"/>
        <v xml:space="preserve">["LP"] =  5; </v>
      </c>
      <c r="AO161" t="str">
        <f t="shared" si="88"/>
        <v>0</v>
      </c>
      <c r="AP161" t="str">
        <f t="shared" si="89"/>
        <v xml:space="preserve">["REP"] = 0; </v>
      </c>
      <c r="AQ161">
        <f>IF(LEN(L161)&gt;0,VLOOKUP(L161,Faction!A$2:B$77,2,FALSE),1)</f>
        <v>1</v>
      </c>
      <c r="AR161" t="str">
        <f t="shared" si="90"/>
        <v xml:space="preserve">["FACTION"] = 1; </v>
      </c>
      <c r="AS161" t="str">
        <f t="shared" si="91"/>
        <v xml:space="preserve">["TIER"] = 1; </v>
      </c>
      <c r="AT161" t="str">
        <f t="shared" si="92"/>
        <v xml:space="preserve">["MIN_LVL"] =  "20"; </v>
      </c>
      <c r="AU161" t="str">
        <f t="shared" si="93"/>
        <v/>
      </c>
      <c r="AV161" t="str">
        <f t="shared" si="94"/>
        <v xml:space="preserve">["NAME"] = { ["EN"] = "Cut Them Down"; }; </v>
      </c>
      <c r="AW161" t="str">
        <f t="shared" si="95"/>
        <v xml:space="preserve">["LORE"] = { ["EN"] = "The Hunter depends on disabling their enemies at key moments in combat to emerge victorious."; }; </v>
      </c>
      <c r="AX161" t="str">
        <f t="shared" si="96"/>
        <v xml:space="preserve">["SUMMARY"] = { ["EN"] = "Use Low Cut 150 times."; }; </v>
      </c>
      <c r="AY161" t="str">
        <f t="shared" si="97"/>
        <v/>
      </c>
      <c r="AZ161" t="str">
        <f t="shared" si="98"/>
        <v>};</v>
      </c>
    </row>
    <row r="162" spans="1:52" x14ac:dyDescent="0.25">
      <c r="A162">
        <v>1879277192</v>
      </c>
      <c r="B162">
        <v>327</v>
      </c>
      <c r="C162" s="2" t="s">
        <v>120</v>
      </c>
      <c r="D162" t="s">
        <v>22</v>
      </c>
      <c r="E162" t="s">
        <v>290</v>
      </c>
      <c r="F162" t="s">
        <v>22</v>
      </c>
      <c r="M162" t="s">
        <v>2807</v>
      </c>
      <c r="N162" t="s">
        <v>2047</v>
      </c>
      <c r="O162">
        <v>0</v>
      </c>
      <c r="P162">
        <v>20</v>
      </c>
      <c r="T162" t="str">
        <f t="shared" si="71"/>
        <v>[161] = {["ID"] = 1879277192; }; -- Class Deeds - Tier 4 (Lore-master)</v>
      </c>
      <c r="U162" s="1" t="str">
        <f t="shared" si="72"/>
        <v>[161] = {["ID"] = 1879277192; ["SAVE_INDEX"] = 327; ["TYPE"] =  8; ["CRV"] = "Class";    ["SUBTYPE"] = 185;                        ["VXP"] = 0; ["LP"] =  0; ["REP"] = 0; ["FACTION"] = 1; ["TIER"] = 0; ["MIN_LVL"] =  "20"; ["NAME"] = { ["EN"] = "Class Deeds - Tier 4"; }; ["LORE"] = { ["EN"] = "Complete these three deeds to earn a Class Trait Point."; }; ["SUMMARY"] = { ["EN"] = "Complete Harmony with Nature, Subtlety of Wisdom, and Improved Inner Flame"; }; };</v>
      </c>
      <c r="V162">
        <f t="shared" si="73"/>
        <v>161</v>
      </c>
      <c r="W162" t="str">
        <f t="shared" si="74"/>
        <v>[161] = {</v>
      </c>
      <c r="X162" t="str">
        <f t="shared" si="75"/>
        <v xml:space="preserve">["ID"] = 1879277192; </v>
      </c>
      <c r="Y162" t="str">
        <f t="shared" si="76"/>
        <v xml:space="preserve">["ID"] = 1879277192; </v>
      </c>
      <c r="Z162" t="str">
        <f t="shared" si="77"/>
        <v/>
      </c>
      <c r="AA162" t="str">
        <f t="shared" si="78"/>
        <v xml:space="preserve"> (Lore-master)</v>
      </c>
      <c r="AB162" s="1" t="str">
        <f t="shared" si="79"/>
        <v xml:space="preserve">["SAVE_INDEX"] = 327; </v>
      </c>
      <c r="AC162">
        <f>VLOOKUP(D162,Type!A$2:B$16,2,FALSE)</f>
        <v>8</v>
      </c>
      <c r="AD162" t="str">
        <f t="shared" si="80"/>
        <v xml:space="preserve">["TYPE"] =  8; </v>
      </c>
      <c r="AE162" t="str">
        <f t="shared" si="81"/>
        <v xml:space="preserve">["CRV"] = "Class";    </v>
      </c>
      <c r="AF162">
        <f>IF(AND(F162="Class",NOT(ISBLANK(E162))),VLOOKUP(E162,Class!A$1:B$12,2,FALSE),"")</f>
        <v>185</v>
      </c>
      <c r="AG162" t="str">
        <f>IF(AND(F162="Vocation",NOT(ISBLANK(E162))),VLOOKUP(E162,Vocation!A$1:B$8,2,FALSE),"")</f>
        <v/>
      </c>
      <c r="AH162" t="str">
        <f>IF(
  LEN(AF162)=0,
    IF(
    LEN(AG162)=0,
    "  0",
    CONCATENATE(REPT(" ",Vocation!B$12-LEN(AG162)),AG162)),
  CONCATENATE(REPT(" ",Vocation!B$12-LEN(AF162)),AF162))</f>
        <v>185</v>
      </c>
      <c r="AI162" t="str">
        <f t="shared" si="82"/>
        <v xml:space="preserve">["SUBTYPE"] = 185; </v>
      </c>
      <c r="AJ162" t="str">
        <f t="shared" si="83"/>
        <v xml:space="preserve">                       </v>
      </c>
      <c r="AK162" t="str">
        <f t="shared" si="84"/>
        <v>0</v>
      </c>
      <c r="AL162" t="str">
        <f t="shared" si="85"/>
        <v xml:space="preserve">["VXP"] = 0; </v>
      </c>
      <c r="AM162" t="str">
        <f t="shared" si="86"/>
        <v>0</v>
      </c>
      <c r="AN162" t="str">
        <f t="shared" si="87"/>
        <v xml:space="preserve">["LP"] =  0; </v>
      </c>
      <c r="AO162" t="str">
        <f t="shared" si="88"/>
        <v>0</v>
      </c>
      <c r="AP162" t="str">
        <f t="shared" si="89"/>
        <v xml:space="preserve">["REP"] = 0; </v>
      </c>
      <c r="AQ162">
        <f>IF(LEN(L162)&gt;0,VLOOKUP(L162,Faction!A$2:B$77,2,FALSE),1)</f>
        <v>1</v>
      </c>
      <c r="AR162" t="str">
        <f t="shared" si="90"/>
        <v xml:space="preserve">["FACTION"] = 1; </v>
      </c>
      <c r="AS162" t="str">
        <f t="shared" si="91"/>
        <v xml:space="preserve">["TIER"] = 0; </v>
      </c>
      <c r="AT162" t="str">
        <f t="shared" si="92"/>
        <v xml:space="preserve">["MIN_LVL"] =  "20"; </v>
      </c>
      <c r="AU162" t="str">
        <f t="shared" si="93"/>
        <v/>
      </c>
      <c r="AV162" t="str">
        <f t="shared" si="94"/>
        <v xml:space="preserve">["NAME"] = { ["EN"] = "Class Deeds - Tier 4"; }; </v>
      </c>
      <c r="AW162" t="str">
        <f t="shared" si="95"/>
        <v xml:space="preserve">["LORE"] = { ["EN"] = "Complete these three deeds to earn a Class Trait Point."; }; </v>
      </c>
      <c r="AX162" t="str">
        <f t="shared" si="96"/>
        <v xml:space="preserve">["SUMMARY"] = { ["EN"] = "Complete Harmony with Nature, Subtlety of Wisdom, and Improved Inner Flame"; }; </v>
      </c>
      <c r="AY162" t="str">
        <f t="shared" si="97"/>
        <v/>
      </c>
      <c r="AZ162" t="str">
        <f t="shared" si="98"/>
        <v>};</v>
      </c>
    </row>
    <row r="163" spans="1:52" x14ac:dyDescent="0.25">
      <c r="A163">
        <v>1879277287</v>
      </c>
      <c r="B163">
        <v>103</v>
      </c>
      <c r="C163" t="s">
        <v>361</v>
      </c>
      <c r="D163" t="s">
        <v>22</v>
      </c>
      <c r="E163" t="s">
        <v>290</v>
      </c>
      <c r="F163" t="s">
        <v>22</v>
      </c>
      <c r="J163">
        <v>5</v>
      </c>
      <c r="M163" t="s">
        <v>3019</v>
      </c>
      <c r="N163" t="s">
        <v>1947</v>
      </c>
      <c r="O163">
        <v>1</v>
      </c>
      <c r="P163">
        <v>20</v>
      </c>
      <c r="T163" t="str">
        <f t="shared" si="71"/>
        <v>[162] = {["ID"] = 1879277287; }; -- Harmony with Nature (Lore-master)</v>
      </c>
      <c r="U163" s="1" t="str">
        <f t="shared" si="72"/>
        <v>[162] = {["ID"] = 1879277287; ["SAVE_INDEX"] = 103; ["TYPE"] =  8; ["CRV"] = "Class";    ["SUBTYPE"] = 185;                        ["VXP"] = 0; ["LP"] =  5; ["REP"] = 0; ["FACTION"] = 1; ["TIER"] = 1; ["MIN_LVL"] =  "20"; ["NAME"] = { ["EN"] = "Harmony with Nature"; }; ["LORE"] = { ["EN"] = "Lore-masters are often said to be in harmony with the forces of nature. It is sometimes difficult to understand what is so harmonious about the earth-rents they just ripped open under an enemy's feet however."; }; ["SUMMARY"] = { ["EN"] = "Strike with Cracked Earth 400 times."; }; };</v>
      </c>
      <c r="V163">
        <f t="shared" si="73"/>
        <v>162</v>
      </c>
      <c r="W163" t="str">
        <f t="shared" si="74"/>
        <v>[162] = {</v>
      </c>
      <c r="X163" t="str">
        <f t="shared" si="75"/>
        <v xml:space="preserve">["ID"] = 1879277287; </v>
      </c>
      <c r="Y163" t="str">
        <f t="shared" si="76"/>
        <v xml:space="preserve">["ID"] = 1879277287; </v>
      </c>
      <c r="Z163" t="str">
        <f t="shared" si="77"/>
        <v/>
      </c>
      <c r="AA163" t="str">
        <f t="shared" si="78"/>
        <v xml:space="preserve"> (Lore-master)</v>
      </c>
      <c r="AB163" s="1" t="str">
        <f t="shared" si="79"/>
        <v xml:space="preserve">["SAVE_INDEX"] = 103; </v>
      </c>
      <c r="AC163">
        <f>VLOOKUP(D163,Type!A$2:B$16,2,FALSE)</f>
        <v>8</v>
      </c>
      <c r="AD163" t="str">
        <f t="shared" si="80"/>
        <v xml:space="preserve">["TYPE"] =  8; </v>
      </c>
      <c r="AE163" t="str">
        <f t="shared" si="81"/>
        <v xml:space="preserve">["CRV"] = "Class";    </v>
      </c>
      <c r="AF163">
        <f>IF(AND(F163="Class",NOT(ISBLANK(E163))),VLOOKUP(E163,Class!A$1:B$12,2,FALSE),"")</f>
        <v>185</v>
      </c>
      <c r="AG163" t="str">
        <f>IF(AND(F163="Vocation",NOT(ISBLANK(E163))),VLOOKUP(E163,Vocation!A$1:B$8,2,FALSE),"")</f>
        <v/>
      </c>
      <c r="AH163" t="str">
        <f>IF(
  LEN(AF163)=0,
    IF(
    LEN(AG163)=0,
    "  0",
    CONCATENATE(REPT(" ",Vocation!B$12-LEN(AG163)),AG163)),
  CONCATENATE(REPT(" ",Vocation!B$12-LEN(AF163)),AF163))</f>
        <v>185</v>
      </c>
      <c r="AI163" t="str">
        <f t="shared" si="82"/>
        <v xml:space="preserve">["SUBTYPE"] = 185; </v>
      </c>
      <c r="AJ163" t="str">
        <f t="shared" si="83"/>
        <v xml:space="preserve">                       </v>
      </c>
      <c r="AK163" t="str">
        <f t="shared" si="84"/>
        <v>0</v>
      </c>
      <c r="AL163" t="str">
        <f t="shared" si="85"/>
        <v xml:space="preserve">["VXP"] = 0; </v>
      </c>
      <c r="AM163" t="str">
        <f t="shared" si="86"/>
        <v>5</v>
      </c>
      <c r="AN163" t="str">
        <f t="shared" si="87"/>
        <v xml:space="preserve">["LP"] =  5; </v>
      </c>
      <c r="AO163" t="str">
        <f t="shared" si="88"/>
        <v>0</v>
      </c>
      <c r="AP163" t="str">
        <f t="shared" si="89"/>
        <v xml:space="preserve">["REP"] = 0; </v>
      </c>
      <c r="AQ163">
        <f>IF(LEN(L163)&gt;0,VLOOKUP(L163,Faction!A$2:B$77,2,FALSE),1)</f>
        <v>1</v>
      </c>
      <c r="AR163" t="str">
        <f t="shared" si="90"/>
        <v xml:space="preserve">["FACTION"] = 1; </v>
      </c>
      <c r="AS163" t="str">
        <f t="shared" si="91"/>
        <v xml:space="preserve">["TIER"] = 1; </v>
      </c>
      <c r="AT163" t="str">
        <f t="shared" si="92"/>
        <v xml:space="preserve">["MIN_LVL"] =  "20"; </v>
      </c>
      <c r="AU163" t="str">
        <f t="shared" si="93"/>
        <v/>
      </c>
      <c r="AV163" t="str">
        <f t="shared" si="94"/>
        <v xml:space="preserve">["NAME"] = { ["EN"] = "Harmony with Nature"; }; </v>
      </c>
      <c r="AW163" t="str">
        <f t="shared" si="95"/>
        <v xml:space="preserve">["LORE"] = { ["EN"] = "Lore-masters are often said to be in harmony with the forces of nature. It is sometimes difficult to understand what is so harmonious about the earth-rents they just ripped open under an enemy's feet however."; }; </v>
      </c>
      <c r="AX163" t="str">
        <f t="shared" si="96"/>
        <v xml:space="preserve">["SUMMARY"] = { ["EN"] = "Strike with Cracked Earth 400 times."; }; </v>
      </c>
      <c r="AY163" t="str">
        <f t="shared" si="97"/>
        <v/>
      </c>
      <c r="AZ163" t="str">
        <f t="shared" si="98"/>
        <v>};</v>
      </c>
    </row>
    <row r="164" spans="1:52" x14ac:dyDescent="0.25">
      <c r="A164">
        <v>1879277283</v>
      </c>
      <c r="B164">
        <v>104</v>
      </c>
      <c r="C164" t="s">
        <v>362</v>
      </c>
      <c r="D164" t="s">
        <v>22</v>
      </c>
      <c r="E164" t="s">
        <v>290</v>
      </c>
      <c r="F164" t="s">
        <v>22</v>
      </c>
      <c r="J164">
        <v>5</v>
      </c>
      <c r="M164" t="s">
        <v>3020</v>
      </c>
      <c r="N164" t="s">
        <v>1949</v>
      </c>
      <c r="O164">
        <v>1</v>
      </c>
      <c r="P164">
        <v>20</v>
      </c>
      <c r="T164" t="str">
        <f t="shared" si="71"/>
        <v>[163] = {["ID"] = 1879277283; }; -- Subtlety of Wisdom (Lore-master)</v>
      </c>
      <c r="U164" s="1" t="str">
        <f t="shared" si="72"/>
        <v>[163] = {["ID"] = 1879277283; ["SAVE_INDEX"] = 104; ["TYPE"] =  8; ["CRV"] = "Class";    ["SUBTYPE"] = 185;                        ["VXP"] = 0; ["LP"] =  5; ["REP"] = 0; ["FACTION"] = 1; ["TIER"] = 1; ["MIN_LVL"] =  "20"; ["NAME"] = { ["EN"] = "Subtlety of Wisdom"; }; ["LORE"] = { ["EN"] = "Many Lore-masters choose to forsake the garish magics of thunderous fire and glamour, for they may bring the wrath of the Enemy quickly upon them."; }; ["SUMMARY"] = { ["EN"] = "Use Blinding Flash 400 times."; }; };</v>
      </c>
      <c r="V164">
        <f t="shared" si="73"/>
        <v>163</v>
      </c>
      <c r="W164" t="str">
        <f t="shared" si="74"/>
        <v>[163] = {</v>
      </c>
      <c r="X164" t="str">
        <f t="shared" si="75"/>
        <v xml:space="preserve">["ID"] = 1879277283; </v>
      </c>
      <c r="Y164" t="str">
        <f t="shared" si="76"/>
        <v xml:space="preserve">["ID"] = 1879277283; </v>
      </c>
      <c r="Z164" t="str">
        <f t="shared" si="77"/>
        <v/>
      </c>
      <c r="AA164" t="str">
        <f t="shared" si="78"/>
        <v xml:space="preserve"> (Lore-master)</v>
      </c>
      <c r="AB164" s="1" t="str">
        <f t="shared" si="79"/>
        <v xml:space="preserve">["SAVE_INDEX"] = 104; </v>
      </c>
      <c r="AC164">
        <f>VLOOKUP(D164,Type!A$2:B$16,2,FALSE)</f>
        <v>8</v>
      </c>
      <c r="AD164" t="str">
        <f t="shared" si="80"/>
        <v xml:space="preserve">["TYPE"] =  8; </v>
      </c>
      <c r="AE164" t="str">
        <f t="shared" si="81"/>
        <v xml:space="preserve">["CRV"] = "Class";    </v>
      </c>
      <c r="AF164">
        <f>IF(AND(F164="Class",NOT(ISBLANK(E164))),VLOOKUP(E164,Class!A$1:B$12,2,FALSE),"")</f>
        <v>185</v>
      </c>
      <c r="AG164" t="str">
        <f>IF(AND(F164="Vocation",NOT(ISBLANK(E164))),VLOOKUP(E164,Vocation!A$1:B$8,2,FALSE),"")</f>
        <v/>
      </c>
      <c r="AH164" t="str">
        <f>IF(
  LEN(AF164)=0,
    IF(
    LEN(AG164)=0,
    "  0",
    CONCATENATE(REPT(" ",Vocation!B$12-LEN(AG164)),AG164)),
  CONCATENATE(REPT(" ",Vocation!B$12-LEN(AF164)),AF164))</f>
        <v>185</v>
      </c>
      <c r="AI164" t="str">
        <f t="shared" si="82"/>
        <v xml:space="preserve">["SUBTYPE"] = 185; </v>
      </c>
      <c r="AJ164" t="str">
        <f t="shared" si="83"/>
        <v xml:space="preserve">                       </v>
      </c>
      <c r="AK164" t="str">
        <f t="shared" si="84"/>
        <v>0</v>
      </c>
      <c r="AL164" t="str">
        <f t="shared" si="85"/>
        <v xml:space="preserve">["VXP"] = 0; </v>
      </c>
      <c r="AM164" t="str">
        <f t="shared" si="86"/>
        <v>5</v>
      </c>
      <c r="AN164" t="str">
        <f t="shared" si="87"/>
        <v xml:space="preserve">["LP"] =  5; </v>
      </c>
      <c r="AO164" t="str">
        <f t="shared" si="88"/>
        <v>0</v>
      </c>
      <c r="AP164" t="str">
        <f t="shared" si="89"/>
        <v xml:space="preserve">["REP"] = 0; </v>
      </c>
      <c r="AQ164">
        <f>IF(LEN(L164)&gt;0,VLOOKUP(L164,Faction!A$2:B$77,2,FALSE),1)</f>
        <v>1</v>
      </c>
      <c r="AR164" t="str">
        <f t="shared" si="90"/>
        <v xml:space="preserve">["FACTION"] = 1; </v>
      </c>
      <c r="AS164" t="str">
        <f t="shared" si="91"/>
        <v xml:space="preserve">["TIER"] = 1; </v>
      </c>
      <c r="AT164" t="str">
        <f t="shared" si="92"/>
        <v xml:space="preserve">["MIN_LVL"] =  "20"; </v>
      </c>
      <c r="AU164" t="str">
        <f t="shared" si="93"/>
        <v/>
      </c>
      <c r="AV164" t="str">
        <f t="shared" si="94"/>
        <v xml:space="preserve">["NAME"] = { ["EN"] = "Subtlety of Wisdom"; }; </v>
      </c>
      <c r="AW164" t="str">
        <f t="shared" si="95"/>
        <v xml:space="preserve">["LORE"] = { ["EN"] = "Many Lore-masters choose to forsake the garish magics of thunderous fire and glamour, for they may bring the wrath of the Enemy quickly upon them."; }; </v>
      </c>
      <c r="AX164" t="str">
        <f t="shared" si="96"/>
        <v xml:space="preserve">["SUMMARY"] = { ["EN"] = "Use Blinding Flash 400 times."; }; </v>
      </c>
      <c r="AY164" t="str">
        <f t="shared" si="97"/>
        <v/>
      </c>
      <c r="AZ164" t="str">
        <f t="shared" si="98"/>
        <v>};</v>
      </c>
    </row>
    <row r="165" spans="1:52" x14ac:dyDescent="0.25">
      <c r="A165">
        <v>1879277285</v>
      </c>
      <c r="B165">
        <v>105</v>
      </c>
      <c r="C165" t="s">
        <v>363</v>
      </c>
      <c r="D165" t="s">
        <v>22</v>
      </c>
      <c r="E165" t="s">
        <v>290</v>
      </c>
      <c r="F165" t="s">
        <v>22</v>
      </c>
      <c r="J165">
        <v>5</v>
      </c>
      <c r="M165" t="s">
        <v>3021</v>
      </c>
      <c r="N165" t="s">
        <v>1998</v>
      </c>
      <c r="O165">
        <v>1</v>
      </c>
      <c r="P165">
        <v>20</v>
      </c>
      <c r="T165" t="str">
        <f t="shared" si="71"/>
        <v>[164] = {["ID"] = 1879277285; }; -- Improved Inner Flame (Lore-master)</v>
      </c>
      <c r="U165" s="1" t="str">
        <f t="shared" si="72"/>
        <v>[164] = {["ID"] = 1879277285; ["SAVE_INDEX"] = 105; ["TYPE"] =  8; ["CRV"] = "Class";    ["SUBTYPE"] = 185;                        ["VXP"] = 0; ["LP"] =  5; ["REP"] = 0; ["FACTION"] = 1; ["TIER"] = 1; ["MIN_LVL"] =  "20"; ["NAME"] = { ["EN"] = "Improved Inner Flame"; }; ["LORE"] = { ["EN"] = "Channeling your Inner Flame takes great effort and concentration, but the reward can be quite enlightening."; }; ["SUMMARY"] = { ["EN"] = "Use Inner Flame 150 times"; }; };</v>
      </c>
      <c r="V165">
        <f t="shared" si="73"/>
        <v>164</v>
      </c>
      <c r="W165" t="str">
        <f t="shared" si="74"/>
        <v>[164] = {</v>
      </c>
      <c r="X165" t="str">
        <f t="shared" si="75"/>
        <v xml:space="preserve">["ID"] = 1879277285; </v>
      </c>
      <c r="Y165" t="str">
        <f t="shared" si="76"/>
        <v xml:space="preserve">["ID"] = 1879277285; </v>
      </c>
      <c r="Z165" t="str">
        <f t="shared" si="77"/>
        <v/>
      </c>
      <c r="AA165" t="str">
        <f t="shared" si="78"/>
        <v xml:space="preserve"> (Lore-master)</v>
      </c>
      <c r="AB165" s="1" t="str">
        <f t="shared" si="79"/>
        <v xml:space="preserve">["SAVE_INDEX"] = 105; </v>
      </c>
      <c r="AC165">
        <f>VLOOKUP(D165,Type!A$2:B$16,2,FALSE)</f>
        <v>8</v>
      </c>
      <c r="AD165" t="str">
        <f t="shared" si="80"/>
        <v xml:space="preserve">["TYPE"] =  8; </v>
      </c>
      <c r="AE165" t="str">
        <f t="shared" si="81"/>
        <v xml:space="preserve">["CRV"] = "Class";    </v>
      </c>
      <c r="AF165">
        <f>IF(AND(F165="Class",NOT(ISBLANK(E165))),VLOOKUP(E165,Class!A$1:B$12,2,FALSE),"")</f>
        <v>185</v>
      </c>
      <c r="AG165" t="str">
        <f>IF(AND(F165="Vocation",NOT(ISBLANK(E165))),VLOOKUP(E165,Vocation!A$1:B$8,2,FALSE),"")</f>
        <v/>
      </c>
      <c r="AH165" t="str">
        <f>IF(
  LEN(AF165)=0,
    IF(
    LEN(AG165)=0,
    "  0",
    CONCATENATE(REPT(" ",Vocation!B$12-LEN(AG165)),AG165)),
  CONCATENATE(REPT(" ",Vocation!B$12-LEN(AF165)),AF165))</f>
        <v>185</v>
      </c>
      <c r="AI165" t="str">
        <f t="shared" si="82"/>
        <v xml:space="preserve">["SUBTYPE"] = 185; </v>
      </c>
      <c r="AJ165" t="str">
        <f t="shared" si="83"/>
        <v xml:space="preserve">                       </v>
      </c>
      <c r="AK165" t="str">
        <f t="shared" si="84"/>
        <v>0</v>
      </c>
      <c r="AL165" t="str">
        <f t="shared" si="85"/>
        <v xml:space="preserve">["VXP"] = 0; </v>
      </c>
      <c r="AM165" t="str">
        <f t="shared" si="86"/>
        <v>5</v>
      </c>
      <c r="AN165" t="str">
        <f t="shared" si="87"/>
        <v xml:space="preserve">["LP"] =  5; </v>
      </c>
      <c r="AO165" t="str">
        <f t="shared" si="88"/>
        <v>0</v>
      </c>
      <c r="AP165" t="str">
        <f t="shared" si="89"/>
        <v xml:space="preserve">["REP"] = 0; </v>
      </c>
      <c r="AQ165">
        <f>IF(LEN(L165)&gt;0,VLOOKUP(L165,Faction!A$2:B$77,2,FALSE),1)</f>
        <v>1</v>
      </c>
      <c r="AR165" t="str">
        <f t="shared" si="90"/>
        <v xml:space="preserve">["FACTION"] = 1; </v>
      </c>
      <c r="AS165" t="str">
        <f t="shared" si="91"/>
        <v xml:space="preserve">["TIER"] = 1; </v>
      </c>
      <c r="AT165" t="str">
        <f t="shared" si="92"/>
        <v xml:space="preserve">["MIN_LVL"] =  "20"; </v>
      </c>
      <c r="AU165" t="str">
        <f t="shared" si="93"/>
        <v/>
      </c>
      <c r="AV165" t="str">
        <f t="shared" si="94"/>
        <v xml:space="preserve">["NAME"] = { ["EN"] = "Improved Inner Flame"; }; </v>
      </c>
      <c r="AW165" t="str">
        <f t="shared" si="95"/>
        <v xml:space="preserve">["LORE"] = { ["EN"] = "Channeling your Inner Flame takes great effort and concentration, but the reward can be quite enlightening."; }; </v>
      </c>
      <c r="AX165" t="str">
        <f t="shared" si="96"/>
        <v xml:space="preserve">["SUMMARY"] = { ["EN"] = "Use Inner Flame 150 times"; }; </v>
      </c>
      <c r="AY165" t="str">
        <f t="shared" si="97"/>
        <v/>
      </c>
      <c r="AZ165" t="str">
        <f t="shared" si="98"/>
        <v>};</v>
      </c>
    </row>
    <row r="166" spans="1:52" x14ac:dyDescent="0.25">
      <c r="A166">
        <v>1879457945</v>
      </c>
      <c r="C166" s="2" t="s">
        <v>120</v>
      </c>
      <c r="D166" t="s">
        <v>22</v>
      </c>
      <c r="E166" t="s">
        <v>3604</v>
      </c>
      <c r="F166" t="s">
        <v>22</v>
      </c>
      <c r="O166">
        <v>0</v>
      </c>
      <c r="T166" t="str">
        <f t="shared" si="71"/>
        <v>[165] = {["ID"] = 1879457945; }; -- Class Deeds - Tier 4 (Mariner)</v>
      </c>
      <c r="U166" s="1" t="str">
        <f t="shared" si="72"/>
        <v>[165] = {["ID"] = 1879457945; ["TYPE"] =  8; ["CRV"] = "Class";    ["SUBTYPE"] = 216;                        ["VXP"] = 0; ["LP"] =  0; ["REP"] = 0; ["FACTION"] = 1; ["TIER"] = 0;                      ["NAME"] = { ["EN"] = "Class Deeds - Tier 4"; }; };</v>
      </c>
      <c r="V166">
        <f t="shared" si="73"/>
        <v>165</v>
      </c>
      <c r="W166" t="str">
        <f t="shared" si="74"/>
        <v>[165] = {</v>
      </c>
      <c r="X166" t="str">
        <f t="shared" si="75"/>
        <v xml:space="preserve">["ID"] = 1879457945; </v>
      </c>
      <c r="Y166" t="str">
        <f t="shared" si="76"/>
        <v xml:space="preserve">["ID"] = 1879457945; </v>
      </c>
      <c r="Z166" t="str">
        <f t="shared" si="77"/>
        <v/>
      </c>
      <c r="AA166" t="str">
        <f t="shared" si="78"/>
        <v xml:space="preserve"> (Mariner)</v>
      </c>
      <c r="AB166" s="1" t="str">
        <f t="shared" si="79"/>
        <v/>
      </c>
      <c r="AC166">
        <f>VLOOKUP(D166,Type!A$2:B$16,2,FALSE)</f>
        <v>8</v>
      </c>
      <c r="AD166" t="str">
        <f t="shared" si="80"/>
        <v xml:space="preserve">["TYPE"] =  8; </v>
      </c>
      <c r="AE166" t="str">
        <f t="shared" si="81"/>
        <v xml:space="preserve">["CRV"] = "Class";    </v>
      </c>
      <c r="AF166">
        <f>IF(AND(F166="Class",NOT(ISBLANK(E166))),VLOOKUP(E166,Class!A$1:B$12,2,FALSE),"")</f>
        <v>216</v>
      </c>
      <c r="AG166" t="str">
        <f>IF(AND(F166="Vocation",NOT(ISBLANK(E166))),VLOOKUP(E166,Vocation!A$1:B$8,2,FALSE),"")</f>
        <v/>
      </c>
      <c r="AH166" t="str">
        <f>IF(
  LEN(AF166)=0,
    IF(
    LEN(AG166)=0,
    "  0",
    CONCATENATE(REPT(" ",Vocation!B$12-LEN(AG166)),AG166)),
  CONCATENATE(REPT(" ",Vocation!B$12-LEN(AF166)),AF166))</f>
        <v>216</v>
      </c>
      <c r="AI166" t="str">
        <f t="shared" si="82"/>
        <v xml:space="preserve">["SUBTYPE"] = 216; </v>
      </c>
      <c r="AJ166" t="str">
        <f t="shared" si="83"/>
        <v xml:space="preserve">                       </v>
      </c>
      <c r="AK166" t="str">
        <f t="shared" si="84"/>
        <v>0</v>
      </c>
      <c r="AL166" t="str">
        <f t="shared" si="85"/>
        <v xml:space="preserve">["VXP"] = 0; </v>
      </c>
      <c r="AM166" t="str">
        <f t="shared" si="86"/>
        <v>0</v>
      </c>
      <c r="AN166" t="str">
        <f t="shared" si="87"/>
        <v xml:space="preserve">["LP"] =  0; </v>
      </c>
      <c r="AO166" t="str">
        <f t="shared" si="88"/>
        <v>0</v>
      </c>
      <c r="AP166" t="str">
        <f t="shared" si="89"/>
        <v xml:space="preserve">["REP"] = 0; </v>
      </c>
      <c r="AQ166">
        <f>IF(LEN(L166)&gt;0,VLOOKUP(L166,Faction!A$2:B$77,2,FALSE),1)</f>
        <v>1</v>
      </c>
      <c r="AR166" t="str">
        <f t="shared" si="90"/>
        <v xml:space="preserve">["FACTION"] = 1; </v>
      </c>
      <c r="AS166" t="str">
        <f t="shared" si="91"/>
        <v xml:space="preserve">["TIER"] = 0; </v>
      </c>
      <c r="AT166" t="str">
        <f t="shared" si="92"/>
        <v xml:space="preserve">                     </v>
      </c>
      <c r="AU166" t="str">
        <f t="shared" si="93"/>
        <v/>
      </c>
      <c r="AV166" t="str">
        <f t="shared" si="94"/>
        <v xml:space="preserve">["NAME"] = { ["EN"] = "Class Deeds - Tier 4"; }; </v>
      </c>
      <c r="AW166" t="str">
        <f t="shared" si="95"/>
        <v/>
      </c>
      <c r="AX166" t="str">
        <f t="shared" si="96"/>
        <v/>
      </c>
      <c r="AY166" t="str">
        <f t="shared" si="97"/>
        <v/>
      </c>
      <c r="AZ166" t="str">
        <f t="shared" si="98"/>
        <v>};</v>
      </c>
    </row>
    <row r="167" spans="1:52" x14ac:dyDescent="0.25">
      <c r="A167">
        <v>1879457991</v>
      </c>
      <c r="C167" t="s">
        <v>3620</v>
      </c>
      <c r="D167" t="s">
        <v>22</v>
      </c>
      <c r="E167" t="s">
        <v>3604</v>
      </c>
      <c r="F167" t="s">
        <v>22</v>
      </c>
      <c r="O167">
        <v>1</v>
      </c>
      <c r="T167" t="str">
        <f t="shared" si="71"/>
        <v>[166] = {["ID"] = 1879457991; }; -- Combat Readiness (Mariner)</v>
      </c>
      <c r="U167" s="1" t="str">
        <f t="shared" si="72"/>
        <v>[166] = {["ID"] = 1879457991; ["TYPE"] =  8; ["CRV"] = "Class";    ["SUBTYPE"] = 216;                        ["VXP"] = 0; ["LP"] =  0; ["REP"] = 0; ["FACTION"] = 1; ["TIER"] = 1;                      ["NAME"] = { ["EN"] = "Combat Readiness"; }; };</v>
      </c>
      <c r="V167">
        <f t="shared" si="73"/>
        <v>166</v>
      </c>
      <c r="W167" t="str">
        <f t="shared" si="74"/>
        <v>[166] = {</v>
      </c>
      <c r="X167" t="str">
        <f t="shared" si="75"/>
        <v xml:space="preserve">["ID"] = 1879457991; </v>
      </c>
      <c r="Y167" t="str">
        <f t="shared" si="76"/>
        <v xml:space="preserve">["ID"] = 1879457991; </v>
      </c>
      <c r="Z167" t="str">
        <f t="shared" si="77"/>
        <v/>
      </c>
      <c r="AA167" t="str">
        <f t="shared" si="78"/>
        <v xml:space="preserve"> (Mariner)</v>
      </c>
      <c r="AB167" s="1" t="str">
        <f t="shared" si="79"/>
        <v/>
      </c>
      <c r="AC167">
        <f>VLOOKUP(D167,Type!A$2:B$16,2,FALSE)</f>
        <v>8</v>
      </c>
      <c r="AD167" t="str">
        <f t="shared" si="80"/>
        <v xml:space="preserve">["TYPE"] =  8; </v>
      </c>
      <c r="AE167" t="str">
        <f t="shared" si="81"/>
        <v xml:space="preserve">["CRV"] = "Class";    </v>
      </c>
      <c r="AF167">
        <f>IF(AND(F167="Class",NOT(ISBLANK(E167))),VLOOKUP(E167,Class!A$1:B$12,2,FALSE),"")</f>
        <v>216</v>
      </c>
      <c r="AG167" t="str">
        <f>IF(AND(F167="Vocation",NOT(ISBLANK(E167))),VLOOKUP(E167,Vocation!A$1:B$8,2,FALSE),"")</f>
        <v/>
      </c>
      <c r="AH167" t="str">
        <f>IF(
  LEN(AF167)=0,
    IF(
    LEN(AG167)=0,
    "  0",
    CONCATENATE(REPT(" ",Vocation!B$12-LEN(AG167)),AG167)),
  CONCATENATE(REPT(" ",Vocation!B$12-LEN(AF167)),AF167))</f>
        <v>216</v>
      </c>
      <c r="AI167" t="str">
        <f t="shared" si="82"/>
        <v xml:space="preserve">["SUBTYPE"] = 216; </v>
      </c>
      <c r="AJ167" t="str">
        <f t="shared" si="83"/>
        <v xml:space="preserve">                       </v>
      </c>
      <c r="AK167" t="str">
        <f t="shared" si="84"/>
        <v>0</v>
      </c>
      <c r="AL167" t="str">
        <f t="shared" si="85"/>
        <v xml:space="preserve">["VXP"] = 0; </v>
      </c>
      <c r="AM167" t="str">
        <f t="shared" si="86"/>
        <v>0</v>
      </c>
      <c r="AN167" t="str">
        <f t="shared" si="87"/>
        <v xml:space="preserve">["LP"] =  0; </v>
      </c>
      <c r="AO167" t="str">
        <f t="shared" si="88"/>
        <v>0</v>
      </c>
      <c r="AP167" t="str">
        <f t="shared" si="89"/>
        <v xml:space="preserve">["REP"] = 0; </v>
      </c>
      <c r="AQ167">
        <f>IF(LEN(L167)&gt;0,VLOOKUP(L167,Faction!A$2:B$77,2,FALSE),1)</f>
        <v>1</v>
      </c>
      <c r="AR167" t="str">
        <f t="shared" si="90"/>
        <v xml:space="preserve">["FACTION"] = 1; </v>
      </c>
      <c r="AS167" t="str">
        <f t="shared" si="91"/>
        <v xml:space="preserve">["TIER"] = 1; </v>
      </c>
      <c r="AT167" t="str">
        <f t="shared" si="92"/>
        <v xml:space="preserve">                     </v>
      </c>
      <c r="AU167" t="str">
        <f t="shared" si="93"/>
        <v/>
      </c>
      <c r="AV167" t="str">
        <f t="shared" si="94"/>
        <v xml:space="preserve">["NAME"] = { ["EN"] = "Combat Readiness"; }; </v>
      </c>
      <c r="AW167" t="str">
        <f t="shared" si="95"/>
        <v/>
      </c>
      <c r="AX167" t="str">
        <f t="shared" si="96"/>
        <v/>
      </c>
      <c r="AY167" t="str">
        <f t="shared" si="97"/>
        <v/>
      </c>
      <c r="AZ167" t="str">
        <f t="shared" si="98"/>
        <v>};</v>
      </c>
    </row>
    <row r="168" spans="1:52" x14ac:dyDescent="0.25">
      <c r="A168">
        <v>1879458018</v>
      </c>
      <c r="C168" t="s">
        <v>3621</v>
      </c>
      <c r="D168" t="s">
        <v>22</v>
      </c>
      <c r="E168" t="s">
        <v>3604</v>
      </c>
      <c r="F168" t="s">
        <v>22</v>
      </c>
      <c r="O168">
        <v>1</v>
      </c>
      <c r="T168" t="str">
        <f t="shared" si="71"/>
        <v>[167] = {["ID"] = 1879458018; }; -- Return to Form (Mariner)</v>
      </c>
      <c r="U168" s="1" t="str">
        <f t="shared" si="72"/>
        <v>[167] = {["ID"] = 1879458018; ["TYPE"] =  8; ["CRV"] = "Class";    ["SUBTYPE"] = 216;                        ["VXP"] = 0; ["LP"] =  0; ["REP"] = 0; ["FACTION"] = 1; ["TIER"] = 1;                      ["NAME"] = { ["EN"] = "Return to Form"; }; };</v>
      </c>
      <c r="V168">
        <f t="shared" si="73"/>
        <v>167</v>
      </c>
      <c r="W168" t="str">
        <f t="shared" si="74"/>
        <v>[167] = {</v>
      </c>
      <c r="X168" t="str">
        <f t="shared" si="75"/>
        <v xml:space="preserve">["ID"] = 1879458018; </v>
      </c>
      <c r="Y168" t="str">
        <f t="shared" si="76"/>
        <v xml:space="preserve">["ID"] = 1879458018; </v>
      </c>
      <c r="Z168" t="str">
        <f t="shared" si="77"/>
        <v/>
      </c>
      <c r="AA168" t="str">
        <f t="shared" si="78"/>
        <v xml:space="preserve"> (Mariner)</v>
      </c>
      <c r="AB168" s="1" t="str">
        <f t="shared" si="79"/>
        <v/>
      </c>
      <c r="AC168">
        <f>VLOOKUP(D168,Type!A$2:B$16,2,FALSE)</f>
        <v>8</v>
      </c>
      <c r="AD168" t="str">
        <f t="shared" si="80"/>
        <v xml:space="preserve">["TYPE"] =  8; </v>
      </c>
      <c r="AE168" t="str">
        <f t="shared" si="81"/>
        <v xml:space="preserve">["CRV"] = "Class";    </v>
      </c>
      <c r="AF168">
        <f>IF(AND(F168="Class",NOT(ISBLANK(E168))),VLOOKUP(E168,Class!A$1:B$12,2,FALSE),"")</f>
        <v>216</v>
      </c>
      <c r="AG168" t="str">
        <f>IF(AND(F168="Vocation",NOT(ISBLANK(E168))),VLOOKUP(E168,Vocation!A$1:B$8,2,FALSE),"")</f>
        <v/>
      </c>
      <c r="AH168" t="str">
        <f>IF(
  LEN(AF168)=0,
    IF(
    LEN(AG168)=0,
    "  0",
    CONCATENATE(REPT(" ",Vocation!B$12-LEN(AG168)),AG168)),
  CONCATENATE(REPT(" ",Vocation!B$12-LEN(AF168)),AF168))</f>
        <v>216</v>
      </c>
      <c r="AI168" t="str">
        <f t="shared" si="82"/>
        <v xml:space="preserve">["SUBTYPE"] = 216; </v>
      </c>
      <c r="AJ168" t="str">
        <f t="shared" si="83"/>
        <v xml:space="preserve">                       </v>
      </c>
      <c r="AK168" t="str">
        <f t="shared" si="84"/>
        <v>0</v>
      </c>
      <c r="AL168" t="str">
        <f t="shared" si="85"/>
        <v xml:space="preserve">["VXP"] = 0; </v>
      </c>
      <c r="AM168" t="str">
        <f t="shared" si="86"/>
        <v>0</v>
      </c>
      <c r="AN168" t="str">
        <f t="shared" si="87"/>
        <v xml:space="preserve">["LP"] =  0; </v>
      </c>
      <c r="AO168" t="str">
        <f t="shared" si="88"/>
        <v>0</v>
      </c>
      <c r="AP168" t="str">
        <f t="shared" si="89"/>
        <v xml:space="preserve">["REP"] = 0; </v>
      </c>
      <c r="AQ168">
        <f>IF(LEN(L168)&gt;0,VLOOKUP(L168,Faction!A$2:B$77,2,FALSE),1)</f>
        <v>1</v>
      </c>
      <c r="AR168" t="str">
        <f t="shared" si="90"/>
        <v xml:space="preserve">["FACTION"] = 1; </v>
      </c>
      <c r="AS168" t="str">
        <f t="shared" si="91"/>
        <v xml:space="preserve">["TIER"] = 1; </v>
      </c>
      <c r="AT168" t="str">
        <f t="shared" si="92"/>
        <v xml:space="preserve">                     </v>
      </c>
      <c r="AU168" t="str">
        <f t="shared" si="93"/>
        <v/>
      </c>
      <c r="AV168" t="str">
        <f t="shared" si="94"/>
        <v xml:space="preserve">["NAME"] = { ["EN"] = "Return to Form"; }; </v>
      </c>
      <c r="AW168" t="str">
        <f t="shared" si="95"/>
        <v/>
      </c>
      <c r="AX168" t="str">
        <f t="shared" si="96"/>
        <v/>
      </c>
      <c r="AY168" t="str">
        <f t="shared" si="97"/>
        <v/>
      </c>
      <c r="AZ168" t="str">
        <f t="shared" si="98"/>
        <v>};</v>
      </c>
    </row>
    <row r="169" spans="1:52" x14ac:dyDescent="0.25">
      <c r="A169">
        <v>1879457968</v>
      </c>
      <c r="C169" t="s">
        <v>3622</v>
      </c>
      <c r="D169" t="s">
        <v>22</v>
      </c>
      <c r="E169" t="s">
        <v>3604</v>
      </c>
      <c r="F169" t="s">
        <v>22</v>
      </c>
      <c r="O169">
        <v>1</v>
      </c>
      <c r="T169" t="str">
        <f t="shared" si="71"/>
        <v>[168] = {["ID"] = 1879457968; }; -- Out of the North (Mariner)</v>
      </c>
      <c r="U169" s="1" t="str">
        <f t="shared" si="72"/>
        <v>[168] = {["ID"] = 1879457968; ["TYPE"] =  8; ["CRV"] = "Class";    ["SUBTYPE"] = 216;                        ["VXP"] = 0; ["LP"] =  0; ["REP"] = 0; ["FACTION"] = 1; ["TIER"] = 1;                      ["NAME"] = { ["EN"] = "Out of the North"; }; };</v>
      </c>
      <c r="V169">
        <f t="shared" si="73"/>
        <v>168</v>
      </c>
      <c r="W169" t="str">
        <f t="shared" si="74"/>
        <v>[168] = {</v>
      </c>
      <c r="X169" t="str">
        <f t="shared" si="75"/>
        <v xml:space="preserve">["ID"] = 1879457968; </v>
      </c>
      <c r="Y169" t="str">
        <f t="shared" si="76"/>
        <v xml:space="preserve">["ID"] = 1879457968; </v>
      </c>
      <c r="Z169" t="str">
        <f t="shared" si="77"/>
        <v/>
      </c>
      <c r="AA169" t="str">
        <f t="shared" si="78"/>
        <v xml:space="preserve"> (Mariner)</v>
      </c>
      <c r="AB169" s="1" t="str">
        <f t="shared" si="79"/>
        <v/>
      </c>
      <c r="AC169">
        <f>VLOOKUP(D169,Type!A$2:B$16,2,FALSE)</f>
        <v>8</v>
      </c>
      <c r="AD169" t="str">
        <f t="shared" si="80"/>
        <v xml:space="preserve">["TYPE"] =  8; </v>
      </c>
      <c r="AE169" t="str">
        <f t="shared" si="81"/>
        <v xml:space="preserve">["CRV"] = "Class";    </v>
      </c>
      <c r="AF169">
        <f>IF(AND(F169="Class",NOT(ISBLANK(E169))),VLOOKUP(E169,Class!A$1:B$12,2,FALSE),"")</f>
        <v>216</v>
      </c>
      <c r="AG169" t="str">
        <f>IF(AND(F169="Vocation",NOT(ISBLANK(E169))),VLOOKUP(E169,Vocation!A$1:B$8,2,FALSE),"")</f>
        <v/>
      </c>
      <c r="AH169" t="str">
        <f>IF(
  LEN(AF169)=0,
    IF(
    LEN(AG169)=0,
    "  0",
    CONCATENATE(REPT(" ",Vocation!B$12-LEN(AG169)),AG169)),
  CONCATENATE(REPT(" ",Vocation!B$12-LEN(AF169)),AF169))</f>
        <v>216</v>
      </c>
      <c r="AI169" t="str">
        <f t="shared" si="82"/>
        <v xml:space="preserve">["SUBTYPE"] = 216; </v>
      </c>
      <c r="AJ169" t="str">
        <f t="shared" si="83"/>
        <v xml:space="preserve">                       </v>
      </c>
      <c r="AK169" t="str">
        <f t="shared" si="84"/>
        <v>0</v>
      </c>
      <c r="AL169" t="str">
        <f t="shared" si="85"/>
        <v xml:space="preserve">["VXP"] = 0; </v>
      </c>
      <c r="AM169" t="str">
        <f t="shared" si="86"/>
        <v>0</v>
      </c>
      <c r="AN169" t="str">
        <f t="shared" si="87"/>
        <v xml:space="preserve">["LP"] =  0; </v>
      </c>
      <c r="AO169" t="str">
        <f t="shared" si="88"/>
        <v>0</v>
      </c>
      <c r="AP169" t="str">
        <f t="shared" si="89"/>
        <v xml:space="preserve">["REP"] = 0; </v>
      </c>
      <c r="AQ169">
        <f>IF(LEN(L169)&gt;0,VLOOKUP(L169,Faction!A$2:B$77,2,FALSE),1)</f>
        <v>1</v>
      </c>
      <c r="AR169" t="str">
        <f t="shared" si="90"/>
        <v xml:space="preserve">["FACTION"] = 1; </v>
      </c>
      <c r="AS169" t="str">
        <f t="shared" si="91"/>
        <v xml:space="preserve">["TIER"] = 1; </v>
      </c>
      <c r="AT169" t="str">
        <f t="shared" si="92"/>
        <v xml:space="preserve">                     </v>
      </c>
      <c r="AU169" t="str">
        <f t="shared" si="93"/>
        <v/>
      </c>
      <c r="AV169" t="str">
        <f t="shared" si="94"/>
        <v xml:space="preserve">["NAME"] = { ["EN"] = "Out of the North"; }; </v>
      </c>
      <c r="AW169" t="str">
        <f t="shared" si="95"/>
        <v/>
      </c>
      <c r="AX169" t="str">
        <f t="shared" si="96"/>
        <v/>
      </c>
      <c r="AY169" t="str">
        <f t="shared" si="97"/>
        <v/>
      </c>
      <c r="AZ169" t="str">
        <f t="shared" si="98"/>
        <v>};</v>
      </c>
    </row>
    <row r="170" spans="1:52" x14ac:dyDescent="0.25">
      <c r="A170">
        <v>1879277214</v>
      </c>
      <c r="B170">
        <v>328</v>
      </c>
      <c r="C170" s="2" t="s">
        <v>120</v>
      </c>
      <c r="D170" t="s">
        <v>22</v>
      </c>
      <c r="E170" t="s">
        <v>226</v>
      </c>
      <c r="F170" t="s">
        <v>22</v>
      </c>
      <c r="M170" t="s">
        <v>2808</v>
      </c>
      <c r="N170" t="s">
        <v>2047</v>
      </c>
      <c r="O170">
        <v>0</v>
      </c>
      <c r="P170">
        <v>20</v>
      </c>
      <c r="T170" t="str">
        <f t="shared" si="71"/>
        <v>[169] = {["ID"] = 1879277214; }; -- Class Deeds - Tier 4 (Minstrel)</v>
      </c>
      <c r="U170" s="1" t="str">
        <f t="shared" si="72"/>
        <v>[169] = {["ID"] = 1879277214; ["SAVE_INDEX"] = 328; ["TYPE"] =  8; ["CRV"] = "Class";    ["SUBTYPE"] =  31;                        ["VXP"] = 0; ["LP"] =  0; ["REP"] = 0; ["FACTION"] = 1; ["TIER"] = 0; ["MIN_LVL"] =  "20"; ["NAME"] = { ["EN"] = "Class Deeds - Tier 4"; }; ["LORE"] = { ["EN"] = "Complete these three deeds to earn a Class Trait Point."; }; ["SUMMARY"] = { ["EN"] = "Complete Improved Herald's Strike, Improved Raise the Spirit, and Dynamic Performance"; }; };</v>
      </c>
      <c r="V170">
        <f t="shared" si="73"/>
        <v>169</v>
      </c>
      <c r="W170" t="str">
        <f t="shared" si="74"/>
        <v>[169] = {</v>
      </c>
      <c r="X170" t="str">
        <f t="shared" si="75"/>
        <v xml:space="preserve">["ID"] = 1879277214; </v>
      </c>
      <c r="Y170" t="str">
        <f t="shared" si="76"/>
        <v xml:space="preserve">["ID"] = 1879277214; </v>
      </c>
      <c r="Z170" t="str">
        <f t="shared" si="77"/>
        <v/>
      </c>
      <c r="AA170" t="str">
        <f t="shared" si="78"/>
        <v xml:space="preserve"> (Minstrel)</v>
      </c>
      <c r="AB170" s="1" t="str">
        <f t="shared" si="79"/>
        <v xml:space="preserve">["SAVE_INDEX"] = 328; </v>
      </c>
      <c r="AC170">
        <f>VLOOKUP(D170,Type!A$2:B$16,2,FALSE)</f>
        <v>8</v>
      </c>
      <c r="AD170" t="str">
        <f t="shared" si="80"/>
        <v xml:space="preserve">["TYPE"] =  8; </v>
      </c>
      <c r="AE170" t="str">
        <f t="shared" si="81"/>
        <v xml:space="preserve">["CRV"] = "Class";    </v>
      </c>
      <c r="AF170">
        <f>IF(AND(F170="Class",NOT(ISBLANK(E170))),VLOOKUP(E170,Class!A$1:B$12,2,FALSE),"")</f>
        <v>31</v>
      </c>
      <c r="AG170" t="str">
        <f>IF(AND(F170="Vocation",NOT(ISBLANK(E170))),VLOOKUP(E170,Vocation!A$1:B$8,2,FALSE),"")</f>
        <v/>
      </c>
      <c r="AH170" t="str">
        <f>IF(
  LEN(AF170)=0,
    IF(
    LEN(AG170)=0,
    "  0",
    CONCATENATE(REPT(" ",Vocation!B$12-LEN(AG170)),AG170)),
  CONCATENATE(REPT(" ",Vocation!B$12-LEN(AF170)),AF170))</f>
        <v xml:space="preserve"> 31</v>
      </c>
      <c r="AI170" t="str">
        <f t="shared" si="82"/>
        <v xml:space="preserve">["SUBTYPE"] =  31; </v>
      </c>
      <c r="AJ170" t="str">
        <f t="shared" si="83"/>
        <v xml:space="preserve">                       </v>
      </c>
      <c r="AK170" t="str">
        <f t="shared" si="84"/>
        <v>0</v>
      </c>
      <c r="AL170" t="str">
        <f t="shared" si="85"/>
        <v xml:space="preserve">["VXP"] = 0; </v>
      </c>
      <c r="AM170" t="str">
        <f t="shared" si="86"/>
        <v>0</v>
      </c>
      <c r="AN170" t="str">
        <f t="shared" si="87"/>
        <v xml:space="preserve">["LP"] =  0; </v>
      </c>
      <c r="AO170" t="str">
        <f t="shared" si="88"/>
        <v>0</v>
      </c>
      <c r="AP170" t="str">
        <f t="shared" si="89"/>
        <v xml:space="preserve">["REP"] = 0; </v>
      </c>
      <c r="AQ170">
        <f>IF(LEN(L170)&gt;0,VLOOKUP(L170,Faction!A$2:B$77,2,FALSE),1)</f>
        <v>1</v>
      </c>
      <c r="AR170" t="str">
        <f t="shared" si="90"/>
        <v xml:space="preserve">["FACTION"] = 1; </v>
      </c>
      <c r="AS170" t="str">
        <f t="shared" si="91"/>
        <v xml:space="preserve">["TIER"] = 0; </v>
      </c>
      <c r="AT170" t="str">
        <f t="shared" si="92"/>
        <v xml:space="preserve">["MIN_LVL"] =  "20"; </v>
      </c>
      <c r="AU170" t="str">
        <f t="shared" si="93"/>
        <v/>
      </c>
      <c r="AV170" t="str">
        <f t="shared" si="94"/>
        <v xml:space="preserve">["NAME"] = { ["EN"] = "Class Deeds - Tier 4"; }; </v>
      </c>
      <c r="AW170" t="str">
        <f t="shared" si="95"/>
        <v xml:space="preserve">["LORE"] = { ["EN"] = "Complete these three deeds to earn a Class Trait Point."; }; </v>
      </c>
      <c r="AX170" t="str">
        <f t="shared" si="96"/>
        <v xml:space="preserve">["SUMMARY"] = { ["EN"] = "Complete Improved Herald's Strike, Improved Raise the Spirit, and Dynamic Performance"; }; </v>
      </c>
      <c r="AY170" t="str">
        <f t="shared" si="97"/>
        <v/>
      </c>
      <c r="AZ170" t="str">
        <f t="shared" si="98"/>
        <v>};</v>
      </c>
    </row>
    <row r="171" spans="1:52" x14ac:dyDescent="0.25">
      <c r="A171">
        <v>1879277332</v>
      </c>
      <c r="B171">
        <v>106</v>
      </c>
      <c r="C171" t="s">
        <v>237</v>
      </c>
      <c r="D171" t="s">
        <v>22</v>
      </c>
      <c r="E171" t="s">
        <v>226</v>
      </c>
      <c r="F171" t="s">
        <v>22</v>
      </c>
      <c r="J171">
        <v>5</v>
      </c>
      <c r="M171" t="s">
        <v>240</v>
      </c>
      <c r="N171" t="s">
        <v>1989</v>
      </c>
      <c r="O171">
        <v>1</v>
      </c>
      <c r="P171">
        <v>10</v>
      </c>
      <c r="T171" t="str">
        <f t="shared" si="71"/>
        <v>[170] = {["ID"] = 1879277332; }; -- Improved Herald's Strike (Minstrel)</v>
      </c>
      <c r="U171" s="1" t="str">
        <f t="shared" si="72"/>
        <v>[170] = {["ID"] = 1879277332; ["SAVE_INDEX"] = 106; ["TYPE"] =  8; ["CRV"] = "Class";    ["SUBTYPE"] =  31;                        ["VXP"] = 0; ["LP"] =  5; ["REP"] = 0; ["FACTION"] = 1; ["TIER"] = 1; ["MIN_LVL"] =  "10"; ["NAME"] = { ["EN"] = "Improved Herald's Strike"; }; ["LORE"] = { ["EN"] = "Be a herald of your opponent's defeat."; }; ["SUMMARY"] = { ["EN"] = "Hit with Herald's Strike, Hero's Strike, or Dissonant Strike 250 times"; }; };</v>
      </c>
      <c r="V171">
        <f t="shared" si="73"/>
        <v>170</v>
      </c>
      <c r="W171" t="str">
        <f t="shared" si="74"/>
        <v>[170] = {</v>
      </c>
      <c r="X171" t="str">
        <f t="shared" si="75"/>
        <v xml:space="preserve">["ID"] = 1879277332; </v>
      </c>
      <c r="Y171" t="str">
        <f t="shared" si="76"/>
        <v xml:space="preserve">["ID"] = 1879277332; </v>
      </c>
      <c r="Z171" t="str">
        <f t="shared" si="77"/>
        <v/>
      </c>
      <c r="AA171" t="str">
        <f t="shared" si="78"/>
        <v xml:space="preserve"> (Minstrel)</v>
      </c>
      <c r="AB171" s="1" t="str">
        <f t="shared" si="79"/>
        <v xml:space="preserve">["SAVE_INDEX"] = 106; </v>
      </c>
      <c r="AC171">
        <f>VLOOKUP(D171,Type!A$2:B$16,2,FALSE)</f>
        <v>8</v>
      </c>
      <c r="AD171" t="str">
        <f t="shared" si="80"/>
        <v xml:space="preserve">["TYPE"] =  8; </v>
      </c>
      <c r="AE171" t="str">
        <f t="shared" si="81"/>
        <v xml:space="preserve">["CRV"] = "Class";    </v>
      </c>
      <c r="AF171">
        <f>IF(AND(F171="Class",NOT(ISBLANK(E171))),VLOOKUP(E171,Class!A$1:B$12,2,FALSE),"")</f>
        <v>31</v>
      </c>
      <c r="AG171" t="str">
        <f>IF(AND(F171="Vocation",NOT(ISBLANK(E171))),VLOOKUP(E171,Vocation!A$1:B$8,2,FALSE),"")</f>
        <v/>
      </c>
      <c r="AH171" t="str">
        <f>IF(
  LEN(AF171)=0,
    IF(
    LEN(AG171)=0,
    "  0",
    CONCATENATE(REPT(" ",Vocation!B$12-LEN(AG171)),AG171)),
  CONCATENATE(REPT(" ",Vocation!B$12-LEN(AF171)),AF171))</f>
        <v xml:space="preserve"> 31</v>
      </c>
      <c r="AI171" t="str">
        <f t="shared" si="82"/>
        <v xml:space="preserve">["SUBTYPE"] =  31; </v>
      </c>
      <c r="AJ171" t="str">
        <f t="shared" si="83"/>
        <v xml:space="preserve">                       </v>
      </c>
      <c r="AK171" t="str">
        <f t="shared" si="84"/>
        <v>0</v>
      </c>
      <c r="AL171" t="str">
        <f t="shared" si="85"/>
        <v xml:space="preserve">["VXP"] = 0; </v>
      </c>
      <c r="AM171" t="str">
        <f t="shared" si="86"/>
        <v>5</v>
      </c>
      <c r="AN171" t="str">
        <f t="shared" si="87"/>
        <v xml:space="preserve">["LP"] =  5; </v>
      </c>
      <c r="AO171" t="str">
        <f t="shared" si="88"/>
        <v>0</v>
      </c>
      <c r="AP171" t="str">
        <f t="shared" si="89"/>
        <v xml:space="preserve">["REP"] = 0; </v>
      </c>
      <c r="AQ171">
        <f>IF(LEN(L171)&gt;0,VLOOKUP(L171,Faction!A$2:B$77,2,FALSE),1)</f>
        <v>1</v>
      </c>
      <c r="AR171" t="str">
        <f t="shared" si="90"/>
        <v xml:space="preserve">["FACTION"] = 1; </v>
      </c>
      <c r="AS171" t="str">
        <f t="shared" si="91"/>
        <v xml:space="preserve">["TIER"] = 1; </v>
      </c>
      <c r="AT171" t="str">
        <f t="shared" si="92"/>
        <v xml:space="preserve">["MIN_LVL"] =  "10"; </v>
      </c>
      <c r="AU171" t="str">
        <f t="shared" si="93"/>
        <v/>
      </c>
      <c r="AV171" t="str">
        <f t="shared" si="94"/>
        <v xml:space="preserve">["NAME"] = { ["EN"] = "Improved Herald's Strike"; }; </v>
      </c>
      <c r="AW171" t="str">
        <f t="shared" si="95"/>
        <v xml:space="preserve">["LORE"] = { ["EN"] = "Be a herald of your opponent's defeat."; }; </v>
      </c>
      <c r="AX171" t="str">
        <f t="shared" si="96"/>
        <v xml:space="preserve">["SUMMARY"] = { ["EN"] = "Hit with Herald's Strike, Hero's Strike, or Dissonant Strike 250 times"; }; </v>
      </c>
      <c r="AY171" t="str">
        <f t="shared" si="97"/>
        <v/>
      </c>
      <c r="AZ171" t="str">
        <f t="shared" si="98"/>
        <v>};</v>
      </c>
    </row>
    <row r="172" spans="1:52" x14ac:dyDescent="0.25">
      <c r="A172">
        <v>1879277334</v>
      </c>
      <c r="B172">
        <v>107</v>
      </c>
      <c r="C172" t="s">
        <v>238</v>
      </c>
      <c r="D172" t="s">
        <v>22</v>
      </c>
      <c r="E172" t="s">
        <v>226</v>
      </c>
      <c r="F172" t="s">
        <v>22</v>
      </c>
      <c r="J172">
        <v>5</v>
      </c>
      <c r="M172" t="s">
        <v>275</v>
      </c>
      <c r="N172" t="s">
        <v>1992</v>
      </c>
      <c r="O172">
        <v>1</v>
      </c>
      <c r="P172">
        <v>20</v>
      </c>
      <c r="T172" t="str">
        <f t="shared" si="71"/>
        <v>[171] = {["ID"] = 1879277334; }; -- Improved Raise the Spirit (Minstrel)</v>
      </c>
      <c r="U172" s="1" t="str">
        <f t="shared" si="72"/>
        <v>[171] = {["ID"] = 1879277334; ["SAVE_INDEX"] = 107; ["TYPE"] =  8; ["CRV"] = "Class";    ["SUBTYPE"] =  31;                        ["VXP"] = 0; ["LP"] =  5; ["REP"] = 0; ["FACTION"] = 1; ["TIER"] = 1; ["MIN_LVL"] =  "20"; ["NAME"] = { ["EN"] = "Improved Raise the Spirit"; }; ["LORE"] = { ["EN"] = "Master the words that may raise the spirits of those who stand upon the edge of despair."; }; ["SUMMARY"] = { ["EN"] = "Use any version of Raise the Spirit 500 times"; }; };</v>
      </c>
      <c r="V172">
        <f t="shared" si="73"/>
        <v>171</v>
      </c>
      <c r="W172" t="str">
        <f t="shared" si="74"/>
        <v>[171] = {</v>
      </c>
      <c r="X172" t="str">
        <f t="shared" si="75"/>
        <v xml:space="preserve">["ID"] = 1879277334; </v>
      </c>
      <c r="Y172" t="str">
        <f t="shared" si="76"/>
        <v xml:space="preserve">["ID"] = 1879277334; </v>
      </c>
      <c r="Z172" t="str">
        <f t="shared" si="77"/>
        <v/>
      </c>
      <c r="AA172" t="str">
        <f t="shared" si="78"/>
        <v xml:space="preserve"> (Minstrel)</v>
      </c>
      <c r="AB172" s="1" t="str">
        <f t="shared" si="79"/>
        <v xml:space="preserve">["SAVE_INDEX"] = 107; </v>
      </c>
      <c r="AC172">
        <f>VLOOKUP(D172,Type!A$2:B$16,2,FALSE)</f>
        <v>8</v>
      </c>
      <c r="AD172" t="str">
        <f t="shared" si="80"/>
        <v xml:space="preserve">["TYPE"] =  8; </v>
      </c>
      <c r="AE172" t="str">
        <f t="shared" si="81"/>
        <v xml:space="preserve">["CRV"] = "Class";    </v>
      </c>
      <c r="AF172">
        <f>IF(AND(F172="Class",NOT(ISBLANK(E172))),VLOOKUP(E172,Class!A$1:B$12,2,FALSE),"")</f>
        <v>31</v>
      </c>
      <c r="AG172" t="str">
        <f>IF(AND(F172="Vocation",NOT(ISBLANK(E172))),VLOOKUP(E172,Vocation!A$1:B$8,2,FALSE),"")</f>
        <v/>
      </c>
      <c r="AH172" t="str">
        <f>IF(
  LEN(AF172)=0,
    IF(
    LEN(AG172)=0,
    "  0",
    CONCATENATE(REPT(" ",Vocation!B$12-LEN(AG172)),AG172)),
  CONCATENATE(REPT(" ",Vocation!B$12-LEN(AF172)),AF172))</f>
        <v xml:space="preserve"> 31</v>
      </c>
      <c r="AI172" t="str">
        <f t="shared" si="82"/>
        <v xml:space="preserve">["SUBTYPE"] =  31; </v>
      </c>
      <c r="AJ172" t="str">
        <f t="shared" si="83"/>
        <v xml:space="preserve">                       </v>
      </c>
      <c r="AK172" t="str">
        <f t="shared" si="84"/>
        <v>0</v>
      </c>
      <c r="AL172" t="str">
        <f t="shared" si="85"/>
        <v xml:space="preserve">["VXP"] = 0; </v>
      </c>
      <c r="AM172" t="str">
        <f t="shared" si="86"/>
        <v>5</v>
      </c>
      <c r="AN172" t="str">
        <f t="shared" si="87"/>
        <v xml:space="preserve">["LP"] =  5; </v>
      </c>
      <c r="AO172" t="str">
        <f t="shared" si="88"/>
        <v>0</v>
      </c>
      <c r="AP172" t="str">
        <f t="shared" si="89"/>
        <v xml:space="preserve">["REP"] = 0; </v>
      </c>
      <c r="AQ172">
        <f>IF(LEN(L172)&gt;0,VLOOKUP(L172,Faction!A$2:B$77,2,FALSE),1)</f>
        <v>1</v>
      </c>
      <c r="AR172" t="str">
        <f t="shared" si="90"/>
        <v xml:space="preserve">["FACTION"] = 1; </v>
      </c>
      <c r="AS172" t="str">
        <f t="shared" si="91"/>
        <v xml:space="preserve">["TIER"] = 1; </v>
      </c>
      <c r="AT172" t="str">
        <f t="shared" si="92"/>
        <v xml:space="preserve">["MIN_LVL"] =  "20"; </v>
      </c>
      <c r="AU172" t="str">
        <f t="shared" si="93"/>
        <v/>
      </c>
      <c r="AV172" t="str">
        <f t="shared" si="94"/>
        <v xml:space="preserve">["NAME"] = { ["EN"] = "Improved Raise the Spirit"; }; </v>
      </c>
      <c r="AW172" t="str">
        <f t="shared" si="95"/>
        <v xml:space="preserve">["LORE"] = { ["EN"] = "Master the words that may raise the spirits of those who stand upon the edge of despair."; }; </v>
      </c>
      <c r="AX172" t="str">
        <f t="shared" si="96"/>
        <v xml:space="preserve">["SUMMARY"] = { ["EN"] = "Use any version of Raise the Spirit 500 times"; }; </v>
      </c>
      <c r="AY172" t="str">
        <f t="shared" si="97"/>
        <v/>
      </c>
      <c r="AZ172" t="str">
        <f t="shared" si="98"/>
        <v>};</v>
      </c>
    </row>
    <row r="173" spans="1:52" x14ac:dyDescent="0.25">
      <c r="A173">
        <v>1879277336</v>
      </c>
      <c r="B173">
        <v>108</v>
      </c>
      <c r="C173" t="s">
        <v>239</v>
      </c>
      <c r="D173" t="s">
        <v>22</v>
      </c>
      <c r="E173" t="s">
        <v>226</v>
      </c>
      <c r="F173" t="s">
        <v>22</v>
      </c>
      <c r="J173">
        <v>5</v>
      </c>
      <c r="M173" t="s">
        <v>276</v>
      </c>
      <c r="N173" t="s">
        <v>2072</v>
      </c>
      <c r="O173">
        <v>1</v>
      </c>
      <c r="P173">
        <v>10</v>
      </c>
      <c r="T173" t="str">
        <f t="shared" si="71"/>
        <v>[172] = {["ID"] = 1879277336; }; -- Dynamic Performance (Minstrel)</v>
      </c>
      <c r="U173" s="1" t="str">
        <f t="shared" si="72"/>
        <v>[172] = {["ID"] = 1879277336; ["SAVE_INDEX"] = 108; ["TYPE"] =  8; ["CRV"] = "Class";    ["SUBTYPE"] =  31;                        ["VXP"] = 0; ["LP"] =  5; ["REP"] = 0; ["FACTION"] = 1; ["TIER"] = 1; ["MIN_LVL"] =  "10"; ["NAME"] = { ["EN"] = "Dynamic Performance"; }; ["LORE"] = { ["EN"] = "Improvisation is a vital skill for any performer."; }; ["SUMMARY"] = { ["EN"] = "Change Stances 300 times"; }; };</v>
      </c>
      <c r="V173">
        <f t="shared" si="73"/>
        <v>172</v>
      </c>
      <c r="W173" t="str">
        <f t="shared" si="74"/>
        <v>[172] = {</v>
      </c>
      <c r="X173" t="str">
        <f t="shared" si="75"/>
        <v xml:space="preserve">["ID"] = 1879277336; </v>
      </c>
      <c r="Y173" t="str">
        <f t="shared" si="76"/>
        <v xml:space="preserve">["ID"] = 1879277336; </v>
      </c>
      <c r="Z173" t="str">
        <f t="shared" si="77"/>
        <v/>
      </c>
      <c r="AA173" t="str">
        <f t="shared" si="78"/>
        <v xml:space="preserve"> (Minstrel)</v>
      </c>
      <c r="AB173" s="1" t="str">
        <f t="shared" si="79"/>
        <v xml:space="preserve">["SAVE_INDEX"] = 108; </v>
      </c>
      <c r="AC173">
        <f>VLOOKUP(D173,Type!A$2:B$16,2,FALSE)</f>
        <v>8</v>
      </c>
      <c r="AD173" t="str">
        <f t="shared" si="80"/>
        <v xml:space="preserve">["TYPE"] =  8; </v>
      </c>
      <c r="AE173" t="str">
        <f t="shared" si="81"/>
        <v xml:space="preserve">["CRV"] = "Class";    </v>
      </c>
      <c r="AF173">
        <f>IF(AND(F173="Class",NOT(ISBLANK(E173))),VLOOKUP(E173,Class!A$1:B$12,2,FALSE),"")</f>
        <v>31</v>
      </c>
      <c r="AG173" t="str">
        <f>IF(AND(F173="Vocation",NOT(ISBLANK(E173))),VLOOKUP(E173,Vocation!A$1:B$8,2,FALSE),"")</f>
        <v/>
      </c>
      <c r="AH173" t="str">
        <f>IF(
  LEN(AF173)=0,
    IF(
    LEN(AG173)=0,
    "  0",
    CONCATENATE(REPT(" ",Vocation!B$12-LEN(AG173)),AG173)),
  CONCATENATE(REPT(" ",Vocation!B$12-LEN(AF173)),AF173))</f>
        <v xml:space="preserve"> 31</v>
      </c>
      <c r="AI173" t="str">
        <f t="shared" si="82"/>
        <v xml:space="preserve">["SUBTYPE"] =  31; </v>
      </c>
      <c r="AJ173" t="str">
        <f t="shared" si="83"/>
        <v xml:space="preserve">                       </v>
      </c>
      <c r="AK173" t="str">
        <f t="shared" si="84"/>
        <v>0</v>
      </c>
      <c r="AL173" t="str">
        <f t="shared" si="85"/>
        <v xml:space="preserve">["VXP"] = 0; </v>
      </c>
      <c r="AM173" t="str">
        <f t="shared" si="86"/>
        <v>5</v>
      </c>
      <c r="AN173" t="str">
        <f t="shared" si="87"/>
        <v xml:space="preserve">["LP"] =  5; </v>
      </c>
      <c r="AO173" t="str">
        <f t="shared" si="88"/>
        <v>0</v>
      </c>
      <c r="AP173" t="str">
        <f t="shared" si="89"/>
        <v xml:space="preserve">["REP"] = 0; </v>
      </c>
      <c r="AQ173">
        <f>IF(LEN(L173)&gt;0,VLOOKUP(L173,Faction!A$2:B$77,2,FALSE),1)</f>
        <v>1</v>
      </c>
      <c r="AR173" t="str">
        <f t="shared" si="90"/>
        <v xml:space="preserve">["FACTION"] = 1; </v>
      </c>
      <c r="AS173" t="str">
        <f t="shared" si="91"/>
        <v xml:space="preserve">["TIER"] = 1; </v>
      </c>
      <c r="AT173" t="str">
        <f t="shared" si="92"/>
        <v xml:space="preserve">["MIN_LVL"] =  "10"; </v>
      </c>
      <c r="AU173" t="str">
        <f t="shared" si="93"/>
        <v/>
      </c>
      <c r="AV173" t="str">
        <f t="shared" si="94"/>
        <v xml:space="preserve">["NAME"] = { ["EN"] = "Dynamic Performance"; }; </v>
      </c>
      <c r="AW173" t="str">
        <f t="shared" si="95"/>
        <v xml:space="preserve">["LORE"] = { ["EN"] = "Improvisation is a vital skill for any performer."; }; </v>
      </c>
      <c r="AX173" t="str">
        <f t="shared" si="96"/>
        <v xml:space="preserve">["SUMMARY"] = { ["EN"] = "Change Stances 300 times"; }; </v>
      </c>
      <c r="AY173" t="str">
        <f t="shared" si="97"/>
        <v/>
      </c>
      <c r="AZ173" t="str">
        <f t="shared" si="98"/>
        <v>};</v>
      </c>
    </row>
    <row r="174" spans="1:52" x14ac:dyDescent="0.25">
      <c r="A174">
        <v>1879277222</v>
      </c>
      <c r="B174">
        <v>329</v>
      </c>
      <c r="C174" s="2" t="s">
        <v>120</v>
      </c>
      <c r="D174" t="s">
        <v>22</v>
      </c>
      <c r="E174" t="s">
        <v>291</v>
      </c>
      <c r="F174" t="s">
        <v>22</v>
      </c>
      <c r="M174" t="s">
        <v>2809</v>
      </c>
      <c r="N174" t="s">
        <v>2047</v>
      </c>
      <c r="O174">
        <v>0</v>
      </c>
      <c r="P174">
        <v>20</v>
      </c>
      <c r="T174" t="str">
        <f t="shared" si="71"/>
        <v>[173] = {["ID"] = 1879277222; }; -- Class Deeds - Tier 4 (Rune-keeper)</v>
      </c>
      <c r="U174" s="1" t="str">
        <f t="shared" si="72"/>
        <v>[173] = {["ID"] = 1879277222; ["SAVE_INDEX"] = 329; ["TYPE"] =  8; ["CRV"] = "Class";    ["SUBTYPE"] = 193;                        ["VXP"] = 0; ["LP"] =  0; ["REP"] = 0; ["FACTION"] = 1; ["TIER"] = 0; ["MIN_LVL"] =  "20"; ["NAME"] = { ["EN"] = "Class Deeds - Tier 4"; }; ["LORE"] = { ["EN"] = "Complete these three deeds to earn a Class Trait Point."; }; ["SUMMARY"] = { ["EN"] = "Complete Written in Stone, The Prophetic Word, and A Critical Writ"; }; };</v>
      </c>
      <c r="V174">
        <f t="shared" si="73"/>
        <v>173</v>
      </c>
      <c r="W174" t="str">
        <f t="shared" si="74"/>
        <v>[173] = {</v>
      </c>
      <c r="X174" t="str">
        <f t="shared" si="75"/>
        <v xml:space="preserve">["ID"] = 1879277222; </v>
      </c>
      <c r="Y174" t="str">
        <f t="shared" si="76"/>
        <v xml:space="preserve">["ID"] = 1879277222; </v>
      </c>
      <c r="Z174" t="str">
        <f t="shared" si="77"/>
        <v/>
      </c>
      <c r="AA174" t="str">
        <f t="shared" si="78"/>
        <v xml:space="preserve"> (Rune-keeper)</v>
      </c>
      <c r="AB174" s="1" t="str">
        <f t="shared" si="79"/>
        <v xml:space="preserve">["SAVE_INDEX"] = 329; </v>
      </c>
      <c r="AC174">
        <f>VLOOKUP(D174,Type!A$2:B$16,2,FALSE)</f>
        <v>8</v>
      </c>
      <c r="AD174" t="str">
        <f t="shared" si="80"/>
        <v xml:space="preserve">["TYPE"] =  8; </v>
      </c>
      <c r="AE174" t="str">
        <f t="shared" si="81"/>
        <v xml:space="preserve">["CRV"] = "Class";    </v>
      </c>
      <c r="AF174">
        <f>IF(AND(F174="Class",NOT(ISBLANK(E174))),VLOOKUP(E174,Class!A$1:B$12,2,FALSE),"")</f>
        <v>193</v>
      </c>
      <c r="AG174" t="str">
        <f>IF(AND(F174="Vocation",NOT(ISBLANK(E174))),VLOOKUP(E174,Vocation!A$1:B$8,2,FALSE),"")</f>
        <v/>
      </c>
      <c r="AH174" t="str">
        <f>IF(
  LEN(AF174)=0,
    IF(
    LEN(AG174)=0,
    "  0",
    CONCATENATE(REPT(" ",Vocation!B$12-LEN(AG174)),AG174)),
  CONCATENATE(REPT(" ",Vocation!B$12-LEN(AF174)),AF174))</f>
        <v>193</v>
      </c>
      <c r="AI174" t="str">
        <f t="shared" si="82"/>
        <v xml:space="preserve">["SUBTYPE"] = 193; </v>
      </c>
      <c r="AJ174" t="str">
        <f t="shared" si="83"/>
        <v xml:space="preserve">                       </v>
      </c>
      <c r="AK174" t="str">
        <f t="shared" si="84"/>
        <v>0</v>
      </c>
      <c r="AL174" t="str">
        <f t="shared" si="85"/>
        <v xml:space="preserve">["VXP"] = 0; </v>
      </c>
      <c r="AM174" t="str">
        <f t="shared" si="86"/>
        <v>0</v>
      </c>
      <c r="AN174" t="str">
        <f t="shared" si="87"/>
        <v xml:space="preserve">["LP"] =  0; </v>
      </c>
      <c r="AO174" t="str">
        <f t="shared" si="88"/>
        <v>0</v>
      </c>
      <c r="AP174" t="str">
        <f t="shared" si="89"/>
        <v xml:space="preserve">["REP"] = 0; </v>
      </c>
      <c r="AQ174">
        <f>IF(LEN(L174)&gt;0,VLOOKUP(L174,Faction!A$2:B$77,2,FALSE),1)</f>
        <v>1</v>
      </c>
      <c r="AR174" t="str">
        <f t="shared" si="90"/>
        <v xml:space="preserve">["FACTION"] = 1; </v>
      </c>
      <c r="AS174" t="str">
        <f t="shared" si="91"/>
        <v xml:space="preserve">["TIER"] = 0; </v>
      </c>
      <c r="AT174" t="str">
        <f t="shared" si="92"/>
        <v xml:space="preserve">["MIN_LVL"] =  "20"; </v>
      </c>
      <c r="AU174" t="str">
        <f t="shared" si="93"/>
        <v/>
      </c>
      <c r="AV174" t="str">
        <f t="shared" si="94"/>
        <v xml:space="preserve">["NAME"] = { ["EN"] = "Class Deeds - Tier 4"; }; </v>
      </c>
      <c r="AW174" t="str">
        <f t="shared" si="95"/>
        <v xml:space="preserve">["LORE"] = { ["EN"] = "Complete these three deeds to earn a Class Trait Point."; }; </v>
      </c>
      <c r="AX174" t="str">
        <f t="shared" si="96"/>
        <v xml:space="preserve">["SUMMARY"] = { ["EN"] = "Complete Written in Stone, The Prophetic Word, and A Critical Writ"; }; </v>
      </c>
      <c r="AY174" t="str">
        <f t="shared" si="97"/>
        <v/>
      </c>
      <c r="AZ174" t="str">
        <f t="shared" si="98"/>
        <v>};</v>
      </c>
    </row>
    <row r="175" spans="1:52" x14ac:dyDescent="0.25">
      <c r="A175">
        <v>1879278964</v>
      </c>
      <c r="B175">
        <v>109</v>
      </c>
      <c r="C175" t="s">
        <v>364</v>
      </c>
      <c r="D175" t="s">
        <v>22</v>
      </c>
      <c r="E175" t="s">
        <v>291</v>
      </c>
      <c r="F175" t="s">
        <v>22</v>
      </c>
      <c r="J175">
        <v>5</v>
      </c>
      <c r="M175" t="s">
        <v>3022</v>
      </c>
      <c r="N175" t="s">
        <v>2105</v>
      </c>
      <c r="O175">
        <v>1</v>
      </c>
      <c r="P175">
        <v>20</v>
      </c>
      <c r="T175" t="str">
        <f t="shared" si="71"/>
        <v>[174] = {["ID"] = 1879278964; }; -- Written in Stone (Rune-keeper)</v>
      </c>
      <c r="U175" s="1" t="str">
        <f t="shared" si="72"/>
        <v>[174] = {["ID"] = 1879278964; ["SAVE_INDEX"] = 109; ["TYPE"] =  8; ["CRV"] = "Class";    ["SUBTYPE"] = 193;                        ["VXP"] = 0; ["LP"] =  5; ["REP"] = 0; ["FACTION"] = 1; ["TIER"] = 1; ["MIN_LVL"] =  "20"; ["NAME"] = { ["EN"] = "Written in Stone"; }; ["LORE"] = { ["EN"] = "Through fire, ice, and sustainability, you can fell any foe."; }; ["SUMMARY"] = { ["EN"] = "Use Writ of Health, Writ of Fire, or Writ of Lightning 250 times"; }; };</v>
      </c>
      <c r="V175">
        <f t="shared" si="73"/>
        <v>174</v>
      </c>
      <c r="W175" t="str">
        <f t="shared" si="74"/>
        <v>[174] = {</v>
      </c>
      <c r="X175" t="str">
        <f t="shared" si="75"/>
        <v xml:space="preserve">["ID"] = 1879278964; </v>
      </c>
      <c r="Y175" t="str">
        <f t="shared" si="76"/>
        <v xml:space="preserve">["ID"] = 1879278964; </v>
      </c>
      <c r="Z175" t="str">
        <f t="shared" si="77"/>
        <v/>
      </c>
      <c r="AA175" t="str">
        <f t="shared" si="78"/>
        <v xml:space="preserve"> (Rune-keeper)</v>
      </c>
      <c r="AB175" s="1" t="str">
        <f t="shared" si="79"/>
        <v xml:space="preserve">["SAVE_INDEX"] = 109; </v>
      </c>
      <c r="AC175">
        <f>VLOOKUP(D175,Type!A$2:B$16,2,FALSE)</f>
        <v>8</v>
      </c>
      <c r="AD175" t="str">
        <f t="shared" si="80"/>
        <v xml:space="preserve">["TYPE"] =  8; </v>
      </c>
      <c r="AE175" t="str">
        <f t="shared" si="81"/>
        <v xml:space="preserve">["CRV"] = "Class";    </v>
      </c>
      <c r="AF175">
        <f>IF(AND(F175="Class",NOT(ISBLANK(E175))),VLOOKUP(E175,Class!A$1:B$12,2,FALSE),"")</f>
        <v>193</v>
      </c>
      <c r="AG175" t="str">
        <f>IF(AND(F175="Vocation",NOT(ISBLANK(E175))),VLOOKUP(E175,Vocation!A$1:B$8,2,FALSE),"")</f>
        <v/>
      </c>
      <c r="AH175" t="str">
        <f>IF(
  LEN(AF175)=0,
    IF(
    LEN(AG175)=0,
    "  0",
    CONCATENATE(REPT(" ",Vocation!B$12-LEN(AG175)),AG175)),
  CONCATENATE(REPT(" ",Vocation!B$12-LEN(AF175)),AF175))</f>
        <v>193</v>
      </c>
      <c r="AI175" t="str">
        <f t="shared" si="82"/>
        <v xml:space="preserve">["SUBTYPE"] = 193; </v>
      </c>
      <c r="AJ175" t="str">
        <f t="shared" si="83"/>
        <v xml:space="preserve">                       </v>
      </c>
      <c r="AK175" t="str">
        <f t="shared" si="84"/>
        <v>0</v>
      </c>
      <c r="AL175" t="str">
        <f t="shared" si="85"/>
        <v xml:space="preserve">["VXP"] = 0; </v>
      </c>
      <c r="AM175" t="str">
        <f t="shared" si="86"/>
        <v>5</v>
      </c>
      <c r="AN175" t="str">
        <f t="shared" si="87"/>
        <v xml:space="preserve">["LP"] =  5; </v>
      </c>
      <c r="AO175" t="str">
        <f t="shared" si="88"/>
        <v>0</v>
      </c>
      <c r="AP175" t="str">
        <f t="shared" si="89"/>
        <v xml:space="preserve">["REP"] = 0; </v>
      </c>
      <c r="AQ175">
        <f>IF(LEN(L175)&gt;0,VLOOKUP(L175,Faction!A$2:B$77,2,FALSE),1)</f>
        <v>1</v>
      </c>
      <c r="AR175" t="str">
        <f t="shared" si="90"/>
        <v xml:space="preserve">["FACTION"] = 1; </v>
      </c>
      <c r="AS175" t="str">
        <f t="shared" si="91"/>
        <v xml:space="preserve">["TIER"] = 1; </v>
      </c>
      <c r="AT175" t="str">
        <f t="shared" si="92"/>
        <v xml:space="preserve">["MIN_LVL"] =  "20"; </v>
      </c>
      <c r="AU175" t="str">
        <f t="shared" si="93"/>
        <v/>
      </c>
      <c r="AV175" t="str">
        <f t="shared" si="94"/>
        <v xml:space="preserve">["NAME"] = { ["EN"] = "Written in Stone"; }; </v>
      </c>
      <c r="AW175" t="str">
        <f t="shared" si="95"/>
        <v xml:space="preserve">["LORE"] = { ["EN"] = "Through fire, ice, and sustainability, you can fell any foe."; }; </v>
      </c>
      <c r="AX175" t="str">
        <f t="shared" si="96"/>
        <v xml:space="preserve">["SUMMARY"] = { ["EN"] = "Use Writ of Health, Writ of Fire, or Writ of Lightning 250 times"; }; </v>
      </c>
      <c r="AY175" t="str">
        <f t="shared" si="97"/>
        <v/>
      </c>
      <c r="AZ175" t="str">
        <f t="shared" si="98"/>
        <v>};</v>
      </c>
    </row>
    <row r="176" spans="1:52" x14ac:dyDescent="0.25">
      <c r="A176">
        <v>1879278961</v>
      </c>
      <c r="B176">
        <v>110</v>
      </c>
      <c r="C176" t="s">
        <v>365</v>
      </c>
      <c r="D176" t="s">
        <v>22</v>
      </c>
      <c r="E176" t="s">
        <v>291</v>
      </c>
      <c r="F176" t="s">
        <v>22</v>
      </c>
      <c r="J176">
        <v>5</v>
      </c>
      <c r="M176" t="s">
        <v>3023</v>
      </c>
      <c r="N176" t="s">
        <v>2028</v>
      </c>
      <c r="O176">
        <v>1</v>
      </c>
      <c r="P176">
        <v>20</v>
      </c>
      <c r="T176" t="str">
        <f t="shared" si="71"/>
        <v>[175] = {["ID"] = 1879278961; }; -- The Prophetic Word (Rune-keeper)</v>
      </c>
      <c r="U176" s="1" t="str">
        <f t="shared" si="72"/>
        <v>[175] = {["ID"] = 1879278961; ["SAVE_INDEX"] = 110; ["TYPE"] =  8; ["CRV"] = "Class";    ["SUBTYPE"] = 193;                        ["VXP"] = 0; ["LP"] =  5; ["REP"] = 0; ["FACTION"] = 1; ["TIER"] = 1; ["MIN_LVL"] =  "20"; ["NAME"] = { ["EN"] = "The Prophetic Word"; }; ["LORE"] = { ["EN"] = "Practice the art of casting your vision forwards, and you shall be able to do it with greater frequency."; }; ["SUMMARY"] = { ["EN"] = "Use Do Not Fall This Day 250 times"; }; };</v>
      </c>
      <c r="V176">
        <f t="shared" si="73"/>
        <v>175</v>
      </c>
      <c r="W176" t="str">
        <f t="shared" si="74"/>
        <v>[175] = {</v>
      </c>
      <c r="X176" t="str">
        <f t="shared" si="75"/>
        <v xml:space="preserve">["ID"] = 1879278961; </v>
      </c>
      <c r="Y176" t="str">
        <f t="shared" si="76"/>
        <v xml:space="preserve">["ID"] = 1879278961; </v>
      </c>
      <c r="Z176" t="str">
        <f t="shared" si="77"/>
        <v/>
      </c>
      <c r="AA176" t="str">
        <f t="shared" si="78"/>
        <v xml:space="preserve"> (Rune-keeper)</v>
      </c>
      <c r="AB176" s="1" t="str">
        <f t="shared" si="79"/>
        <v xml:space="preserve">["SAVE_INDEX"] = 110; </v>
      </c>
      <c r="AC176">
        <f>VLOOKUP(D176,Type!A$2:B$16,2,FALSE)</f>
        <v>8</v>
      </c>
      <c r="AD176" t="str">
        <f t="shared" si="80"/>
        <v xml:space="preserve">["TYPE"] =  8; </v>
      </c>
      <c r="AE176" t="str">
        <f t="shared" si="81"/>
        <v xml:space="preserve">["CRV"] = "Class";    </v>
      </c>
      <c r="AF176">
        <f>IF(AND(F176="Class",NOT(ISBLANK(E176))),VLOOKUP(E176,Class!A$1:B$12,2,FALSE),"")</f>
        <v>193</v>
      </c>
      <c r="AG176" t="str">
        <f>IF(AND(F176="Vocation",NOT(ISBLANK(E176))),VLOOKUP(E176,Vocation!A$1:B$8,2,FALSE),"")</f>
        <v/>
      </c>
      <c r="AH176" t="str">
        <f>IF(
  LEN(AF176)=0,
    IF(
    LEN(AG176)=0,
    "  0",
    CONCATENATE(REPT(" ",Vocation!B$12-LEN(AG176)),AG176)),
  CONCATENATE(REPT(" ",Vocation!B$12-LEN(AF176)),AF176))</f>
        <v>193</v>
      </c>
      <c r="AI176" t="str">
        <f t="shared" si="82"/>
        <v xml:space="preserve">["SUBTYPE"] = 193; </v>
      </c>
      <c r="AJ176" t="str">
        <f t="shared" si="83"/>
        <v xml:space="preserve">                       </v>
      </c>
      <c r="AK176" t="str">
        <f t="shared" si="84"/>
        <v>0</v>
      </c>
      <c r="AL176" t="str">
        <f t="shared" si="85"/>
        <v xml:space="preserve">["VXP"] = 0; </v>
      </c>
      <c r="AM176" t="str">
        <f t="shared" si="86"/>
        <v>5</v>
      </c>
      <c r="AN176" t="str">
        <f t="shared" si="87"/>
        <v xml:space="preserve">["LP"] =  5; </v>
      </c>
      <c r="AO176" t="str">
        <f t="shared" si="88"/>
        <v>0</v>
      </c>
      <c r="AP176" t="str">
        <f t="shared" si="89"/>
        <v xml:space="preserve">["REP"] = 0; </v>
      </c>
      <c r="AQ176">
        <f>IF(LEN(L176)&gt;0,VLOOKUP(L176,Faction!A$2:B$77,2,FALSE),1)</f>
        <v>1</v>
      </c>
      <c r="AR176" t="str">
        <f t="shared" si="90"/>
        <v xml:space="preserve">["FACTION"] = 1; </v>
      </c>
      <c r="AS176" t="str">
        <f t="shared" si="91"/>
        <v xml:space="preserve">["TIER"] = 1; </v>
      </c>
      <c r="AT176" t="str">
        <f t="shared" si="92"/>
        <v xml:space="preserve">["MIN_LVL"] =  "20"; </v>
      </c>
      <c r="AU176" t="str">
        <f t="shared" si="93"/>
        <v/>
      </c>
      <c r="AV176" t="str">
        <f t="shared" si="94"/>
        <v xml:space="preserve">["NAME"] = { ["EN"] = "The Prophetic Word"; }; </v>
      </c>
      <c r="AW176" t="str">
        <f t="shared" si="95"/>
        <v xml:space="preserve">["LORE"] = { ["EN"] = "Practice the art of casting your vision forwards, and you shall be able to do it with greater frequency."; }; </v>
      </c>
      <c r="AX176" t="str">
        <f t="shared" si="96"/>
        <v xml:space="preserve">["SUMMARY"] = { ["EN"] = "Use Do Not Fall This Day 250 times"; }; </v>
      </c>
      <c r="AY176" t="str">
        <f t="shared" si="97"/>
        <v/>
      </c>
      <c r="AZ176" t="str">
        <f t="shared" si="98"/>
        <v>};</v>
      </c>
    </row>
    <row r="177" spans="1:52" x14ac:dyDescent="0.25">
      <c r="A177">
        <v>1879278962</v>
      </c>
      <c r="B177">
        <v>111</v>
      </c>
      <c r="C177" t="s">
        <v>366</v>
      </c>
      <c r="D177" t="s">
        <v>22</v>
      </c>
      <c r="E177" t="s">
        <v>291</v>
      </c>
      <c r="F177" t="s">
        <v>22</v>
      </c>
      <c r="J177">
        <v>5</v>
      </c>
      <c r="M177" t="s">
        <v>3024</v>
      </c>
      <c r="N177" t="s">
        <v>2946</v>
      </c>
      <c r="O177">
        <v>1</v>
      </c>
      <c r="P177">
        <v>20</v>
      </c>
      <c r="T177" t="str">
        <f t="shared" si="71"/>
        <v>[176] = {["ID"] = 1879278962; }; -- A Critical Writ (Rune-keeper)</v>
      </c>
      <c r="U177" s="1" t="str">
        <f t="shared" si="72"/>
        <v>[176] = {["ID"] = 1879278962; ["SAVE_INDEX"] = 111; ["TYPE"] =  8; ["CRV"] = "Class";    ["SUBTYPE"] = 193;                        ["VXP"] = 0; ["LP"] =  5; ["REP"] = 0; ["FACTION"] = 1; ["TIER"] = 1; ["MIN_LVL"] =  "20"; ["NAME"] = { ["EN"] = "A Critical Writ"; }; ["LORE"] = { ["EN"] = "Writs are always effective, sometimes more than others."; }; ["SUMMARY"] = { ["EN"] = "Critically use Writ of Health, Writ of Fire, or Writ of Lightning 200 times"; }; };</v>
      </c>
      <c r="V177">
        <f t="shared" si="73"/>
        <v>176</v>
      </c>
      <c r="W177" t="str">
        <f t="shared" si="74"/>
        <v>[176] = {</v>
      </c>
      <c r="X177" t="str">
        <f t="shared" si="75"/>
        <v xml:space="preserve">["ID"] = 1879278962; </v>
      </c>
      <c r="Y177" t="str">
        <f t="shared" si="76"/>
        <v xml:space="preserve">["ID"] = 1879278962; </v>
      </c>
      <c r="Z177" t="str">
        <f t="shared" si="77"/>
        <v/>
      </c>
      <c r="AA177" t="str">
        <f t="shared" si="78"/>
        <v xml:space="preserve"> (Rune-keeper)</v>
      </c>
      <c r="AB177" s="1" t="str">
        <f t="shared" si="79"/>
        <v xml:space="preserve">["SAVE_INDEX"] = 111; </v>
      </c>
      <c r="AC177">
        <f>VLOOKUP(D177,Type!A$2:B$16,2,FALSE)</f>
        <v>8</v>
      </c>
      <c r="AD177" t="str">
        <f t="shared" si="80"/>
        <v xml:space="preserve">["TYPE"] =  8; </v>
      </c>
      <c r="AE177" t="str">
        <f t="shared" si="81"/>
        <v xml:space="preserve">["CRV"] = "Class";    </v>
      </c>
      <c r="AF177">
        <f>IF(AND(F177="Class",NOT(ISBLANK(E177))),VLOOKUP(E177,Class!A$1:B$12,2,FALSE),"")</f>
        <v>193</v>
      </c>
      <c r="AG177" t="str">
        <f>IF(AND(F177="Vocation",NOT(ISBLANK(E177))),VLOOKUP(E177,Vocation!A$1:B$8,2,FALSE),"")</f>
        <v/>
      </c>
      <c r="AH177" t="str">
        <f>IF(
  LEN(AF177)=0,
    IF(
    LEN(AG177)=0,
    "  0",
    CONCATENATE(REPT(" ",Vocation!B$12-LEN(AG177)),AG177)),
  CONCATENATE(REPT(" ",Vocation!B$12-LEN(AF177)),AF177))</f>
        <v>193</v>
      </c>
      <c r="AI177" t="str">
        <f t="shared" si="82"/>
        <v xml:space="preserve">["SUBTYPE"] = 193; </v>
      </c>
      <c r="AJ177" t="str">
        <f t="shared" si="83"/>
        <v xml:space="preserve">                       </v>
      </c>
      <c r="AK177" t="str">
        <f t="shared" si="84"/>
        <v>0</v>
      </c>
      <c r="AL177" t="str">
        <f t="shared" si="85"/>
        <v xml:space="preserve">["VXP"] = 0; </v>
      </c>
      <c r="AM177" t="str">
        <f t="shared" si="86"/>
        <v>5</v>
      </c>
      <c r="AN177" t="str">
        <f t="shared" si="87"/>
        <v xml:space="preserve">["LP"] =  5; </v>
      </c>
      <c r="AO177" t="str">
        <f t="shared" si="88"/>
        <v>0</v>
      </c>
      <c r="AP177" t="str">
        <f t="shared" si="89"/>
        <v xml:space="preserve">["REP"] = 0; </v>
      </c>
      <c r="AQ177">
        <f>IF(LEN(L177)&gt;0,VLOOKUP(L177,Faction!A$2:B$77,2,FALSE),1)</f>
        <v>1</v>
      </c>
      <c r="AR177" t="str">
        <f t="shared" si="90"/>
        <v xml:space="preserve">["FACTION"] = 1; </v>
      </c>
      <c r="AS177" t="str">
        <f t="shared" si="91"/>
        <v xml:space="preserve">["TIER"] = 1; </v>
      </c>
      <c r="AT177" t="str">
        <f t="shared" si="92"/>
        <v xml:space="preserve">["MIN_LVL"] =  "20"; </v>
      </c>
      <c r="AU177" t="str">
        <f t="shared" si="93"/>
        <v/>
      </c>
      <c r="AV177" t="str">
        <f t="shared" si="94"/>
        <v xml:space="preserve">["NAME"] = { ["EN"] = "A Critical Writ"; }; </v>
      </c>
      <c r="AW177" t="str">
        <f t="shared" si="95"/>
        <v xml:space="preserve">["LORE"] = { ["EN"] = "Writs are always effective, sometimes more than others."; }; </v>
      </c>
      <c r="AX177" t="str">
        <f t="shared" si="96"/>
        <v xml:space="preserve">["SUMMARY"] = { ["EN"] = "Critically use Writ of Health, Writ of Fire, or Writ of Lightning 200 times"; }; </v>
      </c>
      <c r="AY177" t="str">
        <f t="shared" si="97"/>
        <v/>
      </c>
      <c r="AZ177" t="str">
        <f t="shared" si="98"/>
        <v>};</v>
      </c>
    </row>
    <row r="178" spans="1:52" x14ac:dyDescent="0.25">
      <c r="A178">
        <v>1879277233</v>
      </c>
      <c r="B178">
        <v>330</v>
      </c>
      <c r="C178" s="2" t="s">
        <v>120</v>
      </c>
      <c r="D178" t="s">
        <v>22</v>
      </c>
      <c r="E178" t="s">
        <v>292</v>
      </c>
      <c r="F178" t="s">
        <v>22</v>
      </c>
      <c r="M178" t="s">
        <v>2810</v>
      </c>
      <c r="N178" t="s">
        <v>2047</v>
      </c>
      <c r="O178">
        <v>0</v>
      </c>
      <c r="P178">
        <v>20</v>
      </c>
      <c r="T178" t="str">
        <f t="shared" si="71"/>
        <v>[177] = {["ID"] = 1879277233; }; -- Class Deeds - Tier 4 (Warden)</v>
      </c>
      <c r="U178" s="1" t="str">
        <f t="shared" si="72"/>
        <v>[177] = {["ID"] = 1879277233; ["SAVE_INDEX"] = 330; ["TYPE"] =  8; ["CRV"] = "Class";    ["SUBTYPE"] = 194;                        ["VXP"] = 0; ["LP"] =  0; ["REP"] = 0; ["FACTION"] = 1; ["TIER"] = 0; ["MIN_LVL"] =  "20"; ["NAME"] = { ["EN"] = "Class Deeds - Tier 4"; }; ["LORE"] = { ["EN"] = "Complete these three deeds to earn a Class Trait Point."; }; ["SUMMARY"] = { ["EN"] = "Complete Never Say Die, A Keen Response, and Strong Voice"; }; };</v>
      </c>
      <c r="V178">
        <f t="shared" si="73"/>
        <v>177</v>
      </c>
      <c r="W178" t="str">
        <f t="shared" si="74"/>
        <v>[177] = {</v>
      </c>
      <c r="X178" t="str">
        <f t="shared" si="75"/>
        <v xml:space="preserve">["ID"] = 1879277233; </v>
      </c>
      <c r="Y178" t="str">
        <f t="shared" si="76"/>
        <v xml:space="preserve">["ID"] = 1879277233; </v>
      </c>
      <c r="Z178" t="str">
        <f t="shared" si="77"/>
        <v/>
      </c>
      <c r="AA178" t="str">
        <f t="shared" si="78"/>
        <v xml:space="preserve"> (Warden)</v>
      </c>
      <c r="AB178" s="1" t="str">
        <f t="shared" si="79"/>
        <v xml:space="preserve">["SAVE_INDEX"] = 330; </v>
      </c>
      <c r="AC178">
        <f>VLOOKUP(D178,Type!A$2:B$16,2,FALSE)</f>
        <v>8</v>
      </c>
      <c r="AD178" t="str">
        <f t="shared" si="80"/>
        <v xml:space="preserve">["TYPE"] =  8; </v>
      </c>
      <c r="AE178" t="str">
        <f t="shared" si="81"/>
        <v xml:space="preserve">["CRV"] = "Class";    </v>
      </c>
      <c r="AF178">
        <f>IF(AND(F178="Class",NOT(ISBLANK(E178))),VLOOKUP(E178,Class!A$1:B$12,2,FALSE),"")</f>
        <v>194</v>
      </c>
      <c r="AG178" t="str">
        <f>IF(AND(F178="Vocation",NOT(ISBLANK(E178))),VLOOKUP(E178,Vocation!A$1:B$8,2,FALSE),"")</f>
        <v/>
      </c>
      <c r="AH178" t="str">
        <f>IF(
  LEN(AF178)=0,
    IF(
    LEN(AG178)=0,
    "  0",
    CONCATENATE(REPT(" ",Vocation!B$12-LEN(AG178)),AG178)),
  CONCATENATE(REPT(" ",Vocation!B$12-LEN(AF178)),AF178))</f>
        <v>194</v>
      </c>
      <c r="AI178" t="str">
        <f t="shared" si="82"/>
        <v xml:space="preserve">["SUBTYPE"] = 194; </v>
      </c>
      <c r="AJ178" t="str">
        <f t="shared" si="83"/>
        <v xml:space="preserve">                       </v>
      </c>
      <c r="AK178" t="str">
        <f t="shared" si="84"/>
        <v>0</v>
      </c>
      <c r="AL178" t="str">
        <f t="shared" si="85"/>
        <v xml:space="preserve">["VXP"] = 0; </v>
      </c>
      <c r="AM178" t="str">
        <f t="shared" si="86"/>
        <v>0</v>
      </c>
      <c r="AN178" t="str">
        <f t="shared" si="87"/>
        <v xml:space="preserve">["LP"] =  0; </v>
      </c>
      <c r="AO178" t="str">
        <f t="shared" si="88"/>
        <v>0</v>
      </c>
      <c r="AP178" t="str">
        <f t="shared" si="89"/>
        <v xml:space="preserve">["REP"] = 0; </v>
      </c>
      <c r="AQ178">
        <f>IF(LEN(L178)&gt;0,VLOOKUP(L178,Faction!A$2:B$77,2,FALSE),1)</f>
        <v>1</v>
      </c>
      <c r="AR178" t="str">
        <f t="shared" si="90"/>
        <v xml:space="preserve">["FACTION"] = 1; </v>
      </c>
      <c r="AS178" t="str">
        <f t="shared" si="91"/>
        <v xml:space="preserve">["TIER"] = 0; </v>
      </c>
      <c r="AT178" t="str">
        <f t="shared" si="92"/>
        <v xml:space="preserve">["MIN_LVL"] =  "20"; </v>
      </c>
      <c r="AU178" t="str">
        <f t="shared" si="93"/>
        <v/>
      </c>
      <c r="AV178" t="str">
        <f t="shared" si="94"/>
        <v xml:space="preserve">["NAME"] = { ["EN"] = "Class Deeds - Tier 4"; }; </v>
      </c>
      <c r="AW178" t="str">
        <f t="shared" si="95"/>
        <v xml:space="preserve">["LORE"] = { ["EN"] = "Complete these three deeds to earn a Class Trait Point."; }; </v>
      </c>
      <c r="AX178" t="str">
        <f t="shared" si="96"/>
        <v xml:space="preserve">["SUMMARY"] = { ["EN"] = "Complete Never Say Die, A Keen Response, and Strong Voice"; }; </v>
      </c>
      <c r="AY178" t="str">
        <f t="shared" si="97"/>
        <v/>
      </c>
      <c r="AZ178" t="str">
        <f t="shared" si="98"/>
        <v>};</v>
      </c>
    </row>
    <row r="179" spans="1:52" x14ac:dyDescent="0.25">
      <c r="A179">
        <v>1879277328</v>
      </c>
      <c r="B179">
        <v>112</v>
      </c>
      <c r="C179" t="s">
        <v>367</v>
      </c>
      <c r="D179" t="s">
        <v>22</v>
      </c>
      <c r="E179" t="s">
        <v>292</v>
      </c>
      <c r="F179" t="s">
        <v>22</v>
      </c>
      <c r="J179">
        <v>5</v>
      </c>
      <c r="M179" t="s">
        <v>3025</v>
      </c>
      <c r="N179" t="s">
        <v>2018</v>
      </c>
      <c r="O179">
        <v>1</v>
      </c>
      <c r="P179">
        <v>20</v>
      </c>
      <c r="T179" t="str">
        <f t="shared" si="71"/>
        <v>[178] = {["ID"] = 1879277328; }; -- Never Say Die (Warden)</v>
      </c>
      <c r="U179" s="1" t="str">
        <f t="shared" si="72"/>
        <v>[178] = {["ID"] = 1879277328; ["SAVE_INDEX"] = 112; ["TYPE"] =  8; ["CRV"] = "Class";    ["SUBTYPE"] = 194;                        ["VXP"] = 0; ["LP"] =  5; ["REP"] = 0; ["FACTION"] = 1; ["TIER"] = 1; ["MIN_LVL"] =  "20"; ["NAME"] = { ["EN"] = "Never Say Die"; }; ["LORE"] = { ["EN"] = "Take respite, however brief, and you can fight on."; }; ["SUMMARY"] = { ["EN"] = "Strike with Safeguard 200 times"; }; };</v>
      </c>
      <c r="V179">
        <f t="shared" si="73"/>
        <v>178</v>
      </c>
      <c r="W179" t="str">
        <f t="shared" si="74"/>
        <v>[178] = {</v>
      </c>
      <c r="X179" t="str">
        <f t="shared" si="75"/>
        <v xml:space="preserve">["ID"] = 1879277328; </v>
      </c>
      <c r="Y179" t="str">
        <f t="shared" si="76"/>
        <v xml:space="preserve">["ID"] = 1879277328; </v>
      </c>
      <c r="Z179" t="str">
        <f t="shared" si="77"/>
        <v/>
      </c>
      <c r="AA179" t="str">
        <f t="shared" si="78"/>
        <v xml:space="preserve"> (Warden)</v>
      </c>
      <c r="AB179" s="1" t="str">
        <f t="shared" si="79"/>
        <v xml:space="preserve">["SAVE_INDEX"] = 112; </v>
      </c>
      <c r="AC179">
        <f>VLOOKUP(D179,Type!A$2:B$16,2,FALSE)</f>
        <v>8</v>
      </c>
      <c r="AD179" t="str">
        <f t="shared" si="80"/>
        <v xml:space="preserve">["TYPE"] =  8; </v>
      </c>
      <c r="AE179" t="str">
        <f t="shared" si="81"/>
        <v xml:space="preserve">["CRV"] = "Class";    </v>
      </c>
      <c r="AF179">
        <f>IF(AND(F179="Class",NOT(ISBLANK(E179))),VLOOKUP(E179,Class!A$1:B$12,2,FALSE),"")</f>
        <v>194</v>
      </c>
      <c r="AG179" t="str">
        <f>IF(AND(F179="Vocation",NOT(ISBLANK(E179))),VLOOKUP(E179,Vocation!A$1:B$8,2,FALSE),"")</f>
        <v/>
      </c>
      <c r="AH179" t="str">
        <f>IF(
  LEN(AF179)=0,
    IF(
    LEN(AG179)=0,
    "  0",
    CONCATENATE(REPT(" ",Vocation!B$12-LEN(AG179)),AG179)),
  CONCATENATE(REPT(" ",Vocation!B$12-LEN(AF179)),AF179))</f>
        <v>194</v>
      </c>
      <c r="AI179" t="str">
        <f t="shared" si="82"/>
        <v xml:space="preserve">["SUBTYPE"] = 194; </v>
      </c>
      <c r="AJ179" t="str">
        <f t="shared" si="83"/>
        <v xml:space="preserve">                       </v>
      </c>
      <c r="AK179" t="str">
        <f t="shared" si="84"/>
        <v>0</v>
      </c>
      <c r="AL179" t="str">
        <f t="shared" si="85"/>
        <v xml:space="preserve">["VXP"] = 0; </v>
      </c>
      <c r="AM179" t="str">
        <f t="shared" si="86"/>
        <v>5</v>
      </c>
      <c r="AN179" t="str">
        <f t="shared" si="87"/>
        <v xml:space="preserve">["LP"] =  5; </v>
      </c>
      <c r="AO179" t="str">
        <f t="shared" si="88"/>
        <v>0</v>
      </c>
      <c r="AP179" t="str">
        <f t="shared" si="89"/>
        <v xml:space="preserve">["REP"] = 0; </v>
      </c>
      <c r="AQ179">
        <f>IF(LEN(L179)&gt;0,VLOOKUP(L179,Faction!A$2:B$77,2,FALSE),1)</f>
        <v>1</v>
      </c>
      <c r="AR179" t="str">
        <f t="shared" si="90"/>
        <v xml:space="preserve">["FACTION"] = 1; </v>
      </c>
      <c r="AS179" t="str">
        <f t="shared" si="91"/>
        <v xml:space="preserve">["TIER"] = 1; </v>
      </c>
      <c r="AT179" t="str">
        <f t="shared" si="92"/>
        <v xml:space="preserve">["MIN_LVL"] =  "20"; </v>
      </c>
      <c r="AU179" t="str">
        <f t="shared" si="93"/>
        <v/>
      </c>
      <c r="AV179" t="str">
        <f t="shared" si="94"/>
        <v xml:space="preserve">["NAME"] = { ["EN"] = "Never Say Die"; }; </v>
      </c>
      <c r="AW179" t="str">
        <f t="shared" si="95"/>
        <v xml:space="preserve">["LORE"] = { ["EN"] = "Take respite, however brief, and you can fight on."; }; </v>
      </c>
      <c r="AX179" t="str">
        <f t="shared" si="96"/>
        <v xml:space="preserve">["SUMMARY"] = { ["EN"] = "Strike with Safeguard 200 times"; }; </v>
      </c>
      <c r="AY179" t="str">
        <f t="shared" si="97"/>
        <v/>
      </c>
      <c r="AZ179" t="str">
        <f t="shared" si="98"/>
        <v>};</v>
      </c>
    </row>
    <row r="180" spans="1:52" x14ac:dyDescent="0.25">
      <c r="A180">
        <v>1879277326</v>
      </c>
      <c r="B180">
        <v>113</v>
      </c>
      <c r="C180" t="s">
        <v>368</v>
      </c>
      <c r="D180" t="s">
        <v>22</v>
      </c>
      <c r="E180" t="s">
        <v>292</v>
      </c>
      <c r="F180" t="s">
        <v>22</v>
      </c>
      <c r="J180">
        <v>5</v>
      </c>
      <c r="M180" t="s">
        <v>3026</v>
      </c>
      <c r="N180" t="s">
        <v>2009</v>
      </c>
      <c r="O180">
        <v>1</v>
      </c>
      <c r="P180">
        <v>20</v>
      </c>
      <c r="T180" t="str">
        <f t="shared" si="71"/>
        <v>[179] = {["ID"] = 1879277326; }; -- A Keen Response (Warden)</v>
      </c>
      <c r="U180" s="1" t="str">
        <f t="shared" si="72"/>
        <v>[179] = {["ID"] = 1879277326; ["SAVE_INDEX"] = 113; ["TYPE"] =  8; ["CRV"] = "Class";    ["SUBTYPE"] = 194;                        ["VXP"] = 0; ["LP"] =  5; ["REP"] = 0; ["FACTION"] = 1; ["TIER"] = 1; ["MIN_LVL"] =  "20"; ["NAME"] = { ["EN"] = "A Keen Response"; }; ["LORE"] = { ["EN"] = "A fast and simple attack may allow your efforts to be spent elsewhere."; }; ["SUMMARY"] = { ["EN"] = "Strike with Precise Blow 350 times"; }; };</v>
      </c>
      <c r="V180">
        <f t="shared" si="73"/>
        <v>179</v>
      </c>
      <c r="W180" t="str">
        <f t="shared" si="74"/>
        <v>[179] = {</v>
      </c>
      <c r="X180" t="str">
        <f t="shared" si="75"/>
        <v xml:space="preserve">["ID"] = 1879277326; </v>
      </c>
      <c r="Y180" t="str">
        <f t="shared" si="76"/>
        <v xml:space="preserve">["ID"] = 1879277326; </v>
      </c>
      <c r="Z180" t="str">
        <f t="shared" si="77"/>
        <v/>
      </c>
      <c r="AA180" t="str">
        <f t="shared" si="78"/>
        <v xml:space="preserve"> (Warden)</v>
      </c>
      <c r="AB180" s="1" t="str">
        <f t="shared" si="79"/>
        <v xml:space="preserve">["SAVE_INDEX"] = 113; </v>
      </c>
      <c r="AC180">
        <f>VLOOKUP(D180,Type!A$2:B$16,2,FALSE)</f>
        <v>8</v>
      </c>
      <c r="AD180" t="str">
        <f t="shared" si="80"/>
        <v xml:space="preserve">["TYPE"] =  8; </v>
      </c>
      <c r="AE180" t="str">
        <f t="shared" si="81"/>
        <v xml:space="preserve">["CRV"] = "Class";    </v>
      </c>
      <c r="AF180">
        <f>IF(AND(F180="Class",NOT(ISBLANK(E180))),VLOOKUP(E180,Class!A$1:B$12,2,FALSE),"")</f>
        <v>194</v>
      </c>
      <c r="AG180" t="str">
        <f>IF(AND(F180="Vocation",NOT(ISBLANK(E180))),VLOOKUP(E180,Vocation!A$1:B$8,2,FALSE),"")</f>
        <v/>
      </c>
      <c r="AH180" t="str">
        <f>IF(
  LEN(AF180)=0,
    IF(
    LEN(AG180)=0,
    "  0",
    CONCATENATE(REPT(" ",Vocation!B$12-LEN(AG180)),AG180)),
  CONCATENATE(REPT(" ",Vocation!B$12-LEN(AF180)),AF180))</f>
        <v>194</v>
      </c>
      <c r="AI180" t="str">
        <f t="shared" si="82"/>
        <v xml:space="preserve">["SUBTYPE"] = 194; </v>
      </c>
      <c r="AJ180" t="str">
        <f t="shared" si="83"/>
        <v xml:space="preserve">                       </v>
      </c>
      <c r="AK180" t="str">
        <f t="shared" si="84"/>
        <v>0</v>
      </c>
      <c r="AL180" t="str">
        <f t="shared" si="85"/>
        <v xml:space="preserve">["VXP"] = 0; </v>
      </c>
      <c r="AM180" t="str">
        <f t="shared" si="86"/>
        <v>5</v>
      </c>
      <c r="AN180" t="str">
        <f t="shared" si="87"/>
        <v xml:space="preserve">["LP"] =  5; </v>
      </c>
      <c r="AO180" t="str">
        <f t="shared" si="88"/>
        <v>0</v>
      </c>
      <c r="AP180" t="str">
        <f t="shared" si="89"/>
        <v xml:space="preserve">["REP"] = 0; </v>
      </c>
      <c r="AQ180">
        <f>IF(LEN(L180)&gt;0,VLOOKUP(L180,Faction!A$2:B$77,2,FALSE),1)</f>
        <v>1</v>
      </c>
      <c r="AR180" t="str">
        <f t="shared" si="90"/>
        <v xml:space="preserve">["FACTION"] = 1; </v>
      </c>
      <c r="AS180" t="str">
        <f t="shared" si="91"/>
        <v xml:space="preserve">["TIER"] = 1; </v>
      </c>
      <c r="AT180" t="str">
        <f t="shared" si="92"/>
        <v xml:space="preserve">["MIN_LVL"] =  "20"; </v>
      </c>
      <c r="AU180" t="str">
        <f t="shared" si="93"/>
        <v/>
      </c>
      <c r="AV180" t="str">
        <f t="shared" si="94"/>
        <v xml:space="preserve">["NAME"] = { ["EN"] = "A Keen Response"; }; </v>
      </c>
      <c r="AW180" t="str">
        <f t="shared" si="95"/>
        <v xml:space="preserve">["LORE"] = { ["EN"] = "A fast and simple attack may allow your efforts to be spent elsewhere."; }; </v>
      </c>
      <c r="AX180" t="str">
        <f t="shared" si="96"/>
        <v xml:space="preserve">["SUMMARY"] = { ["EN"] = "Strike with Precise Blow 350 times"; }; </v>
      </c>
      <c r="AY180" t="str">
        <f t="shared" si="97"/>
        <v/>
      </c>
      <c r="AZ180" t="str">
        <f t="shared" si="98"/>
        <v>};</v>
      </c>
    </row>
    <row r="181" spans="1:52" x14ac:dyDescent="0.25">
      <c r="A181">
        <v>1879277308</v>
      </c>
      <c r="B181">
        <v>114</v>
      </c>
      <c r="C181" t="s">
        <v>337</v>
      </c>
      <c r="D181" t="s">
        <v>22</v>
      </c>
      <c r="E181" t="s">
        <v>292</v>
      </c>
      <c r="F181" t="s">
        <v>22</v>
      </c>
      <c r="J181">
        <v>5</v>
      </c>
      <c r="M181" t="s">
        <v>3027</v>
      </c>
      <c r="N181" t="s">
        <v>2004</v>
      </c>
      <c r="O181">
        <v>1</v>
      </c>
      <c r="P181">
        <v>20</v>
      </c>
      <c r="T181" t="str">
        <f t="shared" si="71"/>
        <v>[180] = {["ID"] = 1879277308; }; -- Strong Voice (Warden)</v>
      </c>
      <c r="U181" s="1" t="str">
        <f t="shared" si="72"/>
        <v>[180] = {["ID"] = 1879277308; ["SAVE_INDEX"] = 114; ["TYPE"] =  8; ["CRV"] = "Class";    ["SUBTYPE"] = 194;                        ["VXP"] = 0; ["LP"] =  5; ["REP"] = 0; ["FACTION"] = 1; ["TIER"] = 1; ["MIN_LVL"] =  "20"; ["NAME"] = { ["EN"] = "Strong Voice"; }; ["LORE"] = { ["EN"] = "Let loose the cry of war and see your enemy's resolve erode."; }; ["SUMMARY"] = { ["EN"] = "Strike with War-cry 500 times"; }; };</v>
      </c>
      <c r="V181">
        <f t="shared" si="73"/>
        <v>180</v>
      </c>
      <c r="W181" t="str">
        <f t="shared" si="74"/>
        <v>[180] = {</v>
      </c>
      <c r="X181" t="str">
        <f t="shared" si="75"/>
        <v xml:space="preserve">["ID"] = 1879277308; </v>
      </c>
      <c r="Y181" t="str">
        <f t="shared" si="76"/>
        <v xml:space="preserve">["ID"] = 1879277308; </v>
      </c>
      <c r="Z181" t="str">
        <f t="shared" si="77"/>
        <v/>
      </c>
      <c r="AA181" t="str">
        <f t="shared" si="78"/>
        <v xml:space="preserve"> (Warden)</v>
      </c>
      <c r="AB181" s="1" t="str">
        <f t="shared" si="79"/>
        <v xml:space="preserve">["SAVE_INDEX"] = 114; </v>
      </c>
      <c r="AC181">
        <f>VLOOKUP(D181,Type!A$2:B$16,2,FALSE)</f>
        <v>8</v>
      </c>
      <c r="AD181" t="str">
        <f t="shared" si="80"/>
        <v xml:space="preserve">["TYPE"] =  8; </v>
      </c>
      <c r="AE181" t="str">
        <f t="shared" si="81"/>
        <v xml:space="preserve">["CRV"] = "Class";    </v>
      </c>
      <c r="AF181">
        <f>IF(AND(F181="Class",NOT(ISBLANK(E181))),VLOOKUP(E181,Class!A$1:B$12,2,FALSE),"")</f>
        <v>194</v>
      </c>
      <c r="AG181" t="str">
        <f>IF(AND(F181="Vocation",NOT(ISBLANK(E181))),VLOOKUP(E181,Vocation!A$1:B$8,2,FALSE),"")</f>
        <v/>
      </c>
      <c r="AH181" t="str">
        <f>IF(
  LEN(AF181)=0,
    IF(
    LEN(AG181)=0,
    "  0",
    CONCATENATE(REPT(" ",Vocation!B$12-LEN(AG181)),AG181)),
  CONCATENATE(REPT(" ",Vocation!B$12-LEN(AF181)),AF181))</f>
        <v>194</v>
      </c>
      <c r="AI181" t="str">
        <f t="shared" si="82"/>
        <v xml:space="preserve">["SUBTYPE"] = 194; </v>
      </c>
      <c r="AJ181" t="str">
        <f t="shared" si="83"/>
        <v xml:space="preserve">                       </v>
      </c>
      <c r="AK181" t="str">
        <f t="shared" si="84"/>
        <v>0</v>
      </c>
      <c r="AL181" t="str">
        <f t="shared" si="85"/>
        <v xml:space="preserve">["VXP"] = 0; </v>
      </c>
      <c r="AM181" t="str">
        <f t="shared" si="86"/>
        <v>5</v>
      </c>
      <c r="AN181" t="str">
        <f t="shared" si="87"/>
        <v xml:space="preserve">["LP"] =  5; </v>
      </c>
      <c r="AO181" t="str">
        <f t="shared" si="88"/>
        <v>0</v>
      </c>
      <c r="AP181" t="str">
        <f t="shared" si="89"/>
        <v xml:space="preserve">["REP"] = 0; </v>
      </c>
      <c r="AQ181">
        <f>IF(LEN(L181)&gt;0,VLOOKUP(L181,Faction!A$2:B$77,2,FALSE),1)</f>
        <v>1</v>
      </c>
      <c r="AR181" t="str">
        <f t="shared" si="90"/>
        <v xml:space="preserve">["FACTION"] = 1; </v>
      </c>
      <c r="AS181" t="str">
        <f t="shared" si="91"/>
        <v xml:space="preserve">["TIER"] = 1; </v>
      </c>
      <c r="AT181" t="str">
        <f t="shared" si="92"/>
        <v xml:space="preserve">["MIN_LVL"] =  "20"; </v>
      </c>
      <c r="AU181" t="str">
        <f t="shared" si="93"/>
        <v/>
      </c>
      <c r="AV181" t="str">
        <f t="shared" si="94"/>
        <v xml:space="preserve">["NAME"] = { ["EN"] = "Strong Voice"; }; </v>
      </c>
      <c r="AW181" t="str">
        <f t="shared" si="95"/>
        <v xml:space="preserve">["LORE"] = { ["EN"] = "Let loose the cry of war and see your enemy's resolve erode."; }; </v>
      </c>
      <c r="AX181" t="str">
        <f t="shared" si="96"/>
        <v xml:space="preserve">["SUMMARY"] = { ["EN"] = "Strike with War-cry 500 times"; }; </v>
      </c>
      <c r="AY181" t="str">
        <f t="shared" si="97"/>
        <v/>
      </c>
      <c r="AZ181" t="str">
        <f t="shared" si="98"/>
        <v>};</v>
      </c>
    </row>
    <row r="182" spans="1:52" x14ac:dyDescent="0.25">
      <c r="A182">
        <v>1879317532</v>
      </c>
      <c r="B182">
        <v>331</v>
      </c>
      <c r="C182" s="2" t="s">
        <v>121</v>
      </c>
      <c r="D182" t="s">
        <v>22</v>
      </c>
      <c r="E182" t="s">
        <v>117</v>
      </c>
      <c r="F182" t="s">
        <v>22</v>
      </c>
      <c r="M182" t="s">
        <v>2811</v>
      </c>
      <c r="N182" t="s">
        <v>2047</v>
      </c>
      <c r="O182">
        <v>0</v>
      </c>
      <c r="P182">
        <v>30</v>
      </c>
      <c r="T182" t="str">
        <f t="shared" si="71"/>
        <v>[181] = {["ID"] = 1879317532; }; -- Class Deeds - Tier 5 (Beorning)</v>
      </c>
      <c r="U182" s="1" t="str">
        <f t="shared" si="72"/>
        <v>[181] = {["ID"] = 1879317532; ["SAVE_INDEX"] = 331; ["TYPE"] =  8; ["CRV"] = "Class";    ["SUBTYPE"] = 214;                        ["VXP"] = 0; ["LP"] =  0; ["REP"] = 0; ["FACTION"] = 1; ["TIER"] = 0; ["MIN_LVL"] =  "30"; ["NAME"] = { ["EN"] = "Class Deeds - Tier 5"; }; ["LORE"] = { ["EN"] = "Complete these three deeds to earn a Class Trait Point."; }; ["SUMMARY"] = { ["EN"] = "Complete the quest Hatred of Bear and Man, and deeds A Thousand Stingers and Overbearing Presence"; }; };</v>
      </c>
      <c r="V182">
        <f t="shared" si="73"/>
        <v>181</v>
      </c>
      <c r="W182" t="str">
        <f t="shared" si="74"/>
        <v>[181] = {</v>
      </c>
      <c r="X182" t="str">
        <f t="shared" si="75"/>
        <v xml:space="preserve">["ID"] = 1879317532; </v>
      </c>
      <c r="Y182" t="str">
        <f t="shared" si="76"/>
        <v xml:space="preserve">["ID"] = 1879317532; </v>
      </c>
      <c r="Z182" t="str">
        <f t="shared" si="77"/>
        <v/>
      </c>
      <c r="AA182" t="str">
        <f t="shared" si="78"/>
        <v xml:space="preserve"> (Beorning)</v>
      </c>
      <c r="AB182" s="1" t="str">
        <f t="shared" si="79"/>
        <v xml:space="preserve">["SAVE_INDEX"] = 331; </v>
      </c>
      <c r="AC182">
        <f>VLOOKUP(D182,Type!A$2:B$16,2,FALSE)</f>
        <v>8</v>
      </c>
      <c r="AD182" t="str">
        <f t="shared" si="80"/>
        <v xml:space="preserve">["TYPE"] =  8; </v>
      </c>
      <c r="AE182" t="str">
        <f t="shared" si="81"/>
        <v xml:space="preserve">["CRV"] = "Class";    </v>
      </c>
      <c r="AF182">
        <f>IF(AND(F182="Class",NOT(ISBLANK(E182))),VLOOKUP(E182,Class!A$1:B$12,2,FALSE),"")</f>
        <v>214</v>
      </c>
      <c r="AG182" t="str">
        <f>IF(AND(F182="Vocation",NOT(ISBLANK(E182))),VLOOKUP(E182,Vocation!A$1:B$8,2,FALSE),"")</f>
        <v/>
      </c>
      <c r="AH182" t="str">
        <f>IF(
  LEN(AF182)=0,
    IF(
    LEN(AG182)=0,
    "  0",
    CONCATENATE(REPT(" ",Vocation!B$12-LEN(AG182)),AG182)),
  CONCATENATE(REPT(" ",Vocation!B$12-LEN(AF182)),AF182))</f>
        <v>214</v>
      </c>
      <c r="AI182" t="str">
        <f t="shared" si="82"/>
        <v xml:space="preserve">["SUBTYPE"] = 214; </v>
      </c>
      <c r="AJ182" t="str">
        <f t="shared" si="83"/>
        <v xml:space="preserve">                       </v>
      </c>
      <c r="AK182" t="str">
        <f t="shared" si="84"/>
        <v>0</v>
      </c>
      <c r="AL182" t="str">
        <f t="shared" si="85"/>
        <v xml:space="preserve">["VXP"] = 0; </v>
      </c>
      <c r="AM182" t="str">
        <f t="shared" si="86"/>
        <v>0</v>
      </c>
      <c r="AN182" t="str">
        <f t="shared" si="87"/>
        <v xml:space="preserve">["LP"] =  0; </v>
      </c>
      <c r="AO182" t="str">
        <f t="shared" si="88"/>
        <v>0</v>
      </c>
      <c r="AP182" t="str">
        <f t="shared" si="89"/>
        <v xml:space="preserve">["REP"] = 0; </v>
      </c>
      <c r="AQ182">
        <f>IF(LEN(L182)&gt;0,VLOOKUP(L182,Faction!A$2:B$77,2,FALSE),1)</f>
        <v>1</v>
      </c>
      <c r="AR182" t="str">
        <f t="shared" si="90"/>
        <v xml:space="preserve">["FACTION"] = 1; </v>
      </c>
      <c r="AS182" t="str">
        <f t="shared" si="91"/>
        <v xml:space="preserve">["TIER"] = 0; </v>
      </c>
      <c r="AT182" t="str">
        <f t="shared" si="92"/>
        <v xml:space="preserve">["MIN_LVL"] =  "30"; </v>
      </c>
      <c r="AU182" t="str">
        <f t="shared" si="93"/>
        <v/>
      </c>
      <c r="AV182" t="str">
        <f t="shared" si="94"/>
        <v xml:space="preserve">["NAME"] = { ["EN"] = "Class Deeds - Tier 5"; }; </v>
      </c>
      <c r="AW182" t="str">
        <f t="shared" si="95"/>
        <v xml:space="preserve">["LORE"] = { ["EN"] = "Complete these three deeds to earn a Class Trait Point."; }; </v>
      </c>
      <c r="AX182" t="str">
        <f t="shared" si="96"/>
        <v xml:space="preserve">["SUMMARY"] = { ["EN"] = "Complete the quest Hatred of Bear and Man, and deeds A Thousand Stingers and Overbearing Presence"; }; </v>
      </c>
      <c r="AY182" t="str">
        <f t="shared" si="97"/>
        <v/>
      </c>
      <c r="AZ182" t="str">
        <f t="shared" si="98"/>
        <v>};</v>
      </c>
    </row>
    <row r="183" spans="1:52" x14ac:dyDescent="0.25">
      <c r="A183">
        <v>1879317531</v>
      </c>
      <c r="B183">
        <v>116</v>
      </c>
      <c r="C183" t="s">
        <v>133</v>
      </c>
      <c r="D183" t="s">
        <v>22</v>
      </c>
      <c r="E183" t="s">
        <v>117</v>
      </c>
      <c r="F183" t="s">
        <v>22</v>
      </c>
      <c r="J183">
        <v>5</v>
      </c>
      <c r="M183" t="s">
        <v>157</v>
      </c>
      <c r="N183" t="s">
        <v>2126</v>
      </c>
      <c r="O183">
        <v>1</v>
      </c>
      <c r="P183">
        <v>30</v>
      </c>
      <c r="T183" t="str">
        <f t="shared" si="71"/>
        <v>[182] = {["ID"] = 1879317531; }; -- A Thousand Stingers (Beorning)</v>
      </c>
      <c r="U183" s="1" t="str">
        <f t="shared" si="72"/>
        <v>[182] = {["ID"] = 1879317531; ["SAVE_INDEX"] = 116; ["TYPE"] =  8; ["CRV"] = "Class";    ["SUBTYPE"] = 214;                        ["VXP"] = 0; ["LP"] =  5; ["REP"] = 0; ["FACTION"] = 1; ["TIER"] = 1; ["MIN_LVL"] =  "30"; ["NAME"] = { ["EN"] = "A Thousand Stingers"; }; ["LORE"] = { ["EN"] = "To fight the Enemy you have enlisted unconventional aid."; }; ["SUMMARY"] = { ["EN"] = "Use Bee Swarm 300 times"; }; };</v>
      </c>
      <c r="V183">
        <f t="shared" si="73"/>
        <v>182</v>
      </c>
      <c r="W183" t="str">
        <f t="shared" si="74"/>
        <v>[182] = {</v>
      </c>
      <c r="X183" t="str">
        <f t="shared" si="75"/>
        <v xml:space="preserve">["ID"] = 1879317531; </v>
      </c>
      <c r="Y183" t="str">
        <f t="shared" si="76"/>
        <v xml:space="preserve">["ID"] = 1879317531; </v>
      </c>
      <c r="Z183" t="str">
        <f t="shared" si="77"/>
        <v/>
      </c>
      <c r="AA183" t="str">
        <f t="shared" si="78"/>
        <v xml:space="preserve"> (Beorning)</v>
      </c>
      <c r="AB183" s="1" t="str">
        <f t="shared" si="79"/>
        <v xml:space="preserve">["SAVE_INDEX"] = 116; </v>
      </c>
      <c r="AC183">
        <f>VLOOKUP(D183,Type!A$2:B$16,2,FALSE)</f>
        <v>8</v>
      </c>
      <c r="AD183" t="str">
        <f t="shared" si="80"/>
        <v xml:space="preserve">["TYPE"] =  8; </v>
      </c>
      <c r="AE183" t="str">
        <f t="shared" si="81"/>
        <v xml:space="preserve">["CRV"] = "Class";    </v>
      </c>
      <c r="AF183">
        <f>IF(AND(F183="Class",NOT(ISBLANK(E183))),VLOOKUP(E183,Class!A$1:B$12,2,FALSE),"")</f>
        <v>214</v>
      </c>
      <c r="AG183" t="str">
        <f>IF(AND(F183="Vocation",NOT(ISBLANK(E183))),VLOOKUP(E183,Vocation!A$1:B$8,2,FALSE),"")</f>
        <v/>
      </c>
      <c r="AH183" t="str">
        <f>IF(
  LEN(AF183)=0,
    IF(
    LEN(AG183)=0,
    "  0",
    CONCATENATE(REPT(" ",Vocation!B$12-LEN(AG183)),AG183)),
  CONCATENATE(REPT(" ",Vocation!B$12-LEN(AF183)),AF183))</f>
        <v>214</v>
      </c>
      <c r="AI183" t="str">
        <f t="shared" si="82"/>
        <v xml:space="preserve">["SUBTYPE"] = 214; </v>
      </c>
      <c r="AJ183" t="str">
        <f t="shared" si="83"/>
        <v xml:space="preserve">                       </v>
      </c>
      <c r="AK183" t="str">
        <f t="shared" si="84"/>
        <v>0</v>
      </c>
      <c r="AL183" t="str">
        <f t="shared" si="85"/>
        <v xml:space="preserve">["VXP"] = 0; </v>
      </c>
      <c r="AM183" t="str">
        <f t="shared" si="86"/>
        <v>5</v>
      </c>
      <c r="AN183" t="str">
        <f t="shared" si="87"/>
        <v xml:space="preserve">["LP"] =  5; </v>
      </c>
      <c r="AO183" t="str">
        <f t="shared" si="88"/>
        <v>0</v>
      </c>
      <c r="AP183" t="str">
        <f t="shared" si="89"/>
        <v xml:space="preserve">["REP"] = 0; </v>
      </c>
      <c r="AQ183">
        <f>IF(LEN(L183)&gt;0,VLOOKUP(L183,Faction!A$2:B$77,2,FALSE),1)</f>
        <v>1</v>
      </c>
      <c r="AR183" t="str">
        <f t="shared" si="90"/>
        <v xml:space="preserve">["FACTION"] = 1; </v>
      </c>
      <c r="AS183" t="str">
        <f t="shared" si="91"/>
        <v xml:space="preserve">["TIER"] = 1; </v>
      </c>
      <c r="AT183" t="str">
        <f t="shared" si="92"/>
        <v xml:space="preserve">["MIN_LVL"] =  "30"; </v>
      </c>
      <c r="AU183" t="str">
        <f t="shared" si="93"/>
        <v/>
      </c>
      <c r="AV183" t="str">
        <f t="shared" si="94"/>
        <v xml:space="preserve">["NAME"] = { ["EN"] = "A Thousand Stingers"; }; </v>
      </c>
      <c r="AW183" t="str">
        <f t="shared" si="95"/>
        <v xml:space="preserve">["LORE"] = { ["EN"] = "To fight the Enemy you have enlisted unconventional aid."; }; </v>
      </c>
      <c r="AX183" t="str">
        <f t="shared" si="96"/>
        <v xml:space="preserve">["SUMMARY"] = { ["EN"] = "Use Bee Swarm 300 times"; }; </v>
      </c>
      <c r="AY183" t="str">
        <f t="shared" si="97"/>
        <v/>
      </c>
      <c r="AZ183" t="str">
        <f t="shared" si="98"/>
        <v>};</v>
      </c>
    </row>
    <row r="184" spans="1:52" x14ac:dyDescent="0.25">
      <c r="A184">
        <v>1879317519</v>
      </c>
      <c r="B184">
        <v>117</v>
      </c>
      <c r="C184" t="s">
        <v>134</v>
      </c>
      <c r="D184" t="s">
        <v>22</v>
      </c>
      <c r="E184" t="s">
        <v>117</v>
      </c>
      <c r="F184" t="s">
        <v>22</v>
      </c>
      <c r="J184">
        <v>5</v>
      </c>
      <c r="M184" t="s">
        <v>158</v>
      </c>
      <c r="N184" t="s">
        <v>2117</v>
      </c>
      <c r="O184">
        <v>1</v>
      </c>
      <c r="P184">
        <v>30</v>
      </c>
      <c r="T184" t="str">
        <f t="shared" si="71"/>
        <v>[183] = {["ID"] = 1879317519; }; -- Overbearing Presence (Beorning)</v>
      </c>
      <c r="U184" s="1" t="str">
        <f t="shared" si="72"/>
        <v>[183] = {["ID"] = 1879317519; ["SAVE_INDEX"] = 117; ["TYPE"] =  8; ["CRV"] = "Class";    ["SUBTYPE"] = 214;                        ["VXP"] = 0; ["LP"] =  5; ["REP"] = 0; ["FACTION"] = 1; ["TIER"] = 1; ["MIN_LVL"] =  "30"; ["NAME"] = { ["EN"] = "Overbearing Presence"; }; ["LORE"] = { ["EN"] = "Your great presence is an inspiration to your fellows."; }; ["SUMMARY"] = { ["EN"] = "Use Feral Presence 50 times"; }; };</v>
      </c>
      <c r="V184">
        <f t="shared" si="73"/>
        <v>183</v>
      </c>
      <c r="W184" t="str">
        <f t="shared" si="74"/>
        <v>[183] = {</v>
      </c>
      <c r="X184" t="str">
        <f t="shared" si="75"/>
        <v xml:space="preserve">["ID"] = 1879317519; </v>
      </c>
      <c r="Y184" t="str">
        <f t="shared" si="76"/>
        <v xml:space="preserve">["ID"] = 1879317519; </v>
      </c>
      <c r="Z184" t="str">
        <f t="shared" si="77"/>
        <v/>
      </c>
      <c r="AA184" t="str">
        <f t="shared" si="78"/>
        <v xml:space="preserve"> (Beorning)</v>
      </c>
      <c r="AB184" s="1" t="str">
        <f t="shared" si="79"/>
        <v xml:space="preserve">["SAVE_INDEX"] = 117; </v>
      </c>
      <c r="AC184">
        <f>VLOOKUP(D184,Type!A$2:B$16,2,FALSE)</f>
        <v>8</v>
      </c>
      <c r="AD184" t="str">
        <f t="shared" si="80"/>
        <v xml:space="preserve">["TYPE"] =  8; </v>
      </c>
      <c r="AE184" t="str">
        <f t="shared" si="81"/>
        <v xml:space="preserve">["CRV"] = "Class";    </v>
      </c>
      <c r="AF184">
        <f>IF(AND(F184="Class",NOT(ISBLANK(E184))),VLOOKUP(E184,Class!A$1:B$12,2,FALSE),"")</f>
        <v>214</v>
      </c>
      <c r="AG184" t="str">
        <f>IF(AND(F184="Vocation",NOT(ISBLANK(E184))),VLOOKUP(E184,Vocation!A$1:B$8,2,FALSE),"")</f>
        <v/>
      </c>
      <c r="AH184" t="str">
        <f>IF(
  LEN(AF184)=0,
    IF(
    LEN(AG184)=0,
    "  0",
    CONCATENATE(REPT(" ",Vocation!B$12-LEN(AG184)),AG184)),
  CONCATENATE(REPT(" ",Vocation!B$12-LEN(AF184)),AF184))</f>
        <v>214</v>
      </c>
      <c r="AI184" t="str">
        <f t="shared" si="82"/>
        <v xml:space="preserve">["SUBTYPE"] = 214; </v>
      </c>
      <c r="AJ184" t="str">
        <f t="shared" si="83"/>
        <v xml:space="preserve">                       </v>
      </c>
      <c r="AK184" t="str">
        <f t="shared" si="84"/>
        <v>0</v>
      </c>
      <c r="AL184" t="str">
        <f t="shared" si="85"/>
        <v xml:space="preserve">["VXP"] = 0; </v>
      </c>
      <c r="AM184" t="str">
        <f t="shared" si="86"/>
        <v>5</v>
      </c>
      <c r="AN184" t="str">
        <f t="shared" si="87"/>
        <v xml:space="preserve">["LP"] =  5; </v>
      </c>
      <c r="AO184" t="str">
        <f t="shared" si="88"/>
        <v>0</v>
      </c>
      <c r="AP184" t="str">
        <f t="shared" si="89"/>
        <v xml:space="preserve">["REP"] = 0; </v>
      </c>
      <c r="AQ184">
        <f>IF(LEN(L184)&gt;0,VLOOKUP(L184,Faction!A$2:B$77,2,FALSE),1)</f>
        <v>1</v>
      </c>
      <c r="AR184" t="str">
        <f t="shared" si="90"/>
        <v xml:space="preserve">["FACTION"] = 1; </v>
      </c>
      <c r="AS184" t="str">
        <f t="shared" si="91"/>
        <v xml:space="preserve">["TIER"] = 1; </v>
      </c>
      <c r="AT184" t="str">
        <f t="shared" si="92"/>
        <v xml:space="preserve">["MIN_LVL"] =  "30"; </v>
      </c>
      <c r="AU184" t="str">
        <f t="shared" si="93"/>
        <v/>
      </c>
      <c r="AV184" t="str">
        <f t="shared" si="94"/>
        <v xml:space="preserve">["NAME"] = { ["EN"] = "Overbearing Presence"; }; </v>
      </c>
      <c r="AW184" t="str">
        <f t="shared" si="95"/>
        <v xml:space="preserve">["LORE"] = { ["EN"] = "Your great presence is an inspiration to your fellows."; }; </v>
      </c>
      <c r="AX184" t="str">
        <f t="shared" si="96"/>
        <v xml:space="preserve">["SUMMARY"] = { ["EN"] = "Use Feral Presence 50 times"; }; </v>
      </c>
      <c r="AY184" t="str">
        <f t="shared" si="97"/>
        <v/>
      </c>
      <c r="AZ184" t="str">
        <f t="shared" si="98"/>
        <v>};</v>
      </c>
    </row>
    <row r="185" spans="1:52" x14ac:dyDescent="0.25">
      <c r="A185">
        <v>1879428331</v>
      </c>
      <c r="B185">
        <v>426</v>
      </c>
      <c r="C185" s="2" t="s">
        <v>121</v>
      </c>
      <c r="D185" t="s">
        <v>22</v>
      </c>
      <c r="E185" t="s">
        <v>3224</v>
      </c>
      <c r="F185" t="s">
        <v>22</v>
      </c>
      <c r="M185" t="s">
        <v>3269</v>
      </c>
      <c r="N185" t="s">
        <v>3252</v>
      </c>
      <c r="O185">
        <v>0</v>
      </c>
      <c r="P185">
        <v>30</v>
      </c>
      <c r="T185" t="str">
        <f t="shared" si="71"/>
        <v>[184] = {["ID"] = 1879428331; }; -- Class Deeds - Tier 5 (Brawler)</v>
      </c>
      <c r="U185" s="1" t="str">
        <f t="shared" si="72"/>
        <v>[184] = {["ID"] = 1879428331; ["SAVE_INDEX"] = 426; ["TYPE"] =  8; ["CRV"] = "Class";    ["SUBTYPE"] = 215;                        ["VXP"] = 0; ["LP"] =  0; ["REP"] = 0; ["FACTION"] = 1; ["TIER"] = 0; ["MIN_LVL"] =  "30"; ["NAME"] = { ["EN"] = "Class Deeds - Tier 5"; }; ["LORE"] = { ["EN"] = "Complete these two deeds to earn a Class Trait Point."; }; ["SUMMARY"] = { ["EN"] = "Complete Fast Reflexes and Balance"; }; };</v>
      </c>
      <c r="V185">
        <f t="shared" si="73"/>
        <v>184</v>
      </c>
      <c r="W185" t="str">
        <f t="shared" si="74"/>
        <v>[184] = {</v>
      </c>
      <c r="X185" t="str">
        <f t="shared" si="75"/>
        <v xml:space="preserve">["ID"] = 1879428331; </v>
      </c>
      <c r="Y185" t="str">
        <f t="shared" si="76"/>
        <v xml:space="preserve">["ID"] = 1879428331; </v>
      </c>
      <c r="Z185" t="str">
        <f t="shared" si="77"/>
        <v/>
      </c>
      <c r="AA185" t="str">
        <f t="shared" si="78"/>
        <v xml:space="preserve"> (Brawler)</v>
      </c>
      <c r="AB185" s="1" t="str">
        <f t="shared" si="79"/>
        <v xml:space="preserve">["SAVE_INDEX"] = 426; </v>
      </c>
      <c r="AC185">
        <f>VLOOKUP(D185,Type!A$2:B$16,2,FALSE)</f>
        <v>8</v>
      </c>
      <c r="AD185" t="str">
        <f t="shared" si="80"/>
        <v xml:space="preserve">["TYPE"] =  8; </v>
      </c>
      <c r="AE185" t="str">
        <f t="shared" si="81"/>
        <v xml:space="preserve">["CRV"] = "Class";    </v>
      </c>
      <c r="AF185">
        <f>IF(AND(F185="Class",NOT(ISBLANK(E185))),VLOOKUP(E185,Class!A$1:B$12,2,FALSE),"")</f>
        <v>215</v>
      </c>
      <c r="AG185" t="str">
        <f>IF(AND(F185="Vocation",NOT(ISBLANK(E185))),VLOOKUP(E185,Vocation!A$1:B$8,2,FALSE),"")</f>
        <v/>
      </c>
      <c r="AH185" t="str">
        <f>IF(
  LEN(AF185)=0,
    IF(
    LEN(AG185)=0,
    "  0",
    CONCATENATE(REPT(" ",Vocation!B$12-LEN(AG185)),AG185)),
  CONCATENATE(REPT(" ",Vocation!B$12-LEN(AF185)),AF185))</f>
        <v>215</v>
      </c>
      <c r="AI185" t="str">
        <f t="shared" si="82"/>
        <v xml:space="preserve">["SUBTYPE"] = 215; </v>
      </c>
      <c r="AJ185" t="str">
        <f t="shared" si="83"/>
        <v xml:space="preserve">                       </v>
      </c>
      <c r="AK185" t="str">
        <f t="shared" si="84"/>
        <v>0</v>
      </c>
      <c r="AL185" t="str">
        <f t="shared" si="85"/>
        <v xml:space="preserve">["VXP"] = 0; </v>
      </c>
      <c r="AM185" t="str">
        <f t="shared" si="86"/>
        <v>0</v>
      </c>
      <c r="AN185" t="str">
        <f t="shared" si="87"/>
        <v xml:space="preserve">["LP"] =  0; </v>
      </c>
      <c r="AO185" t="str">
        <f t="shared" si="88"/>
        <v>0</v>
      </c>
      <c r="AP185" t="str">
        <f t="shared" si="89"/>
        <v xml:space="preserve">["REP"] = 0; </v>
      </c>
      <c r="AQ185">
        <f>IF(LEN(L185)&gt;0,VLOOKUP(L185,Faction!A$2:B$77,2,FALSE),1)</f>
        <v>1</v>
      </c>
      <c r="AR185" t="str">
        <f t="shared" si="90"/>
        <v xml:space="preserve">["FACTION"] = 1; </v>
      </c>
      <c r="AS185" t="str">
        <f t="shared" si="91"/>
        <v xml:space="preserve">["TIER"] = 0; </v>
      </c>
      <c r="AT185" t="str">
        <f t="shared" si="92"/>
        <v xml:space="preserve">["MIN_LVL"] =  "30"; </v>
      </c>
      <c r="AU185" t="str">
        <f t="shared" si="93"/>
        <v/>
      </c>
      <c r="AV185" t="str">
        <f t="shared" si="94"/>
        <v xml:space="preserve">["NAME"] = { ["EN"] = "Class Deeds - Tier 5"; }; </v>
      </c>
      <c r="AW185" t="str">
        <f t="shared" si="95"/>
        <v xml:space="preserve">["LORE"] = { ["EN"] = "Complete these two deeds to earn a Class Trait Point."; }; </v>
      </c>
      <c r="AX185" t="str">
        <f t="shared" si="96"/>
        <v xml:space="preserve">["SUMMARY"] = { ["EN"] = "Complete Fast Reflexes and Balance"; }; </v>
      </c>
      <c r="AY185" t="str">
        <f t="shared" si="97"/>
        <v/>
      </c>
      <c r="AZ185" t="str">
        <f t="shared" si="98"/>
        <v>};</v>
      </c>
    </row>
    <row r="186" spans="1:52" x14ac:dyDescent="0.25">
      <c r="A186">
        <v>1879428323</v>
      </c>
      <c r="B186">
        <v>427</v>
      </c>
      <c r="C186" t="s">
        <v>3270</v>
      </c>
      <c r="D186" t="s">
        <v>22</v>
      </c>
      <c r="E186" t="s">
        <v>3224</v>
      </c>
      <c r="F186" t="s">
        <v>22</v>
      </c>
      <c r="J186">
        <v>5</v>
      </c>
      <c r="M186" t="s">
        <v>3272</v>
      </c>
      <c r="N186" t="s">
        <v>3271</v>
      </c>
      <c r="O186">
        <v>1</v>
      </c>
      <c r="P186">
        <v>20</v>
      </c>
      <c r="T186" t="str">
        <f t="shared" si="71"/>
        <v>[185] = {["ID"] = 1879428323; }; -- Fast Reflexes (Brawler)</v>
      </c>
      <c r="U186" s="1" t="str">
        <f t="shared" si="72"/>
        <v>[185] = {["ID"] = 1879428323; ["SAVE_INDEX"] = 427; ["TYPE"] =  8; ["CRV"] = "Class";    ["SUBTYPE"] = 215;                        ["VXP"] = 0; ["LP"] =  5; ["REP"] = 0; ["FACTION"] = 1; ["TIER"] = 1; ["MIN_LVL"] =  "20"; ["NAME"] = { ["EN"] = "Fast Reflexes"; }; ["LORE"] = { ["EN"] = "Your enemy cannot strike you if you do not give them the opportunity to do so."; }; ["SUMMARY"] = { ["EN"] = "Use Fulgurant Strike 150 times"; }; };</v>
      </c>
      <c r="V186">
        <f t="shared" si="73"/>
        <v>185</v>
      </c>
      <c r="W186" t="str">
        <f t="shared" si="74"/>
        <v>[185] = {</v>
      </c>
      <c r="X186" t="str">
        <f t="shared" si="75"/>
        <v xml:space="preserve">["ID"] = 1879428323; </v>
      </c>
      <c r="Y186" t="str">
        <f t="shared" si="76"/>
        <v xml:space="preserve">["ID"] = 1879428323; </v>
      </c>
      <c r="Z186" t="str">
        <f t="shared" si="77"/>
        <v/>
      </c>
      <c r="AA186" t="str">
        <f t="shared" si="78"/>
        <v xml:space="preserve"> (Brawler)</v>
      </c>
      <c r="AB186" s="1" t="str">
        <f t="shared" si="79"/>
        <v xml:space="preserve">["SAVE_INDEX"] = 427; </v>
      </c>
      <c r="AC186">
        <f>VLOOKUP(D186,Type!A$2:B$16,2,FALSE)</f>
        <v>8</v>
      </c>
      <c r="AD186" t="str">
        <f t="shared" si="80"/>
        <v xml:space="preserve">["TYPE"] =  8; </v>
      </c>
      <c r="AE186" t="str">
        <f t="shared" si="81"/>
        <v xml:space="preserve">["CRV"] = "Class";    </v>
      </c>
      <c r="AF186">
        <f>IF(AND(F186="Class",NOT(ISBLANK(E186))),VLOOKUP(E186,Class!A$1:B$12,2,FALSE),"")</f>
        <v>215</v>
      </c>
      <c r="AG186" t="str">
        <f>IF(AND(F186="Vocation",NOT(ISBLANK(E186))),VLOOKUP(E186,Vocation!A$1:B$8,2,FALSE),"")</f>
        <v/>
      </c>
      <c r="AH186" t="str">
        <f>IF(
  LEN(AF186)=0,
    IF(
    LEN(AG186)=0,
    "  0",
    CONCATENATE(REPT(" ",Vocation!B$12-LEN(AG186)),AG186)),
  CONCATENATE(REPT(" ",Vocation!B$12-LEN(AF186)),AF186))</f>
        <v>215</v>
      </c>
      <c r="AI186" t="str">
        <f t="shared" si="82"/>
        <v xml:space="preserve">["SUBTYPE"] = 215; </v>
      </c>
      <c r="AJ186" t="str">
        <f t="shared" si="83"/>
        <v xml:space="preserve">                       </v>
      </c>
      <c r="AK186" t="str">
        <f t="shared" si="84"/>
        <v>0</v>
      </c>
      <c r="AL186" t="str">
        <f t="shared" si="85"/>
        <v xml:space="preserve">["VXP"] = 0; </v>
      </c>
      <c r="AM186" t="str">
        <f t="shared" si="86"/>
        <v>5</v>
      </c>
      <c r="AN186" t="str">
        <f t="shared" si="87"/>
        <v xml:space="preserve">["LP"] =  5; </v>
      </c>
      <c r="AO186" t="str">
        <f t="shared" si="88"/>
        <v>0</v>
      </c>
      <c r="AP186" t="str">
        <f t="shared" si="89"/>
        <v xml:space="preserve">["REP"] = 0; </v>
      </c>
      <c r="AQ186">
        <f>IF(LEN(L186)&gt;0,VLOOKUP(L186,Faction!A$2:B$77,2,FALSE),1)</f>
        <v>1</v>
      </c>
      <c r="AR186" t="str">
        <f t="shared" si="90"/>
        <v xml:space="preserve">["FACTION"] = 1; </v>
      </c>
      <c r="AS186" t="str">
        <f t="shared" si="91"/>
        <v xml:space="preserve">["TIER"] = 1; </v>
      </c>
      <c r="AT186" t="str">
        <f t="shared" si="92"/>
        <v xml:space="preserve">["MIN_LVL"] =  "20"; </v>
      </c>
      <c r="AU186" t="str">
        <f t="shared" si="93"/>
        <v/>
      </c>
      <c r="AV186" t="str">
        <f t="shared" si="94"/>
        <v xml:space="preserve">["NAME"] = { ["EN"] = "Fast Reflexes"; }; </v>
      </c>
      <c r="AW186" t="str">
        <f t="shared" si="95"/>
        <v xml:space="preserve">["LORE"] = { ["EN"] = "Your enemy cannot strike you if you do not give them the opportunity to do so."; }; </v>
      </c>
      <c r="AX186" t="str">
        <f t="shared" si="96"/>
        <v xml:space="preserve">["SUMMARY"] = { ["EN"] = "Use Fulgurant Strike 150 times"; }; </v>
      </c>
      <c r="AY186" t="str">
        <f t="shared" si="97"/>
        <v/>
      </c>
      <c r="AZ186" t="str">
        <f t="shared" si="98"/>
        <v>};</v>
      </c>
    </row>
    <row r="187" spans="1:52" x14ac:dyDescent="0.25">
      <c r="A187">
        <v>1879428330</v>
      </c>
      <c r="B187">
        <v>428</v>
      </c>
      <c r="C187" t="s">
        <v>3273</v>
      </c>
      <c r="D187" t="s">
        <v>22</v>
      </c>
      <c r="E187" t="s">
        <v>3224</v>
      </c>
      <c r="F187" t="s">
        <v>22</v>
      </c>
      <c r="J187">
        <v>5</v>
      </c>
      <c r="M187" t="s">
        <v>3275</v>
      </c>
      <c r="N187" t="s">
        <v>3274</v>
      </c>
      <c r="O187">
        <v>1</v>
      </c>
      <c r="P187">
        <v>20</v>
      </c>
      <c r="T187" t="str">
        <f t="shared" si="71"/>
        <v>[186] = {["ID"] = 1879428330; }; -- Balance (Brawler)</v>
      </c>
      <c r="U187" s="1" t="str">
        <f t="shared" si="72"/>
        <v>[186] = {["ID"] = 1879428330; ["SAVE_INDEX"] = 428; ["TYPE"] =  8; ["CRV"] = "Class";    ["SUBTYPE"] = 215;                        ["VXP"] = 0; ["LP"] =  5; ["REP"] = 0; ["FACTION"] = 1; ["TIER"] = 1; ["MIN_LVL"] =  "20"; ["NAME"] = { ["EN"] = "Balance"; }; ["LORE"] = { ["EN"] = "Stay on your toes and keep your wits about you."; }; ["SUMMARY"] = { ["EN"] = "Use Slip Free 100 times"; }; };</v>
      </c>
      <c r="V187">
        <f t="shared" si="73"/>
        <v>186</v>
      </c>
      <c r="W187" t="str">
        <f t="shared" si="74"/>
        <v>[186] = {</v>
      </c>
      <c r="X187" t="str">
        <f t="shared" si="75"/>
        <v xml:space="preserve">["ID"] = 1879428330; </v>
      </c>
      <c r="Y187" t="str">
        <f t="shared" si="76"/>
        <v xml:space="preserve">["ID"] = 1879428330; </v>
      </c>
      <c r="Z187" t="str">
        <f t="shared" si="77"/>
        <v/>
      </c>
      <c r="AA187" t="str">
        <f t="shared" si="78"/>
        <v xml:space="preserve"> (Brawler)</v>
      </c>
      <c r="AB187" s="1" t="str">
        <f t="shared" si="79"/>
        <v xml:space="preserve">["SAVE_INDEX"] = 428; </v>
      </c>
      <c r="AC187">
        <f>VLOOKUP(D187,Type!A$2:B$16,2,FALSE)</f>
        <v>8</v>
      </c>
      <c r="AD187" t="str">
        <f t="shared" si="80"/>
        <v xml:space="preserve">["TYPE"] =  8; </v>
      </c>
      <c r="AE187" t="str">
        <f t="shared" si="81"/>
        <v xml:space="preserve">["CRV"] = "Class";    </v>
      </c>
      <c r="AF187">
        <f>IF(AND(F187="Class",NOT(ISBLANK(E187))),VLOOKUP(E187,Class!A$1:B$12,2,FALSE),"")</f>
        <v>215</v>
      </c>
      <c r="AG187" t="str">
        <f>IF(AND(F187="Vocation",NOT(ISBLANK(E187))),VLOOKUP(E187,Vocation!A$1:B$8,2,FALSE),"")</f>
        <v/>
      </c>
      <c r="AH187" t="str">
        <f>IF(
  LEN(AF187)=0,
    IF(
    LEN(AG187)=0,
    "  0",
    CONCATENATE(REPT(" ",Vocation!B$12-LEN(AG187)),AG187)),
  CONCATENATE(REPT(" ",Vocation!B$12-LEN(AF187)),AF187))</f>
        <v>215</v>
      </c>
      <c r="AI187" t="str">
        <f t="shared" si="82"/>
        <v xml:space="preserve">["SUBTYPE"] = 215; </v>
      </c>
      <c r="AJ187" t="str">
        <f t="shared" si="83"/>
        <v xml:space="preserve">                       </v>
      </c>
      <c r="AK187" t="str">
        <f t="shared" si="84"/>
        <v>0</v>
      </c>
      <c r="AL187" t="str">
        <f t="shared" si="85"/>
        <v xml:space="preserve">["VXP"] = 0; </v>
      </c>
      <c r="AM187" t="str">
        <f t="shared" si="86"/>
        <v>5</v>
      </c>
      <c r="AN187" t="str">
        <f t="shared" si="87"/>
        <v xml:space="preserve">["LP"] =  5; </v>
      </c>
      <c r="AO187" t="str">
        <f t="shared" si="88"/>
        <v>0</v>
      </c>
      <c r="AP187" t="str">
        <f t="shared" si="89"/>
        <v xml:space="preserve">["REP"] = 0; </v>
      </c>
      <c r="AQ187">
        <f>IF(LEN(L187)&gt;0,VLOOKUP(L187,Faction!A$2:B$77,2,FALSE),1)</f>
        <v>1</v>
      </c>
      <c r="AR187" t="str">
        <f t="shared" si="90"/>
        <v xml:space="preserve">["FACTION"] = 1; </v>
      </c>
      <c r="AS187" t="str">
        <f t="shared" si="91"/>
        <v xml:space="preserve">["TIER"] = 1; </v>
      </c>
      <c r="AT187" t="str">
        <f t="shared" si="92"/>
        <v xml:space="preserve">["MIN_LVL"] =  "20"; </v>
      </c>
      <c r="AU187" t="str">
        <f t="shared" si="93"/>
        <v/>
      </c>
      <c r="AV187" t="str">
        <f t="shared" si="94"/>
        <v xml:space="preserve">["NAME"] = { ["EN"] = "Balance"; }; </v>
      </c>
      <c r="AW187" t="str">
        <f t="shared" si="95"/>
        <v xml:space="preserve">["LORE"] = { ["EN"] = "Stay on your toes and keep your wits about you."; }; </v>
      </c>
      <c r="AX187" t="str">
        <f t="shared" si="96"/>
        <v xml:space="preserve">["SUMMARY"] = { ["EN"] = "Use Slip Free 100 times"; }; </v>
      </c>
      <c r="AY187" t="str">
        <f t="shared" si="97"/>
        <v/>
      </c>
      <c r="AZ187" t="str">
        <f t="shared" si="98"/>
        <v>};</v>
      </c>
    </row>
    <row r="188" spans="1:52" x14ac:dyDescent="0.25">
      <c r="A188">
        <v>1879277113</v>
      </c>
      <c r="B188">
        <v>332</v>
      </c>
      <c r="C188" s="2" t="s">
        <v>121</v>
      </c>
      <c r="D188" t="s">
        <v>22</v>
      </c>
      <c r="E188" t="s">
        <v>145</v>
      </c>
      <c r="F188" t="s">
        <v>22</v>
      </c>
      <c r="M188" t="s">
        <v>2812</v>
      </c>
      <c r="N188" t="s">
        <v>2047</v>
      </c>
      <c r="O188">
        <v>0</v>
      </c>
      <c r="P188">
        <v>30</v>
      </c>
      <c r="T188" t="str">
        <f t="shared" si="71"/>
        <v>[187] = {["ID"] = 1879277113; }; -- Class Deeds - Tier 5 (Burglar)</v>
      </c>
      <c r="U188" s="1" t="str">
        <f t="shared" si="72"/>
        <v>[187] = {["ID"] = 1879277113; ["SAVE_INDEX"] = 332; ["TYPE"] =  8; ["CRV"] = "Class";    ["SUBTYPE"] =  40;                        ["VXP"] = 0; ["LP"] =  0; ["REP"] = 0; ["FACTION"] = 1; ["TIER"] = 0; ["MIN_LVL"] =  "30"; ["NAME"] = { ["EN"] = "Class Deeds - Tier 5"; }; ["LORE"] = { ["EN"] = "Complete these three deeds to earn a Class Trait Point."; }; ["SUMMARY"] = { ["EN"] = "Complete the quest A Burglar's Errand, and deeds Footpad and Opportunist"; }; };</v>
      </c>
      <c r="V188">
        <f t="shared" si="73"/>
        <v>187</v>
      </c>
      <c r="W188" t="str">
        <f t="shared" si="74"/>
        <v>[187] = {</v>
      </c>
      <c r="X188" t="str">
        <f t="shared" si="75"/>
        <v xml:space="preserve">["ID"] = 1879277113; </v>
      </c>
      <c r="Y188" t="str">
        <f t="shared" si="76"/>
        <v xml:space="preserve">["ID"] = 1879277113; </v>
      </c>
      <c r="Z188" t="str">
        <f t="shared" si="77"/>
        <v/>
      </c>
      <c r="AA188" t="str">
        <f t="shared" si="78"/>
        <v xml:space="preserve"> (Burglar)</v>
      </c>
      <c r="AB188" s="1" t="str">
        <f t="shared" si="79"/>
        <v xml:space="preserve">["SAVE_INDEX"] = 332; </v>
      </c>
      <c r="AC188">
        <f>VLOOKUP(D188,Type!A$2:B$16,2,FALSE)</f>
        <v>8</v>
      </c>
      <c r="AD188" t="str">
        <f t="shared" si="80"/>
        <v xml:space="preserve">["TYPE"] =  8; </v>
      </c>
      <c r="AE188" t="str">
        <f t="shared" si="81"/>
        <v xml:space="preserve">["CRV"] = "Class";    </v>
      </c>
      <c r="AF188">
        <f>IF(AND(F188="Class",NOT(ISBLANK(E188))),VLOOKUP(E188,Class!A$1:B$12,2,FALSE),"")</f>
        <v>40</v>
      </c>
      <c r="AG188" t="str">
        <f>IF(AND(F188="Vocation",NOT(ISBLANK(E188))),VLOOKUP(E188,Vocation!A$1:B$8,2,FALSE),"")</f>
        <v/>
      </c>
      <c r="AH188" t="str">
        <f>IF(
  LEN(AF188)=0,
    IF(
    LEN(AG188)=0,
    "  0",
    CONCATENATE(REPT(" ",Vocation!B$12-LEN(AG188)),AG188)),
  CONCATENATE(REPT(" ",Vocation!B$12-LEN(AF188)),AF188))</f>
        <v xml:space="preserve"> 40</v>
      </c>
      <c r="AI188" t="str">
        <f t="shared" si="82"/>
        <v xml:space="preserve">["SUBTYPE"] =  40; </v>
      </c>
      <c r="AJ188" t="str">
        <f t="shared" si="83"/>
        <v xml:space="preserve">                       </v>
      </c>
      <c r="AK188" t="str">
        <f t="shared" si="84"/>
        <v>0</v>
      </c>
      <c r="AL188" t="str">
        <f t="shared" si="85"/>
        <v xml:space="preserve">["VXP"] = 0; </v>
      </c>
      <c r="AM188" t="str">
        <f t="shared" si="86"/>
        <v>0</v>
      </c>
      <c r="AN188" t="str">
        <f t="shared" si="87"/>
        <v xml:space="preserve">["LP"] =  0; </v>
      </c>
      <c r="AO188" t="str">
        <f t="shared" si="88"/>
        <v>0</v>
      </c>
      <c r="AP188" t="str">
        <f t="shared" si="89"/>
        <v xml:space="preserve">["REP"] = 0; </v>
      </c>
      <c r="AQ188">
        <f>IF(LEN(L188)&gt;0,VLOOKUP(L188,Faction!A$2:B$77,2,FALSE),1)</f>
        <v>1</v>
      </c>
      <c r="AR188" t="str">
        <f t="shared" si="90"/>
        <v xml:space="preserve">["FACTION"] = 1; </v>
      </c>
      <c r="AS188" t="str">
        <f t="shared" si="91"/>
        <v xml:space="preserve">["TIER"] = 0; </v>
      </c>
      <c r="AT188" t="str">
        <f t="shared" si="92"/>
        <v xml:space="preserve">["MIN_LVL"] =  "30"; </v>
      </c>
      <c r="AU188" t="str">
        <f t="shared" si="93"/>
        <v/>
      </c>
      <c r="AV188" t="str">
        <f t="shared" si="94"/>
        <v xml:space="preserve">["NAME"] = { ["EN"] = "Class Deeds - Tier 5"; }; </v>
      </c>
      <c r="AW188" t="str">
        <f t="shared" si="95"/>
        <v xml:space="preserve">["LORE"] = { ["EN"] = "Complete these three deeds to earn a Class Trait Point."; }; </v>
      </c>
      <c r="AX188" t="str">
        <f t="shared" si="96"/>
        <v xml:space="preserve">["SUMMARY"] = { ["EN"] = "Complete the quest A Burglar's Errand, and deeds Footpad and Opportunist"; }; </v>
      </c>
      <c r="AY188" t="str">
        <f t="shared" si="97"/>
        <v/>
      </c>
      <c r="AZ188" t="str">
        <f t="shared" si="98"/>
        <v>};</v>
      </c>
    </row>
    <row r="189" spans="1:52" x14ac:dyDescent="0.25">
      <c r="A189">
        <v>1879277420</v>
      </c>
      <c r="B189">
        <v>118</v>
      </c>
      <c r="C189" t="s">
        <v>191</v>
      </c>
      <c r="D189" t="s">
        <v>22</v>
      </c>
      <c r="E189" t="s">
        <v>145</v>
      </c>
      <c r="F189" t="s">
        <v>22</v>
      </c>
      <c r="J189">
        <v>5</v>
      </c>
      <c r="M189" t="s">
        <v>277</v>
      </c>
      <c r="N189" t="s">
        <v>1908</v>
      </c>
      <c r="O189">
        <v>1</v>
      </c>
      <c r="P189">
        <v>20</v>
      </c>
      <c r="T189" t="str">
        <f t="shared" si="71"/>
        <v>[188] = {["ID"] = 1879277420; }; -- Footpad (Burglar)</v>
      </c>
      <c r="U189" s="1" t="str">
        <f t="shared" si="72"/>
        <v>[188] = {["ID"] = 1879277420; ["SAVE_INDEX"] = 118; ["TYPE"] =  8; ["CRV"] = "Class";    ["SUBTYPE"] =  40;                        ["VXP"] = 0; ["LP"] =  5; ["REP"] = 0; ["FACTION"] = 1; ["TIER"] = 1; ["MIN_LVL"] =  "20"; ["NAME"] = { ["EN"] = "Footpad"; }; ["LORE"] = { ["EN"] = "If you cannot be seen, you cannot be killed. So do not be seen."; }; ["SUMMARY"] = { ["EN"] = "Use your Diversion skill successfully 500 times"; }; };</v>
      </c>
      <c r="V189">
        <f t="shared" si="73"/>
        <v>188</v>
      </c>
      <c r="W189" t="str">
        <f t="shared" si="74"/>
        <v>[188] = {</v>
      </c>
      <c r="X189" t="str">
        <f t="shared" si="75"/>
        <v xml:space="preserve">["ID"] = 1879277420; </v>
      </c>
      <c r="Y189" t="str">
        <f t="shared" si="76"/>
        <v xml:space="preserve">["ID"] = 1879277420; </v>
      </c>
      <c r="Z189" t="str">
        <f t="shared" si="77"/>
        <v/>
      </c>
      <c r="AA189" t="str">
        <f t="shared" si="78"/>
        <v xml:space="preserve"> (Burglar)</v>
      </c>
      <c r="AB189" s="1" t="str">
        <f t="shared" si="79"/>
        <v xml:space="preserve">["SAVE_INDEX"] = 118; </v>
      </c>
      <c r="AC189">
        <f>VLOOKUP(D189,Type!A$2:B$16,2,FALSE)</f>
        <v>8</v>
      </c>
      <c r="AD189" t="str">
        <f t="shared" si="80"/>
        <v xml:space="preserve">["TYPE"] =  8; </v>
      </c>
      <c r="AE189" t="str">
        <f t="shared" si="81"/>
        <v xml:space="preserve">["CRV"] = "Class";    </v>
      </c>
      <c r="AF189">
        <f>IF(AND(F189="Class",NOT(ISBLANK(E189))),VLOOKUP(E189,Class!A$1:B$12,2,FALSE),"")</f>
        <v>40</v>
      </c>
      <c r="AG189" t="str">
        <f>IF(AND(F189="Vocation",NOT(ISBLANK(E189))),VLOOKUP(E189,Vocation!A$1:B$8,2,FALSE),"")</f>
        <v/>
      </c>
      <c r="AH189" t="str">
        <f>IF(
  LEN(AF189)=0,
    IF(
    LEN(AG189)=0,
    "  0",
    CONCATENATE(REPT(" ",Vocation!B$12-LEN(AG189)),AG189)),
  CONCATENATE(REPT(" ",Vocation!B$12-LEN(AF189)),AF189))</f>
        <v xml:space="preserve"> 40</v>
      </c>
      <c r="AI189" t="str">
        <f t="shared" si="82"/>
        <v xml:space="preserve">["SUBTYPE"] =  40; </v>
      </c>
      <c r="AJ189" t="str">
        <f t="shared" si="83"/>
        <v xml:space="preserve">                       </v>
      </c>
      <c r="AK189" t="str">
        <f t="shared" si="84"/>
        <v>0</v>
      </c>
      <c r="AL189" t="str">
        <f t="shared" si="85"/>
        <v xml:space="preserve">["VXP"] = 0; </v>
      </c>
      <c r="AM189" t="str">
        <f t="shared" si="86"/>
        <v>5</v>
      </c>
      <c r="AN189" t="str">
        <f t="shared" si="87"/>
        <v xml:space="preserve">["LP"] =  5; </v>
      </c>
      <c r="AO189" t="str">
        <f t="shared" si="88"/>
        <v>0</v>
      </c>
      <c r="AP189" t="str">
        <f t="shared" si="89"/>
        <v xml:space="preserve">["REP"] = 0; </v>
      </c>
      <c r="AQ189">
        <f>IF(LEN(L189)&gt;0,VLOOKUP(L189,Faction!A$2:B$77,2,FALSE),1)</f>
        <v>1</v>
      </c>
      <c r="AR189" t="str">
        <f t="shared" si="90"/>
        <v xml:space="preserve">["FACTION"] = 1; </v>
      </c>
      <c r="AS189" t="str">
        <f t="shared" si="91"/>
        <v xml:space="preserve">["TIER"] = 1; </v>
      </c>
      <c r="AT189" t="str">
        <f t="shared" si="92"/>
        <v xml:space="preserve">["MIN_LVL"] =  "20"; </v>
      </c>
      <c r="AU189" t="str">
        <f t="shared" si="93"/>
        <v/>
      </c>
      <c r="AV189" t="str">
        <f t="shared" si="94"/>
        <v xml:space="preserve">["NAME"] = { ["EN"] = "Footpad"; }; </v>
      </c>
      <c r="AW189" t="str">
        <f t="shared" si="95"/>
        <v xml:space="preserve">["LORE"] = { ["EN"] = "If you cannot be seen, you cannot be killed. So do not be seen."; }; </v>
      </c>
      <c r="AX189" t="str">
        <f t="shared" si="96"/>
        <v xml:space="preserve">["SUMMARY"] = { ["EN"] = "Use your Diversion skill successfully 500 times"; }; </v>
      </c>
      <c r="AY189" t="str">
        <f t="shared" si="97"/>
        <v/>
      </c>
      <c r="AZ189" t="str">
        <f t="shared" si="98"/>
        <v>};</v>
      </c>
    </row>
    <row r="190" spans="1:52" x14ac:dyDescent="0.25">
      <c r="A190">
        <v>1879277424</v>
      </c>
      <c r="B190">
        <v>119</v>
      </c>
      <c r="C190" t="s">
        <v>192</v>
      </c>
      <c r="D190" t="s">
        <v>22</v>
      </c>
      <c r="E190" t="s">
        <v>145</v>
      </c>
      <c r="F190" t="s">
        <v>22</v>
      </c>
      <c r="J190">
        <v>5</v>
      </c>
      <c r="M190" t="s">
        <v>278</v>
      </c>
      <c r="N190" t="s">
        <v>1909</v>
      </c>
      <c r="O190">
        <v>1</v>
      </c>
      <c r="P190">
        <v>20</v>
      </c>
      <c r="T190" t="str">
        <f t="shared" si="71"/>
        <v>[189] = {["ID"] = 1879277424; }; -- Opportunist (Burglar)</v>
      </c>
      <c r="U190" s="1" t="str">
        <f t="shared" si="72"/>
        <v>[189] = {["ID"] = 1879277424; ["SAVE_INDEX"] = 119; ["TYPE"] =  8; ["CRV"] = "Class";    ["SUBTYPE"] =  40;                        ["VXP"] = 0; ["LP"] =  5; ["REP"] = 0; ["FACTION"] = 1; ["TIER"] = 1; ["MIN_LVL"] =  "20"; ["NAME"] = { ["EN"] = "Opportunist"; }; ["LORE"] = { ["EN"] = "Every creature has its weak spots -- eyes, throat, spleen, something -- you just need to figure out what they are."; }; ["SUMMARY"] = { ["EN"] = "Use Reveal Weakness 350 times"; }; };</v>
      </c>
      <c r="V190">
        <f t="shared" si="73"/>
        <v>189</v>
      </c>
      <c r="W190" t="str">
        <f t="shared" si="74"/>
        <v>[189] = {</v>
      </c>
      <c r="X190" t="str">
        <f t="shared" si="75"/>
        <v xml:space="preserve">["ID"] = 1879277424; </v>
      </c>
      <c r="Y190" t="str">
        <f t="shared" si="76"/>
        <v xml:space="preserve">["ID"] = 1879277424; </v>
      </c>
      <c r="Z190" t="str">
        <f t="shared" si="77"/>
        <v/>
      </c>
      <c r="AA190" t="str">
        <f t="shared" si="78"/>
        <v xml:space="preserve"> (Burglar)</v>
      </c>
      <c r="AB190" s="1" t="str">
        <f t="shared" si="79"/>
        <v xml:space="preserve">["SAVE_INDEX"] = 119; </v>
      </c>
      <c r="AC190">
        <f>VLOOKUP(D190,Type!A$2:B$16,2,FALSE)</f>
        <v>8</v>
      </c>
      <c r="AD190" t="str">
        <f t="shared" si="80"/>
        <v xml:space="preserve">["TYPE"] =  8; </v>
      </c>
      <c r="AE190" t="str">
        <f t="shared" si="81"/>
        <v xml:space="preserve">["CRV"] = "Class";    </v>
      </c>
      <c r="AF190">
        <f>IF(AND(F190="Class",NOT(ISBLANK(E190))),VLOOKUP(E190,Class!A$1:B$12,2,FALSE),"")</f>
        <v>40</v>
      </c>
      <c r="AG190" t="str">
        <f>IF(AND(F190="Vocation",NOT(ISBLANK(E190))),VLOOKUP(E190,Vocation!A$1:B$8,2,FALSE),"")</f>
        <v/>
      </c>
      <c r="AH190" t="str">
        <f>IF(
  LEN(AF190)=0,
    IF(
    LEN(AG190)=0,
    "  0",
    CONCATENATE(REPT(" ",Vocation!B$12-LEN(AG190)),AG190)),
  CONCATENATE(REPT(" ",Vocation!B$12-LEN(AF190)),AF190))</f>
        <v xml:space="preserve"> 40</v>
      </c>
      <c r="AI190" t="str">
        <f t="shared" si="82"/>
        <v xml:space="preserve">["SUBTYPE"] =  40; </v>
      </c>
      <c r="AJ190" t="str">
        <f t="shared" si="83"/>
        <v xml:space="preserve">                       </v>
      </c>
      <c r="AK190" t="str">
        <f t="shared" si="84"/>
        <v>0</v>
      </c>
      <c r="AL190" t="str">
        <f t="shared" si="85"/>
        <v xml:space="preserve">["VXP"] = 0; </v>
      </c>
      <c r="AM190" t="str">
        <f t="shared" si="86"/>
        <v>5</v>
      </c>
      <c r="AN190" t="str">
        <f t="shared" si="87"/>
        <v xml:space="preserve">["LP"] =  5; </v>
      </c>
      <c r="AO190" t="str">
        <f t="shared" si="88"/>
        <v>0</v>
      </c>
      <c r="AP190" t="str">
        <f t="shared" si="89"/>
        <v xml:space="preserve">["REP"] = 0; </v>
      </c>
      <c r="AQ190">
        <f>IF(LEN(L190)&gt;0,VLOOKUP(L190,Faction!A$2:B$77,2,FALSE),1)</f>
        <v>1</v>
      </c>
      <c r="AR190" t="str">
        <f t="shared" si="90"/>
        <v xml:space="preserve">["FACTION"] = 1; </v>
      </c>
      <c r="AS190" t="str">
        <f t="shared" si="91"/>
        <v xml:space="preserve">["TIER"] = 1; </v>
      </c>
      <c r="AT190" t="str">
        <f t="shared" si="92"/>
        <v xml:space="preserve">["MIN_LVL"] =  "20"; </v>
      </c>
      <c r="AU190" t="str">
        <f t="shared" si="93"/>
        <v/>
      </c>
      <c r="AV190" t="str">
        <f t="shared" si="94"/>
        <v xml:space="preserve">["NAME"] = { ["EN"] = "Opportunist"; }; </v>
      </c>
      <c r="AW190" t="str">
        <f t="shared" si="95"/>
        <v xml:space="preserve">["LORE"] = { ["EN"] = "Every creature has its weak spots -- eyes, throat, spleen, something -- you just need to figure out what they are."; }; </v>
      </c>
      <c r="AX190" t="str">
        <f t="shared" si="96"/>
        <v xml:space="preserve">["SUMMARY"] = { ["EN"] = "Use Reveal Weakness 350 times"; }; </v>
      </c>
      <c r="AY190" t="str">
        <f t="shared" si="97"/>
        <v/>
      </c>
      <c r="AZ190" t="str">
        <f t="shared" si="98"/>
        <v>};</v>
      </c>
    </row>
    <row r="191" spans="1:52" x14ac:dyDescent="0.25">
      <c r="A191">
        <v>1879277136</v>
      </c>
      <c r="B191">
        <v>333</v>
      </c>
      <c r="C191" s="2" t="s">
        <v>121</v>
      </c>
      <c r="D191" t="s">
        <v>22</v>
      </c>
      <c r="E191" t="s">
        <v>286</v>
      </c>
      <c r="F191" t="s">
        <v>22</v>
      </c>
      <c r="M191" t="s">
        <v>2813</v>
      </c>
      <c r="N191" t="s">
        <v>2047</v>
      </c>
      <c r="O191">
        <v>0</v>
      </c>
      <c r="P191">
        <v>30</v>
      </c>
      <c r="T191" t="str">
        <f t="shared" si="71"/>
        <v>[190] = {["ID"] = 1879277136; }; -- Class Deeds - Tier 5 (Captain)</v>
      </c>
      <c r="U191" s="1" t="str">
        <f t="shared" si="72"/>
        <v>[190] = {["ID"] = 1879277136; ["SAVE_INDEX"] = 333; ["TYPE"] =  8; ["CRV"] = "Class";    ["SUBTYPE"] =  24;                        ["VXP"] = 0; ["LP"] =  0; ["REP"] = 0; ["FACTION"] = 1; ["TIER"] = 0; ["MIN_LVL"] =  "30"; ["NAME"] = { ["EN"] = "Class Deeds - Tier 5"; }; ["LORE"] = { ["EN"] = "Complete these three deeds to earn a Class Trait Point."; }; ["SUMMARY"] = { ["EN"] = "Complete the quest A Captain's Standard, and deeds Now for Wrath and Quick Wrist"; }; };</v>
      </c>
      <c r="V191">
        <f t="shared" si="73"/>
        <v>190</v>
      </c>
      <c r="W191" t="str">
        <f t="shared" si="74"/>
        <v>[190] = {</v>
      </c>
      <c r="X191" t="str">
        <f t="shared" si="75"/>
        <v xml:space="preserve">["ID"] = 1879277136; </v>
      </c>
      <c r="Y191" t="str">
        <f t="shared" si="76"/>
        <v xml:space="preserve">["ID"] = 1879277136; </v>
      </c>
      <c r="Z191" t="str">
        <f t="shared" si="77"/>
        <v/>
      </c>
      <c r="AA191" t="str">
        <f t="shared" si="78"/>
        <v xml:space="preserve"> (Captain)</v>
      </c>
      <c r="AB191" s="1" t="str">
        <f t="shared" si="79"/>
        <v xml:space="preserve">["SAVE_INDEX"] = 333; </v>
      </c>
      <c r="AC191">
        <f>VLOOKUP(D191,Type!A$2:B$16,2,FALSE)</f>
        <v>8</v>
      </c>
      <c r="AD191" t="str">
        <f t="shared" si="80"/>
        <v xml:space="preserve">["TYPE"] =  8; </v>
      </c>
      <c r="AE191" t="str">
        <f t="shared" si="81"/>
        <v xml:space="preserve">["CRV"] = "Class";    </v>
      </c>
      <c r="AF191">
        <f>IF(AND(F191="Class",NOT(ISBLANK(E191))),VLOOKUP(E191,Class!A$1:B$12,2,FALSE),"")</f>
        <v>24</v>
      </c>
      <c r="AG191" t="str">
        <f>IF(AND(F191="Vocation",NOT(ISBLANK(E191))),VLOOKUP(E191,Vocation!A$1:B$8,2,FALSE),"")</f>
        <v/>
      </c>
      <c r="AH191" t="str">
        <f>IF(
  LEN(AF191)=0,
    IF(
    LEN(AG191)=0,
    "  0",
    CONCATENATE(REPT(" ",Vocation!B$12-LEN(AG191)),AG191)),
  CONCATENATE(REPT(" ",Vocation!B$12-LEN(AF191)),AF191))</f>
        <v xml:space="preserve"> 24</v>
      </c>
      <c r="AI191" t="str">
        <f t="shared" si="82"/>
        <v xml:space="preserve">["SUBTYPE"] =  24; </v>
      </c>
      <c r="AJ191" t="str">
        <f t="shared" si="83"/>
        <v xml:space="preserve">                       </v>
      </c>
      <c r="AK191" t="str">
        <f t="shared" si="84"/>
        <v>0</v>
      </c>
      <c r="AL191" t="str">
        <f t="shared" si="85"/>
        <v xml:space="preserve">["VXP"] = 0; </v>
      </c>
      <c r="AM191" t="str">
        <f t="shared" si="86"/>
        <v>0</v>
      </c>
      <c r="AN191" t="str">
        <f t="shared" si="87"/>
        <v xml:space="preserve">["LP"] =  0; </v>
      </c>
      <c r="AO191" t="str">
        <f t="shared" si="88"/>
        <v>0</v>
      </c>
      <c r="AP191" t="str">
        <f t="shared" si="89"/>
        <v xml:space="preserve">["REP"] = 0; </v>
      </c>
      <c r="AQ191">
        <f>IF(LEN(L191)&gt;0,VLOOKUP(L191,Faction!A$2:B$77,2,FALSE),1)</f>
        <v>1</v>
      </c>
      <c r="AR191" t="str">
        <f t="shared" si="90"/>
        <v xml:space="preserve">["FACTION"] = 1; </v>
      </c>
      <c r="AS191" t="str">
        <f t="shared" si="91"/>
        <v xml:space="preserve">["TIER"] = 0; </v>
      </c>
      <c r="AT191" t="str">
        <f t="shared" si="92"/>
        <v xml:space="preserve">["MIN_LVL"] =  "30"; </v>
      </c>
      <c r="AU191" t="str">
        <f t="shared" si="93"/>
        <v/>
      </c>
      <c r="AV191" t="str">
        <f t="shared" si="94"/>
        <v xml:space="preserve">["NAME"] = { ["EN"] = "Class Deeds - Tier 5"; }; </v>
      </c>
      <c r="AW191" t="str">
        <f t="shared" si="95"/>
        <v xml:space="preserve">["LORE"] = { ["EN"] = "Complete these three deeds to earn a Class Trait Point."; }; </v>
      </c>
      <c r="AX191" t="str">
        <f t="shared" si="96"/>
        <v xml:space="preserve">["SUMMARY"] = { ["EN"] = "Complete the quest A Captain's Standard, and deeds Now for Wrath and Quick Wrist"; }; </v>
      </c>
      <c r="AY191" t="str">
        <f t="shared" si="97"/>
        <v/>
      </c>
      <c r="AZ191" t="str">
        <f t="shared" si="98"/>
        <v>};</v>
      </c>
    </row>
    <row r="192" spans="1:52" x14ac:dyDescent="0.25">
      <c r="A192">
        <v>1879277409</v>
      </c>
      <c r="B192">
        <v>120</v>
      </c>
      <c r="C192" t="s">
        <v>370</v>
      </c>
      <c r="D192" t="s">
        <v>22</v>
      </c>
      <c r="E192" t="s">
        <v>286</v>
      </c>
      <c r="F192" t="s">
        <v>22</v>
      </c>
      <c r="J192">
        <v>5</v>
      </c>
      <c r="M192" t="s">
        <v>3028</v>
      </c>
      <c r="N192" t="s">
        <v>1916</v>
      </c>
      <c r="O192">
        <v>1</v>
      </c>
      <c r="P192">
        <v>30</v>
      </c>
      <c r="T192" t="str">
        <f t="shared" si="71"/>
        <v>[191] = {["ID"] = 1879277409; }; -- Now for Wrath (Captain)</v>
      </c>
      <c r="U192" s="1" t="str">
        <f t="shared" si="72"/>
        <v>[191] = {["ID"] = 1879277409; ["SAVE_INDEX"] = 120; ["TYPE"] =  8; ["CRV"] = "Class";    ["SUBTYPE"] =  24;                        ["VXP"] = 0; ["LP"] =  5; ["REP"] = 0; ["FACTION"] = 1; ["TIER"] = 1; ["MIN_LVL"] =  "30"; ["NAME"] = { ["EN"] = "Now for Wrath"; }; ["LORE"] = { ["EN"] = "All the stalwart bravery in the world will not save a warrior who no longer has the strength to lift their sword."; }; ["SUMMARY"] = { ["EN"] = "Hit with Rallying Cry 600 times"; }; };</v>
      </c>
      <c r="V192">
        <f t="shared" si="73"/>
        <v>191</v>
      </c>
      <c r="W192" t="str">
        <f t="shared" si="74"/>
        <v>[191] = {</v>
      </c>
      <c r="X192" t="str">
        <f t="shared" si="75"/>
        <v xml:space="preserve">["ID"] = 1879277409; </v>
      </c>
      <c r="Y192" t="str">
        <f t="shared" si="76"/>
        <v xml:space="preserve">["ID"] = 1879277409; </v>
      </c>
      <c r="Z192" t="str">
        <f t="shared" si="77"/>
        <v/>
      </c>
      <c r="AA192" t="str">
        <f t="shared" si="78"/>
        <v xml:space="preserve"> (Captain)</v>
      </c>
      <c r="AB192" s="1" t="str">
        <f t="shared" si="79"/>
        <v xml:space="preserve">["SAVE_INDEX"] = 120; </v>
      </c>
      <c r="AC192">
        <f>VLOOKUP(D192,Type!A$2:B$16,2,FALSE)</f>
        <v>8</v>
      </c>
      <c r="AD192" t="str">
        <f t="shared" si="80"/>
        <v xml:space="preserve">["TYPE"] =  8; </v>
      </c>
      <c r="AE192" t="str">
        <f t="shared" si="81"/>
        <v xml:space="preserve">["CRV"] = "Class";    </v>
      </c>
      <c r="AF192">
        <f>IF(AND(F192="Class",NOT(ISBLANK(E192))),VLOOKUP(E192,Class!A$1:B$12,2,FALSE),"")</f>
        <v>24</v>
      </c>
      <c r="AG192" t="str">
        <f>IF(AND(F192="Vocation",NOT(ISBLANK(E192))),VLOOKUP(E192,Vocation!A$1:B$8,2,FALSE),"")</f>
        <v/>
      </c>
      <c r="AH192" t="str">
        <f>IF(
  LEN(AF192)=0,
    IF(
    LEN(AG192)=0,
    "  0",
    CONCATENATE(REPT(" ",Vocation!B$12-LEN(AG192)),AG192)),
  CONCATENATE(REPT(" ",Vocation!B$12-LEN(AF192)),AF192))</f>
        <v xml:space="preserve"> 24</v>
      </c>
      <c r="AI192" t="str">
        <f t="shared" si="82"/>
        <v xml:space="preserve">["SUBTYPE"] =  24; </v>
      </c>
      <c r="AJ192" t="str">
        <f t="shared" si="83"/>
        <v xml:space="preserve">                       </v>
      </c>
      <c r="AK192" t="str">
        <f t="shared" si="84"/>
        <v>0</v>
      </c>
      <c r="AL192" t="str">
        <f t="shared" si="85"/>
        <v xml:space="preserve">["VXP"] = 0; </v>
      </c>
      <c r="AM192" t="str">
        <f t="shared" si="86"/>
        <v>5</v>
      </c>
      <c r="AN192" t="str">
        <f t="shared" si="87"/>
        <v xml:space="preserve">["LP"] =  5; </v>
      </c>
      <c r="AO192" t="str">
        <f t="shared" si="88"/>
        <v>0</v>
      </c>
      <c r="AP192" t="str">
        <f t="shared" si="89"/>
        <v xml:space="preserve">["REP"] = 0; </v>
      </c>
      <c r="AQ192">
        <f>IF(LEN(L192)&gt;0,VLOOKUP(L192,Faction!A$2:B$77,2,FALSE),1)</f>
        <v>1</v>
      </c>
      <c r="AR192" t="str">
        <f t="shared" si="90"/>
        <v xml:space="preserve">["FACTION"] = 1; </v>
      </c>
      <c r="AS192" t="str">
        <f t="shared" si="91"/>
        <v xml:space="preserve">["TIER"] = 1; </v>
      </c>
      <c r="AT192" t="str">
        <f t="shared" si="92"/>
        <v xml:space="preserve">["MIN_LVL"] =  "30"; </v>
      </c>
      <c r="AU192" t="str">
        <f t="shared" si="93"/>
        <v/>
      </c>
      <c r="AV192" t="str">
        <f t="shared" si="94"/>
        <v xml:space="preserve">["NAME"] = { ["EN"] = "Now for Wrath"; }; </v>
      </c>
      <c r="AW192" t="str">
        <f t="shared" si="95"/>
        <v xml:space="preserve">["LORE"] = { ["EN"] = "All the stalwart bravery in the world will not save a warrior who no longer has the strength to lift their sword."; }; </v>
      </c>
      <c r="AX192" t="str">
        <f t="shared" si="96"/>
        <v xml:space="preserve">["SUMMARY"] = { ["EN"] = "Hit with Rallying Cry 600 times"; }; </v>
      </c>
      <c r="AY192" t="str">
        <f t="shared" si="97"/>
        <v/>
      </c>
      <c r="AZ192" t="str">
        <f t="shared" si="98"/>
        <v>};</v>
      </c>
    </row>
    <row r="193" spans="1:52" x14ac:dyDescent="0.25">
      <c r="A193">
        <v>1879277396</v>
      </c>
      <c r="B193">
        <v>121</v>
      </c>
      <c r="C193" t="s">
        <v>193</v>
      </c>
      <c r="D193" t="s">
        <v>22</v>
      </c>
      <c r="E193" t="s">
        <v>286</v>
      </c>
      <c r="F193" t="s">
        <v>22</v>
      </c>
      <c r="J193">
        <v>5</v>
      </c>
      <c r="M193" t="s">
        <v>3029</v>
      </c>
      <c r="N193" t="s">
        <v>2008</v>
      </c>
      <c r="O193">
        <v>1</v>
      </c>
      <c r="P193">
        <v>20</v>
      </c>
      <c r="T193" t="str">
        <f t="shared" si="71"/>
        <v>[192] = {["ID"] = 1879277396; }; -- Quick Wrist (Captain)</v>
      </c>
      <c r="U193" s="1" t="str">
        <f t="shared" si="72"/>
        <v>[192] = {["ID"] = 1879277396; ["SAVE_INDEX"] = 121; ["TYPE"] =  8; ["CRV"] = "Class";    ["SUBTYPE"] =  24;                        ["VXP"] = 0; ["LP"] =  5; ["REP"] = 0; ["FACTION"] = 1; ["TIER"] = 1; ["MIN_LVL"] =  "20"; ["NAME"] = { ["EN"] = "Quick Wrist"; }; ["LORE"] = { ["EN"] = "A sound defence is often more important than an explosive offence."; }; ["SUMMARY"] = { ["EN"] = "Parry enemy attacks 500 times"; }; };</v>
      </c>
      <c r="V193">
        <f t="shared" si="73"/>
        <v>192</v>
      </c>
      <c r="W193" t="str">
        <f t="shared" si="74"/>
        <v>[192] = {</v>
      </c>
      <c r="X193" t="str">
        <f t="shared" si="75"/>
        <v xml:space="preserve">["ID"] = 1879277396; </v>
      </c>
      <c r="Y193" t="str">
        <f t="shared" si="76"/>
        <v xml:space="preserve">["ID"] = 1879277396; </v>
      </c>
      <c r="Z193" t="str">
        <f t="shared" si="77"/>
        <v/>
      </c>
      <c r="AA193" t="str">
        <f t="shared" si="78"/>
        <v xml:space="preserve"> (Captain)</v>
      </c>
      <c r="AB193" s="1" t="str">
        <f t="shared" si="79"/>
        <v xml:space="preserve">["SAVE_INDEX"] = 121; </v>
      </c>
      <c r="AC193">
        <f>VLOOKUP(D193,Type!A$2:B$16,2,FALSE)</f>
        <v>8</v>
      </c>
      <c r="AD193" t="str">
        <f t="shared" si="80"/>
        <v xml:space="preserve">["TYPE"] =  8; </v>
      </c>
      <c r="AE193" t="str">
        <f t="shared" si="81"/>
        <v xml:space="preserve">["CRV"] = "Class";    </v>
      </c>
      <c r="AF193">
        <f>IF(AND(F193="Class",NOT(ISBLANK(E193))),VLOOKUP(E193,Class!A$1:B$12,2,FALSE),"")</f>
        <v>24</v>
      </c>
      <c r="AG193" t="str">
        <f>IF(AND(F193="Vocation",NOT(ISBLANK(E193))),VLOOKUP(E193,Vocation!A$1:B$8,2,FALSE),"")</f>
        <v/>
      </c>
      <c r="AH193" t="str">
        <f>IF(
  LEN(AF193)=0,
    IF(
    LEN(AG193)=0,
    "  0",
    CONCATENATE(REPT(" ",Vocation!B$12-LEN(AG193)),AG193)),
  CONCATENATE(REPT(" ",Vocation!B$12-LEN(AF193)),AF193))</f>
        <v xml:space="preserve"> 24</v>
      </c>
      <c r="AI193" t="str">
        <f t="shared" si="82"/>
        <v xml:space="preserve">["SUBTYPE"] =  24; </v>
      </c>
      <c r="AJ193" t="str">
        <f t="shared" si="83"/>
        <v xml:space="preserve">                       </v>
      </c>
      <c r="AK193" t="str">
        <f t="shared" si="84"/>
        <v>0</v>
      </c>
      <c r="AL193" t="str">
        <f t="shared" si="85"/>
        <v xml:space="preserve">["VXP"] = 0; </v>
      </c>
      <c r="AM193" t="str">
        <f t="shared" si="86"/>
        <v>5</v>
      </c>
      <c r="AN193" t="str">
        <f t="shared" si="87"/>
        <v xml:space="preserve">["LP"] =  5; </v>
      </c>
      <c r="AO193" t="str">
        <f t="shared" si="88"/>
        <v>0</v>
      </c>
      <c r="AP193" t="str">
        <f t="shared" si="89"/>
        <v xml:space="preserve">["REP"] = 0; </v>
      </c>
      <c r="AQ193">
        <f>IF(LEN(L193)&gt;0,VLOOKUP(L193,Faction!A$2:B$77,2,FALSE),1)</f>
        <v>1</v>
      </c>
      <c r="AR193" t="str">
        <f t="shared" si="90"/>
        <v xml:space="preserve">["FACTION"] = 1; </v>
      </c>
      <c r="AS193" t="str">
        <f t="shared" si="91"/>
        <v xml:space="preserve">["TIER"] = 1; </v>
      </c>
      <c r="AT193" t="str">
        <f t="shared" si="92"/>
        <v xml:space="preserve">["MIN_LVL"] =  "20"; </v>
      </c>
      <c r="AU193" t="str">
        <f t="shared" si="93"/>
        <v/>
      </c>
      <c r="AV193" t="str">
        <f t="shared" si="94"/>
        <v xml:space="preserve">["NAME"] = { ["EN"] = "Quick Wrist"; }; </v>
      </c>
      <c r="AW193" t="str">
        <f t="shared" si="95"/>
        <v xml:space="preserve">["LORE"] = { ["EN"] = "A sound defence is often more important than an explosive offence."; }; </v>
      </c>
      <c r="AX193" t="str">
        <f t="shared" si="96"/>
        <v xml:space="preserve">["SUMMARY"] = { ["EN"] = "Parry enemy attacks 500 times"; }; </v>
      </c>
      <c r="AY193" t="str">
        <f t="shared" si="97"/>
        <v/>
      </c>
      <c r="AZ193" t="str">
        <f t="shared" si="98"/>
        <v>};</v>
      </c>
    </row>
    <row r="194" spans="1:52" x14ac:dyDescent="0.25">
      <c r="A194">
        <v>1879277159</v>
      </c>
      <c r="B194">
        <v>334</v>
      </c>
      <c r="C194" s="2" t="s">
        <v>121</v>
      </c>
      <c r="D194" t="s">
        <v>22</v>
      </c>
      <c r="E194" t="s">
        <v>287</v>
      </c>
      <c r="F194" t="s">
        <v>22</v>
      </c>
      <c r="M194" t="s">
        <v>2814</v>
      </c>
      <c r="N194" t="s">
        <v>2047</v>
      </c>
      <c r="O194">
        <v>0</v>
      </c>
      <c r="P194">
        <v>30</v>
      </c>
      <c r="T194" t="str">
        <f t="shared" si="71"/>
        <v>[193] = {["ID"] = 1879277159; }; -- Class Deeds - Tier 5 (Champion)</v>
      </c>
      <c r="U194" s="1" t="str">
        <f t="shared" si="72"/>
        <v>[193] = {["ID"] = 1879277159; ["SAVE_INDEX"] = 334; ["TYPE"] =  8; ["CRV"] = "Class";    ["SUBTYPE"] = 172;                        ["VXP"] = 0; ["LP"] =  0; ["REP"] = 0; ["FACTION"] = 1; ["TIER"] = 0; ["MIN_LVL"] =  "30"; ["NAME"] = { ["EN"] = "Class Deeds - Tier 5"; }; ["LORE"] = { ["EN"] = "Complete these three deeds to earn a Class Trait Point."; }; ["SUMMARY"] = { ["EN"] = "Complete the quest A Champion's Courage, and deeds Raging Storm and No Surrender"; }; };</v>
      </c>
      <c r="V194">
        <f t="shared" si="73"/>
        <v>193</v>
      </c>
      <c r="W194" t="str">
        <f t="shared" si="74"/>
        <v>[193] = {</v>
      </c>
      <c r="X194" t="str">
        <f t="shared" si="75"/>
        <v xml:space="preserve">["ID"] = 1879277159; </v>
      </c>
      <c r="Y194" t="str">
        <f t="shared" si="76"/>
        <v xml:space="preserve">["ID"] = 1879277159; </v>
      </c>
      <c r="Z194" t="str">
        <f t="shared" si="77"/>
        <v/>
      </c>
      <c r="AA194" t="str">
        <f t="shared" si="78"/>
        <v xml:space="preserve"> (Champion)</v>
      </c>
      <c r="AB194" s="1" t="str">
        <f t="shared" si="79"/>
        <v xml:space="preserve">["SAVE_INDEX"] = 334; </v>
      </c>
      <c r="AC194">
        <f>VLOOKUP(D194,Type!A$2:B$16,2,FALSE)</f>
        <v>8</v>
      </c>
      <c r="AD194" t="str">
        <f t="shared" si="80"/>
        <v xml:space="preserve">["TYPE"] =  8; </v>
      </c>
      <c r="AE194" t="str">
        <f t="shared" si="81"/>
        <v xml:space="preserve">["CRV"] = "Class";    </v>
      </c>
      <c r="AF194">
        <f>IF(AND(F194="Class",NOT(ISBLANK(E194))),VLOOKUP(E194,Class!A$1:B$12,2,FALSE),"")</f>
        <v>172</v>
      </c>
      <c r="AG194" t="str">
        <f>IF(AND(F194="Vocation",NOT(ISBLANK(E194))),VLOOKUP(E194,Vocation!A$1:B$8,2,FALSE),"")</f>
        <v/>
      </c>
      <c r="AH194" t="str">
        <f>IF(
  LEN(AF194)=0,
    IF(
    LEN(AG194)=0,
    "  0",
    CONCATENATE(REPT(" ",Vocation!B$12-LEN(AG194)),AG194)),
  CONCATENATE(REPT(" ",Vocation!B$12-LEN(AF194)),AF194))</f>
        <v>172</v>
      </c>
      <c r="AI194" t="str">
        <f t="shared" si="82"/>
        <v xml:space="preserve">["SUBTYPE"] = 172; </v>
      </c>
      <c r="AJ194" t="str">
        <f t="shared" si="83"/>
        <v xml:space="preserve">                       </v>
      </c>
      <c r="AK194" t="str">
        <f t="shared" si="84"/>
        <v>0</v>
      </c>
      <c r="AL194" t="str">
        <f t="shared" si="85"/>
        <v xml:space="preserve">["VXP"] = 0; </v>
      </c>
      <c r="AM194" t="str">
        <f t="shared" si="86"/>
        <v>0</v>
      </c>
      <c r="AN194" t="str">
        <f t="shared" si="87"/>
        <v xml:space="preserve">["LP"] =  0; </v>
      </c>
      <c r="AO194" t="str">
        <f t="shared" si="88"/>
        <v>0</v>
      </c>
      <c r="AP194" t="str">
        <f t="shared" si="89"/>
        <v xml:space="preserve">["REP"] = 0; </v>
      </c>
      <c r="AQ194">
        <f>IF(LEN(L194)&gt;0,VLOOKUP(L194,Faction!A$2:B$77,2,FALSE),1)</f>
        <v>1</v>
      </c>
      <c r="AR194" t="str">
        <f t="shared" si="90"/>
        <v xml:space="preserve">["FACTION"] = 1; </v>
      </c>
      <c r="AS194" t="str">
        <f t="shared" si="91"/>
        <v xml:space="preserve">["TIER"] = 0; </v>
      </c>
      <c r="AT194" t="str">
        <f t="shared" si="92"/>
        <v xml:space="preserve">["MIN_LVL"] =  "30"; </v>
      </c>
      <c r="AU194" t="str">
        <f t="shared" si="93"/>
        <v/>
      </c>
      <c r="AV194" t="str">
        <f t="shared" si="94"/>
        <v xml:space="preserve">["NAME"] = { ["EN"] = "Class Deeds - Tier 5"; }; </v>
      </c>
      <c r="AW194" t="str">
        <f t="shared" si="95"/>
        <v xml:space="preserve">["LORE"] = { ["EN"] = "Complete these three deeds to earn a Class Trait Point."; }; </v>
      </c>
      <c r="AX194" t="str">
        <f t="shared" si="96"/>
        <v xml:space="preserve">["SUMMARY"] = { ["EN"] = "Complete the quest A Champion's Courage, and deeds Raging Storm and No Surrender"; }; </v>
      </c>
      <c r="AY194" t="str">
        <f t="shared" si="97"/>
        <v/>
      </c>
      <c r="AZ194" t="str">
        <f t="shared" si="98"/>
        <v>};</v>
      </c>
    </row>
    <row r="195" spans="1:52" x14ac:dyDescent="0.25">
      <c r="A195">
        <v>1879277372</v>
      </c>
      <c r="B195">
        <v>122</v>
      </c>
      <c r="C195" t="s">
        <v>371</v>
      </c>
      <c r="D195" t="s">
        <v>22</v>
      </c>
      <c r="E195" t="s">
        <v>287</v>
      </c>
      <c r="F195" t="s">
        <v>22</v>
      </c>
      <c r="J195">
        <v>5</v>
      </c>
      <c r="M195" t="s">
        <v>3030</v>
      </c>
      <c r="N195" t="s">
        <v>2083</v>
      </c>
      <c r="O195">
        <v>1</v>
      </c>
      <c r="P195">
        <v>30</v>
      </c>
      <c r="T195" t="str">
        <f t="shared" ref="T195:T258" si="99">CONCATENATE(W195,Y195,Z195,AZ195," -- ",C195,AA195)</f>
        <v>[194] = {["ID"] = 1879277372; }; -- Raging Storm (Champion)</v>
      </c>
      <c r="U195" s="1" t="str">
        <f t="shared" ref="U195:U258" si="100">CONCATENATE(W195,X195,AB195,AD195,AE195,AI195,AJ195,AL195,AN195,AP195,AR195,AS195,AT195,AV195,AW195,AX195,AY195,AZ195)</f>
        <v>[194] = {["ID"] = 1879277372; ["SAVE_INDEX"] = 122; ["TYPE"] =  8; ["CRV"] = "Class";    ["SUBTYPE"] = 172;                        ["VXP"] = 0; ["LP"] =  5; ["REP"] = 0; ["FACTION"] = 1; ["TIER"] = 1; ["MIN_LVL"] =  "30"; ["NAME"] = { ["EN"] = "Raging Storm"; }; ["LORE"] = { ["EN"] = "The Champion has a number of skills at their disposal, but perhaps none more deadly than their remorseless nature."; }; ["SUMMARY"] = { ["EN"] = "Critically hit with Blade Storm, Remorseless Strike, or Raging Blade 50 times"; }; };</v>
      </c>
      <c r="V195">
        <f t="shared" ref="V195:V258" si="101">ROW()-1</f>
        <v>194</v>
      </c>
      <c r="W195" t="str">
        <f t="shared" ref="W195:W258" si="102">CONCATENATE(REPT(" ",3-LEN(V195)),"[",V195,"] = {")</f>
        <v>[194] = {</v>
      </c>
      <c r="X195" t="str">
        <f t="shared" ref="X195:X258" si="103">IF(LEN(A195)&gt;0,CONCATENATE("[""ID""] = ",A195,"; "),"                     ")</f>
        <v xml:space="preserve">["ID"] = 1879277372; </v>
      </c>
      <c r="Y195" t="str">
        <f t="shared" ref="Y195:Y258" si="104">IF(LEN(A195)&gt;0,CONCATENATE("[""ID""] = ",A195,"; "),"")</f>
        <v xml:space="preserve">["ID"] = 1879277372; </v>
      </c>
      <c r="Z195" t="str">
        <f t="shared" ref="Z195:Z258" si="105">IF(LEN(R195)&gt;0,CONCATENATE("[""CAT_ID""] = ",R195,"; "),"")</f>
        <v/>
      </c>
      <c r="AA195" t="str">
        <f t="shared" ref="AA195:AA258" si="106">IF(LEN(E195)&gt;0,CONCATENATE(" (",E195,")"),"")</f>
        <v xml:space="preserve"> (Champion)</v>
      </c>
      <c r="AB195" s="1" t="str">
        <f t="shared" ref="AB195:AB258" si="107">IF(LEN(B195)&gt;0,CONCATENATE("[""SAVE_INDEX""] = ",REPT(" ",3-LEN(B195)),B195,"; "),"")</f>
        <v xml:space="preserve">["SAVE_INDEX"] = 122; </v>
      </c>
      <c r="AC195">
        <f>VLOOKUP(D195,Type!A$2:B$16,2,FALSE)</f>
        <v>8</v>
      </c>
      <c r="AD195" t="str">
        <f t="shared" ref="AD195:AD258" si="108">CONCATENATE("[""TYPE""] = ",REPT(" ",2-LEN(AC195)),AC195,"; ")</f>
        <v xml:space="preserve">["TYPE"] =  8; </v>
      </c>
      <c r="AE195" t="str">
        <f t="shared" ref="AE195:AE258" si="109">IF(LEN(F195)&gt;0,CONCATENATE("[""CRV""] = ","""",F195,"""; ",REPT(" ",8-LEN(F195))),REPT(" ",22))</f>
        <v xml:space="preserve">["CRV"] = "Class";    </v>
      </c>
      <c r="AF195">
        <f>IF(AND(F195="Class",NOT(ISBLANK(E195))),VLOOKUP(E195,Class!A$1:B$12,2,FALSE),"")</f>
        <v>172</v>
      </c>
      <c r="AG195" t="str">
        <f>IF(AND(F195="Vocation",NOT(ISBLANK(E195))),VLOOKUP(E195,Vocation!A$1:B$8,2,FALSE),"")</f>
        <v/>
      </c>
      <c r="AH195" t="str">
        <f>IF(
  LEN(AF195)=0,
    IF(
    LEN(AG195)=0,
    "  0",
    CONCATENATE(REPT(" ",Vocation!B$12-LEN(AG195)),AG195)),
  CONCATENATE(REPT(" ",Vocation!B$12-LEN(AF195)),AF195))</f>
        <v>172</v>
      </c>
      <c r="AI195" t="str">
        <f t="shared" ref="AI195:AI258" si="110">CONCATENATE("[""SUBTYPE""] = ",AH195,"; ")</f>
        <v xml:space="preserve">["SUBTYPE"] = 172; </v>
      </c>
      <c r="AJ195" t="str">
        <f t="shared" ref="AJ195:AJ258" si="111">IF(NOT(ISBLANK(G195)),"[""DIFFICULTY""] = true; ","                       ")</f>
        <v xml:space="preserve">                       </v>
      </c>
      <c r="AK195" t="str">
        <f t="shared" ref="AK195:AK258" si="112">TEXT(H195,0)</f>
        <v>0</v>
      </c>
      <c r="AL195" t="str">
        <f t="shared" ref="AL195:AL258" si="113">CONCATENATE("[""VXP""] = ",REPT(" ",1-LEN(AK195)),TEXT(AK195,"0"),"; ")</f>
        <v xml:space="preserve">["VXP"] = 0; </v>
      </c>
      <c r="AM195" t="str">
        <f t="shared" ref="AM195:AM258" si="114">TEXT(J195,0)</f>
        <v>5</v>
      </c>
      <c r="AN195" t="str">
        <f t="shared" ref="AN195:AN258" si="115">CONCATENATE("[""LP""] = ",REPT(" ",2-LEN(AM195)),TEXT(AM195,"0"),"; ")</f>
        <v xml:space="preserve">["LP"] =  5; </v>
      </c>
      <c r="AO195" t="str">
        <f t="shared" ref="AO195:AO258" si="116">TEXT(K195,0)</f>
        <v>0</v>
      </c>
      <c r="AP195" t="str">
        <f t="shared" ref="AP195:AP258" si="117">CONCATENATE("[""REP""] = ",REPT(" ",1-LEN(AO195)),TEXT(AO195,"0"),"; ")</f>
        <v xml:space="preserve">["REP"] = 0; </v>
      </c>
      <c r="AQ195">
        <f>IF(LEN(L195)&gt;0,VLOOKUP(L195,Faction!A$2:B$77,2,FALSE),1)</f>
        <v>1</v>
      </c>
      <c r="AR195" t="str">
        <f t="shared" ref="AR195:AR258" si="118">CONCATENATE("[""FACTION""] = ",TEXT(AQ195,"0"),"; ")</f>
        <v xml:space="preserve">["FACTION"] = 1; </v>
      </c>
      <c r="AS195" t="str">
        <f t="shared" ref="AS195:AS258" si="119">CONCATENATE("[""TIER""] = ",TEXT(O195,"0"),"; ")</f>
        <v xml:space="preserve">["TIER"] = 1; </v>
      </c>
      <c r="AT195" t="str">
        <f t="shared" ref="AT195:AT258" si="120">IF(LEN(P195)&gt;0,CONCATENATE("[""MIN_LVL""] = ",REPT(" ",3-LEN(P195)),"""",P195,"""; "),"                     ")</f>
        <v xml:space="preserve">["MIN_LVL"] =  "30"; </v>
      </c>
      <c r="AU195" t="str">
        <f t="shared" ref="AU195:AU258" si="121">IF(LEN(Q195)&gt;0,CONCATENATE("[""MIN_LVL""] = ",REPT(" ",2-LEN(Q195)),Q195,"; "),"")</f>
        <v/>
      </c>
      <c r="AV195" t="str">
        <f t="shared" ref="AV195:AV258" si="122">CONCATENATE("[""NAME""] = { [""EN""] = """,C195,"""; }; ")</f>
        <v xml:space="preserve">["NAME"] = { ["EN"] = "Raging Storm"; }; </v>
      </c>
      <c r="AW195" t="str">
        <f t="shared" ref="AW195:AW258" si="123">IF(LEN(N195)&gt;0,CONCATENATE("[""LORE""] = { [""EN""] = """,N195,"""; }; "),"")</f>
        <v xml:space="preserve">["LORE"] = { ["EN"] = "The Champion has a number of skills at their disposal, but perhaps none more deadly than their remorseless nature."; }; </v>
      </c>
      <c r="AX195" t="str">
        <f t="shared" ref="AX195:AX258" si="124">IF(LEN(M195)&gt;0,CONCATENATE("[""SUMMARY""] = { [""EN""] = """,M195,"""; }; "),"")</f>
        <v xml:space="preserve">["SUMMARY"] = { ["EN"] = "Critically hit with Blade Storm, Remorseless Strike, or Raging Blade 50 times"; }; </v>
      </c>
      <c r="AY195" t="str">
        <f t="shared" ref="AY195:AY258" si="125">IF(LEN(I195)&gt;0,CONCATENATE("[""TITLE""] = { [""EN""] = """,I195,"""; }; "),"")</f>
        <v/>
      </c>
      <c r="AZ195" t="str">
        <f t="shared" ref="AZ195:AZ258" si="126">CONCATENATE("};")</f>
        <v>};</v>
      </c>
    </row>
    <row r="196" spans="1:52" x14ac:dyDescent="0.25">
      <c r="A196">
        <v>1879277363</v>
      </c>
      <c r="B196">
        <v>123</v>
      </c>
      <c r="C196" t="s">
        <v>372</v>
      </c>
      <c r="D196" t="s">
        <v>22</v>
      </c>
      <c r="E196" t="s">
        <v>287</v>
      </c>
      <c r="F196" t="s">
        <v>22</v>
      </c>
      <c r="J196">
        <v>5</v>
      </c>
      <c r="M196" t="s">
        <v>3031</v>
      </c>
      <c r="N196" t="s">
        <v>2077</v>
      </c>
      <c r="O196">
        <v>1</v>
      </c>
      <c r="P196">
        <v>30</v>
      </c>
      <c r="T196" t="str">
        <f t="shared" si="99"/>
        <v>[195] = {["ID"] = 1879277363; }; -- No Surrender (Champion)</v>
      </c>
      <c r="U196" s="1" t="str">
        <f t="shared" si="100"/>
        <v>[195] = {["ID"] = 1879277363; ["SAVE_INDEX"] = 123; ["TYPE"] =  8; ["CRV"] = "Class";    ["SUBTYPE"] = 172;                        ["VXP"] = 0; ["LP"] =  5; ["REP"] = 0; ["FACTION"] = 1; ["TIER"] = 1; ["MIN_LVL"] =  "30"; ["NAME"] = { ["EN"] = "No Surrender"; }; ["LORE"] = { ["EN"] = "Sometimes you do not have time to work yourself up to a task; you must simply hurl yourself into the breach."; }; ["SUMMARY"] = { ["EN"] = "Use Fight On 450 times"; }; };</v>
      </c>
      <c r="V196">
        <f t="shared" si="101"/>
        <v>195</v>
      </c>
      <c r="W196" t="str">
        <f t="shared" si="102"/>
        <v>[195] = {</v>
      </c>
      <c r="X196" t="str">
        <f t="shared" si="103"/>
        <v xml:space="preserve">["ID"] = 1879277363; </v>
      </c>
      <c r="Y196" t="str">
        <f t="shared" si="104"/>
        <v xml:space="preserve">["ID"] = 1879277363; </v>
      </c>
      <c r="Z196" t="str">
        <f t="shared" si="105"/>
        <v/>
      </c>
      <c r="AA196" t="str">
        <f t="shared" si="106"/>
        <v xml:space="preserve"> (Champion)</v>
      </c>
      <c r="AB196" s="1" t="str">
        <f t="shared" si="107"/>
        <v xml:space="preserve">["SAVE_INDEX"] = 123; </v>
      </c>
      <c r="AC196">
        <f>VLOOKUP(D196,Type!A$2:B$16,2,FALSE)</f>
        <v>8</v>
      </c>
      <c r="AD196" t="str">
        <f t="shared" si="108"/>
        <v xml:space="preserve">["TYPE"] =  8; </v>
      </c>
      <c r="AE196" t="str">
        <f t="shared" si="109"/>
        <v xml:space="preserve">["CRV"] = "Class";    </v>
      </c>
      <c r="AF196">
        <f>IF(AND(F196="Class",NOT(ISBLANK(E196))),VLOOKUP(E196,Class!A$1:B$12,2,FALSE),"")</f>
        <v>172</v>
      </c>
      <c r="AG196" t="str">
        <f>IF(AND(F196="Vocation",NOT(ISBLANK(E196))),VLOOKUP(E196,Vocation!A$1:B$8,2,FALSE),"")</f>
        <v/>
      </c>
      <c r="AH196" t="str">
        <f>IF(
  LEN(AF196)=0,
    IF(
    LEN(AG196)=0,
    "  0",
    CONCATENATE(REPT(" ",Vocation!B$12-LEN(AG196)),AG196)),
  CONCATENATE(REPT(" ",Vocation!B$12-LEN(AF196)),AF196))</f>
        <v>172</v>
      </c>
      <c r="AI196" t="str">
        <f t="shared" si="110"/>
        <v xml:space="preserve">["SUBTYPE"] = 172; </v>
      </c>
      <c r="AJ196" t="str">
        <f t="shared" si="111"/>
        <v xml:space="preserve">                       </v>
      </c>
      <c r="AK196" t="str">
        <f t="shared" si="112"/>
        <v>0</v>
      </c>
      <c r="AL196" t="str">
        <f t="shared" si="113"/>
        <v xml:space="preserve">["VXP"] = 0; </v>
      </c>
      <c r="AM196" t="str">
        <f t="shared" si="114"/>
        <v>5</v>
      </c>
      <c r="AN196" t="str">
        <f t="shared" si="115"/>
        <v xml:space="preserve">["LP"] =  5; </v>
      </c>
      <c r="AO196" t="str">
        <f t="shared" si="116"/>
        <v>0</v>
      </c>
      <c r="AP196" t="str">
        <f t="shared" si="117"/>
        <v xml:space="preserve">["REP"] = 0; </v>
      </c>
      <c r="AQ196">
        <f>IF(LEN(L196)&gt;0,VLOOKUP(L196,Faction!A$2:B$77,2,FALSE),1)</f>
        <v>1</v>
      </c>
      <c r="AR196" t="str">
        <f t="shared" si="118"/>
        <v xml:space="preserve">["FACTION"] = 1; </v>
      </c>
      <c r="AS196" t="str">
        <f t="shared" si="119"/>
        <v xml:space="preserve">["TIER"] = 1; </v>
      </c>
      <c r="AT196" t="str">
        <f t="shared" si="120"/>
        <v xml:space="preserve">["MIN_LVL"] =  "30"; </v>
      </c>
      <c r="AU196" t="str">
        <f t="shared" si="121"/>
        <v/>
      </c>
      <c r="AV196" t="str">
        <f t="shared" si="122"/>
        <v xml:space="preserve">["NAME"] = { ["EN"] = "No Surrender"; }; </v>
      </c>
      <c r="AW196" t="str">
        <f t="shared" si="123"/>
        <v xml:space="preserve">["LORE"] = { ["EN"] = "Sometimes you do not have time to work yourself up to a task; you must simply hurl yourself into the breach."; }; </v>
      </c>
      <c r="AX196" t="str">
        <f t="shared" si="124"/>
        <v xml:space="preserve">["SUMMARY"] = { ["EN"] = "Use Fight On 450 times"; }; </v>
      </c>
      <c r="AY196" t="str">
        <f t="shared" si="125"/>
        <v/>
      </c>
      <c r="AZ196" t="str">
        <f t="shared" si="126"/>
        <v>};</v>
      </c>
    </row>
    <row r="197" spans="1:52" x14ac:dyDescent="0.25">
      <c r="A197">
        <v>1879277167</v>
      </c>
      <c r="B197">
        <v>335</v>
      </c>
      <c r="C197" s="2" t="s">
        <v>121</v>
      </c>
      <c r="D197" t="s">
        <v>22</v>
      </c>
      <c r="E197" t="s">
        <v>288</v>
      </c>
      <c r="F197" t="s">
        <v>22</v>
      </c>
      <c r="M197" t="s">
        <v>2815</v>
      </c>
      <c r="N197" t="s">
        <v>2047</v>
      </c>
      <c r="O197">
        <v>0</v>
      </c>
      <c r="P197">
        <v>30</v>
      </c>
      <c r="T197" t="str">
        <f t="shared" si="99"/>
        <v>[196] = {["ID"] = 1879277167; }; -- Class Deeds - Tier 5 (Guardian)</v>
      </c>
      <c r="U197" s="1" t="str">
        <f t="shared" si="100"/>
        <v>[196] = {["ID"] = 1879277167; ["SAVE_INDEX"] = 335; ["TYPE"] =  8; ["CRV"] = "Class";    ["SUBTYPE"] =  23;                        ["VXP"] = 0; ["LP"] =  0; ["REP"] = 0; ["FACTION"] = 1; ["TIER"] = 0; ["MIN_LVL"] =  "30"; ["NAME"] = { ["EN"] = "Class Deeds - Tier 5"; }; ["LORE"] = { ["EN"] = "Complete these three deeds to earn a Class Trait Point."; }; ["SUMMARY"] = { ["EN"] = "Complete the quest A Guardian's Duty, and deeds Quickness and First Line of Defence"; }; };</v>
      </c>
      <c r="V197">
        <f t="shared" si="101"/>
        <v>196</v>
      </c>
      <c r="W197" t="str">
        <f t="shared" si="102"/>
        <v>[196] = {</v>
      </c>
      <c r="X197" t="str">
        <f t="shared" si="103"/>
        <v xml:space="preserve">["ID"] = 1879277167; </v>
      </c>
      <c r="Y197" t="str">
        <f t="shared" si="104"/>
        <v xml:space="preserve">["ID"] = 1879277167; </v>
      </c>
      <c r="Z197" t="str">
        <f t="shared" si="105"/>
        <v/>
      </c>
      <c r="AA197" t="str">
        <f t="shared" si="106"/>
        <v xml:space="preserve"> (Guardian)</v>
      </c>
      <c r="AB197" s="1" t="str">
        <f t="shared" si="107"/>
        <v xml:space="preserve">["SAVE_INDEX"] = 335; </v>
      </c>
      <c r="AC197">
        <f>VLOOKUP(D197,Type!A$2:B$16,2,FALSE)</f>
        <v>8</v>
      </c>
      <c r="AD197" t="str">
        <f t="shared" si="108"/>
        <v xml:space="preserve">["TYPE"] =  8; </v>
      </c>
      <c r="AE197" t="str">
        <f t="shared" si="109"/>
        <v xml:space="preserve">["CRV"] = "Class";    </v>
      </c>
      <c r="AF197">
        <f>IF(AND(F197="Class",NOT(ISBLANK(E197))),VLOOKUP(E197,Class!A$1:B$12,2,FALSE),"")</f>
        <v>23</v>
      </c>
      <c r="AG197" t="str">
        <f>IF(AND(F197="Vocation",NOT(ISBLANK(E197))),VLOOKUP(E197,Vocation!A$1:B$8,2,FALSE),"")</f>
        <v/>
      </c>
      <c r="AH197" t="str">
        <f>IF(
  LEN(AF197)=0,
    IF(
    LEN(AG197)=0,
    "  0",
    CONCATENATE(REPT(" ",Vocation!B$12-LEN(AG197)),AG197)),
  CONCATENATE(REPT(" ",Vocation!B$12-LEN(AF197)),AF197))</f>
        <v xml:space="preserve"> 23</v>
      </c>
      <c r="AI197" t="str">
        <f t="shared" si="110"/>
        <v xml:space="preserve">["SUBTYPE"] =  23; </v>
      </c>
      <c r="AJ197" t="str">
        <f t="shared" si="111"/>
        <v xml:space="preserve">                       </v>
      </c>
      <c r="AK197" t="str">
        <f t="shared" si="112"/>
        <v>0</v>
      </c>
      <c r="AL197" t="str">
        <f t="shared" si="113"/>
        <v xml:space="preserve">["VXP"] = 0; </v>
      </c>
      <c r="AM197" t="str">
        <f t="shared" si="114"/>
        <v>0</v>
      </c>
      <c r="AN197" t="str">
        <f t="shared" si="115"/>
        <v xml:space="preserve">["LP"] =  0; </v>
      </c>
      <c r="AO197" t="str">
        <f t="shared" si="116"/>
        <v>0</v>
      </c>
      <c r="AP197" t="str">
        <f t="shared" si="117"/>
        <v xml:space="preserve">["REP"] = 0; </v>
      </c>
      <c r="AQ197">
        <f>IF(LEN(L197)&gt;0,VLOOKUP(L197,Faction!A$2:B$77,2,FALSE),1)</f>
        <v>1</v>
      </c>
      <c r="AR197" t="str">
        <f t="shared" si="118"/>
        <v xml:space="preserve">["FACTION"] = 1; </v>
      </c>
      <c r="AS197" t="str">
        <f t="shared" si="119"/>
        <v xml:space="preserve">["TIER"] = 0; </v>
      </c>
      <c r="AT197" t="str">
        <f t="shared" si="120"/>
        <v xml:space="preserve">["MIN_LVL"] =  "30"; </v>
      </c>
      <c r="AU197" t="str">
        <f t="shared" si="121"/>
        <v/>
      </c>
      <c r="AV197" t="str">
        <f t="shared" si="122"/>
        <v xml:space="preserve">["NAME"] = { ["EN"] = "Class Deeds - Tier 5"; }; </v>
      </c>
      <c r="AW197" t="str">
        <f t="shared" si="123"/>
        <v xml:space="preserve">["LORE"] = { ["EN"] = "Complete these three deeds to earn a Class Trait Point."; }; </v>
      </c>
      <c r="AX197" t="str">
        <f t="shared" si="124"/>
        <v xml:space="preserve">["SUMMARY"] = { ["EN"] = "Complete the quest A Guardian's Duty, and deeds Quickness and First Line of Defence"; }; </v>
      </c>
      <c r="AY197" t="str">
        <f t="shared" si="125"/>
        <v/>
      </c>
      <c r="AZ197" t="str">
        <f t="shared" si="126"/>
        <v>};</v>
      </c>
    </row>
    <row r="198" spans="1:52" x14ac:dyDescent="0.25">
      <c r="A198">
        <v>1879278821</v>
      </c>
      <c r="B198">
        <v>124</v>
      </c>
      <c r="C198" t="s">
        <v>373</v>
      </c>
      <c r="D198" t="s">
        <v>22</v>
      </c>
      <c r="E198" t="s">
        <v>288</v>
      </c>
      <c r="F198" t="s">
        <v>22</v>
      </c>
      <c r="J198">
        <v>5</v>
      </c>
      <c r="M198" t="s">
        <v>3032</v>
      </c>
      <c r="N198" t="s">
        <v>1930</v>
      </c>
      <c r="O198">
        <v>1</v>
      </c>
      <c r="P198">
        <v>20</v>
      </c>
      <c r="T198" t="str">
        <f t="shared" si="99"/>
        <v>[197] = {["ID"] = 1879278821; }; -- Quickness (Guardian)</v>
      </c>
      <c r="U198" s="1" t="str">
        <f t="shared" si="100"/>
        <v>[197] = {["ID"] = 1879278821; ["SAVE_INDEX"] = 124; ["TYPE"] =  8; ["CRV"] = "Class";    ["SUBTYPE"] =  23;                        ["VXP"] = 0; ["LP"] =  5; ["REP"] = 0; ["FACTION"] = 1; ["TIER"] = 1; ["MIN_LVL"] =  "20"; ["NAME"] = { ["EN"] = "Quickness"; }; ["LORE"] = { ["EN"] = "Time is of the essence in battle. It can either be your ally or your enemy. It is best to have it on your side, because you are not going to beat it in the end."; }; ["SUMMARY"] = { ["EN"] = "Strike enemies with the Sting skill 1500 times"; }; };</v>
      </c>
      <c r="V198">
        <f t="shared" si="101"/>
        <v>197</v>
      </c>
      <c r="W198" t="str">
        <f t="shared" si="102"/>
        <v>[197] = {</v>
      </c>
      <c r="X198" t="str">
        <f t="shared" si="103"/>
        <v xml:space="preserve">["ID"] = 1879278821; </v>
      </c>
      <c r="Y198" t="str">
        <f t="shared" si="104"/>
        <v xml:space="preserve">["ID"] = 1879278821; </v>
      </c>
      <c r="Z198" t="str">
        <f t="shared" si="105"/>
        <v/>
      </c>
      <c r="AA198" t="str">
        <f t="shared" si="106"/>
        <v xml:space="preserve"> (Guardian)</v>
      </c>
      <c r="AB198" s="1" t="str">
        <f t="shared" si="107"/>
        <v xml:space="preserve">["SAVE_INDEX"] = 124; </v>
      </c>
      <c r="AC198">
        <f>VLOOKUP(D198,Type!A$2:B$16,2,FALSE)</f>
        <v>8</v>
      </c>
      <c r="AD198" t="str">
        <f t="shared" si="108"/>
        <v xml:space="preserve">["TYPE"] =  8; </v>
      </c>
      <c r="AE198" t="str">
        <f t="shared" si="109"/>
        <v xml:space="preserve">["CRV"] = "Class";    </v>
      </c>
      <c r="AF198">
        <f>IF(AND(F198="Class",NOT(ISBLANK(E198))),VLOOKUP(E198,Class!A$1:B$12,2,FALSE),"")</f>
        <v>23</v>
      </c>
      <c r="AG198" t="str">
        <f>IF(AND(F198="Vocation",NOT(ISBLANK(E198))),VLOOKUP(E198,Vocation!A$1:B$8,2,FALSE),"")</f>
        <v/>
      </c>
      <c r="AH198" t="str">
        <f>IF(
  LEN(AF198)=0,
    IF(
    LEN(AG198)=0,
    "  0",
    CONCATENATE(REPT(" ",Vocation!B$12-LEN(AG198)),AG198)),
  CONCATENATE(REPT(" ",Vocation!B$12-LEN(AF198)),AF198))</f>
        <v xml:space="preserve"> 23</v>
      </c>
      <c r="AI198" t="str">
        <f t="shared" si="110"/>
        <v xml:space="preserve">["SUBTYPE"] =  23; </v>
      </c>
      <c r="AJ198" t="str">
        <f t="shared" si="111"/>
        <v xml:space="preserve">                       </v>
      </c>
      <c r="AK198" t="str">
        <f t="shared" si="112"/>
        <v>0</v>
      </c>
      <c r="AL198" t="str">
        <f t="shared" si="113"/>
        <v xml:space="preserve">["VXP"] = 0; </v>
      </c>
      <c r="AM198" t="str">
        <f t="shared" si="114"/>
        <v>5</v>
      </c>
      <c r="AN198" t="str">
        <f t="shared" si="115"/>
        <v xml:space="preserve">["LP"] =  5; </v>
      </c>
      <c r="AO198" t="str">
        <f t="shared" si="116"/>
        <v>0</v>
      </c>
      <c r="AP198" t="str">
        <f t="shared" si="117"/>
        <v xml:space="preserve">["REP"] = 0; </v>
      </c>
      <c r="AQ198">
        <f>IF(LEN(L198)&gt;0,VLOOKUP(L198,Faction!A$2:B$77,2,FALSE),1)</f>
        <v>1</v>
      </c>
      <c r="AR198" t="str">
        <f t="shared" si="118"/>
        <v xml:space="preserve">["FACTION"] = 1; </v>
      </c>
      <c r="AS198" t="str">
        <f t="shared" si="119"/>
        <v xml:space="preserve">["TIER"] = 1; </v>
      </c>
      <c r="AT198" t="str">
        <f t="shared" si="120"/>
        <v xml:space="preserve">["MIN_LVL"] =  "20"; </v>
      </c>
      <c r="AU198" t="str">
        <f t="shared" si="121"/>
        <v/>
      </c>
      <c r="AV198" t="str">
        <f t="shared" si="122"/>
        <v xml:space="preserve">["NAME"] = { ["EN"] = "Quickness"; }; </v>
      </c>
      <c r="AW198" t="str">
        <f t="shared" si="123"/>
        <v xml:space="preserve">["LORE"] = { ["EN"] = "Time is of the essence in battle. It can either be your ally or your enemy. It is best to have it on your side, because you are not going to beat it in the end."; }; </v>
      </c>
      <c r="AX198" t="str">
        <f t="shared" si="124"/>
        <v xml:space="preserve">["SUMMARY"] = { ["EN"] = "Strike enemies with the Sting skill 1500 times"; }; </v>
      </c>
      <c r="AY198" t="str">
        <f t="shared" si="125"/>
        <v/>
      </c>
      <c r="AZ198" t="str">
        <f t="shared" si="126"/>
        <v>};</v>
      </c>
    </row>
    <row r="199" spans="1:52" x14ac:dyDescent="0.25">
      <c r="A199">
        <v>1879277243</v>
      </c>
      <c r="B199">
        <v>125</v>
      </c>
      <c r="C199" t="s">
        <v>374</v>
      </c>
      <c r="D199" t="s">
        <v>22</v>
      </c>
      <c r="E199" t="s">
        <v>288</v>
      </c>
      <c r="F199" t="s">
        <v>22</v>
      </c>
      <c r="J199">
        <v>5</v>
      </c>
      <c r="M199" t="s">
        <v>3033</v>
      </c>
      <c r="N199" t="s">
        <v>2050</v>
      </c>
      <c r="O199">
        <v>1</v>
      </c>
      <c r="P199">
        <v>30</v>
      </c>
      <c r="T199" t="str">
        <f t="shared" si="99"/>
        <v>[198] = {["ID"] = 1879277243; }; -- First Line of Defence (Guardian)</v>
      </c>
      <c r="U199" s="1" t="str">
        <f t="shared" si="100"/>
        <v>[198] = {["ID"] = 1879277243; ["SAVE_INDEX"] = 125; ["TYPE"] =  8; ["CRV"] = "Class";    ["SUBTYPE"] =  23;                        ["VXP"] = 0; ["LP"] =  5; ["REP"] = 0; ["FACTION"] = 1; ["TIER"] = 1; ["MIN_LVL"] =  "30"; ["NAME"] = { ["EN"] = "First Line of Defence"; }; ["LORE"] = { ["EN"] = "A Guardian would rather be nowhere else than the front line, ready for battle."; }; ["SUMMARY"] = { ["EN"] = "Use Charge 30 times"; }; };</v>
      </c>
      <c r="V199">
        <f t="shared" si="101"/>
        <v>198</v>
      </c>
      <c r="W199" t="str">
        <f t="shared" si="102"/>
        <v>[198] = {</v>
      </c>
      <c r="X199" t="str">
        <f t="shared" si="103"/>
        <v xml:space="preserve">["ID"] = 1879277243; </v>
      </c>
      <c r="Y199" t="str">
        <f t="shared" si="104"/>
        <v xml:space="preserve">["ID"] = 1879277243; </v>
      </c>
      <c r="Z199" t="str">
        <f t="shared" si="105"/>
        <v/>
      </c>
      <c r="AA199" t="str">
        <f t="shared" si="106"/>
        <v xml:space="preserve"> (Guardian)</v>
      </c>
      <c r="AB199" s="1" t="str">
        <f t="shared" si="107"/>
        <v xml:space="preserve">["SAVE_INDEX"] = 125; </v>
      </c>
      <c r="AC199">
        <f>VLOOKUP(D199,Type!A$2:B$16,2,FALSE)</f>
        <v>8</v>
      </c>
      <c r="AD199" t="str">
        <f t="shared" si="108"/>
        <v xml:space="preserve">["TYPE"] =  8; </v>
      </c>
      <c r="AE199" t="str">
        <f t="shared" si="109"/>
        <v xml:space="preserve">["CRV"] = "Class";    </v>
      </c>
      <c r="AF199">
        <f>IF(AND(F199="Class",NOT(ISBLANK(E199))),VLOOKUP(E199,Class!A$1:B$12,2,FALSE),"")</f>
        <v>23</v>
      </c>
      <c r="AG199" t="str">
        <f>IF(AND(F199="Vocation",NOT(ISBLANK(E199))),VLOOKUP(E199,Vocation!A$1:B$8,2,FALSE),"")</f>
        <v/>
      </c>
      <c r="AH199" t="str">
        <f>IF(
  LEN(AF199)=0,
    IF(
    LEN(AG199)=0,
    "  0",
    CONCATENATE(REPT(" ",Vocation!B$12-LEN(AG199)),AG199)),
  CONCATENATE(REPT(" ",Vocation!B$12-LEN(AF199)),AF199))</f>
        <v xml:space="preserve"> 23</v>
      </c>
      <c r="AI199" t="str">
        <f t="shared" si="110"/>
        <v xml:space="preserve">["SUBTYPE"] =  23; </v>
      </c>
      <c r="AJ199" t="str">
        <f t="shared" si="111"/>
        <v xml:space="preserve">                       </v>
      </c>
      <c r="AK199" t="str">
        <f t="shared" si="112"/>
        <v>0</v>
      </c>
      <c r="AL199" t="str">
        <f t="shared" si="113"/>
        <v xml:space="preserve">["VXP"] = 0; </v>
      </c>
      <c r="AM199" t="str">
        <f t="shared" si="114"/>
        <v>5</v>
      </c>
      <c r="AN199" t="str">
        <f t="shared" si="115"/>
        <v xml:space="preserve">["LP"] =  5; </v>
      </c>
      <c r="AO199" t="str">
        <f t="shared" si="116"/>
        <v>0</v>
      </c>
      <c r="AP199" t="str">
        <f t="shared" si="117"/>
        <v xml:space="preserve">["REP"] = 0; </v>
      </c>
      <c r="AQ199">
        <f>IF(LEN(L199)&gt;0,VLOOKUP(L199,Faction!A$2:B$77,2,FALSE),1)</f>
        <v>1</v>
      </c>
      <c r="AR199" t="str">
        <f t="shared" si="118"/>
        <v xml:space="preserve">["FACTION"] = 1; </v>
      </c>
      <c r="AS199" t="str">
        <f t="shared" si="119"/>
        <v xml:space="preserve">["TIER"] = 1; </v>
      </c>
      <c r="AT199" t="str">
        <f t="shared" si="120"/>
        <v xml:space="preserve">["MIN_LVL"] =  "30"; </v>
      </c>
      <c r="AU199" t="str">
        <f t="shared" si="121"/>
        <v/>
      </c>
      <c r="AV199" t="str">
        <f t="shared" si="122"/>
        <v xml:space="preserve">["NAME"] = { ["EN"] = "First Line of Defence"; }; </v>
      </c>
      <c r="AW199" t="str">
        <f t="shared" si="123"/>
        <v xml:space="preserve">["LORE"] = { ["EN"] = "A Guardian would rather be nowhere else than the front line, ready for battle."; }; </v>
      </c>
      <c r="AX199" t="str">
        <f t="shared" si="124"/>
        <v xml:space="preserve">["SUMMARY"] = { ["EN"] = "Use Charge 30 times"; }; </v>
      </c>
      <c r="AY199" t="str">
        <f t="shared" si="125"/>
        <v/>
      </c>
      <c r="AZ199" t="str">
        <f t="shared" si="126"/>
        <v>};</v>
      </c>
    </row>
    <row r="200" spans="1:52" x14ac:dyDescent="0.25">
      <c r="A200">
        <v>1879277186</v>
      </c>
      <c r="B200">
        <v>336</v>
      </c>
      <c r="C200" s="2" t="s">
        <v>121</v>
      </c>
      <c r="D200" t="s">
        <v>22</v>
      </c>
      <c r="E200" t="s">
        <v>289</v>
      </c>
      <c r="F200" t="s">
        <v>22</v>
      </c>
      <c r="M200" t="s">
        <v>2816</v>
      </c>
      <c r="N200" t="s">
        <v>2047</v>
      </c>
      <c r="O200">
        <v>0</v>
      </c>
      <c r="P200">
        <v>30</v>
      </c>
      <c r="T200" t="str">
        <f t="shared" si="99"/>
        <v>[199] = {["ID"] = 1879277186; }; -- Class Deeds - Tier 5 (Hunter)</v>
      </c>
      <c r="U200" s="1" t="str">
        <f t="shared" si="100"/>
        <v>[199] = {["ID"] = 1879277186; ["SAVE_INDEX"] = 336; ["TYPE"] =  8; ["CRV"] = "Class";    ["SUBTYPE"] = 162;                        ["VXP"] = 0; ["LP"] =  0; ["REP"] = 0; ["FACTION"] = 1; ["TIER"] = 0; ["MIN_LVL"] =  "30"; ["NAME"] = { ["EN"] = "Class Deeds - Tier 5"; }; ["LORE"] = { ["EN"] = "Complete these three deeds to earn a Class Trait Point."; }; ["SUMMARY"] = { ["EN"] = "Complete the quest A Hunter's Charge, and deeds Poison? What Poison? and Stealthy Shot"; }; };</v>
      </c>
      <c r="V200">
        <f t="shared" si="101"/>
        <v>199</v>
      </c>
      <c r="W200" t="str">
        <f t="shared" si="102"/>
        <v>[199] = {</v>
      </c>
      <c r="X200" t="str">
        <f t="shared" si="103"/>
        <v xml:space="preserve">["ID"] = 1879277186; </v>
      </c>
      <c r="Y200" t="str">
        <f t="shared" si="104"/>
        <v xml:space="preserve">["ID"] = 1879277186; </v>
      </c>
      <c r="Z200" t="str">
        <f t="shared" si="105"/>
        <v/>
      </c>
      <c r="AA200" t="str">
        <f t="shared" si="106"/>
        <v xml:space="preserve"> (Hunter)</v>
      </c>
      <c r="AB200" s="1" t="str">
        <f t="shared" si="107"/>
        <v xml:space="preserve">["SAVE_INDEX"] = 336; </v>
      </c>
      <c r="AC200">
        <f>VLOOKUP(D200,Type!A$2:B$16,2,FALSE)</f>
        <v>8</v>
      </c>
      <c r="AD200" t="str">
        <f t="shared" si="108"/>
        <v xml:space="preserve">["TYPE"] =  8; </v>
      </c>
      <c r="AE200" t="str">
        <f t="shared" si="109"/>
        <v xml:space="preserve">["CRV"] = "Class";    </v>
      </c>
      <c r="AF200">
        <f>IF(AND(F200="Class",NOT(ISBLANK(E200))),VLOOKUP(E200,Class!A$1:B$12,2,FALSE),"")</f>
        <v>162</v>
      </c>
      <c r="AG200" t="str">
        <f>IF(AND(F200="Vocation",NOT(ISBLANK(E200))),VLOOKUP(E200,Vocation!A$1:B$8,2,FALSE),"")</f>
        <v/>
      </c>
      <c r="AH200" t="str">
        <f>IF(
  LEN(AF200)=0,
    IF(
    LEN(AG200)=0,
    "  0",
    CONCATENATE(REPT(" ",Vocation!B$12-LEN(AG200)),AG200)),
  CONCATENATE(REPT(" ",Vocation!B$12-LEN(AF200)),AF200))</f>
        <v>162</v>
      </c>
      <c r="AI200" t="str">
        <f t="shared" si="110"/>
        <v xml:space="preserve">["SUBTYPE"] = 162; </v>
      </c>
      <c r="AJ200" t="str">
        <f t="shared" si="111"/>
        <v xml:space="preserve">                       </v>
      </c>
      <c r="AK200" t="str">
        <f t="shared" si="112"/>
        <v>0</v>
      </c>
      <c r="AL200" t="str">
        <f t="shared" si="113"/>
        <v xml:space="preserve">["VXP"] = 0; </v>
      </c>
      <c r="AM200" t="str">
        <f t="shared" si="114"/>
        <v>0</v>
      </c>
      <c r="AN200" t="str">
        <f t="shared" si="115"/>
        <v xml:space="preserve">["LP"] =  0; </v>
      </c>
      <c r="AO200" t="str">
        <f t="shared" si="116"/>
        <v>0</v>
      </c>
      <c r="AP200" t="str">
        <f t="shared" si="117"/>
        <v xml:space="preserve">["REP"] = 0; </v>
      </c>
      <c r="AQ200">
        <f>IF(LEN(L200)&gt;0,VLOOKUP(L200,Faction!A$2:B$77,2,FALSE),1)</f>
        <v>1</v>
      </c>
      <c r="AR200" t="str">
        <f t="shared" si="118"/>
        <v xml:space="preserve">["FACTION"] = 1; </v>
      </c>
      <c r="AS200" t="str">
        <f t="shared" si="119"/>
        <v xml:space="preserve">["TIER"] = 0; </v>
      </c>
      <c r="AT200" t="str">
        <f t="shared" si="120"/>
        <v xml:space="preserve">["MIN_LVL"] =  "30"; </v>
      </c>
      <c r="AU200" t="str">
        <f t="shared" si="121"/>
        <v/>
      </c>
      <c r="AV200" t="str">
        <f t="shared" si="122"/>
        <v xml:space="preserve">["NAME"] = { ["EN"] = "Class Deeds - Tier 5"; }; </v>
      </c>
      <c r="AW200" t="str">
        <f t="shared" si="123"/>
        <v xml:space="preserve">["LORE"] = { ["EN"] = "Complete these three deeds to earn a Class Trait Point."; }; </v>
      </c>
      <c r="AX200" t="str">
        <f t="shared" si="124"/>
        <v xml:space="preserve">["SUMMARY"] = { ["EN"] = "Complete the quest A Hunter's Charge, and deeds Poison? What Poison? and Stealthy Shot"; }; </v>
      </c>
      <c r="AY200" t="str">
        <f t="shared" si="125"/>
        <v/>
      </c>
      <c r="AZ200" t="str">
        <f t="shared" si="126"/>
        <v>};</v>
      </c>
    </row>
    <row r="201" spans="1:52" x14ac:dyDescent="0.25">
      <c r="A201">
        <v>1879277290</v>
      </c>
      <c r="B201">
        <v>126</v>
      </c>
      <c r="C201" t="s">
        <v>375</v>
      </c>
      <c r="D201" t="s">
        <v>22</v>
      </c>
      <c r="E201" t="s">
        <v>289</v>
      </c>
      <c r="F201" t="s">
        <v>22</v>
      </c>
      <c r="J201">
        <v>5</v>
      </c>
      <c r="M201" t="s">
        <v>3034</v>
      </c>
      <c r="N201" t="s">
        <v>2060</v>
      </c>
      <c r="O201">
        <v>1</v>
      </c>
      <c r="P201">
        <v>20</v>
      </c>
      <c r="T201" t="str">
        <f t="shared" si="99"/>
        <v>[200] = {["ID"] = 1879277290; }; -- Poison? What Poison? (Hunter)</v>
      </c>
      <c r="U201" s="1" t="str">
        <f t="shared" si="100"/>
        <v>[200] = {["ID"] = 1879277290; ["SAVE_INDEX"] = 126; ["TYPE"] =  8; ["CRV"] = "Class";    ["SUBTYPE"] = 162;                        ["VXP"] = 0; ["LP"] =  5; ["REP"] = 0; ["FACTION"] = 1; ["TIER"] = 1; ["MIN_LVL"] =  "20"; ["NAME"] = { ["EN"] = "Poison? What Poison?"; }; ["LORE"] = { ["EN"] = "There are many different kinds of poison in Middle-earth. Knowing how to cure them is a life long task."; }; ["SUMMARY"] = { ["EN"] = "Use Purge Poison 600 times."; }; };</v>
      </c>
      <c r="V201">
        <f t="shared" si="101"/>
        <v>200</v>
      </c>
      <c r="W201" t="str">
        <f t="shared" si="102"/>
        <v>[200] = {</v>
      </c>
      <c r="X201" t="str">
        <f t="shared" si="103"/>
        <v xml:space="preserve">["ID"] = 1879277290; </v>
      </c>
      <c r="Y201" t="str">
        <f t="shared" si="104"/>
        <v xml:space="preserve">["ID"] = 1879277290; </v>
      </c>
      <c r="Z201" t="str">
        <f t="shared" si="105"/>
        <v/>
      </c>
      <c r="AA201" t="str">
        <f t="shared" si="106"/>
        <v xml:space="preserve"> (Hunter)</v>
      </c>
      <c r="AB201" s="1" t="str">
        <f t="shared" si="107"/>
        <v xml:space="preserve">["SAVE_INDEX"] = 126; </v>
      </c>
      <c r="AC201">
        <f>VLOOKUP(D201,Type!A$2:B$16,2,FALSE)</f>
        <v>8</v>
      </c>
      <c r="AD201" t="str">
        <f t="shared" si="108"/>
        <v xml:space="preserve">["TYPE"] =  8; </v>
      </c>
      <c r="AE201" t="str">
        <f t="shared" si="109"/>
        <v xml:space="preserve">["CRV"] = "Class";    </v>
      </c>
      <c r="AF201">
        <f>IF(AND(F201="Class",NOT(ISBLANK(E201))),VLOOKUP(E201,Class!A$1:B$12,2,FALSE),"")</f>
        <v>162</v>
      </c>
      <c r="AG201" t="str">
        <f>IF(AND(F201="Vocation",NOT(ISBLANK(E201))),VLOOKUP(E201,Vocation!A$1:B$8,2,FALSE),"")</f>
        <v/>
      </c>
      <c r="AH201" t="str">
        <f>IF(
  LEN(AF201)=0,
    IF(
    LEN(AG201)=0,
    "  0",
    CONCATENATE(REPT(" ",Vocation!B$12-LEN(AG201)),AG201)),
  CONCATENATE(REPT(" ",Vocation!B$12-LEN(AF201)),AF201))</f>
        <v>162</v>
      </c>
      <c r="AI201" t="str">
        <f t="shared" si="110"/>
        <v xml:space="preserve">["SUBTYPE"] = 162; </v>
      </c>
      <c r="AJ201" t="str">
        <f t="shared" si="111"/>
        <v xml:space="preserve">                       </v>
      </c>
      <c r="AK201" t="str">
        <f t="shared" si="112"/>
        <v>0</v>
      </c>
      <c r="AL201" t="str">
        <f t="shared" si="113"/>
        <v xml:space="preserve">["VXP"] = 0; </v>
      </c>
      <c r="AM201" t="str">
        <f t="shared" si="114"/>
        <v>5</v>
      </c>
      <c r="AN201" t="str">
        <f t="shared" si="115"/>
        <v xml:space="preserve">["LP"] =  5; </v>
      </c>
      <c r="AO201" t="str">
        <f t="shared" si="116"/>
        <v>0</v>
      </c>
      <c r="AP201" t="str">
        <f t="shared" si="117"/>
        <v xml:space="preserve">["REP"] = 0; </v>
      </c>
      <c r="AQ201">
        <f>IF(LEN(L201)&gt;0,VLOOKUP(L201,Faction!A$2:B$77,2,FALSE),1)</f>
        <v>1</v>
      </c>
      <c r="AR201" t="str">
        <f t="shared" si="118"/>
        <v xml:space="preserve">["FACTION"] = 1; </v>
      </c>
      <c r="AS201" t="str">
        <f t="shared" si="119"/>
        <v xml:space="preserve">["TIER"] = 1; </v>
      </c>
      <c r="AT201" t="str">
        <f t="shared" si="120"/>
        <v xml:space="preserve">["MIN_LVL"] =  "20"; </v>
      </c>
      <c r="AU201" t="str">
        <f t="shared" si="121"/>
        <v/>
      </c>
      <c r="AV201" t="str">
        <f t="shared" si="122"/>
        <v xml:space="preserve">["NAME"] = { ["EN"] = "Poison? What Poison?"; }; </v>
      </c>
      <c r="AW201" t="str">
        <f t="shared" si="123"/>
        <v xml:space="preserve">["LORE"] = { ["EN"] = "There are many different kinds of poison in Middle-earth. Knowing how to cure them is a life long task."; }; </v>
      </c>
      <c r="AX201" t="str">
        <f t="shared" si="124"/>
        <v xml:space="preserve">["SUMMARY"] = { ["EN"] = "Use Purge Poison 600 times."; }; </v>
      </c>
      <c r="AY201" t="str">
        <f t="shared" si="125"/>
        <v/>
      </c>
      <c r="AZ201" t="str">
        <f t="shared" si="126"/>
        <v>};</v>
      </c>
    </row>
    <row r="202" spans="1:52" x14ac:dyDescent="0.25">
      <c r="A202">
        <v>1879277297</v>
      </c>
      <c r="B202">
        <v>127</v>
      </c>
      <c r="C202" t="s">
        <v>376</v>
      </c>
      <c r="D202" t="s">
        <v>22</v>
      </c>
      <c r="E202" t="s">
        <v>289</v>
      </c>
      <c r="F202" t="s">
        <v>22</v>
      </c>
      <c r="J202">
        <v>5</v>
      </c>
      <c r="M202" t="s">
        <v>3035</v>
      </c>
      <c r="N202" t="s">
        <v>1939</v>
      </c>
      <c r="O202">
        <v>1</v>
      </c>
      <c r="P202">
        <v>30</v>
      </c>
      <c r="T202" t="str">
        <f t="shared" si="99"/>
        <v>[201] = {["ID"] = 1879277297; }; -- Stealthy Shot (Hunter)</v>
      </c>
      <c r="U202" s="1" t="str">
        <f t="shared" si="100"/>
        <v>[201] = {["ID"] = 1879277297; ["SAVE_INDEX"] = 127; ["TYPE"] =  8; ["CRV"] = "Class";    ["SUBTYPE"] = 162;                        ["VXP"] = 0; ["LP"] =  5; ["REP"] = 0; ["FACTION"] = 1; ["TIER"] = 1; ["MIN_LVL"] =  "30"; ["NAME"] = { ["EN"] = "Stealthy Shot"; }; ["LORE"] = { ["EN"] = "Many fear Hunters not for the death they bring, but for the silence with which it approaches."; }; ["SUMMARY"] = { ["EN"] = "Use Beneath Notice 50 times."; }; };</v>
      </c>
      <c r="V202">
        <f t="shared" si="101"/>
        <v>201</v>
      </c>
      <c r="W202" t="str">
        <f t="shared" si="102"/>
        <v>[201] = {</v>
      </c>
      <c r="X202" t="str">
        <f t="shared" si="103"/>
        <v xml:space="preserve">["ID"] = 1879277297; </v>
      </c>
      <c r="Y202" t="str">
        <f t="shared" si="104"/>
        <v xml:space="preserve">["ID"] = 1879277297; </v>
      </c>
      <c r="Z202" t="str">
        <f t="shared" si="105"/>
        <v/>
      </c>
      <c r="AA202" t="str">
        <f t="shared" si="106"/>
        <v xml:space="preserve"> (Hunter)</v>
      </c>
      <c r="AB202" s="1" t="str">
        <f t="shared" si="107"/>
        <v xml:space="preserve">["SAVE_INDEX"] = 127; </v>
      </c>
      <c r="AC202">
        <f>VLOOKUP(D202,Type!A$2:B$16,2,FALSE)</f>
        <v>8</v>
      </c>
      <c r="AD202" t="str">
        <f t="shared" si="108"/>
        <v xml:space="preserve">["TYPE"] =  8; </v>
      </c>
      <c r="AE202" t="str">
        <f t="shared" si="109"/>
        <v xml:space="preserve">["CRV"] = "Class";    </v>
      </c>
      <c r="AF202">
        <f>IF(AND(F202="Class",NOT(ISBLANK(E202))),VLOOKUP(E202,Class!A$1:B$12,2,FALSE),"")</f>
        <v>162</v>
      </c>
      <c r="AG202" t="str">
        <f>IF(AND(F202="Vocation",NOT(ISBLANK(E202))),VLOOKUP(E202,Vocation!A$1:B$8,2,FALSE),"")</f>
        <v/>
      </c>
      <c r="AH202" t="str">
        <f>IF(
  LEN(AF202)=0,
    IF(
    LEN(AG202)=0,
    "  0",
    CONCATENATE(REPT(" ",Vocation!B$12-LEN(AG202)),AG202)),
  CONCATENATE(REPT(" ",Vocation!B$12-LEN(AF202)),AF202))</f>
        <v>162</v>
      </c>
      <c r="AI202" t="str">
        <f t="shared" si="110"/>
        <v xml:space="preserve">["SUBTYPE"] = 162; </v>
      </c>
      <c r="AJ202" t="str">
        <f t="shared" si="111"/>
        <v xml:space="preserve">                       </v>
      </c>
      <c r="AK202" t="str">
        <f t="shared" si="112"/>
        <v>0</v>
      </c>
      <c r="AL202" t="str">
        <f t="shared" si="113"/>
        <v xml:space="preserve">["VXP"] = 0; </v>
      </c>
      <c r="AM202" t="str">
        <f t="shared" si="114"/>
        <v>5</v>
      </c>
      <c r="AN202" t="str">
        <f t="shared" si="115"/>
        <v xml:space="preserve">["LP"] =  5; </v>
      </c>
      <c r="AO202" t="str">
        <f t="shared" si="116"/>
        <v>0</v>
      </c>
      <c r="AP202" t="str">
        <f t="shared" si="117"/>
        <v xml:space="preserve">["REP"] = 0; </v>
      </c>
      <c r="AQ202">
        <f>IF(LEN(L202)&gt;0,VLOOKUP(L202,Faction!A$2:B$77,2,FALSE),1)</f>
        <v>1</v>
      </c>
      <c r="AR202" t="str">
        <f t="shared" si="118"/>
        <v xml:space="preserve">["FACTION"] = 1; </v>
      </c>
      <c r="AS202" t="str">
        <f t="shared" si="119"/>
        <v xml:space="preserve">["TIER"] = 1; </v>
      </c>
      <c r="AT202" t="str">
        <f t="shared" si="120"/>
        <v xml:space="preserve">["MIN_LVL"] =  "30"; </v>
      </c>
      <c r="AU202" t="str">
        <f t="shared" si="121"/>
        <v/>
      </c>
      <c r="AV202" t="str">
        <f t="shared" si="122"/>
        <v xml:space="preserve">["NAME"] = { ["EN"] = "Stealthy Shot"; }; </v>
      </c>
      <c r="AW202" t="str">
        <f t="shared" si="123"/>
        <v xml:space="preserve">["LORE"] = { ["EN"] = "Many fear Hunters not for the death they bring, but for the silence with which it approaches."; }; </v>
      </c>
      <c r="AX202" t="str">
        <f t="shared" si="124"/>
        <v xml:space="preserve">["SUMMARY"] = { ["EN"] = "Use Beneath Notice 50 times."; }; </v>
      </c>
      <c r="AY202" t="str">
        <f t="shared" si="125"/>
        <v/>
      </c>
      <c r="AZ202" t="str">
        <f t="shared" si="126"/>
        <v>};</v>
      </c>
    </row>
    <row r="203" spans="1:52" x14ac:dyDescent="0.25">
      <c r="A203">
        <v>1879277191</v>
      </c>
      <c r="B203">
        <v>337</v>
      </c>
      <c r="C203" s="2" t="s">
        <v>121</v>
      </c>
      <c r="D203" t="s">
        <v>22</v>
      </c>
      <c r="E203" t="s">
        <v>290</v>
      </c>
      <c r="F203" t="s">
        <v>22</v>
      </c>
      <c r="M203" t="s">
        <v>2817</v>
      </c>
      <c r="N203" t="s">
        <v>2047</v>
      </c>
      <c r="O203">
        <v>0</v>
      </c>
      <c r="P203">
        <v>30</v>
      </c>
      <c r="T203" t="str">
        <f t="shared" si="99"/>
        <v>[202] = {["ID"] = 1879277191; }; -- Class Deeds - Tier 5 (Lore-master)</v>
      </c>
      <c r="U203" s="1" t="str">
        <f t="shared" si="100"/>
        <v>[202] = {["ID"] = 1879277191; ["SAVE_INDEX"] = 337; ["TYPE"] =  8; ["CRV"] = "Class";    ["SUBTYPE"] = 185;                        ["VXP"] = 0; ["LP"] =  0; ["REP"] = 0; ["FACTION"] = 1; ["TIER"] = 0; ["MIN_LVL"] =  "30"; ["NAME"] = { ["EN"] = "Class Deeds - Tier 5"; }; ["LORE"] = { ["EN"] = "Complete these three deeds to earn a Class Trait Point."; }; ["SUMMARY"] = { ["EN"] = "Complete the quest A Loremaster's Will, and deeds Knowledge of the Past and Tactically Adept"; }; };</v>
      </c>
      <c r="V203">
        <f t="shared" si="101"/>
        <v>202</v>
      </c>
      <c r="W203" t="str">
        <f t="shared" si="102"/>
        <v>[202] = {</v>
      </c>
      <c r="X203" t="str">
        <f t="shared" si="103"/>
        <v xml:space="preserve">["ID"] = 1879277191; </v>
      </c>
      <c r="Y203" t="str">
        <f t="shared" si="104"/>
        <v xml:space="preserve">["ID"] = 1879277191; </v>
      </c>
      <c r="Z203" t="str">
        <f t="shared" si="105"/>
        <v/>
      </c>
      <c r="AA203" t="str">
        <f t="shared" si="106"/>
        <v xml:space="preserve"> (Lore-master)</v>
      </c>
      <c r="AB203" s="1" t="str">
        <f t="shared" si="107"/>
        <v xml:space="preserve">["SAVE_INDEX"] = 337; </v>
      </c>
      <c r="AC203">
        <f>VLOOKUP(D203,Type!A$2:B$16,2,FALSE)</f>
        <v>8</v>
      </c>
      <c r="AD203" t="str">
        <f t="shared" si="108"/>
        <v xml:space="preserve">["TYPE"] =  8; </v>
      </c>
      <c r="AE203" t="str">
        <f t="shared" si="109"/>
        <v xml:space="preserve">["CRV"] = "Class";    </v>
      </c>
      <c r="AF203">
        <f>IF(AND(F203="Class",NOT(ISBLANK(E203))),VLOOKUP(E203,Class!A$1:B$12,2,FALSE),"")</f>
        <v>185</v>
      </c>
      <c r="AG203" t="str">
        <f>IF(AND(F203="Vocation",NOT(ISBLANK(E203))),VLOOKUP(E203,Vocation!A$1:B$8,2,FALSE),"")</f>
        <v/>
      </c>
      <c r="AH203" t="str">
        <f>IF(
  LEN(AF203)=0,
    IF(
    LEN(AG203)=0,
    "  0",
    CONCATENATE(REPT(" ",Vocation!B$12-LEN(AG203)),AG203)),
  CONCATENATE(REPT(" ",Vocation!B$12-LEN(AF203)),AF203))</f>
        <v>185</v>
      </c>
      <c r="AI203" t="str">
        <f t="shared" si="110"/>
        <v xml:space="preserve">["SUBTYPE"] = 185; </v>
      </c>
      <c r="AJ203" t="str">
        <f t="shared" si="111"/>
        <v xml:space="preserve">                       </v>
      </c>
      <c r="AK203" t="str">
        <f t="shared" si="112"/>
        <v>0</v>
      </c>
      <c r="AL203" t="str">
        <f t="shared" si="113"/>
        <v xml:space="preserve">["VXP"] = 0; </v>
      </c>
      <c r="AM203" t="str">
        <f t="shared" si="114"/>
        <v>0</v>
      </c>
      <c r="AN203" t="str">
        <f t="shared" si="115"/>
        <v xml:space="preserve">["LP"] =  0; </v>
      </c>
      <c r="AO203" t="str">
        <f t="shared" si="116"/>
        <v>0</v>
      </c>
      <c r="AP203" t="str">
        <f t="shared" si="117"/>
        <v xml:space="preserve">["REP"] = 0; </v>
      </c>
      <c r="AQ203">
        <f>IF(LEN(L203)&gt;0,VLOOKUP(L203,Faction!A$2:B$77,2,FALSE),1)</f>
        <v>1</v>
      </c>
      <c r="AR203" t="str">
        <f t="shared" si="118"/>
        <v xml:space="preserve">["FACTION"] = 1; </v>
      </c>
      <c r="AS203" t="str">
        <f t="shared" si="119"/>
        <v xml:space="preserve">["TIER"] = 0; </v>
      </c>
      <c r="AT203" t="str">
        <f t="shared" si="120"/>
        <v xml:space="preserve">["MIN_LVL"] =  "30"; </v>
      </c>
      <c r="AU203" t="str">
        <f t="shared" si="121"/>
        <v/>
      </c>
      <c r="AV203" t="str">
        <f t="shared" si="122"/>
        <v xml:space="preserve">["NAME"] = { ["EN"] = "Class Deeds - Tier 5"; }; </v>
      </c>
      <c r="AW203" t="str">
        <f t="shared" si="123"/>
        <v xml:space="preserve">["LORE"] = { ["EN"] = "Complete these three deeds to earn a Class Trait Point."; }; </v>
      </c>
      <c r="AX203" t="str">
        <f t="shared" si="124"/>
        <v xml:space="preserve">["SUMMARY"] = { ["EN"] = "Complete the quest A Loremaster's Will, and deeds Knowledge of the Past and Tactically Adept"; }; </v>
      </c>
      <c r="AY203" t="str">
        <f t="shared" si="125"/>
        <v/>
      </c>
      <c r="AZ203" t="str">
        <f t="shared" si="126"/>
        <v>};</v>
      </c>
    </row>
    <row r="204" spans="1:52" x14ac:dyDescent="0.25">
      <c r="A204">
        <v>1879277278</v>
      </c>
      <c r="B204">
        <v>128</v>
      </c>
      <c r="C204" t="s">
        <v>377</v>
      </c>
      <c r="D204" t="s">
        <v>22</v>
      </c>
      <c r="E204" t="s">
        <v>290</v>
      </c>
      <c r="F204" t="s">
        <v>22</v>
      </c>
      <c r="J204">
        <v>5</v>
      </c>
      <c r="M204" t="s">
        <v>3036</v>
      </c>
      <c r="N204" t="s">
        <v>1951</v>
      </c>
      <c r="O204">
        <v>1</v>
      </c>
      <c r="P204">
        <v>30</v>
      </c>
      <c r="T204" t="str">
        <f t="shared" si="99"/>
        <v>[203] = {["ID"] = 1879277278; }; -- Knowledge of the Past (Lore-master)</v>
      </c>
      <c r="U204" s="1" t="str">
        <f t="shared" si="100"/>
        <v>[203] = {["ID"] = 1879277278; ["SAVE_INDEX"] = 128; ["TYPE"] =  8; ["CRV"] = "Class";    ["SUBTYPE"] = 185;                        ["VXP"] = 0; ["LP"] =  5; ["REP"] = 0; ["FACTION"] = 1; ["TIER"] = 1; ["MIN_LVL"] =  "30"; ["NAME"] = { ["EN"] = "Knowledge of the Past"; }; ["LORE"] = { ["EN"] = "Much of what simpler folk call magic is tied to the life of the world and is intertwined with it since the time before days."; }; ["SUMMARY"] = { ["EN"] = "Use Share the Power 300 times."; }; };</v>
      </c>
      <c r="V204">
        <f t="shared" si="101"/>
        <v>203</v>
      </c>
      <c r="W204" t="str">
        <f t="shared" si="102"/>
        <v>[203] = {</v>
      </c>
      <c r="X204" t="str">
        <f t="shared" si="103"/>
        <v xml:space="preserve">["ID"] = 1879277278; </v>
      </c>
      <c r="Y204" t="str">
        <f t="shared" si="104"/>
        <v xml:space="preserve">["ID"] = 1879277278; </v>
      </c>
      <c r="Z204" t="str">
        <f t="shared" si="105"/>
        <v/>
      </c>
      <c r="AA204" t="str">
        <f t="shared" si="106"/>
        <v xml:space="preserve"> (Lore-master)</v>
      </c>
      <c r="AB204" s="1" t="str">
        <f t="shared" si="107"/>
        <v xml:space="preserve">["SAVE_INDEX"] = 128; </v>
      </c>
      <c r="AC204">
        <f>VLOOKUP(D204,Type!A$2:B$16,2,FALSE)</f>
        <v>8</v>
      </c>
      <c r="AD204" t="str">
        <f t="shared" si="108"/>
        <v xml:space="preserve">["TYPE"] =  8; </v>
      </c>
      <c r="AE204" t="str">
        <f t="shared" si="109"/>
        <v xml:space="preserve">["CRV"] = "Class";    </v>
      </c>
      <c r="AF204">
        <f>IF(AND(F204="Class",NOT(ISBLANK(E204))),VLOOKUP(E204,Class!A$1:B$12,2,FALSE),"")</f>
        <v>185</v>
      </c>
      <c r="AG204" t="str">
        <f>IF(AND(F204="Vocation",NOT(ISBLANK(E204))),VLOOKUP(E204,Vocation!A$1:B$8,2,FALSE),"")</f>
        <v/>
      </c>
      <c r="AH204" t="str">
        <f>IF(
  LEN(AF204)=0,
    IF(
    LEN(AG204)=0,
    "  0",
    CONCATENATE(REPT(" ",Vocation!B$12-LEN(AG204)),AG204)),
  CONCATENATE(REPT(" ",Vocation!B$12-LEN(AF204)),AF204))</f>
        <v>185</v>
      </c>
      <c r="AI204" t="str">
        <f t="shared" si="110"/>
        <v xml:space="preserve">["SUBTYPE"] = 185; </v>
      </c>
      <c r="AJ204" t="str">
        <f t="shared" si="111"/>
        <v xml:space="preserve">                       </v>
      </c>
      <c r="AK204" t="str">
        <f t="shared" si="112"/>
        <v>0</v>
      </c>
      <c r="AL204" t="str">
        <f t="shared" si="113"/>
        <v xml:space="preserve">["VXP"] = 0; </v>
      </c>
      <c r="AM204" t="str">
        <f t="shared" si="114"/>
        <v>5</v>
      </c>
      <c r="AN204" t="str">
        <f t="shared" si="115"/>
        <v xml:space="preserve">["LP"] =  5; </v>
      </c>
      <c r="AO204" t="str">
        <f t="shared" si="116"/>
        <v>0</v>
      </c>
      <c r="AP204" t="str">
        <f t="shared" si="117"/>
        <v xml:space="preserve">["REP"] = 0; </v>
      </c>
      <c r="AQ204">
        <f>IF(LEN(L204)&gt;0,VLOOKUP(L204,Faction!A$2:B$77,2,FALSE),1)</f>
        <v>1</v>
      </c>
      <c r="AR204" t="str">
        <f t="shared" si="118"/>
        <v xml:space="preserve">["FACTION"] = 1; </v>
      </c>
      <c r="AS204" t="str">
        <f t="shared" si="119"/>
        <v xml:space="preserve">["TIER"] = 1; </v>
      </c>
      <c r="AT204" t="str">
        <f t="shared" si="120"/>
        <v xml:space="preserve">["MIN_LVL"] =  "30"; </v>
      </c>
      <c r="AU204" t="str">
        <f t="shared" si="121"/>
        <v/>
      </c>
      <c r="AV204" t="str">
        <f t="shared" si="122"/>
        <v xml:space="preserve">["NAME"] = { ["EN"] = "Knowledge of the Past"; }; </v>
      </c>
      <c r="AW204" t="str">
        <f t="shared" si="123"/>
        <v xml:space="preserve">["LORE"] = { ["EN"] = "Much of what simpler folk call magic is tied to the life of the world and is intertwined with it since the time before days."; }; </v>
      </c>
      <c r="AX204" t="str">
        <f t="shared" si="124"/>
        <v xml:space="preserve">["SUMMARY"] = { ["EN"] = "Use Share the Power 300 times."; }; </v>
      </c>
      <c r="AY204" t="str">
        <f t="shared" si="125"/>
        <v/>
      </c>
      <c r="AZ204" t="str">
        <f t="shared" si="126"/>
        <v>};</v>
      </c>
    </row>
    <row r="205" spans="1:52" x14ac:dyDescent="0.25">
      <c r="A205">
        <v>1879277280</v>
      </c>
      <c r="B205">
        <v>129</v>
      </c>
      <c r="C205" t="s">
        <v>378</v>
      </c>
      <c r="D205" t="s">
        <v>22</v>
      </c>
      <c r="E205" t="s">
        <v>290</v>
      </c>
      <c r="F205" t="s">
        <v>22</v>
      </c>
      <c r="J205">
        <v>5</v>
      </c>
      <c r="M205" t="s">
        <v>3037</v>
      </c>
      <c r="N205" t="s">
        <v>2059</v>
      </c>
      <c r="O205">
        <v>1</v>
      </c>
      <c r="P205">
        <v>30</v>
      </c>
      <c r="T205" t="str">
        <f t="shared" si="99"/>
        <v>[204] = {["ID"] = 1879277280; }; -- Tactically Adept (Lore-master)</v>
      </c>
      <c r="U205" s="1" t="str">
        <f t="shared" si="100"/>
        <v>[204] = {["ID"] = 1879277280; ["SAVE_INDEX"] = 129; ["TYPE"] =  8; ["CRV"] = "Class";    ["SUBTYPE"] = 185;                        ["VXP"] = 0; ["LP"] =  5; ["REP"] = 0; ["FACTION"] = 1; ["TIER"] = 1; ["MIN_LVL"] =  "30"; ["NAME"] = { ["EN"] = "Tactically Adept"; }; ["LORE"] = { ["EN"] = "Lore-masters are dreaded for their ability to ignite any object in their hands."; }; ["SUMMARY"] = { ["EN"] = "Use Burning Embers or Sticky Gourd, or either of the Improved versions of these skills 500 times"; }; };</v>
      </c>
      <c r="V205">
        <f t="shared" si="101"/>
        <v>204</v>
      </c>
      <c r="W205" t="str">
        <f t="shared" si="102"/>
        <v>[204] = {</v>
      </c>
      <c r="X205" t="str">
        <f t="shared" si="103"/>
        <v xml:space="preserve">["ID"] = 1879277280; </v>
      </c>
      <c r="Y205" t="str">
        <f t="shared" si="104"/>
        <v xml:space="preserve">["ID"] = 1879277280; </v>
      </c>
      <c r="Z205" t="str">
        <f t="shared" si="105"/>
        <v/>
      </c>
      <c r="AA205" t="str">
        <f t="shared" si="106"/>
        <v xml:space="preserve"> (Lore-master)</v>
      </c>
      <c r="AB205" s="1" t="str">
        <f t="shared" si="107"/>
        <v xml:space="preserve">["SAVE_INDEX"] = 129; </v>
      </c>
      <c r="AC205">
        <f>VLOOKUP(D205,Type!A$2:B$16,2,FALSE)</f>
        <v>8</v>
      </c>
      <c r="AD205" t="str">
        <f t="shared" si="108"/>
        <v xml:space="preserve">["TYPE"] =  8; </v>
      </c>
      <c r="AE205" t="str">
        <f t="shared" si="109"/>
        <v xml:space="preserve">["CRV"] = "Class";    </v>
      </c>
      <c r="AF205">
        <f>IF(AND(F205="Class",NOT(ISBLANK(E205))),VLOOKUP(E205,Class!A$1:B$12,2,FALSE),"")</f>
        <v>185</v>
      </c>
      <c r="AG205" t="str">
        <f>IF(AND(F205="Vocation",NOT(ISBLANK(E205))),VLOOKUP(E205,Vocation!A$1:B$8,2,FALSE),"")</f>
        <v/>
      </c>
      <c r="AH205" t="str">
        <f>IF(
  LEN(AF205)=0,
    IF(
    LEN(AG205)=0,
    "  0",
    CONCATENATE(REPT(" ",Vocation!B$12-LEN(AG205)),AG205)),
  CONCATENATE(REPT(" ",Vocation!B$12-LEN(AF205)),AF205))</f>
        <v>185</v>
      </c>
      <c r="AI205" t="str">
        <f t="shared" si="110"/>
        <v xml:space="preserve">["SUBTYPE"] = 185; </v>
      </c>
      <c r="AJ205" t="str">
        <f t="shared" si="111"/>
        <v xml:space="preserve">                       </v>
      </c>
      <c r="AK205" t="str">
        <f t="shared" si="112"/>
        <v>0</v>
      </c>
      <c r="AL205" t="str">
        <f t="shared" si="113"/>
        <v xml:space="preserve">["VXP"] = 0; </v>
      </c>
      <c r="AM205" t="str">
        <f t="shared" si="114"/>
        <v>5</v>
      </c>
      <c r="AN205" t="str">
        <f t="shared" si="115"/>
        <v xml:space="preserve">["LP"] =  5; </v>
      </c>
      <c r="AO205" t="str">
        <f t="shared" si="116"/>
        <v>0</v>
      </c>
      <c r="AP205" t="str">
        <f t="shared" si="117"/>
        <v xml:space="preserve">["REP"] = 0; </v>
      </c>
      <c r="AQ205">
        <f>IF(LEN(L205)&gt;0,VLOOKUP(L205,Faction!A$2:B$77,2,FALSE),1)</f>
        <v>1</v>
      </c>
      <c r="AR205" t="str">
        <f t="shared" si="118"/>
        <v xml:space="preserve">["FACTION"] = 1; </v>
      </c>
      <c r="AS205" t="str">
        <f t="shared" si="119"/>
        <v xml:space="preserve">["TIER"] = 1; </v>
      </c>
      <c r="AT205" t="str">
        <f t="shared" si="120"/>
        <v xml:space="preserve">["MIN_LVL"] =  "30"; </v>
      </c>
      <c r="AU205" t="str">
        <f t="shared" si="121"/>
        <v/>
      </c>
      <c r="AV205" t="str">
        <f t="shared" si="122"/>
        <v xml:space="preserve">["NAME"] = { ["EN"] = "Tactically Adept"; }; </v>
      </c>
      <c r="AW205" t="str">
        <f t="shared" si="123"/>
        <v xml:space="preserve">["LORE"] = { ["EN"] = "Lore-masters are dreaded for their ability to ignite any object in their hands."; }; </v>
      </c>
      <c r="AX205" t="str">
        <f t="shared" si="124"/>
        <v xml:space="preserve">["SUMMARY"] = { ["EN"] = "Use Burning Embers or Sticky Gourd, or either of the Improved versions of these skills 500 times"; }; </v>
      </c>
      <c r="AY205" t="str">
        <f t="shared" si="125"/>
        <v/>
      </c>
      <c r="AZ205" t="str">
        <f t="shared" si="126"/>
        <v>};</v>
      </c>
    </row>
    <row r="206" spans="1:52" x14ac:dyDescent="0.25">
      <c r="A206">
        <v>1879458050</v>
      </c>
      <c r="C206" s="2" t="s">
        <v>121</v>
      </c>
      <c r="D206" t="s">
        <v>22</v>
      </c>
      <c r="E206" t="s">
        <v>3604</v>
      </c>
      <c r="F206" t="s">
        <v>22</v>
      </c>
      <c r="O206">
        <v>0</v>
      </c>
      <c r="T206" t="str">
        <f t="shared" si="99"/>
        <v>[205] = {["ID"] = 1879458050; }; -- Class Deeds - Tier 5 (Mariner)</v>
      </c>
      <c r="U206" s="1" t="str">
        <f t="shared" si="100"/>
        <v>[205] = {["ID"] = 1879458050; ["TYPE"] =  8; ["CRV"] = "Class";    ["SUBTYPE"] = 216;                        ["VXP"] = 0; ["LP"] =  0; ["REP"] = 0; ["FACTION"] = 1; ["TIER"] = 0;                      ["NAME"] = { ["EN"] = "Class Deeds - Tier 5"; }; };</v>
      </c>
      <c r="V206">
        <f t="shared" si="101"/>
        <v>205</v>
      </c>
      <c r="W206" t="str">
        <f t="shared" si="102"/>
        <v>[205] = {</v>
      </c>
      <c r="X206" t="str">
        <f t="shared" si="103"/>
        <v xml:space="preserve">["ID"] = 1879458050; </v>
      </c>
      <c r="Y206" t="str">
        <f t="shared" si="104"/>
        <v xml:space="preserve">["ID"] = 1879458050; </v>
      </c>
      <c r="Z206" t="str">
        <f t="shared" si="105"/>
        <v/>
      </c>
      <c r="AA206" t="str">
        <f t="shared" si="106"/>
        <v xml:space="preserve"> (Mariner)</v>
      </c>
      <c r="AB206" s="1" t="str">
        <f t="shared" si="107"/>
        <v/>
      </c>
      <c r="AC206">
        <f>VLOOKUP(D206,Type!A$2:B$16,2,FALSE)</f>
        <v>8</v>
      </c>
      <c r="AD206" t="str">
        <f t="shared" si="108"/>
        <v xml:space="preserve">["TYPE"] =  8; </v>
      </c>
      <c r="AE206" t="str">
        <f t="shared" si="109"/>
        <v xml:space="preserve">["CRV"] = "Class";    </v>
      </c>
      <c r="AF206">
        <f>IF(AND(F206="Class",NOT(ISBLANK(E206))),VLOOKUP(E206,Class!A$1:B$12,2,FALSE),"")</f>
        <v>216</v>
      </c>
      <c r="AG206" t="str">
        <f>IF(AND(F206="Vocation",NOT(ISBLANK(E206))),VLOOKUP(E206,Vocation!A$1:B$8,2,FALSE),"")</f>
        <v/>
      </c>
      <c r="AH206" t="str">
        <f>IF(
  LEN(AF206)=0,
    IF(
    LEN(AG206)=0,
    "  0",
    CONCATENATE(REPT(" ",Vocation!B$12-LEN(AG206)),AG206)),
  CONCATENATE(REPT(" ",Vocation!B$12-LEN(AF206)),AF206))</f>
        <v>216</v>
      </c>
      <c r="AI206" t="str">
        <f t="shared" si="110"/>
        <v xml:space="preserve">["SUBTYPE"] = 216; </v>
      </c>
      <c r="AJ206" t="str">
        <f t="shared" si="111"/>
        <v xml:space="preserve">                       </v>
      </c>
      <c r="AK206" t="str">
        <f t="shared" si="112"/>
        <v>0</v>
      </c>
      <c r="AL206" t="str">
        <f t="shared" si="113"/>
        <v xml:space="preserve">["VXP"] = 0; </v>
      </c>
      <c r="AM206" t="str">
        <f t="shared" si="114"/>
        <v>0</v>
      </c>
      <c r="AN206" t="str">
        <f t="shared" si="115"/>
        <v xml:space="preserve">["LP"] =  0; </v>
      </c>
      <c r="AO206" t="str">
        <f t="shared" si="116"/>
        <v>0</v>
      </c>
      <c r="AP206" t="str">
        <f t="shared" si="117"/>
        <v xml:space="preserve">["REP"] = 0; </v>
      </c>
      <c r="AQ206">
        <f>IF(LEN(L206)&gt;0,VLOOKUP(L206,Faction!A$2:B$77,2,FALSE),1)</f>
        <v>1</v>
      </c>
      <c r="AR206" t="str">
        <f t="shared" si="118"/>
        <v xml:space="preserve">["FACTION"] = 1; </v>
      </c>
      <c r="AS206" t="str">
        <f t="shared" si="119"/>
        <v xml:space="preserve">["TIER"] = 0; </v>
      </c>
      <c r="AT206" t="str">
        <f t="shared" si="120"/>
        <v xml:space="preserve">                     </v>
      </c>
      <c r="AU206" t="str">
        <f t="shared" si="121"/>
        <v/>
      </c>
      <c r="AV206" t="str">
        <f t="shared" si="122"/>
        <v xml:space="preserve">["NAME"] = { ["EN"] = "Class Deeds - Tier 5"; }; </v>
      </c>
      <c r="AW206" t="str">
        <f t="shared" si="123"/>
        <v/>
      </c>
      <c r="AX206" t="str">
        <f t="shared" si="124"/>
        <v/>
      </c>
      <c r="AY206" t="str">
        <f t="shared" si="125"/>
        <v/>
      </c>
      <c r="AZ206" t="str">
        <f t="shared" si="126"/>
        <v>};</v>
      </c>
    </row>
    <row r="207" spans="1:52" x14ac:dyDescent="0.25">
      <c r="A207">
        <v>1879458064</v>
      </c>
      <c r="C207" t="s">
        <v>3623</v>
      </c>
      <c r="D207" t="s">
        <v>22</v>
      </c>
      <c r="E207" t="s">
        <v>3604</v>
      </c>
      <c r="F207" t="s">
        <v>22</v>
      </c>
      <c r="O207">
        <v>1</v>
      </c>
      <c r="T207" t="str">
        <f t="shared" si="99"/>
        <v>[206] = {["ID"] = 1879458064; }; -- Create Openings (Mariner)</v>
      </c>
      <c r="U207" s="1" t="str">
        <f t="shared" si="100"/>
        <v>[206] = {["ID"] = 1879458064; ["TYPE"] =  8; ["CRV"] = "Class";    ["SUBTYPE"] = 216;                        ["VXP"] = 0; ["LP"] =  0; ["REP"] = 0; ["FACTION"] = 1; ["TIER"] = 1;                      ["NAME"] = { ["EN"] = "Create Openings"; }; };</v>
      </c>
      <c r="V207">
        <f t="shared" si="101"/>
        <v>206</v>
      </c>
      <c r="W207" t="str">
        <f t="shared" si="102"/>
        <v>[206] = {</v>
      </c>
      <c r="X207" t="str">
        <f t="shared" si="103"/>
        <v xml:space="preserve">["ID"] = 1879458064; </v>
      </c>
      <c r="Y207" t="str">
        <f t="shared" si="104"/>
        <v xml:space="preserve">["ID"] = 1879458064; </v>
      </c>
      <c r="Z207" t="str">
        <f t="shared" si="105"/>
        <v/>
      </c>
      <c r="AA207" t="str">
        <f t="shared" si="106"/>
        <v xml:space="preserve"> (Mariner)</v>
      </c>
      <c r="AB207" s="1" t="str">
        <f t="shared" si="107"/>
        <v/>
      </c>
      <c r="AC207">
        <f>VLOOKUP(D207,Type!A$2:B$16,2,FALSE)</f>
        <v>8</v>
      </c>
      <c r="AD207" t="str">
        <f t="shared" si="108"/>
        <v xml:space="preserve">["TYPE"] =  8; </v>
      </c>
      <c r="AE207" t="str">
        <f t="shared" si="109"/>
        <v xml:space="preserve">["CRV"] = "Class";    </v>
      </c>
      <c r="AF207">
        <f>IF(AND(F207="Class",NOT(ISBLANK(E207))),VLOOKUP(E207,Class!A$1:B$12,2,FALSE),"")</f>
        <v>216</v>
      </c>
      <c r="AG207" t="str">
        <f>IF(AND(F207="Vocation",NOT(ISBLANK(E207))),VLOOKUP(E207,Vocation!A$1:B$8,2,FALSE),"")</f>
        <v/>
      </c>
      <c r="AH207" t="str">
        <f>IF(
  LEN(AF207)=0,
    IF(
    LEN(AG207)=0,
    "  0",
    CONCATENATE(REPT(" ",Vocation!B$12-LEN(AG207)),AG207)),
  CONCATENATE(REPT(" ",Vocation!B$12-LEN(AF207)),AF207))</f>
        <v>216</v>
      </c>
      <c r="AI207" t="str">
        <f t="shared" si="110"/>
        <v xml:space="preserve">["SUBTYPE"] = 216; </v>
      </c>
      <c r="AJ207" t="str">
        <f t="shared" si="111"/>
        <v xml:space="preserve">                       </v>
      </c>
      <c r="AK207" t="str">
        <f t="shared" si="112"/>
        <v>0</v>
      </c>
      <c r="AL207" t="str">
        <f t="shared" si="113"/>
        <v xml:space="preserve">["VXP"] = 0; </v>
      </c>
      <c r="AM207" t="str">
        <f t="shared" si="114"/>
        <v>0</v>
      </c>
      <c r="AN207" t="str">
        <f t="shared" si="115"/>
        <v xml:space="preserve">["LP"] =  0; </v>
      </c>
      <c r="AO207" t="str">
        <f t="shared" si="116"/>
        <v>0</v>
      </c>
      <c r="AP207" t="str">
        <f t="shared" si="117"/>
        <v xml:space="preserve">["REP"] = 0; </v>
      </c>
      <c r="AQ207">
        <f>IF(LEN(L207)&gt;0,VLOOKUP(L207,Faction!A$2:B$77,2,FALSE),1)</f>
        <v>1</v>
      </c>
      <c r="AR207" t="str">
        <f t="shared" si="118"/>
        <v xml:space="preserve">["FACTION"] = 1; </v>
      </c>
      <c r="AS207" t="str">
        <f t="shared" si="119"/>
        <v xml:space="preserve">["TIER"] = 1; </v>
      </c>
      <c r="AT207" t="str">
        <f t="shared" si="120"/>
        <v xml:space="preserve">                     </v>
      </c>
      <c r="AU207" t="str">
        <f t="shared" si="121"/>
        <v/>
      </c>
      <c r="AV207" t="str">
        <f t="shared" si="122"/>
        <v xml:space="preserve">["NAME"] = { ["EN"] = "Create Openings"; }; </v>
      </c>
      <c r="AW207" t="str">
        <f t="shared" si="123"/>
        <v/>
      </c>
      <c r="AX207" t="str">
        <f t="shared" si="124"/>
        <v/>
      </c>
      <c r="AY207" t="str">
        <f t="shared" si="125"/>
        <v/>
      </c>
      <c r="AZ207" t="str">
        <f t="shared" si="126"/>
        <v>};</v>
      </c>
    </row>
    <row r="208" spans="1:52" x14ac:dyDescent="0.25">
      <c r="A208">
        <v>1879458088</v>
      </c>
      <c r="C208" t="s">
        <v>3624</v>
      </c>
      <c r="D208" t="s">
        <v>22</v>
      </c>
      <c r="E208" t="s">
        <v>3604</v>
      </c>
      <c r="F208" t="s">
        <v>22</v>
      </c>
      <c r="O208">
        <v>1</v>
      </c>
      <c r="T208" t="str">
        <f t="shared" si="99"/>
        <v>[207] = {["ID"] = 1879458088; }; -- Motivating Melodies (Mariner)</v>
      </c>
      <c r="U208" s="1" t="str">
        <f t="shared" si="100"/>
        <v>[207] = {["ID"] = 1879458088; ["TYPE"] =  8; ["CRV"] = "Class";    ["SUBTYPE"] = 216;                        ["VXP"] = 0; ["LP"] =  0; ["REP"] = 0; ["FACTION"] = 1; ["TIER"] = 1;                      ["NAME"] = { ["EN"] = "Motivating Melodies"; }; };</v>
      </c>
      <c r="V208">
        <f t="shared" si="101"/>
        <v>207</v>
      </c>
      <c r="W208" t="str">
        <f t="shared" si="102"/>
        <v>[207] = {</v>
      </c>
      <c r="X208" t="str">
        <f t="shared" si="103"/>
        <v xml:space="preserve">["ID"] = 1879458088; </v>
      </c>
      <c r="Y208" t="str">
        <f t="shared" si="104"/>
        <v xml:space="preserve">["ID"] = 1879458088; </v>
      </c>
      <c r="Z208" t="str">
        <f t="shared" si="105"/>
        <v/>
      </c>
      <c r="AA208" t="str">
        <f t="shared" si="106"/>
        <v xml:space="preserve"> (Mariner)</v>
      </c>
      <c r="AB208" s="1" t="str">
        <f t="shared" si="107"/>
        <v/>
      </c>
      <c r="AC208">
        <f>VLOOKUP(D208,Type!A$2:B$16,2,FALSE)</f>
        <v>8</v>
      </c>
      <c r="AD208" t="str">
        <f t="shared" si="108"/>
        <v xml:space="preserve">["TYPE"] =  8; </v>
      </c>
      <c r="AE208" t="str">
        <f t="shared" si="109"/>
        <v xml:space="preserve">["CRV"] = "Class";    </v>
      </c>
      <c r="AF208">
        <f>IF(AND(F208="Class",NOT(ISBLANK(E208))),VLOOKUP(E208,Class!A$1:B$12,2,FALSE),"")</f>
        <v>216</v>
      </c>
      <c r="AG208" t="str">
        <f>IF(AND(F208="Vocation",NOT(ISBLANK(E208))),VLOOKUP(E208,Vocation!A$1:B$8,2,FALSE),"")</f>
        <v/>
      </c>
      <c r="AH208" t="str">
        <f>IF(
  LEN(AF208)=0,
    IF(
    LEN(AG208)=0,
    "  0",
    CONCATENATE(REPT(" ",Vocation!B$12-LEN(AG208)),AG208)),
  CONCATENATE(REPT(" ",Vocation!B$12-LEN(AF208)),AF208))</f>
        <v>216</v>
      </c>
      <c r="AI208" t="str">
        <f t="shared" si="110"/>
        <v xml:space="preserve">["SUBTYPE"] = 216; </v>
      </c>
      <c r="AJ208" t="str">
        <f t="shared" si="111"/>
        <v xml:space="preserve">                       </v>
      </c>
      <c r="AK208" t="str">
        <f t="shared" si="112"/>
        <v>0</v>
      </c>
      <c r="AL208" t="str">
        <f t="shared" si="113"/>
        <v xml:space="preserve">["VXP"] = 0; </v>
      </c>
      <c r="AM208" t="str">
        <f t="shared" si="114"/>
        <v>0</v>
      </c>
      <c r="AN208" t="str">
        <f t="shared" si="115"/>
        <v xml:space="preserve">["LP"] =  0; </v>
      </c>
      <c r="AO208" t="str">
        <f t="shared" si="116"/>
        <v>0</v>
      </c>
      <c r="AP208" t="str">
        <f t="shared" si="117"/>
        <v xml:space="preserve">["REP"] = 0; </v>
      </c>
      <c r="AQ208">
        <f>IF(LEN(L208)&gt;0,VLOOKUP(L208,Faction!A$2:B$77,2,FALSE),1)</f>
        <v>1</v>
      </c>
      <c r="AR208" t="str">
        <f t="shared" si="118"/>
        <v xml:space="preserve">["FACTION"] = 1; </v>
      </c>
      <c r="AS208" t="str">
        <f t="shared" si="119"/>
        <v xml:space="preserve">["TIER"] = 1; </v>
      </c>
      <c r="AT208" t="str">
        <f t="shared" si="120"/>
        <v xml:space="preserve">                     </v>
      </c>
      <c r="AU208" t="str">
        <f t="shared" si="121"/>
        <v/>
      </c>
      <c r="AV208" t="str">
        <f t="shared" si="122"/>
        <v xml:space="preserve">["NAME"] = { ["EN"] = "Motivating Melodies"; }; </v>
      </c>
      <c r="AW208" t="str">
        <f t="shared" si="123"/>
        <v/>
      </c>
      <c r="AX208" t="str">
        <f t="shared" si="124"/>
        <v/>
      </c>
      <c r="AY208" t="str">
        <f t="shared" si="125"/>
        <v/>
      </c>
      <c r="AZ208" t="str">
        <f t="shared" si="126"/>
        <v>};</v>
      </c>
    </row>
    <row r="209" spans="1:52" x14ac:dyDescent="0.25">
      <c r="A209">
        <v>1879277213</v>
      </c>
      <c r="B209">
        <v>338</v>
      </c>
      <c r="C209" s="2" t="s">
        <v>121</v>
      </c>
      <c r="D209" t="s">
        <v>22</v>
      </c>
      <c r="E209" t="s">
        <v>226</v>
      </c>
      <c r="F209" t="s">
        <v>22</v>
      </c>
      <c r="M209" t="s">
        <v>2818</v>
      </c>
      <c r="N209" t="s">
        <v>2047</v>
      </c>
      <c r="O209">
        <v>0</v>
      </c>
      <c r="P209">
        <v>30</v>
      </c>
      <c r="T209" t="str">
        <f t="shared" si="99"/>
        <v>[208] = {["ID"] = 1879277213; }; -- Class Deeds - Tier 5 (Minstrel)</v>
      </c>
      <c r="U209" s="1" t="str">
        <f t="shared" si="100"/>
        <v>[208] = {["ID"] = 1879277213; ["SAVE_INDEX"] = 338; ["TYPE"] =  8; ["CRV"] = "Class";    ["SUBTYPE"] =  31;                        ["VXP"] = 0; ["LP"] =  0; ["REP"] = 0; ["FACTION"] = 1; ["TIER"] = 0; ["MIN_LVL"] =  "30"; ["NAME"] = { ["EN"] = "Class Deeds - Tier 5"; }; ["LORE"] = { ["EN"] = "Complete these three deeds to earn a Class Trait Point."; }; ["SUMMARY"] = { ["EN"] = "Complete the quest A Minstrel's Hope, and deeds Silver Tongue and Graceful Demeanour"; }; };</v>
      </c>
      <c r="V209">
        <f t="shared" si="101"/>
        <v>208</v>
      </c>
      <c r="W209" t="str">
        <f t="shared" si="102"/>
        <v>[208] = {</v>
      </c>
      <c r="X209" t="str">
        <f t="shared" si="103"/>
        <v xml:space="preserve">["ID"] = 1879277213; </v>
      </c>
      <c r="Y209" t="str">
        <f t="shared" si="104"/>
        <v xml:space="preserve">["ID"] = 1879277213; </v>
      </c>
      <c r="Z209" t="str">
        <f t="shared" si="105"/>
        <v/>
      </c>
      <c r="AA209" t="str">
        <f t="shared" si="106"/>
        <v xml:space="preserve"> (Minstrel)</v>
      </c>
      <c r="AB209" s="1" t="str">
        <f t="shared" si="107"/>
        <v xml:space="preserve">["SAVE_INDEX"] = 338; </v>
      </c>
      <c r="AC209">
        <f>VLOOKUP(D209,Type!A$2:B$16,2,FALSE)</f>
        <v>8</v>
      </c>
      <c r="AD209" t="str">
        <f t="shared" si="108"/>
        <v xml:space="preserve">["TYPE"] =  8; </v>
      </c>
      <c r="AE209" t="str">
        <f t="shared" si="109"/>
        <v xml:space="preserve">["CRV"] = "Class";    </v>
      </c>
      <c r="AF209">
        <f>IF(AND(F209="Class",NOT(ISBLANK(E209))),VLOOKUP(E209,Class!A$1:B$12,2,FALSE),"")</f>
        <v>31</v>
      </c>
      <c r="AG209" t="str">
        <f>IF(AND(F209="Vocation",NOT(ISBLANK(E209))),VLOOKUP(E209,Vocation!A$1:B$8,2,FALSE),"")</f>
        <v/>
      </c>
      <c r="AH209" t="str">
        <f>IF(
  LEN(AF209)=0,
    IF(
    LEN(AG209)=0,
    "  0",
    CONCATENATE(REPT(" ",Vocation!B$12-LEN(AG209)),AG209)),
  CONCATENATE(REPT(" ",Vocation!B$12-LEN(AF209)),AF209))</f>
        <v xml:space="preserve"> 31</v>
      </c>
      <c r="AI209" t="str">
        <f t="shared" si="110"/>
        <v xml:space="preserve">["SUBTYPE"] =  31; </v>
      </c>
      <c r="AJ209" t="str">
        <f t="shared" si="111"/>
        <v xml:space="preserve">                       </v>
      </c>
      <c r="AK209" t="str">
        <f t="shared" si="112"/>
        <v>0</v>
      </c>
      <c r="AL209" t="str">
        <f t="shared" si="113"/>
        <v xml:space="preserve">["VXP"] = 0; </v>
      </c>
      <c r="AM209" t="str">
        <f t="shared" si="114"/>
        <v>0</v>
      </c>
      <c r="AN209" t="str">
        <f t="shared" si="115"/>
        <v xml:space="preserve">["LP"] =  0; </v>
      </c>
      <c r="AO209" t="str">
        <f t="shared" si="116"/>
        <v>0</v>
      </c>
      <c r="AP209" t="str">
        <f t="shared" si="117"/>
        <v xml:space="preserve">["REP"] = 0; </v>
      </c>
      <c r="AQ209">
        <f>IF(LEN(L209)&gt;0,VLOOKUP(L209,Faction!A$2:B$77,2,FALSE),1)</f>
        <v>1</v>
      </c>
      <c r="AR209" t="str">
        <f t="shared" si="118"/>
        <v xml:space="preserve">["FACTION"] = 1; </v>
      </c>
      <c r="AS209" t="str">
        <f t="shared" si="119"/>
        <v xml:space="preserve">["TIER"] = 0; </v>
      </c>
      <c r="AT209" t="str">
        <f t="shared" si="120"/>
        <v xml:space="preserve">["MIN_LVL"] =  "30"; </v>
      </c>
      <c r="AU209" t="str">
        <f t="shared" si="121"/>
        <v/>
      </c>
      <c r="AV209" t="str">
        <f t="shared" si="122"/>
        <v xml:space="preserve">["NAME"] = { ["EN"] = "Class Deeds - Tier 5"; }; </v>
      </c>
      <c r="AW209" t="str">
        <f t="shared" si="123"/>
        <v xml:space="preserve">["LORE"] = { ["EN"] = "Complete these three deeds to earn a Class Trait Point."; }; </v>
      </c>
      <c r="AX209" t="str">
        <f t="shared" si="124"/>
        <v xml:space="preserve">["SUMMARY"] = { ["EN"] = "Complete the quest A Minstrel's Hope, and deeds Silver Tongue and Graceful Demeanour"; }; </v>
      </c>
      <c r="AY209" t="str">
        <f t="shared" si="125"/>
        <v/>
      </c>
      <c r="AZ209" t="str">
        <f t="shared" si="126"/>
        <v>};</v>
      </c>
    </row>
    <row r="210" spans="1:52" x14ac:dyDescent="0.25">
      <c r="A210">
        <v>1879277337</v>
      </c>
      <c r="B210">
        <v>130</v>
      </c>
      <c r="C210" t="s">
        <v>241</v>
      </c>
      <c r="D210" t="s">
        <v>22</v>
      </c>
      <c r="E210" t="s">
        <v>226</v>
      </c>
      <c r="F210" t="s">
        <v>22</v>
      </c>
      <c r="J210">
        <v>5</v>
      </c>
      <c r="M210" t="s">
        <v>243</v>
      </c>
      <c r="N210" t="s">
        <v>1960</v>
      </c>
      <c r="O210">
        <v>1</v>
      </c>
      <c r="P210">
        <v>26</v>
      </c>
      <c r="T210" t="str">
        <f t="shared" si="99"/>
        <v>[209] = {["ID"] = 1879277337; }; -- Silver Tongue (Minstrel)</v>
      </c>
      <c r="U210" s="1" t="str">
        <f t="shared" si="100"/>
        <v>[209] = {["ID"] = 1879277337; ["SAVE_INDEX"] = 130; ["TYPE"] =  8; ["CRV"] = "Class";    ["SUBTYPE"] =  31;                        ["VXP"] = 0; ["LP"] =  5; ["REP"] = 0; ["FACTION"] = 1; ["TIER"] = 1; ["MIN_LVL"] =  "26"; ["NAME"] = { ["EN"] = "Silver Tongue"; }; ["LORE"] = { ["EN"] = "Lately you have been hearing a faint strain of music, seemingly more beautiful even than that of the Elves. But where could it be coming from?"; }; ["SUMMARY"] = { ["EN"] = "Use Cry of the Chorus (Melody) 125 times"; }; };</v>
      </c>
      <c r="V210">
        <f t="shared" si="101"/>
        <v>209</v>
      </c>
      <c r="W210" t="str">
        <f t="shared" si="102"/>
        <v>[209] = {</v>
      </c>
      <c r="X210" t="str">
        <f t="shared" si="103"/>
        <v xml:space="preserve">["ID"] = 1879277337; </v>
      </c>
      <c r="Y210" t="str">
        <f t="shared" si="104"/>
        <v xml:space="preserve">["ID"] = 1879277337; </v>
      </c>
      <c r="Z210" t="str">
        <f t="shared" si="105"/>
        <v/>
      </c>
      <c r="AA210" t="str">
        <f t="shared" si="106"/>
        <v xml:space="preserve"> (Minstrel)</v>
      </c>
      <c r="AB210" s="1" t="str">
        <f t="shared" si="107"/>
        <v xml:space="preserve">["SAVE_INDEX"] = 130; </v>
      </c>
      <c r="AC210">
        <f>VLOOKUP(D210,Type!A$2:B$16,2,FALSE)</f>
        <v>8</v>
      </c>
      <c r="AD210" t="str">
        <f t="shared" si="108"/>
        <v xml:space="preserve">["TYPE"] =  8; </v>
      </c>
      <c r="AE210" t="str">
        <f t="shared" si="109"/>
        <v xml:space="preserve">["CRV"] = "Class";    </v>
      </c>
      <c r="AF210">
        <f>IF(AND(F210="Class",NOT(ISBLANK(E210))),VLOOKUP(E210,Class!A$1:B$12,2,FALSE),"")</f>
        <v>31</v>
      </c>
      <c r="AG210" t="str">
        <f>IF(AND(F210="Vocation",NOT(ISBLANK(E210))),VLOOKUP(E210,Vocation!A$1:B$8,2,FALSE),"")</f>
        <v/>
      </c>
      <c r="AH210" t="str">
        <f>IF(
  LEN(AF210)=0,
    IF(
    LEN(AG210)=0,
    "  0",
    CONCATENATE(REPT(" ",Vocation!B$12-LEN(AG210)),AG210)),
  CONCATENATE(REPT(" ",Vocation!B$12-LEN(AF210)),AF210))</f>
        <v xml:space="preserve"> 31</v>
      </c>
      <c r="AI210" t="str">
        <f t="shared" si="110"/>
        <v xml:space="preserve">["SUBTYPE"] =  31; </v>
      </c>
      <c r="AJ210" t="str">
        <f t="shared" si="111"/>
        <v xml:space="preserve">                       </v>
      </c>
      <c r="AK210" t="str">
        <f t="shared" si="112"/>
        <v>0</v>
      </c>
      <c r="AL210" t="str">
        <f t="shared" si="113"/>
        <v xml:space="preserve">["VXP"] = 0; </v>
      </c>
      <c r="AM210" t="str">
        <f t="shared" si="114"/>
        <v>5</v>
      </c>
      <c r="AN210" t="str">
        <f t="shared" si="115"/>
        <v xml:space="preserve">["LP"] =  5; </v>
      </c>
      <c r="AO210" t="str">
        <f t="shared" si="116"/>
        <v>0</v>
      </c>
      <c r="AP210" t="str">
        <f t="shared" si="117"/>
        <v xml:space="preserve">["REP"] = 0; </v>
      </c>
      <c r="AQ210">
        <f>IF(LEN(L210)&gt;0,VLOOKUP(L210,Faction!A$2:B$77,2,FALSE),1)</f>
        <v>1</v>
      </c>
      <c r="AR210" t="str">
        <f t="shared" si="118"/>
        <v xml:space="preserve">["FACTION"] = 1; </v>
      </c>
      <c r="AS210" t="str">
        <f t="shared" si="119"/>
        <v xml:space="preserve">["TIER"] = 1; </v>
      </c>
      <c r="AT210" t="str">
        <f t="shared" si="120"/>
        <v xml:space="preserve">["MIN_LVL"] =  "26"; </v>
      </c>
      <c r="AU210" t="str">
        <f t="shared" si="121"/>
        <v/>
      </c>
      <c r="AV210" t="str">
        <f t="shared" si="122"/>
        <v xml:space="preserve">["NAME"] = { ["EN"] = "Silver Tongue"; }; </v>
      </c>
      <c r="AW210" t="str">
        <f t="shared" si="123"/>
        <v xml:space="preserve">["LORE"] = { ["EN"] = "Lately you have been hearing a faint strain of music, seemingly more beautiful even than that of the Elves. But where could it be coming from?"; }; </v>
      </c>
      <c r="AX210" t="str">
        <f t="shared" si="124"/>
        <v xml:space="preserve">["SUMMARY"] = { ["EN"] = "Use Cry of the Chorus (Melody) 125 times"; }; </v>
      </c>
      <c r="AY210" t="str">
        <f t="shared" si="125"/>
        <v/>
      </c>
      <c r="AZ210" t="str">
        <f t="shared" si="126"/>
        <v>};</v>
      </c>
    </row>
    <row r="211" spans="1:52" x14ac:dyDescent="0.25">
      <c r="A211">
        <v>1879277340</v>
      </c>
      <c r="B211">
        <v>131</v>
      </c>
      <c r="C211" t="s">
        <v>242</v>
      </c>
      <c r="D211" t="s">
        <v>22</v>
      </c>
      <c r="E211" t="s">
        <v>226</v>
      </c>
      <c r="F211" t="s">
        <v>22</v>
      </c>
      <c r="J211">
        <v>5</v>
      </c>
      <c r="M211" t="s">
        <v>244</v>
      </c>
      <c r="N211" t="s">
        <v>1959</v>
      </c>
      <c r="O211">
        <v>1</v>
      </c>
      <c r="P211">
        <v>20</v>
      </c>
      <c r="T211" t="str">
        <f t="shared" si="99"/>
        <v>[210] = {["ID"] = 1879277340; }; -- Graceful Demeanour (Minstrel)</v>
      </c>
      <c r="U211" s="1" t="str">
        <f t="shared" si="100"/>
        <v>[210] = {["ID"] = 1879277340; ["SAVE_INDEX"] = 131; ["TYPE"] =  8; ["CRV"] = "Class";    ["SUBTYPE"] =  31;                        ["VXP"] = 0; ["LP"] =  5; ["REP"] = 0; ["FACTION"] = 1; ["TIER"] = 1; ["MIN_LVL"] =  "20"; ["NAME"] = { ["EN"] = "Graceful Demeanour"; }; ["LORE"] = { ["EN"] = "For those who have lost all hope during battle, perhaps new hope can be kindled in between the notes of a song..."; }; ["SUMMARY"] = { ["EN"] = "Use Enlivening Grace or Improved Enlivening Grace 100 times"; }; };</v>
      </c>
      <c r="V211">
        <f t="shared" si="101"/>
        <v>210</v>
      </c>
      <c r="W211" t="str">
        <f t="shared" si="102"/>
        <v>[210] = {</v>
      </c>
      <c r="X211" t="str">
        <f t="shared" si="103"/>
        <v xml:space="preserve">["ID"] = 1879277340; </v>
      </c>
      <c r="Y211" t="str">
        <f t="shared" si="104"/>
        <v xml:space="preserve">["ID"] = 1879277340; </v>
      </c>
      <c r="Z211" t="str">
        <f t="shared" si="105"/>
        <v/>
      </c>
      <c r="AA211" t="str">
        <f t="shared" si="106"/>
        <v xml:space="preserve"> (Minstrel)</v>
      </c>
      <c r="AB211" s="1" t="str">
        <f t="shared" si="107"/>
        <v xml:space="preserve">["SAVE_INDEX"] = 131; </v>
      </c>
      <c r="AC211">
        <f>VLOOKUP(D211,Type!A$2:B$16,2,FALSE)</f>
        <v>8</v>
      </c>
      <c r="AD211" t="str">
        <f t="shared" si="108"/>
        <v xml:space="preserve">["TYPE"] =  8; </v>
      </c>
      <c r="AE211" t="str">
        <f t="shared" si="109"/>
        <v xml:space="preserve">["CRV"] = "Class";    </v>
      </c>
      <c r="AF211">
        <f>IF(AND(F211="Class",NOT(ISBLANK(E211))),VLOOKUP(E211,Class!A$1:B$12,2,FALSE),"")</f>
        <v>31</v>
      </c>
      <c r="AG211" t="str">
        <f>IF(AND(F211="Vocation",NOT(ISBLANK(E211))),VLOOKUP(E211,Vocation!A$1:B$8,2,FALSE),"")</f>
        <v/>
      </c>
      <c r="AH211" t="str">
        <f>IF(
  LEN(AF211)=0,
    IF(
    LEN(AG211)=0,
    "  0",
    CONCATENATE(REPT(" ",Vocation!B$12-LEN(AG211)),AG211)),
  CONCATENATE(REPT(" ",Vocation!B$12-LEN(AF211)),AF211))</f>
        <v xml:space="preserve"> 31</v>
      </c>
      <c r="AI211" t="str">
        <f t="shared" si="110"/>
        <v xml:space="preserve">["SUBTYPE"] =  31; </v>
      </c>
      <c r="AJ211" t="str">
        <f t="shared" si="111"/>
        <v xml:space="preserve">                       </v>
      </c>
      <c r="AK211" t="str">
        <f t="shared" si="112"/>
        <v>0</v>
      </c>
      <c r="AL211" t="str">
        <f t="shared" si="113"/>
        <v xml:space="preserve">["VXP"] = 0; </v>
      </c>
      <c r="AM211" t="str">
        <f t="shared" si="114"/>
        <v>5</v>
      </c>
      <c r="AN211" t="str">
        <f t="shared" si="115"/>
        <v xml:space="preserve">["LP"] =  5; </v>
      </c>
      <c r="AO211" t="str">
        <f t="shared" si="116"/>
        <v>0</v>
      </c>
      <c r="AP211" t="str">
        <f t="shared" si="117"/>
        <v xml:space="preserve">["REP"] = 0; </v>
      </c>
      <c r="AQ211">
        <f>IF(LEN(L211)&gt;0,VLOOKUP(L211,Faction!A$2:B$77,2,FALSE),1)</f>
        <v>1</v>
      </c>
      <c r="AR211" t="str">
        <f t="shared" si="118"/>
        <v xml:space="preserve">["FACTION"] = 1; </v>
      </c>
      <c r="AS211" t="str">
        <f t="shared" si="119"/>
        <v xml:space="preserve">["TIER"] = 1; </v>
      </c>
      <c r="AT211" t="str">
        <f t="shared" si="120"/>
        <v xml:space="preserve">["MIN_LVL"] =  "20"; </v>
      </c>
      <c r="AU211" t="str">
        <f t="shared" si="121"/>
        <v/>
      </c>
      <c r="AV211" t="str">
        <f t="shared" si="122"/>
        <v xml:space="preserve">["NAME"] = { ["EN"] = "Graceful Demeanour"; }; </v>
      </c>
      <c r="AW211" t="str">
        <f t="shared" si="123"/>
        <v xml:space="preserve">["LORE"] = { ["EN"] = "For those who have lost all hope during battle, perhaps new hope can be kindled in between the notes of a song..."; }; </v>
      </c>
      <c r="AX211" t="str">
        <f t="shared" si="124"/>
        <v xml:space="preserve">["SUMMARY"] = { ["EN"] = "Use Enlivening Grace or Improved Enlivening Grace 100 times"; }; </v>
      </c>
      <c r="AY211" t="str">
        <f t="shared" si="125"/>
        <v/>
      </c>
      <c r="AZ211" t="str">
        <f t="shared" si="126"/>
        <v>};</v>
      </c>
    </row>
    <row r="212" spans="1:52" x14ac:dyDescent="0.25">
      <c r="A212">
        <v>1879277221</v>
      </c>
      <c r="B212">
        <v>339</v>
      </c>
      <c r="C212" s="2" t="s">
        <v>121</v>
      </c>
      <c r="D212" t="s">
        <v>22</v>
      </c>
      <c r="E212" t="s">
        <v>291</v>
      </c>
      <c r="F212" t="s">
        <v>22</v>
      </c>
      <c r="M212" t="s">
        <v>2819</v>
      </c>
      <c r="N212" t="s">
        <v>2047</v>
      </c>
      <c r="O212">
        <v>0</v>
      </c>
      <c r="P212">
        <v>30</v>
      </c>
      <c r="T212" t="str">
        <f t="shared" si="99"/>
        <v>[211] = {["ID"] = 1879277221; }; -- Class Deeds - Tier 5 (Rune-keeper)</v>
      </c>
      <c r="U212" s="1" t="str">
        <f t="shared" si="100"/>
        <v>[211] = {["ID"] = 1879277221; ["SAVE_INDEX"] = 339; ["TYPE"] =  8; ["CRV"] = "Class";    ["SUBTYPE"] = 193;                        ["VXP"] = 0; ["LP"] =  0; ["REP"] = 0; ["FACTION"] = 1; ["TIER"] = 0; ["MIN_LVL"] =  "30"; ["NAME"] = { ["EN"] = "Class Deeds - Tier 5"; }; ["LORE"] = { ["EN"] = "Complete these three deeds to earn a Class Trait Point."; }; ["SUMMARY"] = { ["EN"] = "Complete the quest The Word of a Healer, and deeds Harsh Words and Epic Essay"; }; };</v>
      </c>
      <c r="V212">
        <f t="shared" si="101"/>
        <v>211</v>
      </c>
      <c r="W212" t="str">
        <f t="shared" si="102"/>
        <v>[211] = {</v>
      </c>
      <c r="X212" t="str">
        <f t="shared" si="103"/>
        <v xml:space="preserve">["ID"] = 1879277221; </v>
      </c>
      <c r="Y212" t="str">
        <f t="shared" si="104"/>
        <v xml:space="preserve">["ID"] = 1879277221; </v>
      </c>
      <c r="Z212" t="str">
        <f t="shared" si="105"/>
        <v/>
      </c>
      <c r="AA212" t="str">
        <f t="shared" si="106"/>
        <v xml:space="preserve"> (Rune-keeper)</v>
      </c>
      <c r="AB212" s="1" t="str">
        <f t="shared" si="107"/>
        <v xml:space="preserve">["SAVE_INDEX"] = 339; </v>
      </c>
      <c r="AC212">
        <f>VLOOKUP(D212,Type!A$2:B$16,2,FALSE)</f>
        <v>8</v>
      </c>
      <c r="AD212" t="str">
        <f t="shared" si="108"/>
        <v xml:space="preserve">["TYPE"] =  8; </v>
      </c>
      <c r="AE212" t="str">
        <f t="shared" si="109"/>
        <v xml:space="preserve">["CRV"] = "Class";    </v>
      </c>
      <c r="AF212">
        <f>IF(AND(F212="Class",NOT(ISBLANK(E212))),VLOOKUP(E212,Class!A$1:B$12,2,FALSE),"")</f>
        <v>193</v>
      </c>
      <c r="AG212" t="str">
        <f>IF(AND(F212="Vocation",NOT(ISBLANK(E212))),VLOOKUP(E212,Vocation!A$1:B$8,2,FALSE),"")</f>
        <v/>
      </c>
      <c r="AH212" t="str">
        <f>IF(
  LEN(AF212)=0,
    IF(
    LEN(AG212)=0,
    "  0",
    CONCATENATE(REPT(" ",Vocation!B$12-LEN(AG212)),AG212)),
  CONCATENATE(REPT(" ",Vocation!B$12-LEN(AF212)),AF212))</f>
        <v>193</v>
      </c>
      <c r="AI212" t="str">
        <f t="shared" si="110"/>
        <v xml:space="preserve">["SUBTYPE"] = 193; </v>
      </c>
      <c r="AJ212" t="str">
        <f t="shared" si="111"/>
        <v xml:space="preserve">                       </v>
      </c>
      <c r="AK212" t="str">
        <f t="shared" si="112"/>
        <v>0</v>
      </c>
      <c r="AL212" t="str">
        <f t="shared" si="113"/>
        <v xml:space="preserve">["VXP"] = 0; </v>
      </c>
      <c r="AM212" t="str">
        <f t="shared" si="114"/>
        <v>0</v>
      </c>
      <c r="AN212" t="str">
        <f t="shared" si="115"/>
        <v xml:space="preserve">["LP"] =  0; </v>
      </c>
      <c r="AO212" t="str">
        <f t="shared" si="116"/>
        <v>0</v>
      </c>
      <c r="AP212" t="str">
        <f t="shared" si="117"/>
        <v xml:space="preserve">["REP"] = 0; </v>
      </c>
      <c r="AQ212">
        <f>IF(LEN(L212)&gt;0,VLOOKUP(L212,Faction!A$2:B$77,2,FALSE),1)</f>
        <v>1</v>
      </c>
      <c r="AR212" t="str">
        <f t="shared" si="118"/>
        <v xml:space="preserve">["FACTION"] = 1; </v>
      </c>
      <c r="AS212" t="str">
        <f t="shared" si="119"/>
        <v xml:space="preserve">["TIER"] = 0; </v>
      </c>
      <c r="AT212" t="str">
        <f t="shared" si="120"/>
        <v xml:space="preserve">["MIN_LVL"] =  "30"; </v>
      </c>
      <c r="AU212" t="str">
        <f t="shared" si="121"/>
        <v/>
      </c>
      <c r="AV212" t="str">
        <f t="shared" si="122"/>
        <v xml:space="preserve">["NAME"] = { ["EN"] = "Class Deeds - Tier 5"; }; </v>
      </c>
      <c r="AW212" t="str">
        <f t="shared" si="123"/>
        <v xml:space="preserve">["LORE"] = { ["EN"] = "Complete these three deeds to earn a Class Trait Point."; }; </v>
      </c>
      <c r="AX212" t="str">
        <f t="shared" si="124"/>
        <v xml:space="preserve">["SUMMARY"] = { ["EN"] = "Complete the quest The Word of a Healer, and deeds Harsh Words and Epic Essay"; }; </v>
      </c>
      <c r="AY212" t="str">
        <f t="shared" si="125"/>
        <v/>
      </c>
      <c r="AZ212" t="str">
        <f t="shared" si="126"/>
        <v>};</v>
      </c>
    </row>
    <row r="213" spans="1:52" x14ac:dyDescent="0.25">
      <c r="A213">
        <v>1879278963</v>
      </c>
      <c r="B213">
        <v>132</v>
      </c>
      <c r="C213" t="s">
        <v>379</v>
      </c>
      <c r="D213" t="s">
        <v>22</v>
      </c>
      <c r="E213" t="s">
        <v>291</v>
      </c>
      <c r="F213" t="s">
        <v>22</v>
      </c>
      <c r="J213">
        <v>5</v>
      </c>
      <c r="M213" t="s">
        <v>3038</v>
      </c>
      <c r="N213" t="s">
        <v>2104</v>
      </c>
      <c r="O213">
        <v>1</v>
      </c>
      <c r="P213">
        <v>20</v>
      </c>
      <c r="T213" t="str">
        <f t="shared" si="99"/>
        <v>[212] = {["ID"] = 1879278963; }; -- Harsh Words (Rune-keeper)</v>
      </c>
      <c r="U213" s="1" t="str">
        <f t="shared" si="100"/>
        <v>[212] = {["ID"] = 1879278963; ["SAVE_INDEX"] = 132; ["TYPE"] =  8; ["CRV"] = "Class";    ["SUBTYPE"] = 193;                        ["VXP"] = 0; ["LP"] =  5; ["REP"] = 0; ["FACTION"] = 1; ["TIER"] = 1; ["MIN_LVL"] =  "20"; ["NAME"] = { ["EN"] = "Harsh Words"; }; ["LORE"] = { ["EN"] = "Learn how to unsettle your foe with your unrelenting assertions."; }; ["SUMMARY"] = { ["EN"] = "Use Epic for the Ages, Ceaseless Argument or Essence of Flame 350 times"; }; };</v>
      </c>
      <c r="V213">
        <f t="shared" si="101"/>
        <v>212</v>
      </c>
      <c r="W213" t="str">
        <f t="shared" si="102"/>
        <v>[212] = {</v>
      </c>
      <c r="X213" t="str">
        <f t="shared" si="103"/>
        <v xml:space="preserve">["ID"] = 1879278963; </v>
      </c>
      <c r="Y213" t="str">
        <f t="shared" si="104"/>
        <v xml:space="preserve">["ID"] = 1879278963; </v>
      </c>
      <c r="Z213" t="str">
        <f t="shared" si="105"/>
        <v/>
      </c>
      <c r="AA213" t="str">
        <f t="shared" si="106"/>
        <v xml:space="preserve"> (Rune-keeper)</v>
      </c>
      <c r="AB213" s="1" t="str">
        <f t="shared" si="107"/>
        <v xml:space="preserve">["SAVE_INDEX"] = 132; </v>
      </c>
      <c r="AC213">
        <f>VLOOKUP(D213,Type!A$2:B$16,2,FALSE)</f>
        <v>8</v>
      </c>
      <c r="AD213" t="str">
        <f t="shared" si="108"/>
        <v xml:space="preserve">["TYPE"] =  8; </v>
      </c>
      <c r="AE213" t="str">
        <f t="shared" si="109"/>
        <v xml:space="preserve">["CRV"] = "Class";    </v>
      </c>
      <c r="AF213">
        <f>IF(AND(F213="Class",NOT(ISBLANK(E213))),VLOOKUP(E213,Class!A$1:B$12,2,FALSE),"")</f>
        <v>193</v>
      </c>
      <c r="AG213" t="str">
        <f>IF(AND(F213="Vocation",NOT(ISBLANK(E213))),VLOOKUP(E213,Vocation!A$1:B$8,2,FALSE),"")</f>
        <v/>
      </c>
      <c r="AH213" t="str">
        <f>IF(
  LEN(AF213)=0,
    IF(
    LEN(AG213)=0,
    "  0",
    CONCATENATE(REPT(" ",Vocation!B$12-LEN(AG213)),AG213)),
  CONCATENATE(REPT(" ",Vocation!B$12-LEN(AF213)),AF213))</f>
        <v>193</v>
      </c>
      <c r="AI213" t="str">
        <f t="shared" si="110"/>
        <v xml:space="preserve">["SUBTYPE"] = 193; </v>
      </c>
      <c r="AJ213" t="str">
        <f t="shared" si="111"/>
        <v xml:space="preserve">                       </v>
      </c>
      <c r="AK213" t="str">
        <f t="shared" si="112"/>
        <v>0</v>
      </c>
      <c r="AL213" t="str">
        <f t="shared" si="113"/>
        <v xml:space="preserve">["VXP"] = 0; </v>
      </c>
      <c r="AM213" t="str">
        <f t="shared" si="114"/>
        <v>5</v>
      </c>
      <c r="AN213" t="str">
        <f t="shared" si="115"/>
        <v xml:space="preserve">["LP"] =  5; </v>
      </c>
      <c r="AO213" t="str">
        <f t="shared" si="116"/>
        <v>0</v>
      </c>
      <c r="AP213" t="str">
        <f t="shared" si="117"/>
        <v xml:space="preserve">["REP"] = 0; </v>
      </c>
      <c r="AQ213">
        <f>IF(LEN(L213)&gt;0,VLOOKUP(L213,Faction!A$2:B$77,2,FALSE),1)</f>
        <v>1</v>
      </c>
      <c r="AR213" t="str">
        <f t="shared" si="118"/>
        <v xml:space="preserve">["FACTION"] = 1; </v>
      </c>
      <c r="AS213" t="str">
        <f t="shared" si="119"/>
        <v xml:space="preserve">["TIER"] = 1; </v>
      </c>
      <c r="AT213" t="str">
        <f t="shared" si="120"/>
        <v xml:space="preserve">["MIN_LVL"] =  "20"; </v>
      </c>
      <c r="AU213" t="str">
        <f t="shared" si="121"/>
        <v/>
      </c>
      <c r="AV213" t="str">
        <f t="shared" si="122"/>
        <v xml:space="preserve">["NAME"] = { ["EN"] = "Harsh Words"; }; </v>
      </c>
      <c r="AW213" t="str">
        <f t="shared" si="123"/>
        <v xml:space="preserve">["LORE"] = { ["EN"] = "Learn how to unsettle your foe with your unrelenting assertions."; }; </v>
      </c>
      <c r="AX213" t="str">
        <f t="shared" si="124"/>
        <v xml:space="preserve">["SUMMARY"] = { ["EN"] = "Use Epic for the Ages, Ceaseless Argument or Essence of Flame 350 times"; }; </v>
      </c>
      <c r="AY213" t="str">
        <f t="shared" si="125"/>
        <v/>
      </c>
      <c r="AZ213" t="str">
        <f t="shared" si="126"/>
        <v>};</v>
      </c>
    </row>
    <row r="214" spans="1:52" x14ac:dyDescent="0.25">
      <c r="A214">
        <v>1879278965</v>
      </c>
      <c r="B214">
        <v>133</v>
      </c>
      <c r="C214" t="s">
        <v>380</v>
      </c>
      <c r="D214" t="s">
        <v>22</v>
      </c>
      <c r="E214" t="s">
        <v>291</v>
      </c>
      <c r="F214" t="s">
        <v>22</v>
      </c>
      <c r="J214">
        <v>5</v>
      </c>
      <c r="M214" t="s">
        <v>3039</v>
      </c>
      <c r="N214" t="s">
        <v>2106</v>
      </c>
      <c r="O214">
        <v>1</v>
      </c>
      <c r="P214">
        <v>30</v>
      </c>
      <c r="T214" t="str">
        <f t="shared" si="99"/>
        <v>[213] = {["ID"] = 1879278965; }; -- Epic Essay (Rune-keeper)</v>
      </c>
      <c r="U214" s="1" t="str">
        <f t="shared" si="100"/>
        <v>[213] = {["ID"] = 1879278965; ["SAVE_INDEX"] = 133; ["TYPE"] =  8; ["CRV"] = "Class";    ["SUBTYPE"] = 193;                        ["VXP"] = 0; ["LP"] =  5; ["REP"] = 0; ["FACTION"] = 1; ["TIER"] = 1; ["MIN_LVL"] =  "30"; ["NAME"] = { ["EN"] = "Epic Essay"; }; ["LORE"] = { ["EN"] = "Like all the great tales, your battles end in an epic conclusion."; }; ["SUMMARY"] = { ["EN"] = "Use Epic for the Ages, Ceaseless Argument or Essay of Fire 100 times"; }; };</v>
      </c>
      <c r="V214">
        <f t="shared" si="101"/>
        <v>213</v>
      </c>
      <c r="W214" t="str">
        <f t="shared" si="102"/>
        <v>[213] = {</v>
      </c>
      <c r="X214" t="str">
        <f t="shared" si="103"/>
        <v xml:space="preserve">["ID"] = 1879278965; </v>
      </c>
      <c r="Y214" t="str">
        <f t="shared" si="104"/>
        <v xml:space="preserve">["ID"] = 1879278965; </v>
      </c>
      <c r="Z214" t="str">
        <f t="shared" si="105"/>
        <v/>
      </c>
      <c r="AA214" t="str">
        <f t="shared" si="106"/>
        <v xml:space="preserve"> (Rune-keeper)</v>
      </c>
      <c r="AB214" s="1" t="str">
        <f t="shared" si="107"/>
        <v xml:space="preserve">["SAVE_INDEX"] = 133; </v>
      </c>
      <c r="AC214">
        <f>VLOOKUP(D214,Type!A$2:B$16,2,FALSE)</f>
        <v>8</v>
      </c>
      <c r="AD214" t="str">
        <f t="shared" si="108"/>
        <v xml:space="preserve">["TYPE"] =  8; </v>
      </c>
      <c r="AE214" t="str">
        <f t="shared" si="109"/>
        <v xml:space="preserve">["CRV"] = "Class";    </v>
      </c>
      <c r="AF214">
        <f>IF(AND(F214="Class",NOT(ISBLANK(E214))),VLOOKUP(E214,Class!A$1:B$12,2,FALSE),"")</f>
        <v>193</v>
      </c>
      <c r="AG214" t="str">
        <f>IF(AND(F214="Vocation",NOT(ISBLANK(E214))),VLOOKUP(E214,Vocation!A$1:B$8,2,FALSE),"")</f>
        <v/>
      </c>
      <c r="AH214" t="str">
        <f>IF(
  LEN(AF214)=0,
    IF(
    LEN(AG214)=0,
    "  0",
    CONCATENATE(REPT(" ",Vocation!B$12-LEN(AG214)),AG214)),
  CONCATENATE(REPT(" ",Vocation!B$12-LEN(AF214)),AF214))</f>
        <v>193</v>
      </c>
      <c r="AI214" t="str">
        <f t="shared" si="110"/>
        <v xml:space="preserve">["SUBTYPE"] = 193; </v>
      </c>
      <c r="AJ214" t="str">
        <f t="shared" si="111"/>
        <v xml:space="preserve">                       </v>
      </c>
      <c r="AK214" t="str">
        <f t="shared" si="112"/>
        <v>0</v>
      </c>
      <c r="AL214" t="str">
        <f t="shared" si="113"/>
        <v xml:space="preserve">["VXP"] = 0; </v>
      </c>
      <c r="AM214" t="str">
        <f t="shared" si="114"/>
        <v>5</v>
      </c>
      <c r="AN214" t="str">
        <f t="shared" si="115"/>
        <v xml:space="preserve">["LP"] =  5; </v>
      </c>
      <c r="AO214" t="str">
        <f t="shared" si="116"/>
        <v>0</v>
      </c>
      <c r="AP214" t="str">
        <f t="shared" si="117"/>
        <v xml:space="preserve">["REP"] = 0; </v>
      </c>
      <c r="AQ214">
        <f>IF(LEN(L214)&gt;0,VLOOKUP(L214,Faction!A$2:B$77,2,FALSE),1)</f>
        <v>1</v>
      </c>
      <c r="AR214" t="str">
        <f t="shared" si="118"/>
        <v xml:space="preserve">["FACTION"] = 1; </v>
      </c>
      <c r="AS214" t="str">
        <f t="shared" si="119"/>
        <v xml:space="preserve">["TIER"] = 1; </v>
      </c>
      <c r="AT214" t="str">
        <f t="shared" si="120"/>
        <v xml:space="preserve">["MIN_LVL"] =  "30"; </v>
      </c>
      <c r="AU214" t="str">
        <f t="shared" si="121"/>
        <v/>
      </c>
      <c r="AV214" t="str">
        <f t="shared" si="122"/>
        <v xml:space="preserve">["NAME"] = { ["EN"] = "Epic Essay"; }; </v>
      </c>
      <c r="AW214" t="str">
        <f t="shared" si="123"/>
        <v xml:space="preserve">["LORE"] = { ["EN"] = "Like all the great tales, your battles end in an epic conclusion."; }; </v>
      </c>
      <c r="AX214" t="str">
        <f t="shared" si="124"/>
        <v xml:space="preserve">["SUMMARY"] = { ["EN"] = "Use Epic for the Ages, Ceaseless Argument or Essay of Fire 100 times"; }; </v>
      </c>
      <c r="AY214" t="str">
        <f t="shared" si="125"/>
        <v/>
      </c>
      <c r="AZ214" t="str">
        <f t="shared" si="126"/>
        <v>};</v>
      </c>
    </row>
    <row r="215" spans="1:52" x14ac:dyDescent="0.25">
      <c r="A215">
        <v>1879277231</v>
      </c>
      <c r="B215">
        <v>340</v>
      </c>
      <c r="C215" s="2" t="s">
        <v>121</v>
      </c>
      <c r="D215" t="s">
        <v>22</v>
      </c>
      <c r="E215" t="s">
        <v>292</v>
      </c>
      <c r="F215" t="s">
        <v>22</v>
      </c>
      <c r="M215" t="s">
        <v>2820</v>
      </c>
      <c r="N215" t="s">
        <v>2047</v>
      </c>
      <c r="O215">
        <v>0</v>
      </c>
      <c r="P215">
        <v>30</v>
      </c>
      <c r="T215" t="str">
        <f t="shared" si="99"/>
        <v>[214] = {["ID"] = 1879277231; }; -- Class Deeds - Tier 5 (Warden)</v>
      </c>
      <c r="U215" s="1" t="str">
        <f t="shared" si="100"/>
        <v>[214] = {["ID"] = 1879277231; ["SAVE_INDEX"] = 340; ["TYPE"] =  8; ["CRV"] = "Class";    ["SUBTYPE"] = 194;                        ["VXP"] = 0; ["LP"] =  0; ["REP"] = 0; ["FACTION"] = 1; ["TIER"] = 0; ["MIN_LVL"] =  "30"; ["NAME"] = { ["EN"] = "Class Deeds - Tier 5"; }; ["LORE"] = { ["EN"] = "Complete these three deeds to earn a Class Trait Point."; }; ["SUMMARY"] = { ["EN"] = "Complete the quest A Defence in the Darkness, and deeds Efficient Shield-work and Perseverance"; }; };</v>
      </c>
      <c r="V215">
        <f t="shared" si="101"/>
        <v>214</v>
      </c>
      <c r="W215" t="str">
        <f t="shared" si="102"/>
        <v>[214] = {</v>
      </c>
      <c r="X215" t="str">
        <f t="shared" si="103"/>
        <v xml:space="preserve">["ID"] = 1879277231; </v>
      </c>
      <c r="Y215" t="str">
        <f t="shared" si="104"/>
        <v xml:space="preserve">["ID"] = 1879277231; </v>
      </c>
      <c r="Z215" t="str">
        <f t="shared" si="105"/>
        <v/>
      </c>
      <c r="AA215" t="str">
        <f t="shared" si="106"/>
        <v xml:space="preserve"> (Warden)</v>
      </c>
      <c r="AB215" s="1" t="str">
        <f t="shared" si="107"/>
        <v xml:space="preserve">["SAVE_INDEX"] = 340; </v>
      </c>
      <c r="AC215">
        <f>VLOOKUP(D215,Type!A$2:B$16,2,FALSE)</f>
        <v>8</v>
      </c>
      <c r="AD215" t="str">
        <f t="shared" si="108"/>
        <v xml:space="preserve">["TYPE"] =  8; </v>
      </c>
      <c r="AE215" t="str">
        <f t="shared" si="109"/>
        <v xml:space="preserve">["CRV"] = "Class";    </v>
      </c>
      <c r="AF215">
        <f>IF(AND(F215="Class",NOT(ISBLANK(E215))),VLOOKUP(E215,Class!A$1:B$12,2,FALSE),"")</f>
        <v>194</v>
      </c>
      <c r="AG215" t="str">
        <f>IF(AND(F215="Vocation",NOT(ISBLANK(E215))),VLOOKUP(E215,Vocation!A$1:B$8,2,FALSE),"")</f>
        <v/>
      </c>
      <c r="AH215" t="str">
        <f>IF(
  LEN(AF215)=0,
    IF(
    LEN(AG215)=0,
    "  0",
    CONCATENATE(REPT(" ",Vocation!B$12-LEN(AG215)),AG215)),
  CONCATENATE(REPT(" ",Vocation!B$12-LEN(AF215)),AF215))</f>
        <v>194</v>
      </c>
      <c r="AI215" t="str">
        <f t="shared" si="110"/>
        <v xml:space="preserve">["SUBTYPE"] = 194; </v>
      </c>
      <c r="AJ215" t="str">
        <f t="shared" si="111"/>
        <v xml:space="preserve">                       </v>
      </c>
      <c r="AK215" t="str">
        <f t="shared" si="112"/>
        <v>0</v>
      </c>
      <c r="AL215" t="str">
        <f t="shared" si="113"/>
        <v xml:space="preserve">["VXP"] = 0; </v>
      </c>
      <c r="AM215" t="str">
        <f t="shared" si="114"/>
        <v>0</v>
      </c>
      <c r="AN215" t="str">
        <f t="shared" si="115"/>
        <v xml:space="preserve">["LP"] =  0; </v>
      </c>
      <c r="AO215" t="str">
        <f t="shared" si="116"/>
        <v>0</v>
      </c>
      <c r="AP215" t="str">
        <f t="shared" si="117"/>
        <v xml:space="preserve">["REP"] = 0; </v>
      </c>
      <c r="AQ215">
        <f>IF(LEN(L215)&gt;0,VLOOKUP(L215,Faction!A$2:B$77,2,FALSE),1)</f>
        <v>1</v>
      </c>
      <c r="AR215" t="str">
        <f t="shared" si="118"/>
        <v xml:space="preserve">["FACTION"] = 1; </v>
      </c>
      <c r="AS215" t="str">
        <f t="shared" si="119"/>
        <v xml:space="preserve">["TIER"] = 0; </v>
      </c>
      <c r="AT215" t="str">
        <f t="shared" si="120"/>
        <v xml:space="preserve">["MIN_LVL"] =  "30"; </v>
      </c>
      <c r="AU215" t="str">
        <f t="shared" si="121"/>
        <v/>
      </c>
      <c r="AV215" t="str">
        <f t="shared" si="122"/>
        <v xml:space="preserve">["NAME"] = { ["EN"] = "Class Deeds - Tier 5"; }; </v>
      </c>
      <c r="AW215" t="str">
        <f t="shared" si="123"/>
        <v xml:space="preserve">["LORE"] = { ["EN"] = "Complete these three deeds to earn a Class Trait Point."; }; </v>
      </c>
      <c r="AX215" t="str">
        <f t="shared" si="124"/>
        <v xml:space="preserve">["SUMMARY"] = { ["EN"] = "Complete the quest A Defence in the Darkness, and deeds Efficient Shield-work and Perseverance"; }; </v>
      </c>
      <c r="AY215" t="str">
        <f t="shared" si="125"/>
        <v/>
      </c>
      <c r="AZ215" t="str">
        <f t="shared" si="126"/>
        <v>};</v>
      </c>
    </row>
    <row r="216" spans="1:52" x14ac:dyDescent="0.25">
      <c r="A216">
        <v>1879277250</v>
      </c>
      <c r="B216">
        <v>134</v>
      </c>
      <c r="C216" t="s">
        <v>381</v>
      </c>
      <c r="D216" t="s">
        <v>22</v>
      </c>
      <c r="E216" t="s">
        <v>292</v>
      </c>
      <c r="F216" t="s">
        <v>22</v>
      </c>
      <c r="J216">
        <v>5</v>
      </c>
      <c r="M216" t="s">
        <v>3040</v>
      </c>
      <c r="N216" t="s">
        <v>2021</v>
      </c>
      <c r="O216">
        <v>1</v>
      </c>
      <c r="P216">
        <v>20</v>
      </c>
      <c r="T216" t="str">
        <f t="shared" si="99"/>
        <v>[215] = {["ID"] = 1879277250; }; -- Efficient Shield-work (Warden)</v>
      </c>
      <c r="U216" s="1" t="str">
        <f t="shared" si="100"/>
        <v>[215] = {["ID"] = 1879277250; ["SAVE_INDEX"] = 134; ["TYPE"] =  8; ["CRV"] = "Class";    ["SUBTYPE"] = 194;                        ["VXP"] = 0; ["LP"] =  5; ["REP"] = 0; ["FACTION"] = 1; ["TIER"] = 1; ["MIN_LVL"] =  "20"; ["NAME"] = { ["EN"] = "Efficient Shield-work"; }; ["LORE"] = { ["EN"] = "Bring up your shield and never let it falter."; }; ["SUMMARY"] = { ["EN"] = "Block attacks 750 times"; }; };</v>
      </c>
      <c r="V216">
        <f t="shared" si="101"/>
        <v>215</v>
      </c>
      <c r="W216" t="str">
        <f t="shared" si="102"/>
        <v>[215] = {</v>
      </c>
      <c r="X216" t="str">
        <f t="shared" si="103"/>
        <v xml:space="preserve">["ID"] = 1879277250; </v>
      </c>
      <c r="Y216" t="str">
        <f t="shared" si="104"/>
        <v xml:space="preserve">["ID"] = 1879277250; </v>
      </c>
      <c r="Z216" t="str">
        <f t="shared" si="105"/>
        <v/>
      </c>
      <c r="AA216" t="str">
        <f t="shared" si="106"/>
        <v xml:space="preserve"> (Warden)</v>
      </c>
      <c r="AB216" s="1" t="str">
        <f t="shared" si="107"/>
        <v xml:space="preserve">["SAVE_INDEX"] = 134; </v>
      </c>
      <c r="AC216">
        <f>VLOOKUP(D216,Type!A$2:B$16,2,FALSE)</f>
        <v>8</v>
      </c>
      <c r="AD216" t="str">
        <f t="shared" si="108"/>
        <v xml:space="preserve">["TYPE"] =  8; </v>
      </c>
      <c r="AE216" t="str">
        <f t="shared" si="109"/>
        <v xml:space="preserve">["CRV"] = "Class";    </v>
      </c>
      <c r="AF216">
        <f>IF(AND(F216="Class",NOT(ISBLANK(E216))),VLOOKUP(E216,Class!A$1:B$12,2,FALSE),"")</f>
        <v>194</v>
      </c>
      <c r="AG216" t="str">
        <f>IF(AND(F216="Vocation",NOT(ISBLANK(E216))),VLOOKUP(E216,Vocation!A$1:B$8,2,FALSE),"")</f>
        <v/>
      </c>
      <c r="AH216" t="str">
        <f>IF(
  LEN(AF216)=0,
    IF(
    LEN(AG216)=0,
    "  0",
    CONCATENATE(REPT(" ",Vocation!B$12-LEN(AG216)),AG216)),
  CONCATENATE(REPT(" ",Vocation!B$12-LEN(AF216)),AF216))</f>
        <v>194</v>
      </c>
      <c r="AI216" t="str">
        <f t="shared" si="110"/>
        <v xml:space="preserve">["SUBTYPE"] = 194; </v>
      </c>
      <c r="AJ216" t="str">
        <f t="shared" si="111"/>
        <v xml:space="preserve">                       </v>
      </c>
      <c r="AK216" t="str">
        <f t="shared" si="112"/>
        <v>0</v>
      </c>
      <c r="AL216" t="str">
        <f t="shared" si="113"/>
        <v xml:space="preserve">["VXP"] = 0; </v>
      </c>
      <c r="AM216" t="str">
        <f t="shared" si="114"/>
        <v>5</v>
      </c>
      <c r="AN216" t="str">
        <f t="shared" si="115"/>
        <v xml:space="preserve">["LP"] =  5; </v>
      </c>
      <c r="AO216" t="str">
        <f t="shared" si="116"/>
        <v>0</v>
      </c>
      <c r="AP216" t="str">
        <f t="shared" si="117"/>
        <v xml:space="preserve">["REP"] = 0; </v>
      </c>
      <c r="AQ216">
        <f>IF(LEN(L216)&gt;0,VLOOKUP(L216,Faction!A$2:B$77,2,FALSE),1)</f>
        <v>1</v>
      </c>
      <c r="AR216" t="str">
        <f t="shared" si="118"/>
        <v xml:space="preserve">["FACTION"] = 1; </v>
      </c>
      <c r="AS216" t="str">
        <f t="shared" si="119"/>
        <v xml:space="preserve">["TIER"] = 1; </v>
      </c>
      <c r="AT216" t="str">
        <f t="shared" si="120"/>
        <v xml:space="preserve">["MIN_LVL"] =  "20"; </v>
      </c>
      <c r="AU216" t="str">
        <f t="shared" si="121"/>
        <v/>
      </c>
      <c r="AV216" t="str">
        <f t="shared" si="122"/>
        <v xml:space="preserve">["NAME"] = { ["EN"] = "Efficient Shield-work"; }; </v>
      </c>
      <c r="AW216" t="str">
        <f t="shared" si="123"/>
        <v xml:space="preserve">["LORE"] = { ["EN"] = "Bring up your shield and never let it falter."; }; </v>
      </c>
      <c r="AX216" t="str">
        <f t="shared" si="124"/>
        <v xml:space="preserve">["SUMMARY"] = { ["EN"] = "Block attacks 750 times"; }; </v>
      </c>
      <c r="AY216" t="str">
        <f t="shared" si="125"/>
        <v/>
      </c>
      <c r="AZ216" t="str">
        <f t="shared" si="126"/>
        <v>};</v>
      </c>
    </row>
    <row r="217" spans="1:52" x14ac:dyDescent="0.25">
      <c r="A217">
        <v>1879277310</v>
      </c>
      <c r="B217">
        <v>135</v>
      </c>
      <c r="C217" t="s">
        <v>382</v>
      </c>
      <c r="D217" t="s">
        <v>22</v>
      </c>
      <c r="E217" t="s">
        <v>292</v>
      </c>
      <c r="F217" t="s">
        <v>22</v>
      </c>
      <c r="J217">
        <v>5</v>
      </c>
      <c r="M217" t="s">
        <v>3041</v>
      </c>
      <c r="N217" t="s">
        <v>2019</v>
      </c>
      <c r="O217">
        <v>1</v>
      </c>
      <c r="P217">
        <v>30</v>
      </c>
      <c r="T217" t="str">
        <f t="shared" si="99"/>
        <v>[216] = {["ID"] = 1879277310; }; -- Perseverance (Warden)</v>
      </c>
      <c r="U217" s="1" t="str">
        <f t="shared" si="100"/>
        <v>[216] = {["ID"] = 1879277310; ["SAVE_INDEX"] = 135; ["TYPE"] =  8; ["CRV"] = "Class";    ["SUBTYPE"] = 194;                        ["VXP"] = 0; ["LP"] =  5; ["REP"] = 0; ["FACTION"] = 1; ["TIER"] = 1; ["MIN_LVL"] =  "30"; ["NAME"] = { ["EN"] = "Perseverance"; }; ["LORE"] = { ["EN"] = "Take your foe off their feet to allow yourself to recover."; }; ["SUMMARY"] = { ["EN"] = "Strike with Persevere 500 times"; }; };</v>
      </c>
      <c r="V217">
        <f t="shared" si="101"/>
        <v>216</v>
      </c>
      <c r="W217" t="str">
        <f t="shared" si="102"/>
        <v>[216] = {</v>
      </c>
      <c r="X217" t="str">
        <f t="shared" si="103"/>
        <v xml:space="preserve">["ID"] = 1879277310; </v>
      </c>
      <c r="Y217" t="str">
        <f t="shared" si="104"/>
        <v xml:space="preserve">["ID"] = 1879277310; </v>
      </c>
      <c r="Z217" t="str">
        <f t="shared" si="105"/>
        <v/>
      </c>
      <c r="AA217" t="str">
        <f t="shared" si="106"/>
        <v xml:space="preserve"> (Warden)</v>
      </c>
      <c r="AB217" s="1" t="str">
        <f t="shared" si="107"/>
        <v xml:space="preserve">["SAVE_INDEX"] = 135; </v>
      </c>
      <c r="AC217">
        <f>VLOOKUP(D217,Type!A$2:B$16,2,FALSE)</f>
        <v>8</v>
      </c>
      <c r="AD217" t="str">
        <f t="shared" si="108"/>
        <v xml:space="preserve">["TYPE"] =  8; </v>
      </c>
      <c r="AE217" t="str">
        <f t="shared" si="109"/>
        <v xml:space="preserve">["CRV"] = "Class";    </v>
      </c>
      <c r="AF217">
        <f>IF(AND(F217="Class",NOT(ISBLANK(E217))),VLOOKUP(E217,Class!A$1:B$12,2,FALSE),"")</f>
        <v>194</v>
      </c>
      <c r="AG217" t="str">
        <f>IF(AND(F217="Vocation",NOT(ISBLANK(E217))),VLOOKUP(E217,Vocation!A$1:B$8,2,FALSE),"")</f>
        <v/>
      </c>
      <c r="AH217" t="str">
        <f>IF(
  LEN(AF217)=0,
    IF(
    LEN(AG217)=0,
    "  0",
    CONCATENATE(REPT(" ",Vocation!B$12-LEN(AG217)),AG217)),
  CONCATENATE(REPT(" ",Vocation!B$12-LEN(AF217)),AF217))</f>
        <v>194</v>
      </c>
      <c r="AI217" t="str">
        <f t="shared" si="110"/>
        <v xml:space="preserve">["SUBTYPE"] = 194; </v>
      </c>
      <c r="AJ217" t="str">
        <f t="shared" si="111"/>
        <v xml:space="preserve">                       </v>
      </c>
      <c r="AK217" t="str">
        <f t="shared" si="112"/>
        <v>0</v>
      </c>
      <c r="AL217" t="str">
        <f t="shared" si="113"/>
        <v xml:space="preserve">["VXP"] = 0; </v>
      </c>
      <c r="AM217" t="str">
        <f t="shared" si="114"/>
        <v>5</v>
      </c>
      <c r="AN217" t="str">
        <f t="shared" si="115"/>
        <v xml:space="preserve">["LP"] =  5; </v>
      </c>
      <c r="AO217" t="str">
        <f t="shared" si="116"/>
        <v>0</v>
      </c>
      <c r="AP217" t="str">
        <f t="shared" si="117"/>
        <v xml:space="preserve">["REP"] = 0; </v>
      </c>
      <c r="AQ217">
        <f>IF(LEN(L217)&gt;0,VLOOKUP(L217,Faction!A$2:B$77,2,FALSE),1)</f>
        <v>1</v>
      </c>
      <c r="AR217" t="str">
        <f t="shared" si="118"/>
        <v xml:space="preserve">["FACTION"] = 1; </v>
      </c>
      <c r="AS217" t="str">
        <f t="shared" si="119"/>
        <v xml:space="preserve">["TIER"] = 1; </v>
      </c>
      <c r="AT217" t="str">
        <f t="shared" si="120"/>
        <v xml:space="preserve">["MIN_LVL"] =  "30"; </v>
      </c>
      <c r="AU217" t="str">
        <f t="shared" si="121"/>
        <v/>
      </c>
      <c r="AV217" t="str">
        <f t="shared" si="122"/>
        <v xml:space="preserve">["NAME"] = { ["EN"] = "Perseverance"; }; </v>
      </c>
      <c r="AW217" t="str">
        <f t="shared" si="123"/>
        <v xml:space="preserve">["LORE"] = { ["EN"] = "Take your foe off their feet to allow yourself to recover."; }; </v>
      </c>
      <c r="AX217" t="str">
        <f t="shared" si="124"/>
        <v xml:space="preserve">["SUMMARY"] = { ["EN"] = "Strike with Persevere 500 times"; }; </v>
      </c>
      <c r="AY217" t="str">
        <f t="shared" si="125"/>
        <v/>
      </c>
      <c r="AZ217" t="str">
        <f t="shared" si="126"/>
        <v>};</v>
      </c>
    </row>
    <row r="218" spans="1:52" x14ac:dyDescent="0.25">
      <c r="A218">
        <v>1879317538</v>
      </c>
      <c r="B218">
        <v>341</v>
      </c>
      <c r="C218" s="2" t="s">
        <v>122</v>
      </c>
      <c r="D218" t="s">
        <v>22</v>
      </c>
      <c r="E218" t="s">
        <v>117</v>
      </c>
      <c r="F218" t="s">
        <v>22</v>
      </c>
      <c r="M218" t="s">
        <v>2821</v>
      </c>
      <c r="N218" t="s">
        <v>2047</v>
      </c>
      <c r="O218">
        <v>0</v>
      </c>
      <c r="P218">
        <v>40</v>
      </c>
      <c r="T218" t="str">
        <f t="shared" si="99"/>
        <v>[217] = {["ID"] = 1879317538; }; -- Class Deeds - Tier 6 (Beorning)</v>
      </c>
      <c r="U218" s="1" t="str">
        <f t="shared" si="100"/>
        <v>[217] = {["ID"] = 1879317538; ["SAVE_INDEX"] = 341; ["TYPE"] =  8; ["CRV"] = "Class";    ["SUBTYPE"] = 214;                        ["VXP"] = 0; ["LP"] =  0; ["REP"] = 0; ["FACTION"] = 1; ["TIER"] = 0; ["MIN_LVL"] =  "40"; ["NAME"] = { ["EN"] = "Class Deeds - Tier 6"; }; ["LORE"] = { ["EN"] = "Complete these three deeds to earn a Class Trait Point."; }; ["SUMMARY"] = { ["EN"] = "Complete Overwhelming Strength, To Battle!, and Stand Firm"; }; };</v>
      </c>
      <c r="V218">
        <f t="shared" si="101"/>
        <v>217</v>
      </c>
      <c r="W218" t="str">
        <f t="shared" si="102"/>
        <v>[217] = {</v>
      </c>
      <c r="X218" t="str">
        <f t="shared" si="103"/>
        <v xml:space="preserve">["ID"] = 1879317538; </v>
      </c>
      <c r="Y218" t="str">
        <f t="shared" si="104"/>
        <v xml:space="preserve">["ID"] = 1879317538; </v>
      </c>
      <c r="Z218" t="str">
        <f t="shared" si="105"/>
        <v/>
      </c>
      <c r="AA218" t="str">
        <f t="shared" si="106"/>
        <v xml:space="preserve"> (Beorning)</v>
      </c>
      <c r="AB218" s="1" t="str">
        <f t="shared" si="107"/>
        <v xml:space="preserve">["SAVE_INDEX"] = 341; </v>
      </c>
      <c r="AC218">
        <f>VLOOKUP(D218,Type!A$2:B$16,2,FALSE)</f>
        <v>8</v>
      </c>
      <c r="AD218" t="str">
        <f t="shared" si="108"/>
        <v xml:space="preserve">["TYPE"] =  8; </v>
      </c>
      <c r="AE218" t="str">
        <f t="shared" si="109"/>
        <v xml:space="preserve">["CRV"] = "Class";    </v>
      </c>
      <c r="AF218">
        <f>IF(AND(F218="Class",NOT(ISBLANK(E218))),VLOOKUP(E218,Class!A$1:B$12,2,FALSE),"")</f>
        <v>214</v>
      </c>
      <c r="AG218" t="str">
        <f>IF(AND(F218="Vocation",NOT(ISBLANK(E218))),VLOOKUP(E218,Vocation!A$1:B$8,2,FALSE),"")</f>
        <v/>
      </c>
      <c r="AH218" t="str">
        <f>IF(
  LEN(AF218)=0,
    IF(
    LEN(AG218)=0,
    "  0",
    CONCATENATE(REPT(" ",Vocation!B$12-LEN(AG218)),AG218)),
  CONCATENATE(REPT(" ",Vocation!B$12-LEN(AF218)),AF218))</f>
        <v>214</v>
      </c>
      <c r="AI218" t="str">
        <f t="shared" si="110"/>
        <v xml:space="preserve">["SUBTYPE"] = 214; </v>
      </c>
      <c r="AJ218" t="str">
        <f t="shared" si="111"/>
        <v xml:space="preserve">                       </v>
      </c>
      <c r="AK218" t="str">
        <f t="shared" si="112"/>
        <v>0</v>
      </c>
      <c r="AL218" t="str">
        <f t="shared" si="113"/>
        <v xml:space="preserve">["VXP"] = 0; </v>
      </c>
      <c r="AM218" t="str">
        <f t="shared" si="114"/>
        <v>0</v>
      </c>
      <c r="AN218" t="str">
        <f t="shared" si="115"/>
        <v xml:space="preserve">["LP"] =  0; </v>
      </c>
      <c r="AO218" t="str">
        <f t="shared" si="116"/>
        <v>0</v>
      </c>
      <c r="AP218" t="str">
        <f t="shared" si="117"/>
        <v xml:space="preserve">["REP"] = 0; </v>
      </c>
      <c r="AQ218">
        <f>IF(LEN(L218)&gt;0,VLOOKUP(L218,Faction!A$2:B$77,2,FALSE),1)</f>
        <v>1</v>
      </c>
      <c r="AR218" t="str">
        <f t="shared" si="118"/>
        <v xml:space="preserve">["FACTION"] = 1; </v>
      </c>
      <c r="AS218" t="str">
        <f t="shared" si="119"/>
        <v xml:space="preserve">["TIER"] = 0; </v>
      </c>
      <c r="AT218" t="str">
        <f t="shared" si="120"/>
        <v xml:space="preserve">["MIN_LVL"] =  "40"; </v>
      </c>
      <c r="AU218" t="str">
        <f t="shared" si="121"/>
        <v/>
      </c>
      <c r="AV218" t="str">
        <f t="shared" si="122"/>
        <v xml:space="preserve">["NAME"] = { ["EN"] = "Class Deeds - Tier 6"; }; </v>
      </c>
      <c r="AW218" t="str">
        <f t="shared" si="123"/>
        <v xml:space="preserve">["LORE"] = { ["EN"] = "Complete these three deeds to earn a Class Trait Point."; }; </v>
      </c>
      <c r="AX218" t="str">
        <f t="shared" si="124"/>
        <v xml:space="preserve">["SUMMARY"] = { ["EN"] = "Complete Overwhelming Strength, To Battle!, and Stand Firm"; }; </v>
      </c>
      <c r="AY218" t="str">
        <f t="shared" si="125"/>
        <v/>
      </c>
      <c r="AZ218" t="str">
        <f t="shared" si="126"/>
        <v>};</v>
      </c>
    </row>
    <row r="219" spans="1:52" x14ac:dyDescent="0.25">
      <c r="A219">
        <v>1879317521</v>
      </c>
      <c r="B219">
        <v>137</v>
      </c>
      <c r="C219" t="s">
        <v>135</v>
      </c>
      <c r="D219" t="s">
        <v>22</v>
      </c>
      <c r="E219" t="s">
        <v>117</v>
      </c>
      <c r="F219" t="s">
        <v>22</v>
      </c>
      <c r="J219">
        <v>5</v>
      </c>
      <c r="M219" t="s">
        <v>159</v>
      </c>
      <c r="N219" t="s">
        <v>2119</v>
      </c>
      <c r="O219">
        <v>1</v>
      </c>
      <c r="P219">
        <v>30</v>
      </c>
      <c r="T219" t="str">
        <f t="shared" si="99"/>
        <v>[218] = {["ID"] = 1879317521; }; -- Overwhelming Strength (Beorning)</v>
      </c>
      <c r="U219" s="1" t="str">
        <f t="shared" si="100"/>
        <v>[218] = {["ID"] = 1879317521; ["SAVE_INDEX"] = 137; ["TYPE"] =  8; ["CRV"] = "Class";    ["SUBTYPE"] = 214;                        ["VXP"] = 0; ["LP"] =  5; ["REP"] = 0; ["FACTION"] = 1; ["TIER"] = 1; ["MIN_LVL"] =  "30"; ["NAME"] = { ["EN"] = "Overwhelming Strength"; }; ["LORE"] = { ["EN"] = "Use a flurry of fierce strikes to break even the most hardened foe."; }; ["SUMMARY"] = { ["EN"] = "Use Relentless Maul 150 times"; }; };</v>
      </c>
      <c r="V219">
        <f t="shared" si="101"/>
        <v>218</v>
      </c>
      <c r="W219" t="str">
        <f t="shared" si="102"/>
        <v>[218] = {</v>
      </c>
      <c r="X219" t="str">
        <f t="shared" si="103"/>
        <v xml:space="preserve">["ID"] = 1879317521; </v>
      </c>
      <c r="Y219" t="str">
        <f t="shared" si="104"/>
        <v xml:space="preserve">["ID"] = 1879317521; </v>
      </c>
      <c r="Z219" t="str">
        <f t="shared" si="105"/>
        <v/>
      </c>
      <c r="AA219" t="str">
        <f t="shared" si="106"/>
        <v xml:space="preserve"> (Beorning)</v>
      </c>
      <c r="AB219" s="1" t="str">
        <f t="shared" si="107"/>
        <v xml:space="preserve">["SAVE_INDEX"] = 137; </v>
      </c>
      <c r="AC219">
        <f>VLOOKUP(D219,Type!A$2:B$16,2,FALSE)</f>
        <v>8</v>
      </c>
      <c r="AD219" t="str">
        <f t="shared" si="108"/>
        <v xml:space="preserve">["TYPE"] =  8; </v>
      </c>
      <c r="AE219" t="str">
        <f t="shared" si="109"/>
        <v xml:space="preserve">["CRV"] = "Class";    </v>
      </c>
      <c r="AF219">
        <f>IF(AND(F219="Class",NOT(ISBLANK(E219))),VLOOKUP(E219,Class!A$1:B$12,2,FALSE),"")</f>
        <v>214</v>
      </c>
      <c r="AG219" t="str">
        <f>IF(AND(F219="Vocation",NOT(ISBLANK(E219))),VLOOKUP(E219,Vocation!A$1:B$8,2,FALSE),"")</f>
        <v/>
      </c>
      <c r="AH219" t="str">
        <f>IF(
  LEN(AF219)=0,
    IF(
    LEN(AG219)=0,
    "  0",
    CONCATENATE(REPT(" ",Vocation!B$12-LEN(AG219)),AG219)),
  CONCATENATE(REPT(" ",Vocation!B$12-LEN(AF219)),AF219))</f>
        <v>214</v>
      </c>
      <c r="AI219" t="str">
        <f t="shared" si="110"/>
        <v xml:space="preserve">["SUBTYPE"] = 214; </v>
      </c>
      <c r="AJ219" t="str">
        <f t="shared" si="111"/>
        <v xml:space="preserve">                       </v>
      </c>
      <c r="AK219" t="str">
        <f t="shared" si="112"/>
        <v>0</v>
      </c>
      <c r="AL219" t="str">
        <f t="shared" si="113"/>
        <v xml:space="preserve">["VXP"] = 0; </v>
      </c>
      <c r="AM219" t="str">
        <f t="shared" si="114"/>
        <v>5</v>
      </c>
      <c r="AN219" t="str">
        <f t="shared" si="115"/>
        <v xml:space="preserve">["LP"] =  5; </v>
      </c>
      <c r="AO219" t="str">
        <f t="shared" si="116"/>
        <v>0</v>
      </c>
      <c r="AP219" t="str">
        <f t="shared" si="117"/>
        <v xml:space="preserve">["REP"] = 0; </v>
      </c>
      <c r="AQ219">
        <f>IF(LEN(L219)&gt;0,VLOOKUP(L219,Faction!A$2:B$77,2,FALSE),1)</f>
        <v>1</v>
      </c>
      <c r="AR219" t="str">
        <f t="shared" si="118"/>
        <v xml:space="preserve">["FACTION"] = 1; </v>
      </c>
      <c r="AS219" t="str">
        <f t="shared" si="119"/>
        <v xml:space="preserve">["TIER"] = 1; </v>
      </c>
      <c r="AT219" t="str">
        <f t="shared" si="120"/>
        <v xml:space="preserve">["MIN_LVL"] =  "30"; </v>
      </c>
      <c r="AU219" t="str">
        <f t="shared" si="121"/>
        <v/>
      </c>
      <c r="AV219" t="str">
        <f t="shared" si="122"/>
        <v xml:space="preserve">["NAME"] = { ["EN"] = "Overwhelming Strength"; }; </v>
      </c>
      <c r="AW219" t="str">
        <f t="shared" si="123"/>
        <v xml:space="preserve">["LORE"] = { ["EN"] = "Use a flurry of fierce strikes to break even the most hardened foe."; }; </v>
      </c>
      <c r="AX219" t="str">
        <f t="shared" si="124"/>
        <v xml:space="preserve">["SUMMARY"] = { ["EN"] = "Use Relentless Maul 150 times"; }; </v>
      </c>
      <c r="AY219" t="str">
        <f t="shared" si="125"/>
        <v/>
      </c>
      <c r="AZ219" t="str">
        <f t="shared" si="126"/>
        <v>};</v>
      </c>
    </row>
    <row r="220" spans="1:52" x14ac:dyDescent="0.25">
      <c r="A220">
        <v>1879317544</v>
      </c>
      <c r="B220">
        <v>138</v>
      </c>
      <c r="C220" t="s">
        <v>136</v>
      </c>
      <c r="D220" t="s">
        <v>22</v>
      </c>
      <c r="E220" t="s">
        <v>117</v>
      </c>
      <c r="F220" t="s">
        <v>22</v>
      </c>
      <c r="J220">
        <v>5</v>
      </c>
      <c r="M220" t="s">
        <v>160</v>
      </c>
      <c r="N220" t="s">
        <v>2134</v>
      </c>
      <c r="O220">
        <v>1</v>
      </c>
      <c r="P220">
        <v>30</v>
      </c>
      <c r="T220" t="str">
        <f t="shared" si="99"/>
        <v>[219] = {["ID"] = 1879317544; }; -- To Battle! (Beorning)</v>
      </c>
      <c r="U220" s="1" t="str">
        <f t="shared" si="100"/>
        <v>[219] = {["ID"] = 1879317544; ["SAVE_INDEX"] = 138; ["TYPE"] =  8; ["CRV"] = "Class";    ["SUBTYPE"] = 214;                        ["VXP"] = 0; ["LP"] =  5; ["REP"] = 0; ["FACTION"] = 1; ["TIER"] = 1; ["MIN_LVL"] =  "30"; ["NAME"] = { ["EN"] = "To Battle!"; }; ["LORE"] = { ["EN"] = "Few things are quite as terrifying as the sight of a Beorning bounding into battle."; }; ["SUMMARY"] = { ["EN"] = "Use Rush 250 times"; }; };</v>
      </c>
      <c r="V220">
        <f t="shared" si="101"/>
        <v>219</v>
      </c>
      <c r="W220" t="str">
        <f t="shared" si="102"/>
        <v>[219] = {</v>
      </c>
      <c r="X220" t="str">
        <f t="shared" si="103"/>
        <v xml:space="preserve">["ID"] = 1879317544; </v>
      </c>
      <c r="Y220" t="str">
        <f t="shared" si="104"/>
        <v xml:space="preserve">["ID"] = 1879317544; </v>
      </c>
      <c r="Z220" t="str">
        <f t="shared" si="105"/>
        <v/>
      </c>
      <c r="AA220" t="str">
        <f t="shared" si="106"/>
        <v xml:space="preserve"> (Beorning)</v>
      </c>
      <c r="AB220" s="1" t="str">
        <f t="shared" si="107"/>
        <v xml:space="preserve">["SAVE_INDEX"] = 138; </v>
      </c>
      <c r="AC220">
        <f>VLOOKUP(D220,Type!A$2:B$16,2,FALSE)</f>
        <v>8</v>
      </c>
      <c r="AD220" t="str">
        <f t="shared" si="108"/>
        <v xml:space="preserve">["TYPE"] =  8; </v>
      </c>
      <c r="AE220" t="str">
        <f t="shared" si="109"/>
        <v xml:space="preserve">["CRV"] = "Class";    </v>
      </c>
      <c r="AF220">
        <f>IF(AND(F220="Class",NOT(ISBLANK(E220))),VLOOKUP(E220,Class!A$1:B$12,2,FALSE),"")</f>
        <v>214</v>
      </c>
      <c r="AG220" t="str">
        <f>IF(AND(F220="Vocation",NOT(ISBLANK(E220))),VLOOKUP(E220,Vocation!A$1:B$8,2,FALSE),"")</f>
        <v/>
      </c>
      <c r="AH220" t="str">
        <f>IF(
  LEN(AF220)=0,
    IF(
    LEN(AG220)=0,
    "  0",
    CONCATENATE(REPT(" ",Vocation!B$12-LEN(AG220)),AG220)),
  CONCATENATE(REPT(" ",Vocation!B$12-LEN(AF220)),AF220))</f>
        <v>214</v>
      </c>
      <c r="AI220" t="str">
        <f t="shared" si="110"/>
        <v xml:space="preserve">["SUBTYPE"] = 214; </v>
      </c>
      <c r="AJ220" t="str">
        <f t="shared" si="111"/>
        <v xml:space="preserve">                       </v>
      </c>
      <c r="AK220" t="str">
        <f t="shared" si="112"/>
        <v>0</v>
      </c>
      <c r="AL220" t="str">
        <f t="shared" si="113"/>
        <v xml:space="preserve">["VXP"] = 0; </v>
      </c>
      <c r="AM220" t="str">
        <f t="shared" si="114"/>
        <v>5</v>
      </c>
      <c r="AN220" t="str">
        <f t="shared" si="115"/>
        <v xml:space="preserve">["LP"] =  5; </v>
      </c>
      <c r="AO220" t="str">
        <f t="shared" si="116"/>
        <v>0</v>
      </c>
      <c r="AP220" t="str">
        <f t="shared" si="117"/>
        <v xml:space="preserve">["REP"] = 0; </v>
      </c>
      <c r="AQ220">
        <f>IF(LEN(L220)&gt;0,VLOOKUP(L220,Faction!A$2:B$77,2,FALSE),1)</f>
        <v>1</v>
      </c>
      <c r="AR220" t="str">
        <f t="shared" si="118"/>
        <v xml:space="preserve">["FACTION"] = 1; </v>
      </c>
      <c r="AS220" t="str">
        <f t="shared" si="119"/>
        <v xml:space="preserve">["TIER"] = 1; </v>
      </c>
      <c r="AT220" t="str">
        <f t="shared" si="120"/>
        <v xml:space="preserve">["MIN_LVL"] =  "30"; </v>
      </c>
      <c r="AU220" t="str">
        <f t="shared" si="121"/>
        <v/>
      </c>
      <c r="AV220" t="str">
        <f t="shared" si="122"/>
        <v xml:space="preserve">["NAME"] = { ["EN"] = "To Battle!"; }; </v>
      </c>
      <c r="AW220" t="str">
        <f t="shared" si="123"/>
        <v xml:space="preserve">["LORE"] = { ["EN"] = "Few things are quite as terrifying as the sight of a Beorning bounding into battle."; }; </v>
      </c>
      <c r="AX220" t="str">
        <f t="shared" si="124"/>
        <v xml:space="preserve">["SUMMARY"] = { ["EN"] = "Use Rush 250 times"; }; </v>
      </c>
      <c r="AY220" t="str">
        <f t="shared" si="125"/>
        <v/>
      </c>
      <c r="AZ220" t="str">
        <f t="shared" si="126"/>
        <v>};</v>
      </c>
    </row>
    <row r="221" spans="1:52" x14ac:dyDescent="0.25">
      <c r="A221">
        <v>1879317541</v>
      </c>
      <c r="B221">
        <v>139</v>
      </c>
      <c r="C221" t="s">
        <v>137</v>
      </c>
      <c r="D221" t="s">
        <v>22</v>
      </c>
      <c r="E221" t="s">
        <v>117</v>
      </c>
      <c r="F221" t="s">
        <v>22</v>
      </c>
      <c r="J221">
        <v>5</v>
      </c>
      <c r="M221" t="s">
        <v>161</v>
      </c>
      <c r="N221" t="s">
        <v>2132</v>
      </c>
      <c r="O221">
        <v>1</v>
      </c>
      <c r="P221">
        <v>40</v>
      </c>
      <c r="T221" t="str">
        <f t="shared" si="99"/>
        <v>[220] = {["ID"] = 1879317541; }; -- Stand Firm (Beorning)</v>
      </c>
      <c r="U221" s="1" t="str">
        <f t="shared" si="100"/>
        <v>[220] = {["ID"] = 1879317541; ["SAVE_INDEX"] = 139; ["TYPE"] =  8; ["CRV"] = "Class";    ["SUBTYPE"] = 214;                        ["VXP"] = 0; ["LP"] =  5; ["REP"] = 0; ["FACTION"] = 1; ["TIER"] = 1; ["MIN_LVL"] =  "40"; ["NAME"] = { ["EN"] = "Stand Firm"; }; ["LORE"] = { ["EN"] = "Renew yourself in the midst of battle."; }; ["SUMMARY"] = { ["EN"] = "Use Bracing Roar 50 times"; }; };</v>
      </c>
      <c r="V221">
        <f t="shared" si="101"/>
        <v>220</v>
      </c>
      <c r="W221" t="str">
        <f t="shared" si="102"/>
        <v>[220] = {</v>
      </c>
      <c r="X221" t="str">
        <f t="shared" si="103"/>
        <v xml:space="preserve">["ID"] = 1879317541; </v>
      </c>
      <c r="Y221" t="str">
        <f t="shared" si="104"/>
        <v xml:space="preserve">["ID"] = 1879317541; </v>
      </c>
      <c r="Z221" t="str">
        <f t="shared" si="105"/>
        <v/>
      </c>
      <c r="AA221" t="str">
        <f t="shared" si="106"/>
        <v xml:space="preserve"> (Beorning)</v>
      </c>
      <c r="AB221" s="1" t="str">
        <f t="shared" si="107"/>
        <v xml:space="preserve">["SAVE_INDEX"] = 139; </v>
      </c>
      <c r="AC221">
        <f>VLOOKUP(D221,Type!A$2:B$16,2,FALSE)</f>
        <v>8</v>
      </c>
      <c r="AD221" t="str">
        <f t="shared" si="108"/>
        <v xml:space="preserve">["TYPE"] =  8; </v>
      </c>
      <c r="AE221" t="str">
        <f t="shared" si="109"/>
        <v xml:space="preserve">["CRV"] = "Class";    </v>
      </c>
      <c r="AF221">
        <f>IF(AND(F221="Class",NOT(ISBLANK(E221))),VLOOKUP(E221,Class!A$1:B$12,2,FALSE),"")</f>
        <v>214</v>
      </c>
      <c r="AG221" t="str">
        <f>IF(AND(F221="Vocation",NOT(ISBLANK(E221))),VLOOKUP(E221,Vocation!A$1:B$8,2,FALSE),"")</f>
        <v/>
      </c>
      <c r="AH221" t="str">
        <f>IF(
  LEN(AF221)=0,
    IF(
    LEN(AG221)=0,
    "  0",
    CONCATENATE(REPT(" ",Vocation!B$12-LEN(AG221)),AG221)),
  CONCATENATE(REPT(" ",Vocation!B$12-LEN(AF221)),AF221))</f>
        <v>214</v>
      </c>
      <c r="AI221" t="str">
        <f t="shared" si="110"/>
        <v xml:space="preserve">["SUBTYPE"] = 214; </v>
      </c>
      <c r="AJ221" t="str">
        <f t="shared" si="111"/>
        <v xml:space="preserve">                       </v>
      </c>
      <c r="AK221" t="str">
        <f t="shared" si="112"/>
        <v>0</v>
      </c>
      <c r="AL221" t="str">
        <f t="shared" si="113"/>
        <v xml:space="preserve">["VXP"] = 0; </v>
      </c>
      <c r="AM221" t="str">
        <f t="shared" si="114"/>
        <v>5</v>
      </c>
      <c r="AN221" t="str">
        <f t="shared" si="115"/>
        <v xml:space="preserve">["LP"] =  5; </v>
      </c>
      <c r="AO221" t="str">
        <f t="shared" si="116"/>
        <v>0</v>
      </c>
      <c r="AP221" t="str">
        <f t="shared" si="117"/>
        <v xml:space="preserve">["REP"] = 0; </v>
      </c>
      <c r="AQ221">
        <f>IF(LEN(L221)&gt;0,VLOOKUP(L221,Faction!A$2:B$77,2,FALSE),1)</f>
        <v>1</v>
      </c>
      <c r="AR221" t="str">
        <f t="shared" si="118"/>
        <v xml:space="preserve">["FACTION"] = 1; </v>
      </c>
      <c r="AS221" t="str">
        <f t="shared" si="119"/>
        <v xml:space="preserve">["TIER"] = 1; </v>
      </c>
      <c r="AT221" t="str">
        <f t="shared" si="120"/>
        <v xml:space="preserve">["MIN_LVL"] =  "40"; </v>
      </c>
      <c r="AU221" t="str">
        <f t="shared" si="121"/>
        <v/>
      </c>
      <c r="AV221" t="str">
        <f t="shared" si="122"/>
        <v xml:space="preserve">["NAME"] = { ["EN"] = "Stand Firm"; }; </v>
      </c>
      <c r="AW221" t="str">
        <f t="shared" si="123"/>
        <v xml:space="preserve">["LORE"] = { ["EN"] = "Renew yourself in the midst of battle."; }; </v>
      </c>
      <c r="AX221" t="str">
        <f t="shared" si="124"/>
        <v xml:space="preserve">["SUMMARY"] = { ["EN"] = "Use Bracing Roar 50 times"; }; </v>
      </c>
      <c r="AY221" t="str">
        <f t="shared" si="125"/>
        <v/>
      </c>
      <c r="AZ221" t="str">
        <f t="shared" si="126"/>
        <v>};</v>
      </c>
    </row>
    <row r="222" spans="1:52" x14ac:dyDescent="0.25">
      <c r="A222">
        <v>1879428332</v>
      </c>
      <c r="B222">
        <v>429</v>
      </c>
      <c r="C222" s="2" t="s">
        <v>122</v>
      </c>
      <c r="D222" t="s">
        <v>22</v>
      </c>
      <c r="E222" t="s">
        <v>3224</v>
      </c>
      <c r="F222" t="s">
        <v>22</v>
      </c>
      <c r="M222" t="s">
        <v>3276</v>
      </c>
      <c r="N222" t="s">
        <v>2047</v>
      </c>
      <c r="O222">
        <v>0</v>
      </c>
      <c r="P222">
        <v>40</v>
      </c>
      <c r="T222" t="str">
        <f t="shared" si="99"/>
        <v>[221] = {["ID"] = 1879428332; }; -- Class Deeds - Tier 6 (Brawler)</v>
      </c>
      <c r="U222" s="1" t="str">
        <f t="shared" si="100"/>
        <v>[221] = {["ID"] = 1879428332; ["SAVE_INDEX"] = 429; ["TYPE"] =  8; ["CRV"] = "Class";    ["SUBTYPE"] = 215;                        ["VXP"] = 0; ["LP"] =  0; ["REP"] = 0; ["FACTION"] = 1; ["TIER"] = 0; ["MIN_LVL"] =  "40"; ["NAME"] = { ["EN"] = "Class Deeds - Tier 6"; }; ["LORE"] = { ["EN"] = "Complete these three deeds to earn a Class Trait Point."; }; ["SUMMARY"] = { ["EN"] = "Complete Opening Move, Crowd Control, and The Proper Stance"; }; };</v>
      </c>
      <c r="V222">
        <f t="shared" si="101"/>
        <v>221</v>
      </c>
      <c r="W222" t="str">
        <f t="shared" si="102"/>
        <v>[221] = {</v>
      </c>
      <c r="X222" t="str">
        <f t="shared" si="103"/>
        <v xml:space="preserve">["ID"] = 1879428332; </v>
      </c>
      <c r="Y222" t="str">
        <f t="shared" si="104"/>
        <v xml:space="preserve">["ID"] = 1879428332; </v>
      </c>
      <c r="Z222" t="str">
        <f t="shared" si="105"/>
        <v/>
      </c>
      <c r="AA222" t="str">
        <f t="shared" si="106"/>
        <v xml:space="preserve"> (Brawler)</v>
      </c>
      <c r="AB222" s="1" t="str">
        <f t="shared" si="107"/>
        <v xml:space="preserve">["SAVE_INDEX"] = 429; </v>
      </c>
      <c r="AC222">
        <f>VLOOKUP(D222,Type!A$2:B$16,2,FALSE)</f>
        <v>8</v>
      </c>
      <c r="AD222" t="str">
        <f t="shared" si="108"/>
        <v xml:space="preserve">["TYPE"] =  8; </v>
      </c>
      <c r="AE222" t="str">
        <f t="shared" si="109"/>
        <v xml:space="preserve">["CRV"] = "Class";    </v>
      </c>
      <c r="AF222">
        <f>IF(AND(F222="Class",NOT(ISBLANK(E222))),VLOOKUP(E222,Class!A$1:B$12,2,FALSE),"")</f>
        <v>215</v>
      </c>
      <c r="AG222" t="str">
        <f>IF(AND(F222="Vocation",NOT(ISBLANK(E222))),VLOOKUP(E222,Vocation!A$1:B$8,2,FALSE),"")</f>
        <v/>
      </c>
      <c r="AH222" t="str">
        <f>IF(
  LEN(AF222)=0,
    IF(
    LEN(AG222)=0,
    "  0",
    CONCATENATE(REPT(" ",Vocation!B$12-LEN(AG222)),AG222)),
  CONCATENATE(REPT(" ",Vocation!B$12-LEN(AF222)),AF222))</f>
        <v>215</v>
      </c>
      <c r="AI222" t="str">
        <f t="shared" si="110"/>
        <v xml:space="preserve">["SUBTYPE"] = 215; </v>
      </c>
      <c r="AJ222" t="str">
        <f t="shared" si="111"/>
        <v xml:space="preserve">                       </v>
      </c>
      <c r="AK222" t="str">
        <f t="shared" si="112"/>
        <v>0</v>
      </c>
      <c r="AL222" t="str">
        <f t="shared" si="113"/>
        <v xml:space="preserve">["VXP"] = 0; </v>
      </c>
      <c r="AM222" t="str">
        <f t="shared" si="114"/>
        <v>0</v>
      </c>
      <c r="AN222" t="str">
        <f t="shared" si="115"/>
        <v xml:space="preserve">["LP"] =  0; </v>
      </c>
      <c r="AO222" t="str">
        <f t="shared" si="116"/>
        <v>0</v>
      </c>
      <c r="AP222" t="str">
        <f t="shared" si="117"/>
        <v xml:space="preserve">["REP"] = 0; </v>
      </c>
      <c r="AQ222">
        <f>IF(LEN(L222)&gt;0,VLOOKUP(L222,Faction!A$2:B$77,2,FALSE),1)</f>
        <v>1</v>
      </c>
      <c r="AR222" t="str">
        <f t="shared" si="118"/>
        <v xml:space="preserve">["FACTION"] = 1; </v>
      </c>
      <c r="AS222" t="str">
        <f t="shared" si="119"/>
        <v xml:space="preserve">["TIER"] = 0; </v>
      </c>
      <c r="AT222" t="str">
        <f t="shared" si="120"/>
        <v xml:space="preserve">["MIN_LVL"] =  "40"; </v>
      </c>
      <c r="AU222" t="str">
        <f t="shared" si="121"/>
        <v/>
      </c>
      <c r="AV222" t="str">
        <f t="shared" si="122"/>
        <v xml:space="preserve">["NAME"] = { ["EN"] = "Class Deeds - Tier 6"; }; </v>
      </c>
      <c r="AW222" t="str">
        <f t="shared" si="123"/>
        <v xml:space="preserve">["LORE"] = { ["EN"] = "Complete these three deeds to earn a Class Trait Point."; }; </v>
      </c>
      <c r="AX222" t="str">
        <f t="shared" si="124"/>
        <v xml:space="preserve">["SUMMARY"] = { ["EN"] = "Complete Opening Move, Crowd Control, and The Proper Stance"; }; </v>
      </c>
      <c r="AY222" t="str">
        <f t="shared" si="125"/>
        <v/>
      </c>
      <c r="AZ222" t="str">
        <f t="shared" si="126"/>
        <v>};</v>
      </c>
    </row>
    <row r="223" spans="1:52" x14ac:dyDescent="0.25">
      <c r="A223">
        <v>1879428320</v>
      </c>
      <c r="B223">
        <v>430</v>
      </c>
      <c r="C223" t="s">
        <v>3277</v>
      </c>
      <c r="D223" t="s">
        <v>22</v>
      </c>
      <c r="E223" t="s">
        <v>3224</v>
      </c>
      <c r="F223" t="s">
        <v>22</v>
      </c>
      <c r="J223">
        <v>5</v>
      </c>
      <c r="M223" t="s">
        <v>3279</v>
      </c>
      <c r="N223" t="s">
        <v>3278</v>
      </c>
      <c r="O223">
        <v>1</v>
      </c>
      <c r="P223">
        <v>30</v>
      </c>
      <c r="T223" t="str">
        <f t="shared" si="99"/>
        <v>[222] = {["ID"] = 1879428320; }; -- Opening Move (Brawler)</v>
      </c>
      <c r="U223" s="1" t="str">
        <f t="shared" si="100"/>
        <v>[222] = {["ID"] = 1879428320; ["SAVE_INDEX"] = 430; ["TYPE"] =  8; ["CRV"] = "Class";    ["SUBTYPE"] = 215;                        ["VXP"] = 0; ["LP"] =  5; ["REP"] = 0; ["FACTION"] = 1; ["TIER"] = 1; ["MIN_LVL"] =  "30"; ["NAME"] = { ["EN"] = "Opening Move"; }; ["LORE"] = { ["EN"] = "Strike first, early, and often."; }; ["SUMMARY"] = { ["EN"] = "Use First Strike 150 times"; }; };</v>
      </c>
      <c r="V223">
        <f t="shared" si="101"/>
        <v>222</v>
      </c>
      <c r="W223" t="str">
        <f t="shared" si="102"/>
        <v>[222] = {</v>
      </c>
      <c r="X223" t="str">
        <f t="shared" si="103"/>
        <v xml:space="preserve">["ID"] = 1879428320; </v>
      </c>
      <c r="Y223" t="str">
        <f t="shared" si="104"/>
        <v xml:space="preserve">["ID"] = 1879428320; </v>
      </c>
      <c r="Z223" t="str">
        <f t="shared" si="105"/>
        <v/>
      </c>
      <c r="AA223" t="str">
        <f t="shared" si="106"/>
        <v xml:space="preserve"> (Brawler)</v>
      </c>
      <c r="AB223" s="1" t="str">
        <f t="shared" si="107"/>
        <v xml:space="preserve">["SAVE_INDEX"] = 430; </v>
      </c>
      <c r="AC223">
        <f>VLOOKUP(D223,Type!A$2:B$16,2,FALSE)</f>
        <v>8</v>
      </c>
      <c r="AD223" t="str">
        <f t="shared" si="108"/>
        <v xml:space="preserve">["TYPE"] =  8; </v>
      </c>
      <c r="AE223" t="str">
        <f t="shared" si="109"/>
        <v xml:space="preserve">["CRV"] = "Class";    </v>
      </c>
      <c r="AF223">
        <f>IF(AND(F223="Class",NOT(ISBLANK(E223))),VLOOKUP(E223,Class!A$1:B$12,2,FALSE),"")</f>
        <v>215</v>
      </c>
      <c r="AG223" t="str">
        <f>IF(AND(F223="Vocation",NOT(ISBLANK(E223))),VLOOKUP(E223,Vocation!A$1:B$8,2,FALSE),"")</f>
        <v/>
      </c>
      <c r="AH223" t="str">
        <f>IF(
  LEN(AF223)=0,
    IF(
    LEN(AG223)=0,
    "  0",
    CONCATENATE(REPT(" ",Vocation!B$12-LEN(AG223)),AG223)),
  CONCATENATE(REPT(" ",Vocation!B$12-LEN(AF223)),AF223))</f>
        <v>215</v>
      </c>
      <c r="AI223" t="str">
        <f t="shared" si="110"/>
        <v xml:space="preserve">["SUBTYPE"] = 215; </v>
      </c>
      <c r="AJ223" t="str">
        <f t="shared" si="111"/>
        <v xml:space="preserve">                       </v>
      </c>
      <c r="AK223" t="str">
        <f t="shared" si="112"/>
        <v>0</v>
      </c>
      <c r="AL223" t="str">
        <f t="shared" si="113"/>
        <v xml:space="preserve">["VXP"] = 0; </v>
      </c>
      <c r="AM223" t="str">
        <f t="shared" si="114"/>
        <v>5</v>
      </c>
      <c r="AN223" t="str">
        <f t="shared" si="115"/>
        <v xml:space="preserve">["LP"] =  5; </v>
      </c>
      <c r="AO223" t="str">
        <f t="shared" si="116"/>
        <v>0</v>
      </c>
      <c r="AP223" t="str">
        <f t="shared" si="117"/>
        <v xml:space="preserve">["REP"] = 0; </v>
      </c>
      <c r="AQ223">
        <f>IF(LEN(L223)&gt;0,VLOOKUP(L223,Faction!A$2:B$77,2,FALSE),1)</f>
        <v>1</v>
      </c>
      <c r="AR223" t="str">
        <f t="shared" si="118"/>
        <v xml:space="preserve">["FACTION"] = 1; </v>
      </c>
      <c r="AS223" t="str">
        <f t="shared" si="119"/>
        <v xml:space="preserve">["TIER"] = 1; </v>
      </c>
      <c r="AT223" t="str">
        <f t="shared" si="120"/>
        <v xml:space="preserve">["MIN_LVL"] =  "30"; </v>
      </c>
      <c r="AU223" t="str">
        <f t="shared" si="121"/>
        <v/>
      </c>
      <c r="AV223" t="str">
        <f t="shared" si="122"/>
        <v xml:space="preserve">["NAME"] = { ["EN"] = "Opening Move"; }; </v>
      </c>
      <c r="AW223" t="str">
        <f t="shared" si="123"/>
        <v xml:space="preserve">["LORE"] = { ["EN"] = "Strike first, early, and often."; }; </v>
      </c>
      <c r="AX223" t="str">
        <f t="shared" si="124"/>
        <v xml:space="preserve">["SUMMARY"] = { ["EN"] = "Use First Strike 150 times"; }; </v>
      </c>
      <c r="AY223" t="str">
        <f t="shared" si="125"/>
        <v/>
      </c>
      <c r="AZ223" t="str">
        <f t="shared" si="126"/>
        <v>};</v>
      </c>
    </row>
    <row r="224" spans="1:52" x14ac:dyDescent="0.25">
      <c r="A224">
        <v>1879428327</v>
      </c>
      <c r="B224">
        <v>431</v>
      </c>
      <c r="C224" t="s">
        <v>3280</v>
      </c>
      <c r="D224" t="s">
        <v>22</v>
      </c>
      <c r="E224" t="s">
        <v>3224</v>
      </c>
      <c r="F224" t="s">
        <v>22</v>
      </c>
      <c r="J224">
        <v>5</v>
      </c>
      <c r="M224" t="s">
        <v>3282</v>
      </c>
      <c r="N224" t="s">
        <v>3281</v>
      </c>
      <c r="O224">
        <v>1</v>
      </c>
      <c r="P224">
        <v>30</v>
      </c>
      <c r="T224" t="str">
        <f t="shared" si="99"/>
        <v>[223] = {["ID"] = 1879428327; }; -- Crowd Control (Brawler)</v>
      </c>
      <c r="U224" s="1" t="str">
        <f t="shared" si="100"/>
        <v>[223] = {["ID"] = 1879428327; ["SAVE_INDEX"] = 431; ["TYPE"] =  8; ["CRV"] = "Class";    ["SUBTYPE"] = 215;                        ["VXP"] = 0; ["LP"] =  5; ["REP"] = 0; ["FACTION"] = 1; ["TIER"] = 1; ["MIN_LVL"] =  "30"; ["NAME"] = { ["EN"] = "Crowd Control"; }; ["LORE"] = { ["EN"] = "The key to fighting multiple enemies is not to fight them all at once."; }; ["SUMMARY"] = { ["EN"] = "Use skills that apply stun, knockdown, or other crowd control effect 100 times."; }; };</v>
      </c>
      <c r="V224">
        <f t="shared" si="101"/>
        <v>223</v>
      </c>
      <c r="W224" t="str">
        <f t="shared" si="102"/>
        <v>[223] = {</v>
      </c>
      <c r="X224" t="str">
        <f t="shared" si="103"/>
        <v xml:space="preserve">["ID"] = 1879428327; </v>
      </c>
      <c r="Y224" t="str">
        <f t="shared" si="104"/>
        <v xml:space="preserve">["ID"] = 1879428327; </v>
      </c>
      <c r="Z224" t="str">
        <f t="shared" si="105"/>
        <v/>
      </c>
      <c r="AA224" t="str">
        <f t="shared" si="106"/>
        <v xml:space="preserve"> (Brawler)</v>
      </c>
      <c r="AB224" s="1" t="str">
        <f t="shared" si="107"/>
        <v xml:space="preserve">["SAVE_INDEX"] = 431; </v>
      </c>
      <c r="AC224">
        <f>VLOOKUP(D224,Type!A$2:B$16,2,FALSE)</f>
        <v>8</v>
      </c>
      <c r="AD224" t="str">
        <f t="shared" si="108"/>
        <v xml:space="preserve">["TYPE"] =  8; </v>
      </c>
      <c r="AE224" t="str">
        <f t="shared" si="109"/>
        <v xml:space="preserve">["CRV"] = "Class";    </v>
      </c>
      <c r="AF224">
        <f>IF(AND(F224="Class",NOT(ISBLANK(E224))),VLOOKUP(E224,Class!A$1:B$12,2,FALSE),"")</f>
        <v>215</v>
      </c>
      <c r="AG224" t="str">
        <f>IF(AND(F224="Vocation",NOT(ISBLANK(E224))),VLOOKUP(E224,Vocation!A$1:B$8,2,FALSE),"")</f>
        <v/>
      </c>
      <c r="AH224" t="str">
        <f>IF(
  LEN(AF224)=0,
    IF(
    LEN(AG224)=0,
    "  0",
    CONCATENATE(REPT(" ",Vocation!B$12-LEN(AG224)),AG224)),
  CONCATENATE(REPT(" ",Vocation!B$12-LEN(AF224)),AF224))</f>
        <v>215</v>
      </c>
      <c r="AI224" t="str">
        <f t="shared" si="110"/>
        <v xml:space="preserve">["SUBTYPE"] = 215; </v>
      </c>
      <c r="AJ224" t="str">
        <f t="shared" si="111"/>
        <v xml:space="preserve">                       </v>
      </c>
      <c r="AK224" t="str">
        <f t="shared" si="112"/>
        <v>0</v>
      </c>
      <c r="AL224" t="str">
        <f t="shared" si="113"/>
        <v xml:space="preserve">["VXP"] = 0; </v>
      </c>
      <c r="AM224" t="str">
        <f t="shared" si="114"/>
        <v>5</v>
      </c>
      <c r="AN224" t="str">
        <f t="shared" si="115"/>
        <v xml:space="preserve">["LP"] =  5; </v>
      </c>
      <c r="AO224" t="str">
        <f t="shared" si="116"/>
        <v>0</v>
      </c>
      <c r="AP224" t="str">
        <f t="shared" si="117"/>
        <v xml:space="preserve">["REP"] = 0; </v>
      </c>
      <c r="AQ224">
        <f>IF(LEN(L224)&gt;0,VLOOKUP(L224,Faction!A$2:B$77,2,FALSE),1)</f>
        <v>1</v>
      </c>
      <c r="AR224" t="str">
        <f t="shared" si="118"/>
        <v xml:space="preserve">["FACTION"] = 1; </v>
      </c>
      <c r="AS224" t="str">
        <f t="shared" si="119"/>
        <v xml:space="preserve">["TIER"] = 1; </v>
      </c>
      <c r="AT224" t="str">
        <f t="shared" si="120"/>
        <v xml:space="preserve">["MIN_LVL"] =  "30"; </v>
      </c>
      <c r="AU224" t="str">
        <f t="shared" si="121"/>
        <v/>
      </c>
      <c r="AV224" t="str">
        <f t="shared" si="122"/>
        <v xml:space="preserve">["NAME"] = { ["EN"] = "Crowd Control"; }; </v>
      </c>
      <c r="AW224" t="str">
        <f t="shared" si="123"/>
        <v xml:space="preserve">["LORE"] = { ["EN"] = "The key to fighting multiple enemies is not to fight them all at once."; }; </v>
      </c>
      <c r="AX224" t="str">
        <f t="shared" si="124"/>
        <v xml:space="preserve">["SUMMARY"] = { ["EN"] = "Use skills that apply stun, knockdown, or other crowd control effect 100 times."; }; </v>
      </c>
      <c r="AY224" t="str">
        <f t="shared" si="125"/>
        <v/>
      </c>
      <c r="AZ224" t="str">
        <f t="shared" si="126"/>
        <v>};</v>
      </c>
    </row>
    <row r="225" spans="1:52" x14ac:dyDescent="0.25">
      <c r="A225">
        <v>1879428322</v>
      </c>
      <c r="B225">
        <v>432</v>
      </c>
      <c r="C225" t="s">
        <v>3283</v>
      </c>
      <c r="D225" t="s">
        <v>22</v>
      </c>
      <c r="E225" t="s">
        <v>3224</v>
      </c>
      <c r="F225" t="s">
        <v>22</v>
      </c>
      <c r="J225">
        <v>5</v>
      </c>
      <c r="M225" t="s">
        <v>3285</v>
      </c>
      <c r="N225" t="s">
        <v>3284</v>
      </c>
      <c r="O225">
        <v>1</v>
      </c>
      <c r="P225">
        <v>30</v>
      </c>
      <c r="T225" t="str">
        <f t="shared" si="99"/>
        <v>[224] = {["ID"] = 1879428322; }; -- The Proper Stance (Brawler)</v>
      </c>
      <c r="U225" s="1" t="str">
        <f t="shared" si="100"/>
        <v>[224] = {["ID"] = 1879428322; ["SAVE_INDEX"] = 432; ["TYPE"] =  8; ["CRV"] = "Class";    ["SUBTYPE"] = 215;                        ["VXP"] = 0; ["LP"] =  5; ["REP"] = 0; ["FACTION"] = 1; ["TIER"] = 1; ["MIN_LVL"] =  "30"; ["NAME"] = { ["EN"] = "The Proper Stance"; }; ["LORE"] = { ["EN"] = "Different stances have different advantages. Master them and you will never be unprepared."; }; ["SUMMARY"] = { ["EN"] = "Use Posture skills 100 times"; }; };</v>
      </c>
      <c r="V225">
        <f t="shared" si="101"/>
        <v>224</v>
      </c>
      <c r="W225" t="str">
        <f t="shared" si="102"/>
        <v>[224] = {</v>
      </c>
      <c r="X225" t="str">
        <f t="shared" si="103"/>
        <v xml:space="preserve">["ID"] = 1879428322; </v>
      </c>
      <c r="Y225" t="str">
        <f t="shared" si="104"/>
        <v xml:space="preserve">["ID"] = 1879428322; </v>
      </c>
      <c r="Z225" t="str">
        <f t="shared" si="105"/>
        <v/>
      </c>
      <c r="AA225" t="str">
        <f t="shared" si="106"/>
        <v xml:space="preserve"> (Brawler)</v>
      </c>
      <c r="AB225" s="1" t="str">
        <f t="shared" si="107"/>
        <v xml:space="preserve">["SAVE_INDEX"] = 432; </v>
      </c>
      <c r="AC225">
        <f>VLOOKUP(D225,Type!A$2:B$16,2,FALSE)</f>
        <v>8</v>
      </c>
      <c r="AD225" t="str">
        <f t="shared" si="108"/>
        <v xml:space="preserve">["TYPE"] =  8; </v>
      </c>
      <c r="AE225" t="str">
        <f t="shared" si="109"/>
        <v xml:space="preserve">["CRV"] = "Class";    </v>
      </c>
      <c r="AF225">
        <f>IF(AND(F225="Class",NOT(ISBLANK(E225))),VLOOKUP(E225,Class!A$1:B$12,2,FALSE),"")</f>
        <v>215</v>
      </c>
      <c r="AG225" t="str">
        <f>IF(AND(F225="Vocation",NOT(ISBLANK(E225))),VLOOKUP(E225,Vocation!A$1:B$8,2,FALSE),"")</f>
        <v/>
      </c>
      <c r="AH225" t="str">
        <f>IF(
  LEN(AF225)=0,
    IF(
    LEN(AG225)=0,
    "  0",
    CONCATENATE(REPT(" ",Vocation!B$12-LEN(AG225)),AG225)),
  CONCATENATE(REPT(" ",Vocation!B$12-LEN(AF225)),AF225))</f>
        <v>215</v>
      </c>
      <c r="AI225" t="str">
        <f t="shared" si="110"/>
        <v xml:space="preserve">["SUBTYPE"] = 215; </v>
      </c>
      <c r="AJ225" t="str">
        <f t="shared" si="111"/>
        <v xml:space="preserve">                       </v>
      </c>
      <c r="AK225" t="str">
        <f t="shared" si="112"/>
        <v>0</v>
      </c>
      <c r="AL225" t="str">
        <f t="shared" si="113"/>
        <v xml:space="preserve">["VXP"] = 0; </v>
      </c>
      <c r="AM225" t="str">
        <f t="shared" si="114"/>
        <v>5</v>
      </c>
      <c r="AN225" t="str">
        <f t="shared" si="115"/>
        <v xml:space="preserve">["LP"] =  5; </v>
      </c>
      <c r="AO225" t="str">
        <f t="shared" si="116"/>
        <v>0</v>
      </c>
      <c r="AP225" t="str">
        <f t="shared" si="117"/>
        <v xml:space="preserve">["REP"] = 0; </v>
      </c>
      <c r="AQ225">
        <f>IF(LEN(L225)&gt;0,VLOOKUP(L225,Faction!A$2:B$77,2,FALSE),1)</f>
        <v>1</v>
      </c>
      <c r="AR225" t="str">
        <f t="shared" si="118"/>
        <v xml:space="preserve">["FACTION"] = 1; </v>
      </c>
      <c r="AS225" t="str">
        <f t="shared" si="119"/>
        <v xml:space="preserve">["TIER"] = 1; </v>
      </c>
      <c r="AT225" t="str">
        <f t="shared" si="120"/>
        <v xml:space="preserve">["MIN_LVL"] =  "30"; </v>
      </c>
      <c r="AU225" t="str">
        <f t="shared" si="121"/>
        <v/>
      </c>
      <c r="AV225" t="str">
        <f t="shared" si="122"/>
        <v xml:space="preserve">["NAME"] = { ["EN"] = "The Proper Stance"; }; </v>
      </c>
      <c r="AW225" t="str">
        <f t="shared" si="123"/>
        <v xml:space="preserve">["LORE"] = { ["EN"] = "Different stances have different advantages. Master them and you will never be unprepared."; }; </v>
      </c>
      <c r="AX225" t="str">
        <f t="shared" si="124"/>
        <v xml:space="preserve">["SUMMARY"] = { ["EN"] = "Use Posture skills 100 times"; }; </v>
      </c>
      <c r="AY225" t="str">
        <f t="shared" si="125"/>
        <v/>
      </c>
      <c r="AZ225" t="str">
        <f t="shared" si="126"/>
        <v>};</v>
      </c>
    </row>
    <row r="226" spans="1:52" x14ac:dyDescent="0.25">
      <c r="A226">
        <v>1879277116</v>
      </c>
      <c r="B226">
        <v>342</v>
      </c>
      <c r="C226" s="2" t="s">
        <v>122</v>
      </c>
      <c r="D226" t="s">
        <v>22</v>
      </c>
      <c r="E226" t="s">
        <v>145</v>
      </c>
      <c r="F226" t="s">
        <v>22</v>
      </c>
      <c r="M226" t="s">
        <v>2822</v>
      </c>
      <c r="N226" t="s">
        <v>2047</v>
      </c>
      <c r="O226">
        <v>0</v>
      </c>
      <c r="P226">
        <v>40</v>
      </c>
      <c r="T226" t="str">
        <f t="shared" si="99"/>
        <v>[225] = {["ID"] = 1879277116; }; -- Class Deeds - Tier 6 (Burglar)</v>
      </c>
      <c r="U226" s="1" t="str">
        <f t="shared" si="100"/>
        <v>[225] = {["ID"] = 1879277116; ["SAVE_INDEX"] = 342; ["TYPE"] =  8; ["CRV"] = "Class";    ["SUBTYPE"] =  40;                        ["VXP"] = 0; ["LP"] =  0; ["REP"] = 0; ["FACTION"] = 1; ["TIER"] = 0; ["MIN_LVL"] =  "40"; ["NAME"] = { ["EN"] = "Class Deeds - Tier 6"; }; ["LORE"] = { ["EN"] = "Complete these three deeds to earn a Class Trait Point."; }; ["SUMMARY"] = { ["EN"] = "Complete Quick Wrist, No Time For Games, and Burglarize"; }; };</v>
      </c>
      <c r="V226">
        <f t="shared" si="101"/>
        <v>225</v>
      </c>
      <c r="W226" t="str">
        <f t="shared" si="102"/>
        <v>[225] = {</v>
      </c>
      <c r="X226" t="str">
        <f t="shared" si="103"/>
        <v xml:space="preserve">["ID"] = 1879277116; </v>
      </c>
      <c r="Y226" t="str">
        <f t="shared" si="104"/>
        <v xml:space="preserve">["ID"] = 1879277116; </v>
      </c>
      <c r="Z226" t="str">
        <f t="shared" si="105"/>
        <v/>
      </c>
      <c r="AA226" t="str">
        <f t="shared" si="106"/>
        <v xml:space="preserve"> (Burglar)</v>
      </c>
      <c r="AB226" s="1" t="str">
        <f t="shared" si="107"/>
        <v xml:space="preserve">["SAVE_INDEX"] = 342; </v>
      </c>
      <c r="AC226">
        <f>VLOOKUP(D226,Type!A$2:B$16,2,FALSE)</f>
        <v>8</v>
      </c>
      <c r="AD226" t="str">
        <f t="shared" si="108"/>
        <v xml:space="preserve">["TYPE"] =  8; </v>
      </c>
      <c r="AE226" t="str">
        <f t="shared" si="109"/>
        <v xml:space="preserve">["CRV"] = "Class";    </v>
      </c>
      <c r="AF226">
        <f>IF(AND(F226="Class",NOT(ISBLANK(E226))),VLOOKUP(E226,Class!A$1:B$12,2,FALSE),"")</f>
        <v>40</v>
      </c>
      <c r="AG226" t="str">
        <f>IF(AND(F226="Vocation",NOT(ISBLANK(E226))),VLOOKUP(E226,Vocation!A$1:B$8,2,FALSE),"")</f>
        <v/>
      </c>
      <c r="AH226" t="str">
        <f>IF(
  LEN(AF226)=0,
    IF(
    LEN(AG226)=0,
    "  0",
    CONCATENATE(REPT(" ",Vocation!B$12-LEN(AG226)),AG226)),
  CONCATENATE(REPT(" ",Vocation!B$12-LEN(AF226)),AF226))</f>
        <v xml:space="preserve"> 40</v>
      </c>
      <c r="AI226" t="str">
        <f t="shared" si="110"/>
        <v xml:space="preserve">["SUBTYPE"] =  40; </v>
      </c>
      <c r="AJ226" t="str">
        <f t="shared" si="111"/>
        <v xml:space="preserve">                       </v>
      </c>
      <c r="AK226" t="str">
        <f t="shared" si="112"/>
        <v>0</v>
      </c>
      <c r="AL226" t="str">
        <f t="shared" si="113"/>
        <v xml:space="preserve">["VXP"] = 0; </v>
      </c>
      <c r="AM226" t="str">
        <f t="shared" si="114"/>
        <v>0</v>
      </c>
      <c r="AN226" t="str">
        <f t="shared" si="115"/>
        <v xml:space="preserve">["LP"] =  0; </v>
      </c>
      <c r="AO226" t="str">
        <f t="shared" si="116"/>
        <v>0</v>
      </c>
      <c r="AP226" t="str">
        <f t="shared" si="117"/>
        <v xml:space="preserve">["REP"] = 0; </v>
      </c>
      <c r="AQ226">
        <f>IF(LEN(L226)&gt;0,VLOOKUP(L226,Faction!A$2:B$77,2,FALSE),1)</f>
        <v>1</v>
      </c>
      <c r="AR226" t="str">
        <f t="shared" si="118"/>
        <v xml:space="preserve">["FACTION"] = 1; </v>
      </c>
      <c r="AS226" t="str">
        <f t="shared" si="119"/>
        <v xml:space="preserve">["TIER"] = 0; </v>
      </c>
      <c r="AT226" t="str">
        <f t="shared" si="120"/>
        <v xml:space="preserve">["MIN_LVL"] =  "40"; </v>
      </c>
      <c r="AU226" t="str">
        <f t="shared" si="121"/>
        <v/>
      </c>
      <c r="AV226" t="str">
        <f t="shared" si="122"/>
        <v xml:space="preserve">["NAME"] = { ["EN"] = "Class Deeds - Tier 6"; }; </v>
      </c>
      <c r="AW226" t="str">
        <f t="shared" si="123"/>
        <v xml:space="preserve">["LORE"] = { ["EN"] = "Complete these three deeds to earn a Class Trait Point."; }; </v>
      </c>
      <c r="AX226" t="str">
        <f t="shared" si="124"/>
        <v xml:space="preserve">["SUMMARY"] = { ["EN"] = "Complete Quick Wrist, No Time For Games, and Burglarize"; }; </v>
      </c>
      <c r="AY226" t="str">
        <f t="shared" si="125"/>
        <v/>
      </c>
      <c r="AZ226" t="str">
        <f t="shared" si="126"/>
        <v>};</v>
      </c>
    </row>
    <row r="227" spans="1:52" x14ac:dyDescent="0.25">
      <c r="A227">
        <v>1879277417</v>
      </c>
      <c r="B227">
        <v>140</v>
      </c>
      <c r="C227" t="s">
        <v>193</v>
      </c>
      <c r="D227" t="s">
        <v>22</v>
      </c>
      <c r="E227" t="s">
        <v>145</v>
      </c>
      <c r="F227" t="s">
        <v>22</v>
      </c>
      <c r="J227">
        <v>5</v>
      </c>
      <c r="M227" t="s">
        <v>196</v>
      </c>
      <c r="N227" t="s">
        <v>2007</v>
      </c>
      <c r="O227">
        <v>1</v>
      </c>
      <c r="P227">
        <v>30</v>
      </c>
      <c r="T227" t="str">
        <f t="shared" si="99"/>
        <v>[226] = {["ID"] = 1879277417; }; -- Quick Wrist (Burglar)</v>
      </c>
      <c r="U227" s="1" t="str">
        <f t="shared" si="100"/>
        <v>[226] = {["ID"] = 1879277417; ["SAVE_INDEX"] = 140; ["TYPE"] =  8; ["CRV"] = "Class";    ["SUBTYPE"] =  40;                        ["VXP"] = 0; ["LP"] =  5; ["REP"] = 0; ["FACTION"] = 1; ["TIER"] = 1; ["MIN_LVL"] =  "30"; ["NAME"] = { ["EN"] = "Quick Wrist"; }; ["LORE"] = { ["EN"] = "The best remedy for an explosive offence is a sound defence."; }; ["SUMMARY"] = { ["EN"] = "Parry enemy attacks 1250 times"; }; };</v>
      </c>
      <c r="V227">
        <f t="shared" si="101"/>
        <v>226</v>
      </c>
      <c r="W227" t="str">
        <f t="shared" si="102"/>
        <v>[226] = {</v>
      </c>
      <c r="X227" t="str">
        <f t="shared" si="103"/>
        <v xml:space="preserve">["ID"] = 1879277417; </v>
      </c>
      <c r="Y227" t="str">
        <f t="shared" si="104"/>
        <v xml:space="preserve">["ID"] = 1879277417; </v>
      </c>
      <c r="Z227" t="str">
        <f t="shared" si="105"/>
        <v/>
      </c>
      <c r="AA227" t="str">
        <f t="shared" si="106"/>
        <v xml:space="preserve"> (Burglar)</v>
      </c>
      <c r="AB227" s="1" t="str">
        <f t="shared" si="107"/>
        <v xml:space="preserve">["SAVE_INDEX"] = 140; </v>
      </c>
      <c r="AC227">
        <f>VLOOKUP(D227,Type!A$2:B$16,2,FALSE)</f>
        <v>8</v>
      </c>
      <c r="AD227" t="str">
        <f t="shared" si="108"/>
        <v xml:space="preserve">["TYPE"] =  8; </v>
      </c>
      <c r="AE227" t="str">
        <f t="shared" si="109"/>
        <v xml:space="preserve">["CRV"] = "Class";    </v>
      </c>
      <c r="AF227">
        <f>IF(AND(F227="Class",NOT(ISBLANK(E227))),VLOOKUP(E227,Class!A$1:B$12,2,FALSE),"")</f>
        <v>40</v>
      </c>
      <c r="AG227" t="str">
        <f>IF(AND(F227="Vocation",NOT(ISBLANK(E227))),VLOOKUP(E227,Vocation!A$1:B$8,2,FALSE),"")</f>
        <v/>
      </c>
      <c r="AH227" t="str">
        <f>IF(
  LEN(AF227)=0,
    IF(
    LEN(AG227)=0,
    "  0",
    CONCATENATE(REPT(" ",Vocation!B$12-LEN(AG227)),AG227)),
  CONCATENATE(REPT(" ",Vocation!B$12-LEN(AF227)),AF227))</f>
        <v xml:space="preserve"> 40</v>
      </c>
      <c r="AI227" t="str">
        <f t="shared" si="110"/>
        <v xml:space="preserve">["SUBTYPE"] =  40; </v>
      </c>
      <c r="AJ227" t="str">
        <f t="shared" si="111"/>
        <v xml:space="preserve">                       </v>
      </c>
      <c r="AK227" t="str">
        <f t="shared" si="112"/>
        <v>0</v>
      </c>
      <c r="AL227" t="str">
        <f t="shared" si="113"/>
        <v xml:space="preserve">["VXP"] = 0; </v>
      </c>
      <c r="AM227" t="str">
        <f t="shared" si="114"/>
        <v>5</v>
      </c>
      <c r="AN227" t="str">
        <f t="shared" si="115"/>
        <v xml:space="preserve">["LP"] =  5; </v>
      </c>
      <c r="AO227" t="str">
        <f t="shared" si="116"/>
        <v>0</v>
      </c>
      <c r="AP227" t="str">
        <f t="shared" si="117"/>
        <v xml:space="preserve">["REP"] = 0; </v>
      </c>
      <c r="AQ227">
        <f>IF(LEN(L227)&gt;0,VLOOKUP(L227,Faction!A$2:B$77,2,FALSE),1)</f>
        <v>1</v>
      </c>
      <c r="AR227" t="str">
        <f t="shared" si="118"/>
        <v xml:space="preserve">["FACTION"] = 1; </v>
      </c>
      <c r="AS227" t="str">
        <f t="shared" si="119"/>
        <v xml:space="preserve">["TIER"] = 1; </v>
      </c>
      <c r="AT227" t="str">
        <f t="shared" si="120"/>
        <v xml:space="preserve">["MIN_LVL"] =  "30"; </v>
      </c>
      <c r="AU227" t="str">
        <f t="shared" si="121"/>
        <v/>
      </c>
      <c r="AV227" t="str">
        <f t="shared" si="122"/>
        <v xml:space="preserve">["NAME"] = { ["EN"] = "Quick Wrist"; }; </v>
      </c>
      <c r="AW227" t="str">
        <f t="shared" si="123"/>
        <v xml:space="preserve">["LORE"] = { ["EN"] = "The best remedy for an explosive offence is a sound defence."; }; </v>
      </c>
      <c r="AX227" t="str">
        <f t="shared" si="124"/>
        <v xml:space="preserve">["SUMMARY"] = { ["EN"] = "Parry enemy attacks 1250 times"; }; </v>
      </c>
      <c r="AY227" t="str">
        <f t="shared" si="125"/>
        <v/>
      </c>
      <c r="AZ227" t="str">
        <f t="shared" si="126"/>
        <v>};</v>
      </c>
    </row>
    <row r="228" spans="1:52" x14ac:dyDescent="0.25">
      <c r="A228">
        <v>1879277422</v>
      </c>
      <c r="B228">
        <v>141</v>
      </c>
      <c r="C228" t="s">
        <v>194</v>
      </c>
      <c r="D228" t="s">
        <v>22</v>
      </c>
      <c r="E228" t="s">
        <v>145</v>
      </c>
      <c r="F228" t="s">
        <v>22</v>
      </c>
      <c r="J228">
        <v>5</v>
      </c>
      <c r="M228" t="s">
        <v>197</v>
      </c>
      <c r="N228" t="s">
        <v>2095</v>
      </c>
      <c r="O228">
        <v>1</v>
      </c>
      <c r="P228">
        <v>30</v>
      </c>
      <c r="T228" t="str">
        <f t="shared" si="99"/>
        <v>[227] = {["ID"] = 1879277422; }; -- No Time For Games (Burglar)</v>
      </c>
      <c r="U228" s="1" t="str">
        <f t="shared" si="100"/>
        <v>[227] = {["ID"] = 1879277422; ["SAVE_INDEX"] = 141; ["TYPE"] =  8; ["CRV"] = "Class";    ["SUBTYPE"] =  40;                        ["VXP"] = 0; ["LP"] =  5; ["REP"] = 0; ["FACTION"] = 1; ["TIER"] = 1; ["MIN_LVL"] =  "30"; ["NAME"] = { ["EN"] = "No Time For Games"; }; ["LORE"] = { ["EN"] = "You must exercise patience and self control in battle, and always make efforts to ensure your opponent does not do the same."; }; ["SUMMARY"] = { ["EN"] = "Use Provoke or Trick removal skills 400 times"; }; };</v>
      </c>
      <c r="V228">
        <f t="shared" si="101"/>
        <v>227</v>
      </c>
      <c r="W228" t="str">
        <f t="shared" si="102"/>
        <v>[227] = {</v>
      </c>
      <c r="X228" t="str">
        <f t="shared" si="103"/>
        <v xml:space="preserve">["ID"] = 1879277422; </v>
      </c>
      <c r="Y228" t="str">
        <f t="shared" si="104"/>
        <v xml:space="preserve">["ID"] = 1879277422; </v>
      </c>
      <c r="Z228" t="str">
        <f t="shared" si="105"/>
        <v/>
      </c>
      <c r="AA228" t="str">
        <f t="shared" si="106"/>
        <v xml:space="preserve"> (Burglar)</v>
      </c>
      <c r="AB228" s="1" t="str">
        <f t="shared" si="107"/>
        <v xml:space="preserve">["SAVE_INDEX"] = 141; </v>
      </c>
      <c r="AC228">
        <f>VLOOKUP(D228,Type!A$2:B$16,2,FALSE)</f>
        <v>8</v>
      </c>
      <c r="AD228" t="str">
        <f t="shared" si="108"/>
        <v xml:space="preserve">["TYPE"] =  8; </v>
      </c>
      <c r="AE228" t="str">
        <f t="shared" si="109"/>
        <v xml:space="preserve">["CRV"] = "Class";    </v>
      </c>
      <c r="AF228">
        <f>IF(AND(F228="Class",NOT(ISBLANK(E228))),VLOOKUP(E228,Class!A$1:B$12,2,FALSE),"")</f>
        <v>40</v>
      </c>
      <c r="AG228" t="str">
        <f>IF(AND(F228="Vocation",NOT(ISBLANK(E228))),VLOOKUP(E228,Vocation!A$1:B$8,2,FALSE),"")</f>
        <v/>
      </c>
      <c r="AH228" t="str">
        <f>IF(
  LEN(AF228)=0,
    IF(
    LEN(AG228)=0,
    "  0",
    CONCATENATE(REPT(" ",Vocation!B$12-LEN(AG228)),AG228)),
  CONCATENATE(REPT(" ",Vocation!B$12-LEN(AF228)),AF228))</f>
        <v xml:space="preserve"> 40</v>
      </c>
      <c r="AI228" t="str">
        <f t="shared" si="110"/>
        <v xml:space="preserve">["SUBTYPE"] =  40; </v>
      </c>
      <c r="AJ228" t="str">
        <f t="shared" si="111"/>
        <v xml:space="preserve">                       </v>
      </c>
      <c r="AK228" t="str">
        <f t="shared" si="112"/>
        <v>0</v>
      </c>
      <c r="AL228" t="str">
        <f t="shared" si="113"/>
        <v xml:space="preserve">["VXP"] = 0; </v>
      </c>
      <c r="AM228" t="str">
        <f t="shared" si="114"/>
        <v>5</v>
      </c>
      <c r="AN228" t="str">
        <f t="shared" si="115"/>
        <v xml:space="preserve">["LP"] =  5; </v>
      </c>
      <c r="AO228" t="str">
        <f t="shared" si="116"/>
        <v>0</v>
      </c>
      <c r="AP228" t="str">
        <f t="shared" si="117"/>
        <v xml:space="preserve">["REP"] = 0; </v>
      </c>
      <c r="AQ228">
        <f>IF(LEN(L228)&gt;0,VLOOKUP(L228,Faction!A$2:B$77,2,FALSE),1)</f>
        <v>1</v>
      </c>
      <c r="AR228" t="str">
        <f t="shared" si="118"/>
        <v xml:space="preserve">["FACTION"] = 1; </v>
      </c>
      <c r="AS228" t="str">
        <f t="shared" si="119"/>
        <v xml:space="preserve">["TIER"] = 1; </v>
      </c>
      <c r="AT228" t="str">
        <f t="shared" si="120"/>
        <v xml:space="preserve">["MIN_LVL"] =  "30"; </v>
      </c>
      <c r="AU228" t="str">
        <f t="shared" si="121"/>
        <v/>
      </c>
      <c r="AV228" t="str">
        <f t="shared" si="122"/>
        <v xml:space="preserve">["NAME"] = { ["EN"] = "No Time For Games"; }; </v>
      </c>
      <c r="AW228" t="str">
        <f t="shared" si="123"/>
        <v xml:space="preserve">["LORE"] = { ["EN"] = "You must exercise patience and self control in battle, and always make efforts to ensure your opponent does not do the same."; }; </v>
      </c>
      <c r="AX228" t="str">
        <f t="shared" si="124"/>
        <v xml:space="preserve">["SUMMARY"] = { ["EN"] = "Use Provoke or Trick removal skills 400 times"; }; </v>
      </c>
      <c r="AY228" t="str">
        <f t="shared" si="125"/>
        <v/>
      </c>
      <c r="AZ228" t="str">
        <f t="shared" si="126"/>
        <v>};</v>
      </c>
    </row>
    <row r="229" spans="1:52" x14ac:dyDescent="0.25">
      <c r="A229">
        <v>1879277419</v>
      </c>
      <c r="B229">
        <v>142</v>
      </c>
      <c r="C229" t="s">
        <v>195</v>
      </c>
      <c r="D229" t="s">
        <v>22</v>
      </c>
      <c r="E229" t="s">
        <v>145</v>
      </c>
      <c r="F229" t="s">
        <v>22</v>
      </c>
      <c r="J229">
        <v>5</v>
      </c>
      <c r="M229" t="s">
        <v>198</v>
      </c>
      <c r="N229" t="s">
        <v>2947</v>
      </c>
      <c r="O229">
        <v>1</v>
      </c>
      <c r="P229">
        <v>30</v>
      </c>
      <c r="T229" t="str">
        <f t="shared" si="99"/>
        <v>[228] = {["ID"] = 1879277419; }; -- Burglarize (Burglar)</v>
      </c>
      <c r="U229" s="1" t="str">
        <f t="shared" si="100"/>
        <v>[228] = {["ID"] = 1879277419; ["SAVE_INDEX"] = 142; ["TYPE"] =  8; ["CRV"] = "Class";    ["SUBTYPE"] =  40;                        ["VXP"] = 0; ["LP"] =  5; ["REP"] = 0; ["FACTION"] = 1; ["TIER"] = 1; ["MIN_LVL"] =  "30"; ["NAME"] = { ["EN"] = "Burglarize"; }; ["LORE"] = { ["EN"] = "Take what you want and never apologize."; }; ["SUMMARY"] = { ["EN"] = "Burgle your foes 250 times"; }; };</v>
      </c>
      <c r="V229">
        <f t="shared" si="101"/>
        <v>228</v>
      </c>
      <c r="W229" t="str">
        <f t="shared" si="102"/>
        <v>[228] = {</v>
      </c>
      <c r="X229" t="str">
        <f t="shared" si="103"/>
        <v xml:space="preserve">["ID"] = 1879277419; </v>
      </c>
      <c r="Y229" t="str">
        <f t="shared" si="104"/>
        <v xml:space="preserve">["ID"] = 1879277419; </v>
      </c>
      <c r="Z229" t="str">
        <f t="shared" si="105"/>
        <v/>
      </c>
      <c r="AA229" t="str">
        <f t="shared" si="106"/>
        <v xml:space="preserve"> (Burglar)</v>
      </c>
      <c r="AB229" s="1" t="str">
        <f t="shared" si="107"/>
        <v xml:space="preserve">["SAVE_INDEX"] = 142; </v>
      </c>
      <c r="AC229">
        <f>VLOOKUP(D229,Type!A$2:B$16,2,FALSE)</f>
        <v>8</v>
      </c>
      <c r="AD229" t="str">
        <f t="shared" si="108"/>
        <v xml:space="preserve">["TYPE"] =  8; </v>
      </c>
      <c r="AE229" t="str">
        <f t="shared" si="109"/>
        <v xml:space="preserve">["CRV"] = "Class";    </v>
      </c>
      <c r="AF229">
        <f>IF(AND(F229="Class",NOT(ISBLANK(E229))),VLOOKUP(E229,Class!A$1:B$12,2,FALSE),"")</f>
        <v>40</v>
      </c>
      <c r="AG229" t="str">
        <f>IF(AND(F229="Vocation",NOT(ISBLANK(E229))),VLOOKUP(E229,Vocation!A$1:B$8,2,FALSE),"")</f>
        <v/>
      </c>
      <c r="AH229" t="str">
        <f>IF(
  LEN(AF229)=0,
    IF(
    LEN(AG229)=0,
    "  0",
    CONCATENATE(REPT(" ",Vocation!B$12-LEN(AG229)),AG229)),
  CONCATENATE(REPT(" ",Vocation!B$12-LEN(AF229)),AF229))</f>
        <v xml:space="preserve"> 40</v>
      </c>
      <c r="AI229" t="str">
        <f t="shared" si="110"/>
        <v xml:space="preserve">["SUBTYPE"] =  40; </v>
      </c>
      <c r="AJ229" t="str">
        <f t="shared" si="111"/>
        <v xml:space="preserve">                       </v>
      </c>
      <c r="AK229" t="str">
        <f t="shared" si="112"/>
        <v>0</v>
      </c>
      <c r="AL229" t="str">
        <f t="shared" si="113"/>
        <v xml:space="preserve">["VXP"] = 0; </v>
      </c>
      <c r="AM229" t="str">
        <f t="shared" si="114"/>
        <v>5</v>
      </c>
      <c r="AN229" t="str">
        <f t="shared" si="115"/>
        <v xml:space="preserve">["LP"] =  5; </v>
      </c>
      <c r="AO229" t="str">
        <f t="shared" si="116"/>
        <v>0</v>
      </c>
      <c r="AP229" t="str">
        <f t="shared" si="117"/>
        <v xml:space="preserve">["REP"] = 0; </v>
      </c>
      <c r="AQ229">
        <f>IF(LEN(L229)&gt;0,VLOOKUP(L229,Faction!A$2:B$77,2,FALSE),1)</f>
        <v>1</v>
      </c>
      <c r="AR229" t="str">
        <f t="shared" si="118"/>
        <v xml:space="preserve">["FACTION"] = 1; </v>
      </c>
      <c r="AS229" t="str">
        <f t="shared" si="119"/>
        <v xml:space="preserve">["TIER"] = 1; </v>
      </c>
      <c r="AT229" t="str">
        <f t="shared" si="120"/>
        <v xml:space="preserve">["MIN_LVL"] =  "30"; </v>
      </c>
      <c r="AU229" t="str">
        <f t="shared" si="121"/>
        <v/>
      </c>
      <c r="AV229" t="str">
        <f t="shared" si="122"/>
        <v xml:space="preserve">["NAME"] = { ["EN"] = "Burglarize"; }; </v>
      </c>
      <c r="AW229" t="str">
        <f t="shared" si="123"/>
        <v xml:space="preserve">["LORE"] = { ["EN"] = "Take what you want and never apologize."; }; </v>
      </c>
      <c r="AX229" t="str">
        <f t="shared" si="124"/>
        <v xml:space="preserve">["SUMMARY"] = { ["EN"] = "Burgle your foes 250 times"; }; </v>
      </c>
      <c r="AY229" t="str">
        <f t="shared" si="125"/>
        <v/>
      </c>
      <c r="AZ229" t="str">
        <f t="shared" si="126"/>
        <v>};</v>
      </c>
    </row>
    <row r="230" spans="1:52" x14ac:dyDescent="0.25">
      <c r="A230">
        <v>1879277135</v>
      </c>
      <c r="B230">
        <v>343</v>
      </c>
      <c r="C230" s="2" t="s">
        <v>122</v>
      </c>
      <c r="D230" t="s">
        <v>22</v>
      </c>
      <c r="E230" t="s">
        <v>286</v>
      </c>
      <c r="F230" t="s">
        <v>22</v>
      </c>
      <c r="M230" t="s">
        <v>2823</v>
      </c>
      <c r="N230" t="s">
        <v>2047</v>
      </c>
      <c r="O230">
        <v>0</v>
      </c>
      <c r="P230">
        <v>40</v>
      </c>
      <c r="T230" t="str">
        <f t="shared" si="99"/>
        <v>[229] = {["ID"] = 1879277135; }; -- Class Deeds - Tier 6 (Captain)</v>
      </c>
      <c r="U230" s="1" t="str">
        <f t="shared" si="100"/>
        <v>[229] = {["ID"] = 1879277135; ["SAVE_INDEX"] = 343; ["TYPE"] =  8; ["CRV"] = "Class";    ["SUBTYPE"] =  24;                        ["VXP"] = 0; ["LP"] =  0; ["REP"] = 0; ["FACTION"] = 1; ["TIER"] = 0; ["MIN_LVL"] =  "40"; ["NAME"] = { ["EN"] = "Class Deeds - Tier 6"; }; ["LORE"] = { ["EN"] = "Complete these three deeds to earn a Class Trait Point."; }; ["SUMMARY"] = { ["EN"] = "Complete Captain's Victory, In Darkest Days, and Inspire Valour"; }; };</v>
      </c>
      <c r="V230">
        <f t="shared" si="101"/>
        <v>229</v>
      </c>
      <c r="W230" t="str">
        <f t="shared" si="102"/>
        <v>[229] = {</v>
      </c>
      <c r="X230" t="str">
        <f t="shared" si="103"/>
        <v xml:space="preserve">["ID"] = 1879277135; </v>
      </c>
      <c r="Y230" t="str">
        <f t="shared" si="104"/>
        <v xml:space="preserve">["ID"] = 1879277135; </v>
      </c>
      <c r="Z230" t="str">
        <f t="shared" si="105"/>
        <v/>
      </c>
      <c r="AA230" t="str">
        <f t="shared" si="106"/>
        <v xml:space="preserve"> (Captain)</v>
      </c>
      <c r="AB230" s="1" t="str">
        <f t="shared" si="107"/>
        <v xml:space="preserve">["SAVE_INDEX"] = 343; </v>
      </c>
      <c r="AC230">
        <f>VLOOKUP(D230,Type!A$2:B$16,2,FALSE)</f>
        <v>8</v>
      </c>
      <c r="AD230" t="str">
        <f t="shared" si="108"/>
        <v xml:space="preserve">["TYPE"] =  8; </v>
      </c>
      <c r="AE230" t="str">
        <f t="shared" si="109"/>
        <v xml:space="preserve">["CRV"] = "Class";    </v>
      </c>
      <c r="AF230">
        <f>IF(AND(F230="Class",NOT(ISBLANK(E230))),VLOOKUP(E230,Class!A$1:B$12,2,FALSE),"")</f>
        <v>24</v>
      </c>
      <c r="AG230" t="str">
        <f>IF(AND(F230="Vocation",NOT(ISBLANK(E230))),VLOOKUP(E230,Vocation!A$1:B$8,2,FALSE),"")</f>
        <v/>
      </c>
      <c r="AH230" t="str">
        <f>IF(
  LEN(AF230)=0,
    IF(
    LEN(AG230)=0,
    "  0",
    CONCATENATE(REPT(" ",Vocation!B$12-LEN(AG230)),AG230)),
  CONCATENATE(REPT(" ",Vocation!B$12-LEN(AF230)),AF230))</f>
        <v xml:space="preserve"> 24</v>
      </c>
      <c r="AI230" t="str">
        <f t="shared" si="110"/>
        <v xml:space="preserve">["SUBTYPE"] =  24; </v>
      </c>
      <c r="AJ230" t="str">
        <f t="shared" si="111"/>
        <v xml:space="preserve">                       </v>
      </c>
      <c r="AK230" t="str">
        <f t="shared" si="112"/>
        <v>0</v>
      </c>
      <c r="AL230" t="str">
        <f t="shared" si="113"/>
        <v xml:space="preserve">["VXP"] = 0; </v>
      </c>
      <c r="AM230" t="str">
        <f t="shared" si="114"/>
        <v>0</v>
      </c>
      <c r="AN230" t="str">
        <f t="shared" si="115"/>
        <v xml:space="preserve">["LP"] =  0; </v>
      </c>
      <c r="AO230" t="str">
        <f t="shared" si="116"/>
        <v>0</v>
      </c>
      <c r="AP230" t="str">
        <f t="shared" si="117"/>
        <v xml:space="preserve">["REP"] = 0; </v>
      </c>
      <c r="AQ230">
        <f>IF(LEN(L230)&gt;0,VLOOKUP(L230,Faction!A$2:B$77,2,FALSE),1)</f>
        <v>1</v>
      </c>
      <c r="AR230" t="str">
        <f t="shared" si="118"/>
        <v xml:space="preserve">["FACTION"] = 1; </v>
      </c>
      <c r="AS230" t="str">
        <f t="shared" si="119"/>
        <v xml:space="preserve">["TIER"] = 0; </v>
      </c>
      <c r="AT230" t="str">
        <f t="shared" si="120"/>
        <v xml:space="preserve">["MIN_LVL"] =  "40"; </v>
      </c>
      <c r="AU230" t="str">
        <f t="shared" si="121"/>
        <v/>
      </c>
      <c r="AV230" t="str">
        <f t="shared" si="122"/>
        <v xml:space="preserve">["NAME"] = { ["EN"] = "Class Deeds - Tier 6"; }; </v>
      </c>
      <c r="AW230" t="str">
        <f t="shared" si="123"/>
        <v xml:space="preserve">["LORE"] = { ["EN"] = "Complete these three deeds to earn a Class Trait Point."; }; </v>
      </c>
      <c r="AX230" t="str">
        <f t="shared" si="124"/>
        <v xml:space="preserve">["SUMMARY"] = { ["EN"] = "Complete Captain's Victory, In Darkest Days, and Inspire Valour"; }; </v>
      </c>
      <c r="AY230" t="str">
        <f t="shared" si="125"/>
        <v/>
      </c>
      <c r="AZ230" t="str">
        <f t="shared" si="126"/>
        <v>};</v>
      </c>
    </row>
    <row r="231" spans="1:52" x14ac:dyDescent="0.25">
      <c r="A231">
        <v>1879277411</v>
      </c>
      <c r="B231">
        <v>143</v>
      </c>
      <c r="C231" t="s">
        <v>383</v>
      </c>
      <c r="D231" t="s">
        <v>22</v>
      </c>
      <c r="E231" t="s">
        <v>286</v>
      </c>
      <c r="F231" t="s">
        <v>22</v>
      </c>
      <c r="J231">
        <v>5</v>
      </c>
      <c r="M231" t="s">
        <v>3042</v>
      </c>
      <c r="N231" t="s">
        <v>2091</v>
      </c>
      <c r="O231">
        <v>1</v>
      </c>
      <c r="P231">
        <v>30</v>
      </c>
      <c r="T231" t="str">
        <f t="shared" si="99"/>
        <v>[230] = {["ID"] = 1879277411; }; -- Captain's Victory (Captain)</v>
      </c>
      <c r="U231" s="1" t="str">
        <f t="shared" si="100"/>
        <v>[230] = {["ID"] = 1879277411; ["SAVE_INDEX"] = 143; ["TYPE"] =  8; ["CRV"] = "Class";    ["SUBTYPE"] =  24;                        ["VXP"] = 0; ["LP"] =  5; ["REP"] = 0; ["FACTION"] = 1; ["TIER"] = 1; ["MIN_LVL"] =  "30"; ["NAME"] = { ["EN"] = "Captain's Victory"; }; ["LORE"] = { ["EN"] = "Victory is rarely achieved without help. The Captain inspires those around them to heed their call and be more than they ever thought they could be."; }; ["SUMMARY"] = { ["EN"] = "Use your Brother's Call skills 60 times"; }; };</v>
      </c>
      <c r="V231">
        <f t="shared" si="101"/>
        <v>230</v>
      </c>
      <c r="W231" t="str">
        <f t="shared" si="102"/>
        <v>[230] = {</v>
      </c>
      <c r="X231" t="str">
        <f t="shared" si="103"/>
        <v xml:space="preserve">["ID"] = 1879277411; </v>
      </c>
      <c r="Y231" t="str">
        <f t="shared" si="104"/>
        <v xml:space="preserve">["ID"] = 1879277411; </v>
      </c>
      <c r="Z231" t="str">
        <f t="shared" si="105"/>
        <v/>
      </c>
      <c r="AA231" t="str">
        <f t="shared" si="106"/>
        <v xml:space="preserve"> (Captain)</v>
      </c>
      <c r="AB231" s="1" t="str">
        <f t="shared" si="107"/>
        <v xml:space="preserve">["SAVE_INDEX"] = 143; </v>
      </c>
      <c r="AC231">
        <f>VLOOKUP(D231,Type!A$2:B$16,2,FALSE)</f>
        <v>8</v>
      </c>
      <c r="AD231" t="str">
        <f t="shared" si="108"/>
        <v xml:space="preserve">["TYPE"] =  8; </v>
      </c>
      <c r="AE231" t="str">
        <f t="shared" si="109"/>
        <v xml:space="preserve">["CRV"] = "Class";    </v>
      </c>
      <c r="AF231">
        <f>IF(AND(F231="Class",NOT(ISBLANK(E231))),VLOOKUP(E231,Class!A$1:B$12,2,FALSE),"")</f>
        <v>24</v>
      </c>
      <c r="AG231" t="str">
        <f>IF(AND(F231="Vocation",NOT(ISBLANK(E231))),VLOOKUP(E231,Vocation!A$1:B$8,2,FALSE),"")</f>
        <v/>
      </c>
      <c r="AH231" t="str">
        <f>IF(
  LEN(AF231)=0,
    IF(
    LEN(AG231)=0,
    "  0",
    CONCATENATE(REPT(" ",Vocation!B$12-LEN(AG231)),AG231)),
  CONCATENATE(REPT(" ",Vocation!B$12-LEN(AF231)),AF231))</f>
        <v xml:space="preserve"> 24</v>
      </c>
      <c r="AI231" t="str">
        <f t="shared" si="110"/>
        <v xml:space="preserve">["SUBTYPE"] =  24; </v>
      </c>
      <c r="AJ231" t="str">
        <f t="shared" si="111"/>
        <v xml:space="preserve">                       </v>
      </c>
      <c r="AK231" t="str">
        <f t="shared" si="112"/>
        <v>0</v>
      </c>
      <c r="AL231" t="str">
        <f t="shared" si="113"/>
        <v xml:space="preserve">["VXP"] = 0; </v>
      </c>
      <c r="AM231" t="str">
        <f t="shared" si="114"/>
        <v>5</v>
      </c>
      <c r="AN231" t="str">
        <f t="shared" si="115"/>
        <v xml:space="preserve">["LP"] =  5; </v>
      </c>
      <c r="AO231" t="str">
        <f t="shared" si="116"/>
        <v>0</v>
      </c>
      <c r="AP231" t="str">
        <f t="shared" si="117"/>
        <v xml:space="preserve">["REP"] = 0; </v>
      </c>
      <c r="AQ231">
        <f>IF(LEN(L231)&gt;0,VLOOKUP(L231,Faction!A$2:B$77,2,FALSE),1)</f>
        <v>1</v>
      </c>
      <c r="AR231" t="str">
        <f t="shared" si="118"/>
        <v xml:space="preserve">["FACTION"] = 1; </v>
      </c>
      <c r="AS231" t="str">
        <f t="shared" si="119"/>
        <v xml:space="preserve">["TIER"] = 1; </v>
      </c>
      <c r="AT231" t="str">
        <f t="shared" si="120"/>
        <v xml:space="preserve">["MIN_LVL"] =  "30"; </v>
      </c>
      <c r="AU231" t="str">
        <f t="shared" si="121"/>
        <v/>
      </c>
      <c r="AV231" t="str">
        <f t="shared" si="122"/>
        <v xml:space="preserve">["NAME"] = { ["EN"] = "Captain's Victory"; }; </v>
      </c>
      <c r="AW231" t="str">
        <f t="shared" si="123"/>
        <v xml:space="preserve">["LORE"] = { ["EN"] = "Victory is rarely achieved without help. The Captain inspires those around them to heed their call and be more than they ever thought they could be."; }; </v>
      </c>
      <c r="AX231" t="str">
        <f t="shared" si="124"/>
        <v xml:space="preserve">["SUMMARY"] = { ["EN"] = "Use your Brother's Call skills 60 times"; }; </v>
      </c>
      <c r="AY231" t="str">
        <f t="shared" si="125"/>
        <v/>
      </c>
      <c r="AZ231" t="str">
        <f t="shared" si="126"/>
        <v>};</v>
      </c>
    </row>
    <row r="232" spans="1:52" x14ac:dyDescent="0.25">
      <c r="A232">
        <v>1879277399</v>
      </c>
      <c r="B232">
        <v>144</v>
      </c>
      <c r="C232" t="s">
        <v>384</v>
      </c>
      <c r="D232" t="s">
        <v>22</v>
      </c>
      <c r="E232" t="s">
        <v>286</v>
      </c>
      <c r="F232" t="s">
        <v>22</v>
      </c>
      <c r="J232">
        <v>5</v>
      </c>
      <c r="M232" t="s">
        <v>3043</v>
      </c>
      <c r="N232" t="s">
        <v>2085</v>
      </c>
      <c r="O232">
        <v>1</v>
      </c>
      <c r="P232">
        <v>30</v>
      </c>
      <c r="T232" t="str">
        <f t="shared" si="99"/>
        <v>[231] = {["ID"] = 1879277399; }; -- In Darkest Days (Captain)</v>
      </c>
      <c r="U232" s="1" t="str">
        <f t="shared" si="100"/>
        <v>[231] = {["ID"] = 1879277399; ["SAVE_INDEX"] = 144; ["TYPE"] =  8; ["CRV"] = "Class";    ["SUBTYPE"] =  24;                        ["VXP"] = 0; ["LP"] =  5; ["REP"] = 0; ["FACTION"] = 1; ["TIER"] = 1; ["MIN_LVL"] =  "30"; ["NAME"] = { ["EN"] = "In Darkest Days"; }; ["LORE"] = { ["EN"] = "Even when the situation seems most grim, the Captain is a light that pierces through the darkness and inspires hope in the hopeless."; }; ["SUMMARY"] = { ["EN"] = "Land a Critical Hit or Devastate with Blade of Elendil 300 times"; }; };</v>
      </c>
      <c r="V232">
        <f t="shared" si="101"/>
        <v>231</v>
      </c>
      <c r="W232" t="str">
        <f t="shared" si="102"/>
        <v>[231] = {</v>
      </c>
      <c r="X232" t="str">
        <f t="shared" si="103"/>
        <v xml:space="preserve">["ID"] = 1879277399; </v>
      </c>
      <c r="Y232" t="str">
        <f t="shared" si="104"/>
        <v xml:space="preserve">["ID"] = 1879277399; </v>
      </c>
      <c r="Z232" t="str">
        <f t="shared" si="105"/>
        <v/>
      </c>
      <c r="AA232" t="str">
        <f t="shared" si="106"/>
        <v xml:space="preserve"> (Captain)</v>
      </c>
      <c r="AB232" s="1" t="str">
        <f t="shared" si="107"/>
        <v xml:space="preserve">["SAVE_INDEX"] = 144; </v>
      </c>
      <c r="AC232">
        <f>VLOOKUP(D232,Type!A$2:B$16,2,FALSE)</f>
        <v>8</v>
      </c>
      <c r="AD232" t="str">
        <f t="shared" si="108"/>
        <v xml:space="preserve">["TYPE"] =  8; </v>
      </c>
      <c r="AE232" t="str">
        <f t="shared" si="109"/>
        <v xml:space="preserve">["CRV"] = "Class";    </v>
      </c>
      <c r="AF232">
        <f>IF(AND(F232="Class",NOT(ISBLANK(E232))),VLOOKUP(E232,Class!A$1:B$12,2,FALSE),"")</f>
        <v>24</v>
      </c>
      <c r="AG232" t="str">
        <f>IF(AND(F232="Vocation",NOT(ISBLANK(E232))),VLOOKUP(E232,Vocation!A$1:B$8,2,FALSE),"")</f>
        <v/>
      </c>
      <c r="AH232" t="str">
        <f>IF(
  LEN(AF232)=0,
    IF(
    LEN(AG232)=0,
    "  0",
    CONCATENATE(REPT(" ",Vocation!B$12-LEN(AG232)),AG232)),
  CONCATENATE(REPT(" ",Vocation!B$12-LEN(AF232)),AF232))</f>
        <v xml:space="preserve"> 24</v>
      </c>
      <c r="AI232" t="str">
        <f t="shared" si="110"/>
        <v xml:space="preserve">["SUBTYPE"] =  24; </v>
      </c>
      <c r="AJ232" t="str">
        <f t="shared" si="111"/>
        <v xml:space="preserve">                       </v>
      </c>
      <c r="AK232" t="str">
        <f t="shared" si="112"/>
        <v>0</v>
      </c>
      <c r="AL232" t="str">
        <f t="shared" si="113"/>
        <v xml:space="preserve">["VXP"] = 0; </v>
      </c>
      <c r="AM232" t="str">
        <f t="shared" si="114"/>
        <v>5</v>
      </c>
      <c r="AN232" t="str">
        <f t="shared" si="115"/>
        <v xml:space="preserve">["LP"] =  5; </v>
      </c>
      <c r="AO232" t="str">
        <f t="shared" si="116"/>
        <v>0</v>
      </c>
      <c r="AP232" t="str">
        <f t="shared" si="117"/>
        <v xml:space="preserve">["REP"] = 0; </v>
      </c>
      <c r="AQ232">
        <f>IF(LEN(L232)&gt;0,VLOOKUP(L232,Faction!A$2:B$77,2,FALSE),1)</f>
        <v>1</v>
      </c>
      <c r="AR232" t="str">
        <f t="shared" si="118"/>
        <v xml:space="preserve">["FACTION"] = 1; </v>
      </c>
      <c r="AS232" t="str">
        <f t="shared" si="119"/>
        <v xml:space="preserve">["TIER"] = 1; </v>
      </c>
      <c r="AT232" t="str">
        <f t="shared" si="120"/>
        <v xml:space="preserve">["MIN_LVL"] =  "30"; </v>
      </c>
      <c r="AU232" t="str">
        <f t="shared" si="121"/>
        <v/>
      </c>
      <c r="AV232" t="str">
        <f t="shared" si="122"/>
        <v xml:space="preserve">["NAME"] = { ["EN"] = "In Darkest Days"; }; </v>
      </c>
      <c r="AW232" t="str">
        <f t="shared" si="123"/>
        <v xml:space="preserve">["LORE"] = { ["EN"] = "Even when the situation seems most grim, the Captain is a light that pierces through the darkness and inspires hope in the hopeless."; }; </v>
      </c>
      <c r="AX232" t="str">
        <f t="shared" si="124"/>
        <v xml:space="preserve">["SUMMARY"] = { ["EN"] = "Land a Critical Hit or Devastate with Blade of Elendil 300 times"; }; </v>
      </c>
      <c r="AY232" t="str">
        <f t="shared" si="125"/>
        <v/>
      </c>
      <c r="AZ232" t="str">
        <f t="shared" si="126"/>
        <v>};</v>
      </c>
    </row>
    <row r="233" spans="1:52" x14ac:dyDescent="0.25">
      <c r="A233">
        <v>1879277395</v>
      </c>
      <c r="B233">
        <v>145</v>
      </c>
      <c r="C233" t="s">
        <v>385</v>
      </c>
      <c r="D233" t="s">
        <v>22</v>
      </c>
      <c r="E233" t="s">
        <v>286</v>
      </c>
      <c r="F233" t="s">
        <v>22</v>
      </c>
      <c r="J233">
        <v>5</v>
      </c>
      <c r="M233" t="s">
        <v>3044</v>
      </c>
      <c r="N233" t="s">
        <v>2084</v>
      </c>
      <c r="O233">
        <v>1</v>
      </c>
      <c r="P233">
        <v>30</v>
      </c>
      <c r="T233" t="str">
        <f t="shared" si="99"/>
        <v>[232] = {["ID"] = 1879277395; }; -- Inspire Valour (Captain)</v>
      </c>
      <c r="U233" s="1" t="str">
        <f t="shared" si="100"/>
        <v>[232] = {["ID"] = 1879277395; ["SAVE_INDEX"] = 145; ["TYPE"] =  8; ["CRV"] = "Class";    ["SUBTYPE"] =  24;                        ["VXP"] = 0; ["LP"] =  5; ["REP"] = 0; ["FACTION"] = 1; ["TIER"] = 1; ["MIN_LVL"] =  "30"; ["NAME"] = { ["EN"] = "Inspire Valour"; }; ["LORE"] = { ["EN"] = "A Captain is someone to look up to and admire. Their sound technique and valour inspires others to keep fighting."; }; ["SUMMARY"] = { ["EN"] = "Hit with Valiant Strike or Inspire [critical or devastating] 100 times"; }; };</v>
      </c>
      <c r="V233">
        <f t="shared" si="101"/>
        <v>232</v>
      </c>
      <c r="W233" t="str">
        <f t="shared" si="102"/>
        <v>[232] = {</v>
      </c>
      <c r="X233" t="str">
        <f t="shared" si="103"/>
        <v xml:space="preserve">["ID"] = 1879277395; </v>
      </c>
      <c r="Y233" t="str">
        <f t="shared" si="104"/>
        <v xml:space="preserve">["ID"] = 1879277395; </v>
      </c>
      <c r="Z233" t="str">
        <f t="shared" si="105"/>
        <v/>
      </c>
      <c r="AA233" t="str">
        <f t="shared" si="106"/>
        <v xml:space="preserve"> (Captain)</v>
      </c>
      <c r="AB233" s="1" t="str">
        <f t="shared" si="107"/>
        <v xml:space="preserve">["SAVE_INDEX"] = 145; </v>
      </c>
      <c r="AC233">
        <f>VLOOKUP(D233,Type!A$2:B$16,2,FALSE)</f>
        <v>8</v>
      </c>
      <c r="AD233" t="str">
        <f t="shared" si="108"/>
        <v xml:space="preserve">["TYPE"] =  8; </v>
      </c>
      <c r="AE233" t="str">
        <f t="shared" si="109"/>
        <v xml:space="preserve">["CRV"] = "Class";    </v>
      </c>
      <c r="AF233">
        <f>IF(AND(F233="Class",NOT(ISBLANK(E233))),VLOOKUP(E233,Class!A$1:B$12,2,FALSE),"")</f>
        <v>24</v>
      </c>
      <c r="AG233" t="str">
        <f>IF(AND(F233="Vocation",NOT(ISBLANK(E233))),VLOOKUP(E233,Vocation!A$1:B$8,2,FALSE),"")</f>
        <v/>
      </c>
      <c r="AH233" t="str">
        <f>IF(
  LEN(AF233)=0,
    IF(
    LEN(AG233)=0,
    "  0",
    CONCATENATE(REPT(" ",Vocation!B$12-LEN(AG233)),AG233)),
  CONCATENATE(REPT(" ",Vocation!B$12-LEN(AF233)),AF233))</f>
        <v xml:space="preserve"> 24</v>
      </c>
      <c r="AI233" t="str">
        <f t="shared" si="110"/>
        <v xml:space="preserve">["SUBTYPE"] =  24; </v>
      </c>
      <c r="AJ233" t="str">
        <f t="shared" si="111"/>
        <v xml:space="preserve">                       </v>
      </c>
      <c r="AK233" t="str">
        <f t="shared" si="112"/>
        <v>0</v>
      </c>
      <c r="AL233" t="str">
        <f t="shared" si="113"/>
        <v xml:space="preserve">["VXP"] = 0; </v>
      </c>
      <c r="AM233" t="str">
        <f t="shared" si="114"/>
        <v>5</v>
      </c>
      <c r="AN233" t="str">
        <f t="shared" si="115"/>
        <v xml:space="preserve">["LP"] =  5; </v>
      </c>
      <c r="AO233" t="str">
        <f t="shared" si="116"/>
        <v>0</v>
      </c>
      <c r="AP233" t="str">
        <f t="shared" si="117"/>
        <v xml:space="preserve">["REP"] = 0; </v>
      </c>
      <c r="AQ233">
        <f>IF(LEN(L233)&gt;0,VLOOKUP(L233,Faction!A$2:B$77,2,FALSE),1)</f>
        <v>1</v>
      </c>
      <c r="AR233" t="str">
        <f t="shared" si="118"/>
        <v xml:space="preserve">["FACTION"] = 1; </v>
      </c>
      <c r="AS233" t="str">
        <f t="shared" si="119"/>
        <v xml:space="preserve">["TIER"] = 1; </v>
      </c>
      <c r="AT233" t="str">
        <f t="shared" si="120"/>
        <v xml:space="preserve">["MIN_LVL"] =  "30"; </v>
      </c>
      <c r="AU233" t="str">
        <f t="shared" si="121"/>
        <v/>
      </c>
      <c r="AV233" t="str">
        <f t="shared" si="122"/>
        <v xml:space="preserve">["NAME"] = { ["EN"] = "Inspire Valour"; }; </v>
      </c>
      <c r="AW233" t="str">
        <f t="shared" si="123"/>
        <v xml:space="preserve">["LORE"] = { ["EN"] = "A Captain is someone to look up to and admire. Their sound technique and valour inspires others to keep fighting."; }; </v>
      </c>
      <c r="AX233" t="str">
        <f t="shared" si="124"/>
        <v xml:space="preserve">["SUMMARY"] = { ["EN"] = "Hit with Valiant Strike or Inspire [critical or devastating] 100 times"; }; </v>
      </c>
      <c r="AY233" t="str">
        <f t="shared" si="125"/>
        <v/>
      </c>
      <c r="AZ233" t="str">
        <f t="shared" si="126"/>
        <v>};</v>
      </c>
    </row>
    <row r="234" spans="1:52" x14ac:dyDescent="0.25">
      <c r="A234">
        <v>1879277153</v>
      </c>
      <c r="B234">
        <v>344</v>
      </c>
      <c r="C234" s="2" t="s">
        <v>122</v>
      </c>
      <c r="D234" t="s">
        <v>22</v>
      </c>
      <c r="E234" t="s">
        <v>287</v>
      </c>
      <c r="F234" t="s">
        <v>22</v>
      </c>
      <c r="M234" t="s">
        <v>2824</v>
      </c>
      <c r="N234" t="s">
        <v>2047</v>
      </c>
      <c r="O234">
        <v>0</v>
      </c>
      <c r="P234">
        <v>40</v>
      </c>
      <c r="T234" t="str">
        <f t="shared" si="99"/>
        <v>[233] = {["ID"] = 1879277153; }; -- Class Deeds - Tier 6 (Champion)</v>
      </c>
      <c r="U234" s="1" t="str">
        <f t="shared" si="100"/>
        <v>[233] = {["ID"] = 1879277153; ["SAVE_INDEX"] = 344; ["TYPE"] =  8; ["CRV"] = "Class";    ["SUBTYPE"] = 172;                        ["VXP"] = 0; ["LP"] =  0; ["REP"] = 0; ["FACTION"] = 1; ["TIER"] = 0; ["MIN_LVL"] =  "40"; ["NAME"] = { ["EN"] = "Class Deeds - Tier 6"; }; ["LORE"] = { ["EN"] = "Complete these three deeds to earn a Class Trait Point."; }; ["SUMMARY"] = { ["EN"] = "Complete Time of Need, Clobbered, and Athletic"; }; };</v>
      </c>
      <c r="V234">
        <f t="shared" si="101"/>
        <v>233</v>
      </c>
      <c r="W234" t="str">
        <f t="shared" si="102"/>
        <v>[233] = {</v>
      </c>
      <c r="X234" t="str">
        <f t="shared" si="103"/>
        <v xml:space="preserve">["ID"] = 1879277153; </v>
      </c>
      <c r="Y234" t="str">
        <f t="shared" si="104"/>
        <v xml:space="preserve">["ID"] = 1879277153; </v>
      </c>
      <c r="Z234" t="str">
        <f t="shared" si="105"/>
        <v/>
      </c>
      <c r="AA234" t="str">
        <f t="shared" si="106"/>
        <v xml:space="preserve"> (Champion)</v>
      </c>
      <c r="AB234" s="1" t="str">
        <f t="shared" si="107"/>
        <v xml:space="preserve">["SAVE_INDEX"] = 344; </v>
      </c>
      <c r="AC234">
        <f>VLOOKUP(D234,Type!A$2:B$16,2,FALSE)</f>
        <v>8</v>
      </c>
      <c r="AD234" t="str">
        <f t="shared" si="108"/>
        <v xml:space="preserve">["TYPE"] =  8; </v>
      </c>
      <c r="AE234" t="str">
        <f t="shared" si="109"/>
        <v xml:space="preserve">["CRV"] = "Class";    </v>
      </c>
      <c r="AF234">
        <f>IF(AND(F234="Class",NOT(ISBLANK(E234))),VLOOKUP(E234,Class!A$1:B$12,2,FALSE),"")</f>
        <v>172</v>
      </c>
      <c r="AG234" t="str">
        <f>IF(AND(F234="Vocation",NOT(ISBLANK(E234))),VLOOKUP(E234,Vocation!A$1:B$8,2,FALSE),"")</f>
        <v/>
      </c>
      <c r="AH234" t="str">
        <f>IF(
  LEN(AF234)=0,
    IF(
    LEN(AG234)=0,
    "  0",
    CONCATENATE(REPT(" ",Vocation!B$12-LEN(AG234)),AG234)),
  CONCATENATE(REPT(" ",Vocation!B$12-LEN(AF234)),AF234))</f>
        <v>172</v>
      </c>
      <c r="AI234" t="str">
        <f t="shared" si="110"/>
        <v xml:space="preserve">["SUBTYPE"] = 172; </v>
      </c>
      <c r="AJ234" t="str">
        <f t="shared" si="111"/>
        <v xml:space="preserve">                       </v>
      </c>
      <c r="AK234" t="str">
        <f t="shared" si="112"/>
        <v>0</v>
      </c>
      <c r="AL234" t="str">
        <f t="shared" si="113"/>
        <v xml:space="preserve">["VXP"] = 0; </v>
      </c>
      <c r="AM234" t="str">
        <f t="shared" si="114"/>
        <v>0</v>
      </c>
      <c r="AN234" t="str">
        <f t="shared" si="115"/>
        <v xml:space="preserve">["LP"] =  0; </v>
      </c>
      <c r="AO234" t="str">
        <f t="shared" si="116"/>
        <v>0</v>
      </c>
      <c r="AP234" t="str">
        <f t="shared" si="117"/>
        <v xml:space="preserve">["REP"] = 0; </v>
      </c>
      <c r="AQ234">
        <f>IF(LEN(L234)&gt;0,VLOOKUP(L234,Faction!A$2:B$77,2,FALSE),1)</f>
        <v>1</v>
      </c>
      <c r="AR234" t="str">
        <f t="shared" si="118"/>
        <v xml:space="preserve">["FACTION"] = 1; </v>
      </c>
      <c r="AS234" t="str">
        <f t="shared" si="119"/>
        <v xml:space="preserve">["TIER"] = 0; </v>
      </c>
      <c r="AT234" t="str">
        <f t="shared" si="120"/>
        <v xml:space="preserve">["MIN_LVL"] =  "40"; </v>
      </c>
      <c r="AU234" t="str">
        <f t="shared" si="121"/>
        <v/>
      </c>
      <c r="AV234" t="str">
        <f t="shared" si="122"/>
        <v xml:space="preserve">["NAME"] = { ["EN"] = "Class Deeds - Tier 6"; }; </v>
      </c>
      <c r="AW234" t="str">
        <f t="shared" si="123"/>
        <v xml:space="preserve">["LORE"] = { ["EN"] = "Complete these three deeds to earn a Class Trait Point."; }; </v>
      </c>
      <c r="AX234" t="str">
        <f t="shared" si="124"/>
        <v xml:space="preserve">["SUMMARY"] = { ["EN"] = "Complete Time of Need, Clobbered, and Athletic"; }; </v>
      </c>
      <c r="AY234" t="str">
        <f t="shared" si="125"/>
        <v/>
      </c>
      <c r="AZ234" t="str">
        <f t="shared" si="126"/>
        <v>};</v>
      </c>
    </row>
    <row r="235" spans="1:52" x14ac:dyDescent="0.25">
      <c r="A235">
        <v>1879277369</v>
      </c>
      <c r="B235">
        <v>146</v>
      </c>
      <c r="C235" t="s">
        <v>386</v>
      </c>
      <c r="D235" t="s">
        <v>22</v>
      </c>
      <c r="E235" t="s">
        <v>287</v>
      </c>
      <c r="F235" t="s">
        <v>22</v>
      </c>
      <c r="J235">
        <v>5</v>
      </c>
      <c r="M235" t="s">
        <v>3045</v>
      </c>
      <c r="N235" t="s">
        <v>1923</v>
      </c>
      <c r="O235">
        <v>1</v>
      </c>
      <c r="P235">
        <v>30</v>
      </c>
      <c r="T235" t="str">
        <f t="shared" si="99"/>
        <v>[234] = {["ID"] = 1879277369; }; -- Time of Need (Champion)</v>
      </c>
      <c r="U235" s="1" t="str">
        <f t="shared" si="100"/>
        <v>[234] = {["ID"] = 1879277369; ["SAVE_INDEX"] = 146; ["TYPE"] =  8; ["CRV"] = "Class";    ["SUBTYPE"] = 172;                        ["VXP"] = 0; ["LP"] =  5; ["REP"] = 0; ["FACTION"] = 1; ["TIER"] = 1; ["MIN_LVL"] =  "30"; ["NAME"] = { ["EN"] = "Time of Need"; }; ["LORE"] = { ["EN"] = "Some champions have been known to hurl themselves into battle with such vigour that they injure themselves more grievously than the enemy does."; }; ["SUMMARY"] = { ["EN"] = "Use Dire Need, Controlled Burn or Great Cleave 150 times"; }; };</v>
      </c>
      <c r="V235">
        <f t="shared" si="101"/>
        <v>234</v>
      </c>
      <c r="W235" t="str">
        <f t="shared" si="102"/>
        <v>[234] = {</v>
      </c>
      <c r="X235" t="str">
        <f t="shared" si="103"/>
        <v xml:space="preserve">["ID"] = 1879277369; </v>
      </c>
      <c r="Y235" t="str">
        <f t="shared" si="104"/>
        <v xml:space="preserve">["ID"] = 1879277369; </v>
      </c>
      <c r="Z235" t="str">
        <f t="shared" si="105"/>
        <v/>
      </c>
      <c r="AA235" t="str">
        <f t="shared" si="106"/>
        <v xml:space="preserve"> (Champion)</v>
      </c>
      <c r="AB235" s="1" t="str">
        <f t="shared" si="107"/>
        <v xml:space="preserve">["SAVE_INDEX"] = 146; </v>
      </c>
      <c r="AC235">
        <f>VLOOKUP(D235,Type!A$2:B$16,2,FALSE)</f>
        <v>8</v>
      </c>
      <c r="AD235" t="str">
        <f t="shared" si="108"/>
        <v xml:space="preserve">["TYPE"] =  8; </v>
      </c>
      <c r="AE235" t="str">
        <f t="shared" si="109"/>
        <v xml:space="preserve">["CRV"] = "Class";    </v>
      </c>
      <c r="AF235">
        <f>IF(AND(F235="Class",NOT(ISBLANK(E235))),VLOOKUP(E235,Class!A$1:B$12,2,FALSE),"")</f>
        <v>172</v>
      </c>
      <c r="AG235" t="str">
        <f>IF(AND(F235="Vocation",NOT(ISBLANK(E235))),VLOOKUP(E235,Vocation!A$1:B$8,2,FALSE),"")</f>
        <v/>
      </c>
      <c r="AH235" t="str">
        <f>IF(
  LEN(AF235)=0,
    IF(
    LEN(AG235)=0,
    "  0",
    CONCATENATE(REPT(" ",Vocation!B$12-LEN(AG235)),AG235)),
  CONCATENATE(REPT(" ",Vocation!B$12-LEN(AF235)),AF235))</f>
        <v>172</v>
      </c>
      <c r="AI235" t="str">
        <f t="shared" si="110"/>
        <v xml:space="preserve">["SUBTYPE"] = 172; </v>
      </c>
      <c r="AJ235" t="str">
        <f t="shared" si="111"/>
        <v xml:space="preserve">                       </v>
      </c>
      <c r="AK235" t="str">
        <f t="shared" si="112"/>
        <v>0</v>
      </c>
      <c r="AL235" t="str">
        <f t="shared" si="113"/>
        <v xml:space="preserve">["VXP"] = 0; </v>
      </c>
      <c r="AM235" t="str">
        <f t="shared" si="114"/>
        <v>5</v>
      </c>
      <c r="AN235" t="str">
        <f t="shared" si="115"/>
        <v xml:space="preserve">["LP"] =  5; </v>
      </c>
      <c r="AO235" t="str">
        <f t="shared" si="116"/>
        <v>0</v>
      </c>
      <c r="AP235" t="str">
        <f t="shared" si="117"/>
        <v xml:space="preserve">["REP"] = 0; </v>
      </c>
      <c r="AQ235">
        <f>IF(LEN(L235)&gt;0,VLOOKUP(L235,Faction!A$2:B$77,2,FALSE),1)</f>
        <v>1</v>
      </c>
      <c r="AR235" t="str">
        <f t="shared" si="118"/>
        <v xml:space="preserve">["FACTION"] = 1; </v>
      </c>
      <c r="AS235" t="str">
        <f t="shared" si="119"/>
        <v xml:space="preserve">["TIER"] = 1; </v>
      </c>
      <c r="AT235" t="str">
        <f t="shared" si="120"/>
        <v xml:space="preserve">["MIN_LVL"] =  "30"; </v>
      </c>
      <c r="AU235" t="str">
        <f t="shared" si="121"/>
        <v/>
      </c>
      <c r="AV235" t="str">
        <f t="shared" si="122"/>
        <v xml:space="preserve">["NAME"] = { ["EN"] = "Time of Need"; }; </v>
      </c>
      <c r="AW235" t="str">
        <f t="shared" si="123"/>
        <v xml:space="preserve">["LORE"] = { ["EN"] = "Some champions have been known to hurl themselves into battle with such vigour that they injure themselves more grievously than the enemy does."; }; </v>
      </c>
      <c r="AX235" t="str">
        <f t="shared" si="124"/>
        <v xml:space="preserve">["SUMMARY"] = { ["EN"] = "Use Dire Need, Controlled Burn or Great Cleave 150 times"; }; </v>
      </c>
      <c r="AY235" t="str">
        <f t="shared" si="125"/>
        <v/>
      </c>
      <c r="AZ235" t="str">
        <f t="shared" si="126"/>
        <v>};</v>
      </c>
    </row>
    <row r="236" spans="1:52" x14ac:dyDescent="0.25">
      <c r="A236">
        <v>1879277360</v>
      </c>
      <c r="B236">
        <v>147</v>
      </c>
      <c r="C236" t="s">
        <v>387</v>
      </c>
      <c r="D236" t="s">
        <v>22</v>
      </c>
      <c r="E236" t="s">
        <v>287</v>
      </c>
      <c r="F236" t="s">
        <v>22</v>
      </c>
      <c r="J236">
        <v>5</v>
      </c>
      <c r="M236" t="s">
        <v>3046</v>
      </c>
      <c r="N236" t="s">
        <v>2948</v>
      </c>
      <c r="O236">
        <v>1</v>
      </c>
      <c r="P236">
        <v>30</v>
      </c>
      <c r="T236" t="str">
        <f t="shared" si="99"/>
        <v>[235] = {["ID"] = 1879277360; }; -- Clobbered (Champion)</v>
      </c>
      <c r="U236" s="1" t="str">
        <f t="shared" si="100"/>
        <v>[235] = {["ID"] = 1879277360; ["SAVE_INDEX"] = 147; ["TYPE"] =  8; ["CRV"] = "Class";    ["SUBTYPE"] = 172;                        ["VXP"] = 0; ["LP"] =  5; ["REP"] = 0; ["FACTION"] = 1; ["TIER"] = 1; ["MIN_LVL"] =  "30"; ["NAME"] = { ["EN"] = "Clobbered"; }; ["LORE"] = { ["EN"] = "There is no time like the present to do some clobbering."; }; ["SUMMARY"] = { ["EN"] = "Use Clobber 500 times"; }; };</v>
      </c>
      <c r="V236">
        <f t="shared" si="101"/>
        <v>235</v>
      </c>
      <c r="W236" t="str">
        <f t="shared" si="102"/>
        <v>[235] = {</v>
      </c>
      <c r="X236" t="str">
        <f t="shared" si="103"/>
        <v xml:space="preserve">["ID"] = 1879277360; </v>
      </c>
      <c r="Y236" t="str">
        <f t="shared" si="104"/>
        <v xml:space="preserve">["ID"] = 1879277360; </v>
      </c>
      <c r="Z236" t="str">
        <f t="shared" si="105"/>
        <v/>
      </c>
      <c r="AA236" t="str">
        <f t="shared" si="106"/>
        <v xml:space="preserve"> (Champion)</v>
      </c>
      <c r="AB236" s="1" t="str">
        <f t="shared" si="107"/>
        <v xml:space="preserve">["SAVE_INDEX"] = 147; </v>
      </c>
      <c r="AC236">
        <f>VLOOKUP(D236,Type!A$2:B$16,2,FALSE)</f>
        <v>8</v>
      </c>
      <c r="AD236" t="str">
        <f t="shared" si="108"/>
        <v xml:space="preserve">["TYPE"] =  8; </v>
      </c>
      <c r="AE236" t="str">
        <f t="shared" si="109"/>
        <v xml:space="preserve">["CRV"] = "Class";    </v>
      </c>
      <c r="AF236">
        <f>IF(AND(F236="Class",NOT(ISBLANK(E236))),VLOOKUP(E236,Class!A$1:B$12,2,FALSE),"")</f>
        <v>172</v>
      </c>
      <c r="AG236" t="str">
        <f>IF(AND(F236="Vocation",NOT(ISBLANK(E236))),VLOOKUP(E236,Vocation!A$1:B$8,2,FALSE),"")</f>
        <v/>
      </c>
      <c r="AH236" t="str">
        <f>IF(
  LEN(AF236)=0,
    IF(
    LEN(AG236)=0,
    "  0",
    CONCATENATE(REPT(" ",Vocation!B$12-LEN(AG236)),AG236)),
  CONCATENATE(REPT(" ",Vocation!B$12-LEN(AF236)),AF236))</f>
        <v>172</v>
      </c>
      <c r="AI236" t="str">
        <f t="shared" si="110"/>
        <v xml:space="preserve">["SUBTYPE"] = 172; </v>
      </c>
      <c r="AJ236" t="str">
        <f t="shared" si="111"/>
        <v xml:space="preserve">                       </v>
      </c>
      <c r="AK236" t="str">
        <f t="shared" si="112"/>
        <v>0</v>
      </c>
      <c r="AL236" t="str">
        <f t="shared" si="113"/>
        <v xml:space="preserve">["VXP"] = 0; </v>
      </c>
      <c r="AM236" t="str">
        <f t="shared" si="114"/>
        <v>5</v>
      </c>
      <c r="AN236" t="str">
        <f t="shared" si="115"/>
        <v xml:space="preserve">["LP"] =  5; </v>
      </c>
      <c r="AO236" t="str">
        <f t="shared" si="116"/>
        <v>0</v>
      </c>
      <c r="AP236" t="str">
        <f t="shared" si="117"/>
        <v xml:space="preserve">["REP"] = 0; </v>
      </c>
      <c r="AQ236">
        <f>IF(LEN(L236)&gt;0,VLOOKUP(L236,Faction!A$2:B$77,2,FALSE),1)</f>
        <v>1</v>
      </c>
      <c r="AR236" t="str">
        <f t="shared" si="118"/>
        <v xml:space="preserve">["FACTION"] = 1; </v>
      </c>
      <c r="AS236" t="str">
        <f t="shared" si="119"/>
        <v xml:space="preserve">["TIER"] = 1; </v>
      </c>
      <c r="AT236" t="str">
        <f t="shared" si="120"/>
        <v xml:space="preserve">["MIN_LVL"] =  "30"; </v>
      </c>
      <c r="AU236" t="str">
        <f t="shared" si="121"/>
        <v/>
      </c>
      <c r="AV236" t="str">
        <f t="shared" si="122"/>
        <v xml:space="preserve">["NAME"] = { ["EN"] = "Clobbered"; }; </v>
      </c>
      <c r="AW236" t="str">
        <f t="shared" si="123"/>
        <v xml:space="preserve">["LORE"] = { ["EN"] = "There is no time like the present to do some clobbering."; }; </v>
      </c>
      <c r="AX236" t="str">
        <f t="shared" si="124"/>
        <v xml:space="preserve">["SUMMARY"] = { ["EN"] = "Use Clobber 500 times"; }; </v>
      </c>
      <c r="AY236" t="str">
        <f t="shared" si="125"/>
        <v/>
      </c>
      <c r="AZ236" t="str">
        <f t="shared" si="126"/>
        <v>};</v>
      </c>
    </row>
    <row r="237" spans="1:52" x14ac:dyDescent="0.25">
      <c r="A237">
        <v>1879277364</v>
      </c>
      <c r="B237">
        <v>148</v>
      </c>
      <c r="C237" t="s">
        <v>388</v>
      </c>
      <c r="D237" t="s">
        <v>22</v>
      </c>
      <c r="E237" t="s">
        <v>287</v>
      </c>
      <c r="F237" t="s">
        <v>22</v>
      </c>
      <c r="J237">
        <v>5</v>
      </c>
      <c r="M237" t="s">
        <v>3047</v>
      </c>
      <c r="N237" t="s">
        <v>1982</v>
      </c>
      <c r="O237">
        <v>1</v>
      </c>
      <c r="P237">
        <v>40</v>
      </c>
      <c r="T237" t="str">
        <f t="shared" si="99"/>
        <v>[236] = {["ID"] = 1879277364; }; -- Athletic (Champion)</v>
      </c>
      <c r="U237" s="1" t="str">
        <f t="shared" si="100"/>
        <v>[236] = {["ID"] = 1879277364; ["SAVE_INDEX"] = 148; ["TYPE"] =  8; ["CRV"] = "Class";    ["SUBTYPE"] = 172;                        ["VXP"] = 0; ["LP"] =  5; ["REP"] = 0; ["FACTION"] = 1; ["TIER"] = 1; ["MIN_LVL"] =  "40"; ["NAME"] = { ["EN"] = "Athletic"; }; ["LORE"] = { ["EN"] = "Build your sprinting stamina with focused training."; }; ["SUMMARY"] = { ["EN"] = "Use Sprint 150 times"; }; };</v>
      </c>
      <c r="V237">
        <f t="shared" si="101"/>
        <v>236</v>
      </c>
      <c r="W237" t="str">
        <f t="shared" si="102"/>
        <v>[236] = {</v>
      </c>
      <c r="X237" t="str">
        <f t="shared" si="103"/>
        <v xml:space="preserve">["ID"] = 1879277364; </v>
      </c>
      <c r="Y237" t="str">
        <f t="shared" si="104"/>
        <v xml:space="preserve">["ID"] = 1879277364; </v>
      </c>
      <c r="Z237" t="str">
        <f t="shared" si="105"/>
        <v/>
      </c>
      <c r="AA237" t="str">
        <f t="shared" si="106"/>
        <v xml:space="preserve"> (Champion)</v>
      </c>
      <c r="AB237" s="1" t="str">
        <f t="shared" si="107"/>
        <v xml:space="preserve">["SAVE_INDEX"] = 148; </v>
      </c>
      <c r="AC237">
        <f>VLOOKUP(D237,Type!A$2:B$16,2,FALSE)</f>
        <v>8</v>
      </c>
      <c r="AD237" t="str">
        <f t="shared" si="108"/>
        <v xml:space="preserve">["TYPE"] =  8; </v>
      </c>
      <c r="AE237" t="str">
        <f t="shared" si="109"/>
        <v xml:space="preserve">["CRV"] = "Class";    </v>
      </c>
      <c r="AF237">
        <f>IF(AND(F237="Class",NOT(ISBLANK(E237))),VLOOKUP(E237,Class!A$1:B$12,2,FALSE),"")</f>
        <v>172</v>
      </c>
      <c r="AG237" t="str">
        <f>IF(AND(F237="Vocation",NOT(ISBLANK(E237))),VLOOKUP(E237,Vocation!A$1:B$8,2,FALSE),"")</f>
        <v/>
      </c>
      <c r="AH237" t="str">
        <f>IF(
  LEN(AF237)=0,
    IF(
    LEN(AG237)=0,
    "  0",
    CONCATENATE(REPT(" ",Vocation!B$12-LEN(AG237)),AG237)),
  CONCATENATE(REPT(" ",Vocation!B$12-LEN(AF237)),AF237))</f>
        <v>172</v>
      </c>
      <c r="AI237" t="str">
        <f t="shared" si="110"/>
        <v xml:space="preserve">["SUBTYPE"] = 172; </v>
      </c>
      <c r="AJ237" t="str">
        <f t="shared" si="111"/>
        <v xml:space="preserve">                       </v>
      </c>
      <c r="AK237" t="str">
        <f t="shared" si="112"/>
        <v>0</v>
      </c>
      <c r="AL237" t="str">
        <f t="shared" si="113"/>
        <v xml:space="preserve">["VXP"] = 0; </v>
      </c>
      <c r="AM237" t="str">
        <f t="shared" si="114"/>
        <v>5</v>
      </c>
      <c r="AN237" t="str">
        <f t="shared" si="115"/>
        <v xml:space="preserve">["LP"] =  5; </v>
      </c>
      <c r="AO237" t="str">
        <f t="shared" si="116"/>
        <v>0</v>
      </c>
      <c r="AP237" t="str">
        <f t="shared" si="117"/>
        <v xml:space="preserve">["REP"] = 0; </v>
      </c>
      <c r="AQ237">
        <f>IF(LEN(L237)&gt;0,VLOOKUP(L237,Faction!A$2:B$77,2,FALSE),1)</f>
        <v>1</v>
      </c>
      <c r="AR237" t="str">
        <f t="shared" si="118"/>
        <v xml:space="preserve">["FACTION"] = 1; </v>
      </c>
      <c r="AS237" t="str">
        <f t="shared" si="119"/>
        <v xml:space="preserve">["TIER"] = 1; </v>
      </c>
      <c r="AT237" t="str">
        <f t="shared" si="120"/>
        <v xml:space="preserve">["MIN_LVL"] =  "40"; </v>
      </c>
      <c r="AU237" t="str">
        <f t="shared" si="121"/>
        <v/>
      </c>
      <c r="AV237" t="str">
        <f t="shared" si="122"/>
        <v xml:space="preserve">["NAME"] = { ["EN"] = "Athletic"; }; </v>
      </c>
      <c r="AW237" t="str">
        <f t="shared" si="123"/>
        <v xml:space="preserve">["LORE"] = { ["EN"] = "Build your sprinting stamina with focused training."; }; </v>
      </c>
      <c r="AX237" t="str">
        <f t="shared" si="124"/>
        <v xml:space="preserve">["SUMMARY"] = { ["EN"] = "Use Sprint 150 times"; }; </v>
      </c>
      <c r="AY237" t="str">
        <f t="shared" si="125"/>
        <v/>
      </c>
      <c r="AZ237" t="str">
        <f t="shared" si="126"/>
        <v>};</v>
      </c>
    </row>
    <row r="238" spans="1:52" x14ac:dyDescent="0.25">
      <c r="A238">
        <v>1879277169</v>
      </c>
      <c r="B238">
        <v>345</v>
      </c>
      <c r="C238" s="2" t="s">
        <v>122</v>
      </c>
      <c r="D238" t="s">
        <v>22</v>
      </c>
      <c r="E238" t="s">
        <v>288</v>
      </c>
      <c r="F238" t="s">
        <v>22</v>
      </c>
      <c r="M238" t="s">
        <v>2825</v>
      </c>
      <c r="N238" t="s">
        <v>2047</v>
      </c>
      <c r="O238">
        <v>0</v>
      </c>
      <c r="P238">
        <v>40</v>
      </c>
      <c r="T238" t="str">
        <f t="shared" si="99"/>
        <v>[237] = {["ID"] = 1879277169; }; -- Class Deeds - Tier 6 (Guardian)</v>
      </c>
      <c r="U238" s="1" t="str">
        <f t="shared" si="100"/>
        <v>[237] = {["ID"] = 1879277169; ["SAVE_INDEX"] = 345; ["TYPE"] =  8; ["CRV"] = "Class";    ["SUBTYPE"] =  23;                        ["VXP"] = 0; ["LP"] =  0; ["REP"] = 0; ["FACTION"] = 1; ["TIER"] = 0; ["MIN_LVL"] =  "40"; ["NAME"] = { ["EN"] = "Class Deeds - Tier 6"; }; ["LORE"] = { ["EN"] = "Complete these three deeds to earn a Class Trait Point."; }; ["SUMMARY"] = { ["EN"] = "Brave Heart, Quick Wrist, and The Best Defence is a Better Offence"; }; };</v>
      </c>
      <c r="V238">
        <f t="shared" si="101"/>
        <v>237</v>
      </c>
      <c r="W238" t="str">
        <f t="shared" si="102"/>
        <v>[237] = {</v>
      </c>
      <c r="X238" t="str">
        <f t="shared" si="103"/>
        <v xml:space="preserve">["ID"] = 1879277169; </v>
      </c>
      <c r="Y238" t="str">
        <f t="shared" si="104"/>
        <v xml:space="preserve">["ID"] = 1879277169; </v>
      </c>
      <c r="Z238" t="str">
        <f t="shared" si="105"/>
        <v/>
      </c>
      <c r="AA238" t="str">
        <f t="shared" si="106"/>
        <v xml:space="preserve"> (Guardian)</v>
      </c>
      <c r="AB238" s="1" t="str">
        <f t="shared" si="107"/>
        <v xml:space="preserve">["SAVE_INDEX"] = 345; </v>
      </c>
      <c r="AC238">
        <f>VLOOKUP(D238,Type!A$2:B$16,2,FALSE)</f>
        <v>8</v>
      </c>
      <c r="AD238" t="str">
        <f t="shared" si="108"/>
        <v xml:space="preserve">["TYPE"] =  8; </v>
      </c>
      <c r="AE238" t="str">
        <f t="shared" si="109"/>
        <v xml:space="preserve">["CRV"] = "Class";    </v>
      </c>
      <c r="AF238">
        <f>IF(AND(F238="Class",NOT(ISBLANK(E238))),VLOOKUP(E238,Class!A$1:B$12,2,FALSE),"")</f>
        <v>23</v>
      </c>
      <c r="AG238" t="str">
        <f>IF(AND(F238="Vocation",NOT(ISBLANK(E238))),VLOOKUP(E238,Vocation!A$1:B$8,2,FALSE),"")</f>
        <v/>
      </c>
      <c r="AH238" t="str">
        <f>IF(
  LEN(AF238)=0,
    IF(
    LEN(AG238)=0,
    "  0",
    CONCATENATE(REPT(" ",Vocation!B$12-LEN(AG238)),AG238)),
  CONCATENATE(REPT(" ",Vocation!B$12-LEN(AF238)),AF238))</f>
        <v xml:space="preserve"> 23</v>
      </c>
      <c r="AI238" t="str">
        <f t="shared" si="110"/>
        <v xml:space="preserve">["SUBTYPE"] =  23; </v>
      </c>
      <c r="AJ238" t="str">
        <f t="shared" si="111"/>
        <v xml:space="preserve">                       </v>
      </c>
      <c r="AK238" t="str">
        <f t="shared" si="112"/>
        <v>0</v>
      </c>
      <c r="AL238" t="str">
        <f t="shared" si="113"/>
        <v xml:space="preserve">["VXP"] = 0; </v>
      </c>
      <c r="AM238" t="str">
        <f t="shared" si="114"/>
        <v>0</v>
      </c>
      <c r="AN238" t="str">
        <f t="shared" si="115"/>
        <v xml:space="preserve">["LP"] =  0; </v>
      </c>
      <c r="AO238" t="str">
        <f t="shared" si="116"/>
        <v>0</v>
      </c>
      <c r="AP238" t="str">
        <f t="shared" si="117"/>
        <v xml:space="preserve">["REP"] = 0; </v>
      </c>
      <c r="AQ238">
        <f>IF(LEN(L238)&gt;0,VLOOKUP(L238,Faction!A$2:B$77,2,FALSE),1)</f>
        <v>1</v>
      </c>
      <c r="AR238" t="str">
        <f t="shared" si="118"/>
        <v xml:space="preserve">["FACTION"] = 1; </v>
      </c>
      <c r="AS238" t="str">
        <f t="shared" si="119"/>
        <v xml:space="preserve">["TIER"] = 0; </v>
      </c>
      <c r="AT238" t="str">
        <f t="shared" si="120"/>
        <v xml:space="preserve">["MIN_LVL"] =  "40"; </v>
      </c>
      <c r="AU238" t="str">
        <f t="shared" si="121"/>
        <v/>
      </c>
      <c r="AV238" t="str">
        <f t="shared" si="122"/>
        <v xml:space="preserve">["NAME"] = { ["EN"] = "Class Deeds - Tier 6"; }; </v>
      </c>
      <c r="AW238" t="str">
        <f t="shared" si="123"/>
        <v xml:space="preserve">["LORE"] = { ["EN"] = "Complete these three deeds to earn a Class Trait Point."; }; </v>
      </c>
      <c r="AX238" t="str">
        <f t="shared" si="124"/>
        <v xml:space="preserve">["SUMMARY"] = { ["EN"] = "Brave Heart, Quick Wrist, and The Best Defence is a Better Offence"; }; </v>
      </c>
      <c r="AY238" t="str">
        <f t="shared" si="125"/>
        <v/>
      </c>
      <c r="AZ238" t="str">
        <f t="shared" si="126"/>
        <v>};</v>
      </c>
    </row>
    <row r="239" spans="1:52" x14ac:dyDescent="0.25">
      <c r="A239">
        <v>1879278820</v>
      </c>
      <c r="B239">
        <v>149</v>
      </c>
      <c r="C239" t="s">
        <v>389</v>
      </c>
      <c r="D239" t="s">
        <v>22</v>
      </c>
      <c r="E239" t="s">
        <v>288</v>
      </c>
      <c r="F239" t="s">
        <v>22</v>
      </c>
      <c r="J239">
        <v>5</v>
      </c>
      <c r="M239" t="s">
        <v>3048</v>
      </c>
      <c r="N239" t="s">
        <v>1933</v>
      </c>
      <c r="O239">
        <v>1</v>
      </c>
      <c r="P239">
        <v>30</v>
      </c>
      <c r="T239" t="str">
        <f t="shared" si="99"/>
        <v>[238] = {["ID"] = 1879278820; }; -- Brave Heart (Guardian)</v>
      </c>
      <c r="U239" s="1" t="str">
        <f t="shared" si="100"/>
        <v>[238] = {["ID"] = 1879278820; ["SAVE_INDEX"] = 149; ["TYPE"] =  8; ["CRV"] = "Class";    ["SUBTYPE"] =  23;                        ["VXP"] = 0; ["LP"] =  5; ["REP"] = 0; ["FACTION"] = 1; ["TIER"] = 1; ["MIN_LVL"] =  "30"; ["NAME"] = { ["EN"] = "Brave Heart"; }; ["LORE"] = { ["EN"] = "Every warrior tests his limits and faces his own mortality in battle."; }; ["SUMMARY"] = { ["EN"] = "Use Warrior's Heart 150 times"; }; };</v>
      </c>
      <c r="V239">
        <f t="shared" si="101"/>
        <v>238</v>
      </c>
      <c r="W239" t="str">
        <f t="shared" si="102"/>
        <v>[238] = {</v>
      </c>
      <c r="X239" t="str">
        <f t="shared" si="103"/>
        <v xml:space="preserve">["ID"] = 1879278820; </v>
      </c>
      <c r="Y239" t="str">
        <f t="shared" si="104"/>
        <v xml:space="preserve">["ID"] = 1879278820; </v>
      </c>
      <c r="Z239" t="str">
        <f t="shared" si="105"/>
        <v/>
      </c>
      <c r="AA239" t="str">
        <f t="shared" si="106"/>
        <v xml:space="preserve"> (Guardian)</v>
      </c>
      <c r="AB239" s="1" t="str">
        <f t="shared" si="107"/>
        <v xml:space="preserve">["SAVE_INDEX"] = 149; </v>
      </c>
      <c r="AC239">
        <f>VLOOKUP(D239,Type!A$2:B$16,2,FALSE)</f>
        <v>8</v>
      </c>
      <c r="AD239" t="str">
        <f t="shared" si="108"/>
        <v xml:space="preserve">["TYPE"] =  8; </v>
      </c>
      <c r="AE239" t="str">
        <f t="shared" si="109"/>
        <v xml:space="preserve">["CRV"] = "Class";    </v>
      </c>
      <c r="AF239">
        <f>IF(AND(F239="Class",NOT(ISBLANK(E239))),VLOOKUP(E239,Class!A$1:B$12,2,FALSE),"")</f>
        <v>23</v>
      </c>
      <c r="AG239" t="str">
        <f>IF(AND(F239="Vocation",NOT(ISBLANK(E239))),VLOOKUP(E239,Vocation!A$1:B$8,2,FALSE),"")</f>
        <v/>
      </c>
      <c r="AH239" t="str">
        <f>IF(
  LEN(AF239)=0,
    IF(
    LEN(AG239)=0,
    "  0",
    CONCATENATE(REPT(" ",Vocation!B$12-LEN(AG239)),AG239)),
  CONCATENATE(REPT(" ",Vocation!B$12-LEN(AF239)),AF239))</f>
        <v xml:space="preserve"> 23</v>
      </c>
      <c r="AI239" t="str">
        <f t="shared" si="110"/>
        <v xml:space="preserve">["SUBTYPE"] =  23; </v>
      </c>
      <c r="AJ239" t="str">
        <f t="shared" si="111"/>
        <v xml:space="preserve">                       </v>
      </c>
      <c r="AK239" t="str">
        <f t="shared" si="112"/>
        <v>0</v>
      </c>
      <c r="AL239" t="str">
        <f t="shared" si="113"/>
        <v xml:space="preserve">["VXP"] = 0; </v>
      </c>
      <c r="AM239" t="str">
        <f t="shared" si="114"/>
        <v>5</v>
      </c>
      <c r="AN239" t="str">
        <f t="shared" si="115"/>
        <v xml:space="preserve">["LP"] =  5; </v>
      </c>
      <c r="AO239" t="str">
        <f t="shared" si="116"/>
        <v>0</v>
      </c>
      <c r="AP239" t="str">
        <f t="shared" si="117"/>
        <v xml:space="preserve">["REP"] = 0; </v>
      </c>
      <c r="AQ239">
        <f>IF(LEN(L239)&gt;0,VLOOKUP(L239,Faction!A$2:B$77,2,FALSE),1)</f>
        <v>1</v>
      </c>
      <c r="AR239" t="str">
        <f t="shared" si="118"/>
        <v xml:space="preserve">["FACTION"] = 1; </v>
      </c>
      <c r="AS239" t="str">
        <f t="shared" si="119"/>
        <v xml:space="preserve">["TIER"] = 1; </v>
      </c>
      <c r="AT239" t="str">
        <f t="shared" si="120"/>
        <v xml:space="preserve">["MIN_LVL"] =  "30"; </v>
      </c>
      <c r="AU239" t="str">
        <f t="shared" si="121"/>
        <v/>
      </c>
      <c r="AV239" t="str">
        <f t="shared" si="122"/>
        <v xml:space="preserve">["NAME"] = { ["EN"] = "Brave Heart"; }; </v>
      </c>
      <c r="AW239" t="str">
        <f t="shared" si="123"/>
        <v xml:space="preserve">["LORE"] = { ["EN"] = "Every warrior tests his limits and faces his own mortality in battle."; }; </v>
      </c>
      <c r="AX239" t="str">
        <f t="shared" si="124"/>
        <v xml:space="preserve">["SUMMARY"] = { ["EN"] = "Use Warrior's Heart 150 times"; }; </v>
      </c>
      <c r="AY239" t="str">
        <f t="shared" si="125"/>
        <v/>
      </c>
      <c r="AZ239" t="str">
        <f t="shared" si="126"/>
        <v>};</v>
      </c>
    </row>
    <row r="240" spans="1:52" x14ac:dyDescent="0.25">
      <c r="A240">
        <v>1879277271</v>
      </c>
      <c r="B240">
        <v>150</v>
      </c>
      <c r="C240" t="s">
        <v>193</v>
      </c>
      <c r="D240" t="s">
        <v>22</v>
      </c>
      <c r="E240" t="s">
        <v>288</v>
      </c>
      <c r="F240" t="s">
        <v>22</v>
      </c>
      <c r="J240">
        <v>5</v>
      </c>
      <c r="M240" t="s">
        <v>3049</v>
      </c>
      <c r="N240" t="s">
        <v>2008</v>
      </c>
      <c r="O240">
        <v>1</v>
      </c>
      <c r="P240">
        <v>40</v>
      </c>
      <c r="T240" t="str">
        <f t="shared" si="99"/>
        <v>[239] = {["ID"] = 1879277271; }; -- Quick Wrist (Guardian)</v>
      </c>
      <c r="U240" s="1" t="str">
        <f t="shared" si="100"/>
        <v>[239] = {["ID"] = 1879277271; ["SAVE_INDEX"] = 150; ["TYPE"] =  8; ["CRV"] = "Class";    ["SUBTYPE"] =  23;                        ["VXP"] = 0; ["LP"] =  5; ["REP"] = 0; ["FACTION"] = 1; ["TIER"] = 1; ["MIN_LVL"] =  "40"; ["NAME"] = { ["EN"] = "Quick Wrist"; }; ["LORE"] = { ["EN"] = "A sound defence is often more important than an explosive offence."; }; ["SUMMARY"] = { ["EN"] = "Parry enemy attacks 350 times"; }; };</v>
      </c>
      <c r="V240">
        <f t="shared" si="101"/>
        <v>239</v>
      </c>
      <c r="W240" t="str">
        <f t="shared" si="102"/>
        <v>[239] = {</v>
      </c>
      <c r="X240" t="str">
        <f t="shared" si="103"/>
        <v xml:space="preserve">["ID"] = 1879277271; </v>
      </c>
      <c r="Y240" t="str">
        <f t="shared" si="104"/>
        <v xml:space="preserve">["ID"] = 1879277271; </v>
      </c>
      <c r="Z240" t="str">
        <f t="shared" si="105"/>
        <v/>
      </c>
      <c r="AA240" t="str">
        <f t="shared" si="106"/>
        <v xml:space="preserve"> (Guardian)</v>
      </c>
      <c r="AB240" s="1" t="str">
        <f t="shared" si="107"/>
        <v xml:space="preserve">["SAVE_INDEX"] = 150; </v>
      </c>
      <c r="AC240">
        <f>VLOOKUP(D240,Type!A$2:B$16,2,FALSE)</f>
        <v>8</v>
      </c>
      <c r="AD240" t="str">
        <f t="shared" si="108"/>
        <v xml:space="preserve">["TYPE"] =  8; </v>
      </c>
      <c r="AE240" t="str">
        <f t="shared" si="109"/>
        <v xml:space="preserve">["CRV"] = "Class";    </v>
      </c>
      <c r="AF240">
        <f>IF(AND(F240="Class",NOT(ISBLANK(E240))),VLOOKUP(E240,Class!A$1:B$12,2,FALSE),"")</f>
        <v>23</v>
      </c>
      <c r="AG240" t="str">
        <f>IF(AND(F240="Vocation",NOT(ISBLANK(E240))),VLOOKUP(E240,Vocation!A$1:B$8,2,FALSE),"")</f>
        <v/>
      </c>
      <c r="AH240" t="str">
        <f>IF(
  LEN(AF240)=0,
    IF(
    LEN(AG240)=0,
    "  0",
    CONCATENATE(REPT(" ",Vocation!B$12-LEN(AG240)),AG240)),
  CONCATENATE(REPT(" ",Vocation!B$12-LEN(AF240)),AF240))</f>
        <v xml:space="preserve"> 23</v>
      </c>
      <c r="AI240" t="str">
        <f t="shared" si="110"/>
        <v xml:space="preserve">["SUBTYPE"] =  23; </v>
      </c>
      <c r="AJ240" t="str">
        <f t="shared" si="111"/>
        <v xml:space="preserve">                       </v>
      </c>
      <c r="AK240" t="str">
        <f t="shared" si="112"/>
        <v>0</v>
      </c>
      <c r="AL240" t="str">
        <f t="shared" si="113"/>
        <v xml:space="preserve">["VXP"] = 0; </v>
      </c>
      <c r="AM240" t="str">
        <f t="shared" si="114"/>
        <v>5</v>
      </c>
      <c r="AN240" t="str">
        <f t="shared" si="115"/>
        <v xml:space="preserve">["LP"] =  5; </v>
      </c>
      <c r="AO240" t="str">
        <f t="shared" si="116"/>
        <v>0</v>
      </c>
      <c r="AP240" t="str">
        <f t="shared" si="117"/>
        <v xml:space="preserve">["REP"] = 0; </v>
      </c>
      <c r="AQ240">
        <f>IF(LEN(L240)&gt;0,VLOOKUP(L240,Faction!A$2:B$77,2,FALSE),1)</f>
        <v>1</v>
      </c>
      <c r="AR240" t="str">
        <f t="shared" si="118"/>
        <v xml:space="preserve">["FACTION"] = 1; </v>
      </c>
      <c r="AS240" t="str">
        <f t="shared" si="119"/>
        <v xml:space="preserve">["TIER"] = 1; </v>
      </c>
      <c r="AT240" t="str">
        <f t="shared" si="120"/>
        <v xml:space="preserve">["MIN_LVL"] =  "40"; </v>
      </c>
      <c r="AU240" t="str">
        <f t="shared" si="121"/>
        <v/>
      </c>
      <c r="AV240" t="str">
        <f t="shared" si="122"/>
        <v xml:space="preserve">["NAME"] = { ["EN"] = "Quick Wrist"; }; </v>
      </c>
      <c r="AW240" t="str">
        <f t="shared" si="123"/>
        <v xml:space="preserve">["LORE"] = { ["EN"] = "A sound defence is often more important than an explosive offence."; }; </v>
      </c>
      <c r="AX240" t="str">
        <f t="shared" si="124"/>
        <v xml:space="preserve">["SUMMARY"] = { ["EN"] = "Parry enemy attacks 350 times"; }; </v>
      </c>
      <c r="AY240" t="str">
        <f t="shared" si="125"/>
        <v/>
      </c>
      <c r="AZ240" t="str">
        <f t="shared" si="126"/>
        <v>};</v>
      </c>
    </row>
    <row r="241" spans="1:52" x14ac:dyDescent="0.25">
      <c r="A241">
        <v>1879277264</v>
      </c>
      <c r="B241">
        <v>151</v>
      </c>
      <c r="C241" t="s">
        <v>2006</v>
      </c>
      <c r="D241" t="s">
        <v>22</v>
      </c>
      <c r="E241" t="s">
        <v>288</v>
      </c>
      <c r="F241" t="s">
        <v>22</v>
      </c>
      <c r="J241">
        <v>5</v>
      </c>
      <c r="M241" t="s">
        <v>3050</v>
      </c>
      <c r="N241" t="s">
        <v>2005</v>
      </c>
      <c r="O241">
        <v>1</v>
      </c>
      <c r="P241">
        <v>40</v>
      </c>
      <c r="T241" t="str">
        <f t="shared" si="99"/>
        <v>[240] = {["ID"] = 1879277264; }; -- The Best Defence is a Better Offence (Guardian)</v>
      </c>
      <c r="U241" s="1" t="str">
        <f t="shared" si="100"/>
        <v>[240] = {["ID"] = 1879277264; ["SAVE_INDEX"] = 151; ["TYPE"] =  8; ["CRV"] = "Class";    ["SUBTYPE"] =  23;                        ["VXP"] = 0; ["LP"] =  5; ["REP"] = 0; ["FACTION"] = 1; ["TIER"] = 1; ["MIN_LVL"] =  "40"; ["NAME"] = { ["EN"] = "The Best Defence is a Better Offence"; }; ["LORE"] = { ["EN"] = "While you are known for your defensive technique, you are not to be underestimated when on the offensive."; }; ["SUMMARY"] = { ["EN"] = "Hit with War-chant, Thrust, or Smashing Stab 200 times"; }; };</v>
      </c>
      <c r="V241">
        <f t="shared" si="101"/>
        <v>240</v>
      </c>
      <c r="W241" t="str">
        <f t="shared" si="102"/>
        <v>[240] = {</v>
      </c>
      <c r="X241" t="str">
        <f t="shared" si="103"/>
        <v xml:space="preserve">["ID"] = 1879277264; </v>
      </c>
      <c r="Y241" t="str">
        <f t="shared" si="104"/>
        <v xml:space="preserve">["ID"] = 1879277264; </v>
      </c>
      <c r="Z241" t="str">
        <f t="shared" si="105"/>
        <v/>
      </c>
      <c r="AA241" t="str">
        <f t="shared" si="106"/>
        <v xml:space="preserve"> (Guardian)</v>
      </c>
      <c r="AB241" s="1" t="str">
        <f t="shared" si="107"/>
        <v xml:space="preserve">["SAVE_INDEX"] = 151; </v>
      </c>
      <c r="AC241">
        <f>VLOOKUP(D241,Type!A$2:B$16,2,FALSE)</f>
        <v>8</v>
      </c>
      <c r="AD241" t="str">
        <f t="shared" si="108"/>
        <v xml:space="preserve">["TYPE"] =  8; </v>
      </c>
      <c r="AE241" t="str">
        <f t="shared" si="109"/>
        <v xml:space="preserve">["CRV"] = "Class";    </v>
      </c>
      <c r="AF241">
        <f>IF(AND(F241="Class",NOT(ISBLANK(E241))),VLOOKUP(E241,Class!A$1:B$12,2,FALSE),"")</f>
        <v>23</v>
      </c>
      <c r="AG241" t="str">
        <f>IF(AND(F241="Vocation",NOT(ISBLANK(E241))),VLOOKUP(E241,Vocation!A$1:B$8,2,FALSE),"")</f>
        <v/>
      </c>
      <c r="AH241" t="str">
        <f>IF(
  LEN(AF241)=0,
    IF(
    LEN(AG241)=0,
    "  0",
    CONCATENATE(REPT(" ",Vocation!B$12-LEN(AG241)),AG241)),
  CONCATENATE(REPT(" ",Vocation!B$12-LEN(AF241)),AF241))</f>
        <v xml:space="preserve"> 23</v>
      </c>
      <c r="AI241" t="str">
        <f t="shared" si="110"/>
        <v xml:space="preserve">["SUBTYPE"] =  23; </v>
      </c>
      <c r="AJ241" t="str">
        <f t="shared" si="111"/>
        <v xml:space="preserve">                       </v>
      </c>
      <c r="AK241" t="str">
        <f t="shared" si="112"/>
        <v>0</v>
      </c>
      <c r="AL241" t="str">
        <f t="shared" si="113"/>
        <v xml:space="preserve">["VXP"] = 0; </v>
      </c>
      <c r="AM241" t="str">
        <f t="shared" si="114"/>
        <v>5</v>
      </c>
      <c r="AN241" t="str">
        <f t="shared" si="115"/>
        <v xml:space="preserve">["LP"] =  5; </v>
      </c>
      <c r="AO241" t="str">
        <f t="shared" si="116"/>
        <v>0</v>
      </c>
      <c r="AP241" t="str">
        <f t="shared" si="117"/>
        <v xml:space="preserve">["REP"] = 0; </v>
      </c>
      <c r="AQ241">
        <f>IF(LEN(L241)&gt;0,VLOOKUP(L241,Faction!A$2:B$77,2,FALSE),1)</f>
        <v>1</v>
      </c>
      <c r="AR241" t="str">
        <f t="shared" si="118"/>
        <v xml:space="preserve">["FACTION"] = 1; </v>
      </c>
      <c r="AS241" t="str">
        <f t="shared" si="119"/>
        <v xml:space="preserve">["TIER"] = 1; </v>
      </c>
      <c r="AT241" t="str">
        <f t="shared" si="120"/>
        <v xml:space="preserve">["MIN_LVL"] =  "40"; </v>
      </c>
      <c r="AU241" t="str">
        <f t="shared" si="121"/>
        <v/>
      </c>
      <c r="AV241" t="str">
        <f t="shared" si="122"/>
        <v xml:space="preserve">["NAME"] = { ["EN"] = "The Best Defence is a Better Offence"; }; </v>
      </c>
      <c r="AW241" t="str">
        <f t="shared" si="123"/>
        <v xml:space="preserve">["LORE"] = { ["EN"] = "While you are known for your defensive technique, you are not to be underestimated when on the offensive."; }; </v>
      </c>
      <c r="AX241" t="str">
        <f t="shared" si="124"/>
        <v xml:space="preserve">["SUMMARY"] = { ["EN"] = "Hit with War-chant, Thrust, or Smashing Stab 200 times"; }; </v>
      </c>
      <c r="AY241" t="str">
        <f t="shared" si="125"/>
        <v/>
      </c>
      <c r="AZ241" t="str">
        <f t="shared" si="126"/>
        <v>};</v>
      </c>
    </row>
    <row r="242" spans="1:52" x14ac:dyDescent="0.25">
      <c r="A242">
        <v>1879277184</v>
      </c>
      <c r="B242">
        <v>346</v>
      </c>
      <c r="C242" s="2" t="s">
        <v>122</v>
      </c>
      <c r="D242" t="s">
        <v>22</v>
      </c>
      <c r="E242" t="s">
        <v>289</v>
      </c>
      <c r="F242" t="s">
        <v>22</v>
      </c>
      <c r="M242" t="s">
        <v>2826</v>
      </c>
      <c r="N242" t="s">
        <v>2047</v>
      </c>
      <c r="O242">
        <v>0</v>
      </c>
      <c r="P242">
        <v>40</v>
      </c>
      <c r="T242" t="str">
        <f t="shared" si="99"/>
        <v>[241] = {["ID"] = 1879277184; }; -- Class Deeds - Tier 6 (Hunter)</v>
      </c>
      <c r="U242" s="1" t="str">
        <f t="shared" si="100"/>
        <v>[241] = {["ID"] = 1879277184; ["SAVE_INDEX"] = 346; ["TYPE"] =  8; ["CRV"] = "Class";    ["SUBTYPE"] = 162;                        ["VXP"] = 0; ["LP"] =  0; ["REP"] = 0; ["FACTION"] = 1; ["TIER"] = 0; ["MIN_LVL"] =  "40"; ["NAME"] = { ["EN"] = "Class Deeds - Tier 6"; }; ["LORE"] = { ["EN"] = "Complete these three deeds to earn a Class Trait Point."; }; ["SUMMARY"] = { ["EN"] = "Complete The Quality of Mercy, Skill Shot, and Total Attention"; }; };</v>
      </c>
      <c r="V242">
        <f t="shared" si="101"/>
        <v>241</v>
      </c>
      <c r="W242" t="str">
        <f t="shared" si="102"/>
        <v>[241] = {</v>
      </c>
      <c r="X242" t="str">
        <f t="shared" si="103"/>
        <v xml:space="preserve">["ID"] = 1879277184; </v>
      </c>
      <c r="Y242" t="str">
        <f t="shared" si="104"/>
        <v xml:space="preserve">["ID"] = 1879277184; </v>
      </c>
      <c r="Z242" t="str">
        <f t="shared" si="105"/>
        <v/>
      </c>
      <c r="AA242" t="str">
        <f t="shared" si="106"/>
        <v xml:space="preserve"> (Hunter)</v>
      </c>
      <c r="AB242" s="1" t="str">
        <f t="shared" si="107"/>
        <v xml:space="preserve">["SAVE_INDEX"] = 346; </v>
      </c>
      <c r="AC242">
        <f>VLOOKUP(D242,Type!A$2:B$16,2,FALSE)</f>
        <v>8</v>
      </c>
      <c r="AD242" t="str">
        <f t="shared" si="108"/>
        <v xml:space="preserve">["TYPE"] =  8; </v>
      </c>
      <c r="AE242" t="str">
        <f t="shared" si="109"/>
        <v xml:space="preserve">["CRV"] = "Class";    </v>
      </c>
      <c r="AF242">
        <f>IF(AND(F242="Class",NOT(ISBLANK(E242))),VLOOKUP(E242,Class!A$1:B$12,2,FALSE),"")</f>
        <v>162</v>
      </c>
      <c r="AG242" t="str">
        <f>IF(AND(F242="Vocation",NOT(ISBLANK(E242))),VLOOKUP(E242,Vocation!A$1:B$8,2,FALSE),"")</f>
        <v/>
      </c>
      <c r="AH242" t="str">
        <f>IF(
  LEN(AF242)=0,
    IF(
    LEN(AG242)=0,
    "  0",
    CONCATENATE(REPT(" ",Vocation!B$12-LEN(AG242)),AG242)),
  CONCATENATE(REPT(" ",Vocation!B$12-LEN(AF242)),AF242))</f>
        <v>162</v>
      </c>
      <c r="AI242" t="str">
        <f t="shared" si="110"/>
        <v xml:space="preserve">["SUBTYPE"] = 162; </v>
      </c>
      <c r="AJ242" t="str">
        <f t="shared" si="111"/>
        <v xml:space="preserve">                       </v>
      </c>
      <c r="AK242" t="str">
        <f t="shared" si="112"/>
        <v>0</v>
      </c>
      <c r="AL242" t="str">
        <f t="shared" si="113"/>
        <v xml:space="preserve">["VXP"] = 0; </v>
      </c>
      <c r="AM242" t="str">
        <f t="shared" si="114"/>
        <v>0</v>
      </c>
      <c r="AN242" t="str">
        <f t="shared" si="115"/>
        <v xml:space="preserve">["LP"] =  0; </v>
      </c>
      <c r="AO242" t="str">
        <f t="shared" si="116"/>
        <v>0</v>
      </c>
      <c r="AP242" t="str">
        <f t="shared" si="117"/>
        <v xml:space="preserve">["REP"] = 0; </v>
      </c>
      <c r="AQ242">
        <f>IF(LEN(L242)&gt;0,VLOOKUP(L242,Faction!A$2:B$77,2,FALSE),1)</f>
        <v>1</v>
      </c>
      <c r="AR242" t="str">
        <f t="shared" si="118"/>
        <v xml:space="preserve">["FACTION"] = 1; </v>
      </c>
      <c r="AS242" t="str">
        <f t="shared" si="119"/>
        <v xml:space="preserve">["TIER"] = 0; </v>
      </c>
      <c r="AT242" t="str">
        <f t="shared" si="120"/>
        <v xml:space="preserve">["MIN_LVL"] =  "40"; </v>
      </c>
      <c r="AU242" t="str">
        <f t="shared" si="121"/>
        <v/>
      </c>
      <c r="AV242" t="str">
        <f t="shared" si="122"/>
        <v xml:space="preserve">["NAME"] = { ["EN"] = "Class Deeds - Tier 6"; }; </v>
      </c>
      <c r="AW242" t="str">
        <f t="shared" si="123"/>
        <v xml:space="preserve">["LORE"] = { ["EN"] = "Complete these three deeds to earn a Class Trait Point."; }; </v>
      </c>
      <c r="AX242" t="str">
        <f t="shared" si="124"/>
        <v xml:space="preserve">["SUMMARY"] = { ["EN"] = "Complete The Quality of Mercy, Skill Shot, and Total Attention"; }; </v>
      </c>
      <c r="AY242" t="str">
        <f t="shared" si="125"/>
        <v/>
      </c>
      <c r="AZ242" t="str">
        <f t="shared" si="126"/>
        <v>};</v>
      </c>
    </row>
    <row r="243" spans="1:52" x14ac:dyDescent="0.25">
      <c r="A243">
        <v>1879277291</v>
      </c>
      <c r="B243">
        <v>152</v>
      </c>
      <c r="C243" t="s">
        <v>391</v>
      </c>
      <c r="D243" t="s">
        <v>22</v>
      </c>
      <c r="E243" t="s">
        <v>289</v>
      </c>
      <c r="F243" t="s">
        <v>22</v>
      </c>
      <c r="J243">
        <v>5</v>
      </c>
      <c r="M243" t="s">
        <v>394</v>
      </c>
      <c r="N243" t="s">
        <v>2003</v>
      </c>
      <c r="O243">
        <v>1</v>
      </c>
      <c r="P243">
        <v>40</v>
      </c>
      <c r="T243" t="str">
        <f t="shared" si="99"/>
        <v>[242] = {["ID"] = 1879277291; }; -- The Quality of Mercy (Hunter)</v>
      </c>
      <c r="U243" s="1" t="str">
        <f t="shared" si="100"/>
        <v>[242] = {["ID"] = 1879277291; ["SAVE_INDEX"] = 152; ["TYPE"] =  8; ["CRV"] = "Class";    ["SUBTYPE"] = 162;                        ["VXP"] = 0; ["LP"] =  5; ["REP"] = 0; ["FACTION"] = 1; ["TIER"] = 1; ["MIN_LVL"] =  "40"; ["NAME"] = { ["EN"] = "The Quality of Mercy"; }; ["LORE"] = { ["EN"] = "The quality of your shot must not strain your bow. The strain on your target is another matter altogether."; }; ["SUMMARY"] = { ["EN"] = "Hit with Merciful Shot [critical] 150 times."; }; };</v>
      </c>
      <c r="V243">
        <f t="shared" si="101"/>
        <v>242</v>
      </c>
      <c r="W243" t="str">
        <f t="shared" si="102"/>
        <v>[242] = {</v>
      </c>
      <c r="X243" t="str">
        <f t="shared" si="103"/>
        <v xml:space="preserve">["ID"] = 1879277291; </v>
      </c>
      <c r="Y243" t="str">
        <f t="shared" si="104"/>
        <v xml:space="preserve">["ID"] = 1879277291; </v>
      </c>
      <c r="Z243" t="str">
        <f t="shared" si="105"/>
        <v/>
      </c>
      <c r="AA243" t="str">
        <f t="shared" si="106"/>
        <v xml:space="preserve"> (Hunter)</v>
      </c>
      <c r="AB243" s="1" t="str">
        <f t="shared" si="107"/>
        <v xml:space="preserve">["SAVE_INDEX"] = 152; </v>
      </c>
      <c r="AC243">
        <f>VLOOKUP(D243,Type!A$2:B$16,2,FALSE)</f>
        <v>8</v>
      </c>
      <c r="AD243" t="str">
        <f t="shared" si="108"/>
        <v xml:space="preserve">["TYPE"] =  8; </v>
      </c>
      <c r="AE243" t="str">
        <f t="shared" si="109"/>
        <v xml:space="preserve">["CRV"] = "Class";    </v>
      </c>
      <c r="AF243">
        <f>IF(AND(F243="Class",NOT(ISBLANK(E243))),VLOOKUP(E243,Class!A$1:B$12,2,FALSE),"")</f>
        <v>162</v>
      </c>
      <c r="AG243" t="str">
        <f>IF(AND(F243="Vocation",NOT(ISBLANK(E243))),VLOOKUP(E243,Vocation!A$1:B$8,2,FALSE),"")</f>
        <v/>
      </c>
      <c r="AH243" t="str">
        <f>IF(
  LEN(AF243)=0,
    IF(
    LEN(AG243)=0,
    "  0",
    CONCATENATE(REPT(" ",Vocation!B$12-LEN(AG243)),AG243)),
  CONCATENATE(REPT(" ",Vocation!B$12-LEN(AF243)),AF243))</f>
        <v>162</v>
      </c>
      <c r="AI243" t="str">
        <f t="shared" si="110"/>
        <v xml:space="preserve">["SUBTYPE"] = 162; </v>
      </c>
      <c r="AJ243" t="str">
        <f t="shared" si="111"/>
        <v xml:space="preserve">                       </v>
      </c>
      <c r="AK243" t="str">
        <f t="shared" si="112"/>
        <v>0</v>
      </c>
      <c r="AL243" t="str">
        <f t="shared" si="113"/>
        <v xml:space="preserve">["VXP"] = 0; </v>
      </c>
      <c r="AM243" t="str">
        <f t="shared" si="114"/>
        <v>5</v>
      </c>
      <c r="AN243" t="str">
        <f t="shared" si="115"/>
        <v xml:space="preserve">["LP"] =  5; </v>
      </c>
      <c r="AO243" t="str">
        <f t="shared" si="116"/>
        <v>0</v>
      </c>
      <c r="AP243" t="str">
        <f t="shared" si="117"/>
        <v xml:space="preserve">["REP"] = 0; </v>
      </c>
      <c r="AQ243">
        <f>IF(LEN(L243)&gt;0,VLOOKUP(L243,Faction!A$2:B$77,2,FALSE),1)</f>
        <v>1</v>
      </c>
      <c r="AR243" t="str">
        <f t="shared" si="118"/>
        <v xml:space="preserve">["FACTION"] = 1; </v>
      </c>
      <c r="AS243" t="str">
        <f t="shared" si="119"/>
        <v xml:space="preserve">["TIER"] = 1; </v>
      </c>
      <c r="AT243" t="str">
        <f t="shared" si="120"/>
        <v xml:space="preserve">["MIN_LVL"] =  "40"; </v>
      </c>
      <c r="AU243" t="str">
        <f t="shared" si="121"/>
        <v/>
      </c>
      <c r="AV243" t="str">
        <f t="shared" si="122"/>
        <v xml:space="preserve">["NAME"] = { ["EN"] = "The Quality of Mercy"; }; </v>
      </c>
      <c r="AW243" t="str">
        <f t="shared" si="123"/>
        <v xml:space="preserve">["LORE"] = { ["EN"] = "The quality of your shot must not strain your bow. The strain on your target is another matter altogether."; }; </v>
      </c>
      <c r="AX243" t="str">
        <f t="shared" si="124"/>
        <v xml:space="preserve">["SUMMARY"] = { ["EN"] = "Hit with Merciful Shot [critical] 150 times."; }; </v>
      </c>
      <c r="AY243" t="str">
        <f t="shared" si="125"/>
        <v/>
      </c>
      <c r="AZ243" t="str">
        <f t="shared" si="126"/>
        <v>};</v>
      </c>
    </row>
    <row r="244" spans="1:52" x14ac:dyDescent="0.25">
      <c r="A244">
        <v>1879277299</v>
      </c>
      <c r="B244">
        <v>153</v>
      </c>
      <c r="C244" t="s">
        <v>392</v>
      </c>
      <c r="D244" t="s">
        <v>22</v>
      </c>
      <c r="E244" t="s">
        <v>289</v>
      </c>
      <c r="F244" t="s">
        <v>22</v>
      </c>
      <c r="J244">
        <v>5</v>
      </c>
      <c r="M244" t="s">
        <v>3051</v>
      </c>
      <c r="N244" t="s">
        <v>2066</v>
      </c>
      <c r="O244">
        <v>1</v>
      </c>
      <c r="P244">
        <v>30</v>
      </c>
      <c r="T244" t="str">
        <f t="shared" si="99"/>
        <v>[243] = {["ID"] = 1879277299; }; -- Skill Shot (Hunter)</v>
      </c>
      <c r="U244" s="1" t="str">
        <f t="shared" si="100"/>
        <v>[243] = {["ID"] = 1879277299; ["SAVE_INDEX"] = 153; ["TYPE"] =  8; ["CRV"] = "Class";    ["SUBTYPE"] = 162;                        ["VXP"] = 0; ["LP"] =  5; ["REP"] = 0; ["FACTION"] = 1; ["TIER"] = 1; ["MIN_LVL"] =  "30"; ["NAME"] = { ["EN"] = "Skill Shot"; }; ["LORE"] = { ["EN"] = "Almost anyone can learn to fire an arrow, but few can shoot like you."; }; ["SUMMARY"] = { ["EN"] = "Hit with Pinning Shot, Explosive Arrow, or Split Shot 300 times."; }; };</v>
      </c>
      <c r="V244">
        <f t="shared" si="101"/>
        <v>243</v>
      </c>
      <c r="W244" t="str">
        <f t="shared" si="102"/>
        <v>[243] = {</v>
      </c>
      <c r="X244" t="str">
        <f t="shared" si="103"/>
        <v xml:space="preserve">["ID"] = 1879277299; </v>
      </c>
      <c r="Y244" t="str">
        <f t="shared" si="104"/>
        <v xml:space="preserve">["ID"] = 1879277299; </v>
      </c>
      <c r="Z244" t="str">
        <f t="shared" si="105"/>
        <v/>
      </c>
      <c r="AA244" t="str">
        <f t="shared" si="106"/>
        <v xml:space="preserve"> (Hunter)</v>
      </c>
      <c r="AB244" s="1" t="str">
        <f t="shared" si="107"/>
        <v xml:space="preserve">["SAVE_INDEX"] = 153; </v>
      </c>
      <c r="AC244">
        <f>VLOOKUP(D244,Type!A$2:B$16,2,FALSE)</f>
        <v>8</v>
      </c>
      <c r="AD244" t="str">
        <f t="shared" si="108"/>
        <v xml:space="preserve">["TYPE"] =  8; </v>
      </c>
      <c r="AE244" t="str">
        <f t="shared" si="109"/>
        <v xml:space="preserve">["CRV"] = "Class";    </v>
      </c>
      <c r="AF244">
        <f>IF(AND(F244="Class",NOT(ISBLANK(E244))),VLOOKUP(E244,Class!A$1:B$12,2,FALSE),"")</f>
        <v>162</v>
      </c>
      <c r="AG244" t="str">
        <f>IF(AND(F244="Vocation",NOT(ISBLANK(E244))),VLOOKUP(E244,Vocation!A$1:B$8,2,FALSE),"")</f>
        <v/>
      </c>
      <c r="AH244" t="str">
        <f>IF(
  LEN(AF244)=0,
    IF(
    LEN(AG244)=0,
    "  0",
    CONCATENATE(REPT(" ",Vocation!B$12-LEN(AG244)),AG244)),
  CONCATENATE(REPT(" ",Vocation!B$12-LEN(AF244)),AF244))</f>
        <v>162</v>
      </c>
      <c r="AI244" t="str">
        <f t="shared" si="110"/>
        <v xml:space="preserve">["SUBTYPE"] = 162; </v>
      </c>
      <c r="AJ244" t="str">
        <f t="shared" si="111"/>
        <v xml:space="preserve">                       </v>
      </c>
      <c r="AK244" t="str">
        <f t="shared" si="112"/>
        <v>0</v>
      </c>
      <c r="AL244" t="str">
        <f t="shared" si="113"/>
        <v xml:space="preserve">["VXP"] = 0; </v>
      </c>
      <c r="AM244" t="str">
        <f t="shared" si="114"/>
        <v>5</v>
      </c>
      <c r="AN244" t="str">
        <f t="shared" si="115"/>
        <v xml:space="preserve">["LP"] =  5; </v>
      </c>
      <c r="AO244" t="str">
        <f t="shared" si="116"/>
        <v>0</v>
      </c>
      <c r="AP244" t="str">
        <f t="shared" si="117"/>
        <v xml:space="preserve">["REP"] = 0; </v>
      </c>
      <c r="AQ244">
        <f>IF(LEN(L244)&gt;0,VLOOKUP(L244,Faction!A$2:B$77,2,FALSE),1)</f>
        <v>1</v>
      </c>
      <c r="AR244" t="str">
        <f t="shared" si="118"/>
        <v xml:space="preserve">["FACTION"] = 1; </v>
      </c>
      <c r="AS244" t="str">
        <f t="shared" si="119"/>
        <v xml:space="preserve">["TIER"] = 1; </v>
      </c>
      <c r="AT244" t="str">
        <f t="shared" si="120"/>
        <v xml:space="preserve">["MIN_LVL"] =  "30"; </v>
      </c>
      <c r="AU244" t="str">
        <f t="shared" si="121"/>
        <v/>
      </c>
      <c r="AV244" t="str">
        <f t="shared" si="122"/>
        <v xml:space="preserve">["NAME"] = { ["EN"] = "Skill Shot"; }; </v>
      </c>
      <c r="AW244" t="str">
        <f t="shared" si="123"/>
        <v xml:space="preserve">["LORE"] = { ["EN"] = "Almost anyone can learn to fire an arrow, but few can shoot like you."; }; </v>
      </c>
      <c r="AX244" t="str">
        <f t="shared" si="124"/>
        <v xml:space="preserve">["SUMMARY"] = { ["EN"] = "Hit with Pinning Shot, Explosive Arrow, or Split Shot 300 times."; }; </v>
      </c>
      <c r="AY244" t="str">
        <f t="shared" si="125"/>
        <v/>
      </c>
      <c r="AZ244" t="str">
        <f t="shared" si="126"/>
        <v>};</v>
      </c>
    </row>
    <row r="245" spans="1:52" x14ac:dyDescent="0.25">
      <c r="A245">
        <v>1879277296</v>
      </c>
      <c r="B245">
        <v>154</v>
      </c>
      <c r="C245" t="s">
        <v>393</v>
      </c>
      <c r="D245" t="s">
        <v>22</v>
      </c>
      <c r="E245" t="s">
        <v>289</v>
      </c>
      <c r="F245" t="s">
        <v>22</v>
      </c>
      <c r="J245">
        <v>5</v>
      </c>
      <c r="M245" t="s">
        <v>3052</v>
      </c>
      <c r="N245" t="s">
        <v>2064</v>
      </c>
      <c r="O245">
        <v>1</v>
      </c>
      <c r="P245">
        <v>30</v>
      </c>
      <c r="T245" t="str">
        <f t="shared" si="99"/>
        <v>[244] = {["ID"] = 1879277296; }; -- Total Attention (Hunter)</v>
      </c>
      <c r="U245" s="1" t="str">
        <f t="shared" si="100"/>
        <v>[244] = {["ID"] = 1879277296; ["SAVE_INDEX"] = 154; ["TYPE"] =  8; ["CRV"] = "Class";    ["SUBTYPE"] = 162;                        ["VXP"] = 0; ["LP"] =  5; ["REP"] = 0; ["FACTION"] = 1; ["TIER"] = 1; ["MIN_LVL"] =  "30"; ["NAME"] = { ["EN"] = "Total Attention"; }; ["LORE"] = { ["EN"] = "Sometimes taking that extra second to concentrate and focus on your target makes all the difference."; }; ["SUMMARY"] = { ["EN"] = "Use Intent Concentration 125 times."; }; };</v>
      </c>
      <c r="V245">
        <f t="shared" si="101"/>
        <v>244</v>
      </c>
      <c r="W245" t="str">
        <f t="shared" si="102"/>
        <v>[244] = {</v>
      </c>
      <c r="X245" t="str">
        <f t="shared" si="103"/>
        <v xml:space="preserve">["ID"] = 1879277296; </v>
      </c>
      <c r="Y245" t="str">
        <f t="shared" si="104"/>
        <v xml:space="preserve">["ID"] = 1879277296; </v>
      </c>
      <c r="Z245" t="str">
        <f t="shared" si="105"/>
        <v/>
      </c>
      <c r="AA245" t="str">
        <f t="shared" si="106"/>
        <v xml:space="preserve"> (Hunter)</v>
      </c>
      <c r="AB245" s="1" t="str">
        <f t="shared" si="107"/>
        <v xml:space="preserve">["SAVE_INDEX"] = 154; </v>
      </c>
      <c r="AC245">
        <f>VLOOKUP(D245,Type!A$2:B$16,2,FALSE)</f>
        <v>8</v>
      </c>
      <c r="AD245" t="str">
        <f t="shared" si="108"/>
        <v xml:space="preserve">["TYPE"] =  8; </v>
      </c>
      <c r="AE245" t="str">
        <f t="shared" si="109"/>
        <v xml:space="preserve">["CRV"] = "Class";    </v>
      </c>
      <c r="AF245">
        <f>IF(AND(F245="Class",NOT(ISBLANK(E245))),VLOOKUP(E245,Class!A$1:B$12,2,FALSE),"")</f>
        <v>162</v>
      </c>
      <c r="AG245" t="str">
        <f>IF(AND(F245="Vocation",NOT(ISBLANK(E245))),VLOOKUP(E245,Vocation!A$1:B$8,2,FALSE),"")</f>
        <v/>
      </c>
      <c r="AH245" t="str">
        <f>IF(
  LEN(AF245)=0,
    IF(
    LEN(AG245)=0,
    "  0",
    CONCATENATE(REPT(" ",Vocation!B$12-LEN(AG245)),AG245)),
  CONCATENATE(REPT(" ",Vocation!B$12-LEN(AF245)),AF245))</f>
        <v>162</v>
      </c>
      <c r="AI245" t="str">
        <f t="shared" si="110"/>
        <v xml:space="preserve">["SUBTYPE"] = 162; </v>
      </c>
      <c r="AJ245" t="str">
        <f t="shared" si="111"/>
        <v xml:space="preserve">                       </v>
      </c>
      <c r="AK245" t="str">
        <f t="shared" si="112"/>
        <v>0</v>
      </c>
      <c r="AL245" t="str">
        <f t="shared" si="113"/>
        <v xml:space="preserve">["VXP"] = 0; </v>
      </c>
      <c r="AM245" t="str">
        <f t="shared" si="114"/>
        <v>5</v>
      </c>
      <c r="AN245" t="str">
        <f t="shared" si="115"/>
        <v xml:space="preserve">["LP"] =  5; </v>
      </c>
      <c r="AO245" t="str">
        <f t="shared" si="116"/>
        <v>0</v>
      </c>
      <c r="AP245" t="str">
        <f t="shared" si="117"/>
        <v xml:space="preserve">["REP"] = 0; </v>
      </c>
      <c r="AQ245">
        <f>IF(LEN(L245)&gt;0,VLOOKUP(L245,Faction!A$2:B$77,2,FALSE),1)</f>
        <v>1</v>
      </c>
      <c r="AR245" t="str">
        <f t="shared" si="118"/>
        <v xml:space="preserve">["FACTION"] = 1; </v>
      </c>
      <c r="AS245" t="str">
        <f t="shared" si="119"/>
        <v xml:space="preserve">["TIER"] = 1; </v>
      </c>
      <c r="AT245" t="str">
        <f t="shared" si="120"/>
        <v xml:space="preserve">["MIN_LVL"] =  "30"; </v>
      </c>
      <c r="AU245" t="str">
        <f t="shared" si="121"/>
        <v/>
      </c>
      <c r="AV245" t="str">
        <f t="shared" si="122"/>
        <v xml:space="preserve">["NAME"] = { ["EN"] = "Total Attention"; }; </v>
      </c>
      <c r="AW245" t="str">
        <f t="shared" si="123"/>
        <v xml:space="preserve">["LORE"] = { ["EN"] = "Sometimes taking that extra second to concentrate and focus on your target makes all the difference."; }; </v>
      </c>
      <c r="AX245" t="str">
        <f t="shared" si="124"/>
        <v xml:space="preserve">["SUMMARY"] = { ["EN"] = "Use Intent Concentration 125 times."; }; </v>
      </c>
      <c r="AY245" t="str">
        <f t="shared" si="125"/>
        <v/>
      </c>
      <c r="AZ245" t="str">
        <f t="shared" si="126"/>
        <v>};</v>
      </c>
    </row>
    <row r="246" spans="1:52" x14ac:dyDescent="0.25">
      <c r="A246">
        <v>1879277194</v>
      </c>
      <c r="B246">
        <v>347</v>
      </c>
      <c r="C246" s="2" t="s">
        <v>122</v>
      </c>
      <c r="D246" t="s">
        <v>22</v>
      </c>
      <c r="E246" t="s">
        <v>290</v>
      </c>
      <c r="F246" t="s">
        <v>22</v>
      </c>
      <c r="M246" t="s">
        <v>2827</v>
      </c>
      <c r="N246" t="s">
        <v>2047</v>
      </c>
      <c r="O246">
        <v>0</v>
      </c>
      <c r="P246">
        <v>40</v>
      </c>
      <c r="T246" t="str">
        <f t="shared" si="99"/>
        <v>[245] = {["ID"] = 1879277194; }; -- Class Deeds - Tier 6 (Lore-master)</v>
      </c>
      <c r="U246" s="1" t="str">
        <f t="shared" si="100"/>
        <v>[245] = {["ID"] = 1879277194; ["SAVE_INDEX"] = 347; ["TYPE"] =  8; ["CRV"] = "Class";    ["SUBTYPE"] = 185;                        ["VXP"] = 0; ["LP"] =  0; ["REP"] = 0; ["FACTION"] = 1; ["TIER"] = 0; ["MIN_LVL"] =  "40"; ["NAME"] = { ["EN"] = "Class Deeds - Tier 6"; }; ["LORE"] = { ["EN"] = "Complete these three deeds to earn a Class Trait Point."; }; ["SUMMARY"] = { ["EN"] = "Complete Proof against all Ills, Awareness of Body, and The Study of Wind-lore"; }; };</v>
      </c>
      <c r="V246">
        <f t="shared" si="101"/>
        <v>245</v>
      </c>
      <c r="W246" t="str">
        <f t="shared" si="102"/>
        <v>[245] = {</v>
      </c>
      <c r="X246" t="str">
        <f t="shared" si="103"/>
        <v xml:space="preserve">["ID"] = 1879277194; </v>
      </c>
      <c r="Y246" t="str">
        <f t="shared" si="104"/>
        <v xml:space="preserve">["ID"] = 1879277194; </v>
      </c>
      <c r="Z246" t="str">
        <f t="shared" si="105"/>
        <v/>
      </c>
      <c r="AA246" t="str">
        <f t="shared" si="106"/>
        <v xml:space="preserve"> (Lore-master)</v>
      </c>
      <c r="AB246" s="1" t="str">
        <f t="shared" si="107"/>
        <v xml:space="preserve">["SAVE_INDEX"] = 347; </v>
      </c>
      <c r="AC246">
        <f>VLOOKUP(D246,Type!A$2:B$16,2,FALSE)</f>
        <v>8</v>
      </c>
      <c r="AD246" t="str">
        <f t="shared" si="108"/>
        <v xml:space="preserve">["TYPE"] =  8; </v>
      </c>
      <c r="AE246" t="str">
        <f t="shared" si="109"/>
        <v xml:space="preserve">["CRV"] = "Class";    </v>
      </c>
      <c r="AF246">
        <f>IF(AND(F246="Class",NOT(ISBLANK(E246))),VLOOKUP(E246,Class!A$1:B$12,2,FALSE),"")</f>
        <v>185</v>
      </c>
      <c r="AG246" t="str">
        <f>IF(AND(F246="Vocation",NOT(ISBLANK(E246))),VLOOKUP(E246,Vocation!A$1:B$8,2,FALSE),"")</f>
        <v/>
      </c>
      <c r="AH246" t="str">
        <f>IF(
  LEN(AF246)=0,
    IF(
    LEN(AG246)=0,
    "  0",
    CONCATENATE(REPT(" ",Vocation!B$12-LEN(AG246)),AG246)),
  CONCATENATE(REPT(" ",Vocation!B$12-LEN(AF246)),AF246))</f>
        <v>185</v>
      </c>
      <c r="AI246" t="str">
        <f t="shared" si="110"/>
        <v xml:space="preserve">["SUBTYPE"] = 185; </v>
      </c>
      <c r="AJ246" t="str">
        <f t="shared" si="111"/>
        <v xml:space="preserve">                       </v>
      </c>
      <c r="AK246" t="str">
        <f t="shared" si="112"/>
        <v>0</v>
      </c>
      <c r="AL246" t="str">
        <f t="shared" si="113"/>
        <v xml:space="preserve">["VXP"] = 0; </v>
      </c>
      <c r="AM246" t="str">
        <f t="shared" si="114"/>
        <v>0</v>
      </c>
      <c r="AN246" t="str">
        <f t="shared" si="115"/>
        <v xml:space="preserve">["LP"] =  0; </v>
      </c>
      <c r="AO246" t="str">
        <f t="shared" si="116"/>
        <v>0</v>
      </c>
      <c r="AP246" t="str">
        <f t="shared" si="117"/>
        <v xml:space="preserve">["REP"] = 0; </v>
      </c>
      <c r="AQ246">
        <f>IF(LEN(L246)&gt;0,VLOOKUP(L246,Faction!A$2:B$77,2,FALSE),1)</f>
        <v>1</v>
      </c>
      <c r="AR246" t="str">
        <f t="shared" si="118"/>
        <v xml:space="preserve">["FACTION"] = 1; </v>
      </c>
      <c r="AS246" t="str">
        <f t="shared" si="119"/>
        <v xml:space="preserve">["TIER"] = 0; </v>
      </c>
      <c r="AT246" t="str">
        <f t="shared" si="120"/>
        <v xml:space="preserve">["MIN_LVL"] =  "40"; </v>
      </c>
      <c r="AU246" t="str">
        <f t="shared" si="121"/>
        <v/>
      </c>
      <c r="AV246" t="str">
        <f t="shared" si="122"/>
        <v xml:space="preserve">["NAME"] = { ["EN"] = "Class Deeds - Tier 6"; }; </v>
      </c>
      <c r="AW246" t="str">
        <f t="shared" si="123"/>
        <v xml:space="preserve">["LORE"] = { ["EN"] = "Complete these three deeds to earn a Class Trait Point."; }; </v>
      </c>
      <c r="AX246" t="str">
        <f t="shared" si="124"/>
        <v xml:space="preserve">["SUMMARY"] = { ["EN"] = "Complete Proof against all Ills, Awareness of Body, and The Study of Wind-lore"; }; </v>
      </c>
      <c r="AY246" t="str">
        <f t="shared" si="125"/>
        <v/>
      </c>
      <c r="AZ246" t="str">
        <f t="shared" si="126"/>
        <v>};</v>
      </c>
    </row>
    <row r="247" spans="1:52" x14ac:dyDescent="0.25">
      <c r="A247">
        <v>1879277279</v>
      </c>
      <c r="B247">
        <v>155</v>
      </c>
      <c r="C247" t="s">
        <v>395</v>
      </c>
      <c r="D247" t="s">
        <v>22</v>
      </c>
      <c r="E247" t="s">
        <v>290</v>
      </c>
      <c r="F247" t="s">
        <v>22</v>
      </c>
      <c r="J247">
        <v>5</v>
      </c>
      <c r="M247" t="s">
        <v>3053</v>
      </c>
      <c r="N247" t="s">
        <v>1950</v>
      </c>
      <c r="O247">
        <v>1</v>
      </c>
      <c r="P247">
        <v>30</v>
      </c>
      <c r="T247" t="str">
        <f t="shared" si="99"/>
        <v>[246] = {["ID"] = 1879277279; }; -- Proof against all Ills (Lore-master)</v>
      </c>
      <c r="U247" s="1" t="str">
        <f t="shared" si="100"/>
        <v>[246] = {["ID"] = 1879277279; ["SAVE_INDEX"] = 155; ["TYPE"] =  8; ["CRV"] = "Class";    ["SUBTYPE"] = 185;                        ["VXP"] = 0; ["LP"] =  5; ["REP"] = 0; ["FACTION"] = 1; ["TIER"] = 1; ["MIN_LVL"] =  "30"; ["NAME"] = { ["EN"] = "Proof against all Ills"; }; ["LORE"] = { ["EN"] = "Disease and illness has always been a favoured weapon of the Enemy, and Lore-masters have long striven to contest this power to greater or lesser success."; }; ["SUMMARY"] = { ["EN"] = "Use Knowledge of Cures 300 times."; }; };</v>
      </c>
      <c r="V247">
        <f t="shared" si="101"/>
        <v>246</v>
      </c>
      <c r="W247" t="str">
        <f t="shared" si="102"/>
        <v>[246] = {</v>
      </c>
      <c r="X247" t="str">
        <f t="shared" si="103"/>
        <v xml:space="preserve">["ID"] = 1879277279; </v>
      </c>
      <c r="Y247" t="str">
        <f t="shared" si="104"/>
        <v xml:space="preserve">["ID"] = 1879277279; </v>
      </c>
      <c r="Z247" t="str">
        <f t="shared" si="105"/>
        <v/>
      </c>
      <c r="AA247" t="str">
        <f t="shared" si="106"/>
        <v xml:space="preserve"> (Lore-master)</v>
      </c>
      <c r="AB247" s="1" t="str">
        <f t="shared" si="107"/>
        <v xml:space="preserve">["SAVE_INDEX"] = 155; </v>
      </c>
      <c r="AC247">
        <f>VLOOKUP(D247,Type!A$2:B$16,2,FALSE)</f>
        <v>8</v>
      </c>
      <c r="AD247" t="str">
        <f t="shared" si="108"/>
        <v xml:space="preserve">["TYPE"] =  8; </v>
      </c>
      <c r="AE247" t="str">
        <f t="shared" si="109"/>
        <v xml:space="preserve">["CRV"] = "Class";    </v>
      </c>
      <c r="AF247">
        <f>IF(AND(F247="Class",NOT(ISBLANK(E247))),VLOOKUP(E247,Class!A$1:B$12,2,FALSE),"")</f>
        <v>185</v>
      </c>
      <c r="AG247" t="str">
        <f>IF(AND(F247="Vocation",NOT(ISBLANK(E247))),VLOOKUP(E247,Vocation!A$1:B$8,2,FALSE),"")</f>
        <v/>
      </c>
      <c r="AH247" t="str">
        <f>IF(
  LEN(AF247)=0,
    IF(
    LEN(AG247)=0,
    "  0",
    CONCATENATE(REPT(" ",Vocation!B$12-LEN(AG247)),AG247)),
  CONCATENATE(REPT(" ",Vocation!B$12-LEN(AF247)),AF247))</f>
        <v>185</v>
      </c>
      <c r="AI247" t="str">
        <f t="shared" si="110"/>
        <v xml:space="preserve">["SUBTYPE"] = 185; </v>
      </c>
      <c r="AJ247" t="str">
        <f t="shared" si="111"/>
        <v xml:space="preserve">                       </v>
      </c>
      <c r="AK247" t="str">
        <f t="shared" si="112"/>
        <v>0</v>
      </c>
      <c r="AL247" t="str">
        <f t="shared" si="113"/>
        <v xml:space="preserve">["VXP"] = 0; </v>
      </c>
      <c r="AM247" t="str">
        <f t="shared" si="114"/>
        <v>5</v>
      </c>
      <c r="AN247" t="str">
        <f t="shared" si="115"/>
        <v xml:space="preserve">["LP"] =  5; </v>
      </c>
      <c r="AO247" t="str">
        <f t="shared" si="116"/>
        <v>0</v>
      </c>
      <c r="AP247" t="str">
        <f t="shared" si="117"/>
        <v xml:space="preserve">["REP"] = 0; </v>
      </c>
      <c r="AQ247">
        <f>IF(LEN(L247)&gt;0,VLOOKUP(L247,Faction!A$2:B$77,2,FALSE),1)</f>
        <v>1</v>
      </c>
      <c r="AR247" t="str">
        <f t="shared" si="118"/>
        <v xml:space="preserve">["FACTION"] = 1; </v>
      </c>
      <c r="AS247" t="str">
        <f t="shared" si="119"/>
        <v xml:space="preserve">["TIER"] = 1; </v>
      </c>
      <c r="AT247" t="str">
        <f t="shared" si="120"/>
        <v xml:space="preserve">["MIN_LVL"] =  "30"; </v>
      </c>
      <c r="AU247" t="str">
        <f t="shared" si="121"/>
        <v/>
      </c>
      <c r="AV247" t="str">
        <f t="shared" si="122"/>
        <v xml:space="preserve">["NAME"] = { ["EN"] = "Proof against all Ills"; }; </v>
      </c>
      <c r="AW247" t="str">
        <f t="shared" si="123"/>
        <v xml:space="preserve">["LORE"] = { ["EN"] = "Disease and illness has always been a favoured weapon of the Enemy, and Lore-masters have long striven to contest this power to greater or lesser success."; }; </v>
      </c>
      <c r="AX247" t="str">
        <f t="shared" si="124"/>
        <v xml:space="preserve">["SUMMARY"] = { ["EN"] = "Use Knowledge of Cures 300 times."; }; </v>
      </c>
      <c r="AY247" t="str">
        <f t="shared" si="125"/>
        <v/>
      </c>
      <c r="AZ247" t="str">
        <f t="shared" si="126"/>
        <v>};</v>
      </c>
    </row>
    <row r="248" spans="1:52" x14ac:dyDescent="0.25">
      <c r="A248">
        <v>1879277274</v>
      </c>
      <c r="B248">
        <v>156</v>
      </c>
      <c r="C248" t="s">
        <v>396</v>
      </c>
      <c r="D248" t="s">
        <v>22</v>
      </c>
      <c r="E248" t="s">
        <v>290</v>
      </c>
      <c r="F248" t="s">
        <v>22</v>
      </c>
      <c r="J248">
        <v>5</v>
      </c>
      <c r="M248" t="s">
        <v>3054</v>
      </c>
      <c r="N248" t="s">
        <v>1948</v>
      </c>
      <c r="O248">
        <v>1</v>
      </c>
      <c r="P248">
        <v>20</v>
      </c>
      <c r="T248" t="str">
        <f t="shared" si="99"/>
        <v>[247] = {["ID"] = 1879277274; }; -- Awareness of Body (Lore-master)</v>
      </c>
      <c r="U248" s="1" t="str">
        <f t="shared" si="100"/>
        <v>[247] = {["ID"] = 1879277274; ["SAVE_INDEX"] = 156; ["TYPE"] =  8; ["CRV"] = "Class";    ["SUBTYPE"] = 185;                        ["VXP"] = 0; ["LP"] =  5; ["REP"] = 0; ["FACTION"] = 1; ["TIER"] = 1; ["MIN_LVL"] =  "20"; ["NAME"] = { ["EN"] = "Awareness of Body"; }; ["LORE"] = { ["EN"] = "Clearly, if one is to learn to properly manipulate the forces of nature and other lore, one must first understand the true nature of power."; }; ["SUMMARY"] = { ["EN"] = "Use Wisdom of the Council 100 times."; }; };</v>
      </c>
      <c r="V248">
        <f t="shared" si="101"/>
        <v>247</v>
      </c>
      <c r="W248" t="str">
        <f t="shared" si="102"/>
        <v>[247] = {</v>
      </c>
      <c r="X248" t="str">
        <f t="shared" si="103"/>
        <v xml:space="preserve">["ID"] = 1879277274; </v>
      </c>
      <c r="Y248" t="str">
        <f t="shared" si="104"/>
        <v xml:space="preserve">["ID"] = 1879277274; </v>
      </c>
      <c r="Z248" t="str">
        <f t="shared" si="105"/>
        <v/>
      </c>
      <c r="AA248" t="str">
        <f t="shared" si="106"/>
        <v xml:space="preserve"> (Lore-master)</v>
      </c>
      <c r="AB248" s="1" t="str">
        <f t="shared" si="107"/>
        <v xml:space="preserve">["SAVE_INDEX"] = 156; </v>
      </c>
      <c r="AC248">
        <f>VLOOKUP(D248,Type!A$2:B$16,2,FALSE)</f>
        <v>8</v>
      </c>
      <c r="AD248" t="str">
        <f t="shared" si="108"/>
        <v xml:space="preserve">["TYPE"] =  8; </v>
      </c>
      <c r="AE248" t="str">
        <f t="shared" si="109"/>
        <v xml:space="preserve">["CRV"] = "Class";    </v>
      </c>
      <c r="AF248">
        <f>IF(AND(F248="Class",NOT(ISBLANK(E248))),VLOOKUP(E248,Class!A$1:B$12,2,FALSE),"")</f>
        <v>185</v>
      </c>
      <c r="AG248" t="str">
        <f>IF(AND(F248="Vocation",NOT(ISBLANK(E248))),VLOOKUP(E248,Vocation!A$1:B$8,2,FALSE),"")</f>
        <v/>
      </c>
      <c r="AH248" t="str">
        <f>IF(
  LEN(AF248)=0,
    IF(
    LEN(AG248)=0,
    "  0",
    CONCATENATE(REPT(" ",Vocation!B$12-LEN(AG248)),AG248)),
  CONCATENATE(REPT(" ",Vocation!B$12-LEN(AF248)),AF248))</f>
        <v>185</v>
      </c>
      <c r="AI248" t="str">
        <f t="shared" si="110"/>
        <v xml:space="preserve">["SUBTYPE"] = 185; </v>
      </c>
      <c r="AJ248" t="str">
        <f t="shared" si="111"/>
        <v xml:space="preserve">                       </v>
      </c>
      <c r="AK248" t="str">
        <f t="shared" si="112"/>
        <v>0</v>
      </c>
      <c r="AL248" t="str">
        <f t="shared" si="113"/>
        <v xml:space="preserve">["VXP"] = 0; </v>
      </c>
      <c r="AM248" t="str">
        <f t="shared" si="114"/>
        <v>5</v>
      </c>
      <c r="AN248" t="str">
        <f t="shared" si="115"/>
        <v xml:space="preserve">["LP"] =  5; </v>
      </c>
      <c r="AO248" t="str">
        <f t="shared" si="116"/>
        <v>0</v>
      </c>
      <c r="AP248" t="str">
        <f t="shared" si="117"/>
        <v xml:space="preserve">["REP"] = 0; </v>
      </c>
      <c r="AQ248">
        <f>IF(LEN(L248)&gt;0,VLOOKUP(L248,Faction!A$2:B$77,2,FALSE),1)</f>
        <v>1</v>
      </c>
      <c r="AR248" t="str">
        <f t="shared" si="118"/>
        <v xml:space="preserve">["FACTION"] = 1; </v>
      </c>
      <c r="AS248" t="str">
        <f t="shared" si="119"/>
        <v xml:space="preserve">["TIER"] = 1; </v>
      </c>
      <c r="AT248" t="str">
        <f t="shared" si="120"/>
        <v xml:space="preserve">["MIN_LVL"] =  "20"; </v>
      </c>
      <c r="AU248" t="str">
        <f t="shared" si="121"/>
        <v/>
      </c>
      <c r="AV248" t="str">
        <f t="shared" si="122"/>
        <v xml:space="preserve">["NAME"] = { ["EN"] = "Awareness of Body"; }; </v>
      </c>
      <c r="AW248" t="str">
        <f t="shared" si="123"/>
        <v xml:space="preserve">["LORE"] = { ["EN"] = "Clearly, if one is to learn to properly manipulate the forces of nature and other lore, one must first understand the true nature of power."; }; </v>
      </c>
      <c r="AX248" t="str">
        <f t="shared" si="124"/>
        <v xml:space="preserve">["SUMMARY"] = { ["EN"] = "Use Wisdom of the Council 100 times."; }; </v>
      </c>
      <c r="AY248" t="str">
        <f t="shared" si="125"/>
        <v/>
      </c>
      <c r="AZ248" t="str">
        <f t="shared" si="126"/>
        <v>};</v>
      </c>
    </row>
    <row r="249" spans="1:52" x14ac:dyDescent="0.25">
      <c r="A249">
        <v>1879277276</v>
      </c>
      <c r="B249">
        <v>157</v>
      </c>
      <c r="C249" t="s">
        <v>397</v>
      </c>
      <c r="D249" t="s">
        <v>22</v>
      </c>
      <c r="E249" t="s">
        <v>290</v>
      </c>
      <c r="F249" t="s">
        <v>22</v>
      </c>
      <c r="J249">
        <v>5</v>
      </c>
      <c r="M249" t="s">
        <v>3055</v>
      </c>
      <c r="N249" t="s">
        <v>1994</v>
      </c>
      <c r="O249">
        <v>1</v>
      </c>
      <c r="P249">
        <v>30</v>
      </c>
      <c r="T249" t="str">
        <f t="shared" si="99"/>
        <v>[248] = {["ID"] = 1879277276; }; -- The Study of Wind-lore (Lore-master)</v>
      </c>
      <c r="U249" s="1" t="str">
        <f t="shared" si="100"/>
        <v>[248] = {["ID"] = 1879277276; ["SAVE_INDEX"] = 157; ["TYPE"] =  8; ["CRV"] = "Class";    ["SUBTYPE"] = 185;                        ["VXP"] = 0; ["LP"] =  5; ["REP"] = 0; ["FACTION"] = 1; ["TIER"] = 1; ["MIN_LVL"] =  "30"; ["NAME"] = { ["EN"] = "The Study of Wind-lore"; }; ["LORE"] = { ["EN"] = "Knowledge of the natural world has given you subtle influence over its natural fluctuations, but there is deeper knowledge still to be gleaned through study."; }; ["SUMMARY"] = { ["EN"] = "Strike with Gust of Wind 1,000 times."; }; };</v>
      </c>
      <c r="V249">
        <f t="shared" si="101"/>
        <v>248</v>
      </c>
      <c r="W249" t="str">
        <f t="shared" si="102"/>
        <v>[248] = {</v>
      </c>
      <c r="X249" t="str">
        <f t="shared" si="103"/>
        <v xml:space="preserve">["ID"] = 1879277276; </v>
      </c>
      <c r="Y249" t="str">
        <f t="shared" si="104"/>
        <v xml:space="preserve">["ID"] = 1879277276; </v>
      </c>
      <c r="Z249" t="str">
        <f t="shared" si="105"/>
        <v/>
      </c>
      <c r="AA249" t="str">
        <f t="shared" si="106"/>
        <v xml:space="preserve"> (Lore-master)</v>
      </c>
      <c r="AB249" s="1" t="str">
        <f t="shared" si="107"/>
        <v xml:space="preserve">["SAVE_INDEX"] = 157; </v>
      </c>
      <c r="AC249">
        <f>VLOOKUP(D249,Type!A$2:B$16,2,FALSE)</f>
        <v>8</v>
      </c>
      <c r="AD249" t="str">
        <f t="shared" si="108"/>
        <v xml:space="preserve">["TYPE"] =  8; </v>
      </c>
      <c r="AE249" t="str">
        <f t="shared" si="109"/>
        <v xml:space="preserve">["CRV"] = "Class";    </v>
      </c>
      <c r="AF249">
        <f>IF(AND(F249="Class",NOT(ISBLANK(E249))),VLOOKUP(E249,Class!A$1:B$12,2,FALSE),"")</f>
        <v>185</v>
      </c>
      <c r="AG249" t="str">
        <f>IF(AND(F249="Vocation",NOT(ISBLANK(E249))),VLOOKUP(E249,Vocation!A$1:B$8,2,FALSE),"")</f>
        <v/>
      </c>
      <c r="AH249" t="str">
        <f>IF(
  LEN(AF249)=0,
    IF(
    LEN(AG249)=0,
    "  0",
    CONCATENATE(REPT(" ",Vocation!B$12-LEN(AG249)),AG249)),
  CONCATENATE(REPT(" ",Vocation!B$12-LEN(AF249)),AF249))</f>
        <v>185</v>
      </c>
      <c r="AI249" t="str">
        <f t="shared" si="110"/>
        <v xml:space="preserve">["SUBTYPE"] = 185; </v>
      </c>
      <c r="AJ249" t="str">
        <f t="shared" si="111"/>
        <v xml:space="preserve">                       </v>
      </c>
      <c r="AK249" t="str">
        <f t="shared" si="112"/>
        <v>0</v>
      </c>
      <c r="AL249" t="str">
        <f t="shared" si="113"/>
        <v xml:space="preserve">["VXP"] = 0; </v>
      </c>
      <c r="AM249" t="str">
        <f t="shared" si="114"/>
        <v>5</v>
      </c>
      <c r="AN249" t="str">
        <f t="shared" si="115"/>
        <v xml:space="preserve">["LP"] =  5; </v>
      </c>
      <c r="AO249" t="str">
        <f t="shared" si="116"/>
        <v>0</v>
      </c>
      <c r="AP249" t="str">
        <f t="shared" si="117"/>
        <v xml:space="preserve">["REP"] = 0; </v>
      </c>
      <c r="AQ249">
        <f>IF(LEN(L249)&gt;0,VLOOKUP(L249,Faction!A$2:B$77,2,FALSE),1)</f>
        <v>1</v>
      </c>
      <c r="AR249" t="str">
        <f t="shared" si="118"/>
        <v xml:space="preserve">["FACTION"] = 1; </v>
      </c>
      <c r="AS249" t="str">
        <f t="shared" si="119"/>
        <v xml:space="preserve">["TIER"] = 1; </v>
      </c>
      <c r="AT249" t="str">
        <f t="shared" si="120"/>
        <v xml:space="preserve">["MIN_LVL"] =  "30"; </v>
      </c>
      <c r="AU249" t="str">
        <f t="shared" si="121"/>
        <v/>
      </c>
      <c r="AV249" t="str">
        <f t="shared" si="122"/>
        <v xml:space="preserve">["NAME"] = { ["EN"] = "The Study of Wind-lore"; }; </v>
      </c>
      <c r="AW249" t="str">
        <f t="shared" si="123"/>
        <v xml:space="preserve">["LORE"] = { ["EN"] = "Knowledge of the natural world has given you subtle influence over its natural fluctuations, but there is deeper knowledge still to be gleaned through study."; }; </v>
      </c>
      <c r="AX249" t="str">
        <f t="shared" si="124"/>
        <v xml:space="preserve">["SUMMARY"] = { ["EN"] = "Strike with Gust of Wind 1,000 times."; }; </v>
      </c>
      <c r="AY249" t="str">
        <f t="shared" si="125"/>
        <v/>
      </c>
      <c r="AZ249" t="str">
        <f t="shared" si="126"/>
        <v>};</v>
      </c>
    </row>
    <row r="250" spans="1:52" x14ac:dyDescent="0.25">
      <c r="A250">
        <v>1879458078</v>
      </c>
      <c r="C250" s="2" t="s">
        <v>122</v>
      </c>
      <c r="O250">
        <v>0</v>
      </c>
      <c r="T250" t="str">
        <f t="shared" si="99"/>
        <v>[249] = {["ID"] = 1879458078; }; -- Class Deeds - Tier 6</v>
      </c>
      <c r="U250" s="1" t="e">
        <f t="shared" si="100"/>
        <v>#N/A</v>
      </c>
      <c r="V250">
        <f t="shared" si="101"/>
        <v>249</v>
      </c>
      <c r="W250" t="str">
        <f t="shared" si="102"/>
        <v>[249] = {</v>
      </c>
      <c r="X250" t="str">
        <f t="shared" si="103"/>
        <v xml:space="preserve">["ID"] = 1879458078; </v>
      </c>
      <c r="Y250" t="str">
        <f t="shared" si="104"/>
        <v xml:space="preserve">["ID"] = 1879458078; </v>
      </c>
      <c r="Z250" t="str">
        <f t="shared" si="105"/>
        <v/>
      </c>
      <c r="AA250" t="str">
        <f t="shared" si="106"/>
        <v/>
      </c>
      <c r="AB250" s="1" t="str">
        <f t="shared" si="107"/>
        <v/>
      </c>
      <c r="AC250" t="e">
        <f>VLOOKUP(D250,Type!A$2:B$16,2,FALSE)</f>
        <v>#N/A</v>
      </c>
      <c r="AD250" t="e">
        <f t="shared" si="108"/>
        <v>#N/A</v>
      </c>
      <c r="AE250" t="str">
        <f t="shared" si="109"/>
        <v xml:space="preserve">                      </v>
      </c>
      <c r="AF250" t="str">
        <f>IF(AND(F250="Class",NOT(ISBLANK(E250))),VLOOKUP(E250,Class!A$1:B$12,2,FALSE),"")</f>
        <v/>
      </c>
      <c r="AG250" t="str">
        <f>IF(AND(F250="Vocation",NOT(ISBLANK(E250))),VLOOKUP(E250,Vocation!A$1:B$8,2,FALSE),"")</f>
        <v/>
      </c>
      <c r="AH250" t="str">
        <f>IF(
  LEN(AF250)=0,
    IF(
    LEN(AG250)=0,
    "  0",
    CONCATENATE(REPT(" ",Vocation!B$12-LEN(AG250)),AG250)),
  CONCATENATE(REPT(" ",Vocation!B$12-LEN(AF250)),AF250))</f>
        <v xml:space="preserve">  0</v>
      </c>
      <c r="AI250" t="str">
        <f t="shared" si="110"/>
        <v xml:space="preserve">["SUBTYPE"] =   0; </v>
      </c>
      <c r="AJ250" t="str">
        <f t="shared" si="111"/>
        <v xml:space="preserve">                       </v>
      </c>
      <c r="AK250" t="str">
        <f t="shared" si="112"/>
        <v>0</v>
      </c>
      <c r="AL250" t="str">
        <f t="shared" si="113"/>
        <v xml:space="preserve">["VXP"] = 0; </v>
      </c>
      <c r="AM250" t="str">
        <f t="shared" si="114"/>
        <v>0</v>
      </c>
      <c r="AN250" t="str">
        <f t="shared" si="115"/>
        <v xml:space="preserve">["LP"] =  0; </v>
      </c>
      <c r="AO250" t="str">
        <f t="shared" si="116"/>
        <v>0</v>
      </c>
      <c r="AP250" t="str">
        <f t="shared" si="117"/>
        <v xml:space="preserve">["REP"] = 0; </v>
      </c>
      <c r="AQ250">
        <f>IF(LEN(L250)&gt;0,VLOOKUP(L250,Faction!A$2:B$77,2,FALSE),1)</f>
        <v>1</v>
      </c>
      <c r="AR250" t="str">
        <f t="shared" si="118"/>
        <v xml:space="preserve">["FACTION"] = 1; </v>
      </c>
      <c r="AS250" t="str">
        <f t="shared" si="119"/>
        <v xml:space="preserve">["TIER"] = 0; </v>
      </c>
      <c r="AT250" t="str">
        <f t="shared" si="120"/>
        <v xml:space="preserve">                     </v>
      </c>
      <c r="AU250" t="str">
        <f t="shared" si="121"/>
        <v/>
      </c>
      <c r="AV250" t="str">
        <f t="shared" si="122"/>
        <v xml:space="preserve">["NAME"] = { ["EN"] = "Class Deeds - Tier 6"; }; </v>
      </c>
      <c r="AW250" t="str">
        <f t="shared" si="123"/>
        <v/>
      </c>
      <c r="AX250" t="str">
        <f t="shared" si="124"/>
        <v/>
      </c>
      <c r="AY250" t="str">
        <f t="shared" si="125"/>
        <v/>
      </c>
      <c r="AZ250" t="str">
        <f t="shared" si="126"/>
        <v>};</v>
      </c>
    </row>
    <row r="251" spans="1:52" x14ac:dyDescent="0.25">
      <c r="A251">
        <v>1879457939</v>
      </c>
      <c r="C251" t="s">
        <v>3625</v>
      </c>
      <c r="O251">
        <v>1</v>
      </c>
      <c r="T251" t="str">
        <f t="shared" si="99"/>
        <v>[250] = {["ID"] = 1879457939; }; -- A Round for All</v>
      </c>
      <c r="U251" s="1" t="e">
        <f t="shared" si="100"/>
        <v>#N/A</v>
      </c>
      <c r="V251">
        <f t="shared" si="101"/>
        <v>250</v>
      </c>
      <c r="W251" t="str">
        <f t="shared" si="102"/>
        <v>[250] = {</v>
      </c>
      <c r="X251" t="str">
        <f t="shared" si="103"/>
        <v xml:space="preserve">["ID"] = 1879457939; </v>
      </c>
      <c r="Y251" t="str">
        <f t="shared" si="104"/>
        <v xml:space="preserve">["ID"] = 1879457939; </v>
      </c>
      <c r="Z251" t="str">
        <f t="shared" si="105"/>
        <v/>
      </c>
      <c r="AA251" t="str">
        <f t="shared" si="106"/>
        <v/>
      </c>
      <c r="AB251" s="1" t="str">
        <f t="shared" si="107"/>
        <v/>
      </c>
      <c r="AC251" t="e">
        <f>VLOOKUP(D251,Type!A$2:B$16,2,FALSE)</f>
        <v>#N/A</v>
      </c>
      <c r="AD251" t="e">
        <f t="shared" si="108"/>
        <v>#N/A</v>
      </c>
      <c r="AE251" t="str">
        <f t="shared" si="109"/>
        <v xml:space="preserve">                      </v>
      </c>
      <c r="AF251" t="str">
        <f>IF(AND(F251="Class",NOT(ISBLANK(E251))),VLOOKUP(E251,Class!A$1:B$12,2,FALSE),"")</f>
        <v/>
      </c>
      <c r="AG251" t="str">
        <f>IF(AND(F251="Vocation",NOT(ISBLANK(E251))),VLOOKUP(E251,Vocation!A$1:B$8,2,FALSE),"")</f>
        <v/>
      </c>
      <c r="AH251" t="str">
        <f>IF(
  LEN(AF251)=0,
    IF(
    LEN(AG251)=0,
    "  0",
    CONCATENATE(REPT(" ",Vocation!B$12-LEN(AG251)),AG251)),
  CONCATENATE(REPT(" ",Vocation!B$12-LEN(AF251)),AF251))</f>
        <v xml:space="preserve">  0</v>
      </c>
      <c r="AI251" t="str">
        <f t="shared" si="110"/>
        <v xml:space="preserve">["SUBTYPE"] =   0; </v>
      </c>
      <c r="AJ251" t="str">
        <f t="shared" si="111"/>
        <v xml:space="preserve">                       </v>
      </c>
      <c r="AK251" t="str">
        <f t="shared" si="112"/>
        <v>0</v>
      </c>
      <c r="AL251" t="str">
        <f t="shared" si="113"/>
        <v xml:space="preserve">["VXP"] = 0; </v>
      </c>
      <c r="AM251" t="str">
        <f t="shared" si="114"/>
        <v>0</v>
      </c>
      <c r="AN251" t="str">
        <f t="shared" si="115"/>
        <v xml:space="preserve">["LP"] =  0; </v>
      </c>
      <c r="AO251" t="str">
        <f t="shared" si="116"/>
        <v>0</v>
      </c>
      <c r="AP251" t="str">
        <f t="shared" si="117"/>
        <v xml:space="preserve">["REP"] = 0; </v>
      </c>
      <c r="AQ251">
        <f>IF(LEN(L251)&gt;0,VLOOKUP(L251,Faction!A$2:B$77,2,FALSE),1)</f>
        <v>1</v>
      </c>
      <c r="AR251" t="str">
        <f t="shared" si="118"/>
        <v xml:space="preserve">["FACTION"] = 1; </v>
      </c>
      <c r="AS251" t="str">
        <f t="shared" si="119"/>
        <v xml:space="preserve">["TIER"] = 1; </v>
      </c>
      <c r="AT251" t="str">
        <f t="shared" si="120"/>
        <v xml:space="preserve">                     </v>
      </c>
      <c r="AU251" t="str">
        <f t="shared" si="121"/>
        <v/>
      </c>
      <c r="AV251" t="str">
        <f t="shared" si="122"/>
        <v xml:space="preserve">["NAME"] = { ["EN"] = "A Round for All"; }; </v>
      </c>
      <c r="AW251" t="str">
        <f t="shared" si="123"/>
        <v/>
      </c>
      <c r="AX251" t="str">
        <f t="shared" si="124"/>
        <v/>
      </c>
      <c r="AY251" t="str">
        <f t="shared" si="125"/>
        <v/>
      </c>
      <c r="AZ251" t="str">
        <f t="shared" si="126"/>
        <v>};</v>
      </c>
    </row>
    <row r="252" spans="1:52" x14ac:dyDescent="0.25">
      <c r="A252">
        <v>1879457955</v>
      </c>
      <c r="C252" t="s">
        <v>3626</v>
      </c>
      <c r="O252">
        <v>1</v>
      </c>
      <c r="T252" t="str">
        <f t="shared" si="99"/>
        <v>[251] = {["ID"] = 1879457955; }; -- Spitting Techniques</v>
      </c>
      <c r="U252" s="1" t="e">
        <f t="shared" si="100"/>
        <v>#N/A</v>
      </c>
      <c r="V252">
        <f t="shared" si="101"/>
        <v>251</v>
      </c>
      <c r="W252" t="str">
        <f t="shared" si="102"/>
        <v>[251] = {</v>
      </c>
      <c r="X252" t="str">
        <f t="shared" si="103"/>
        <v xml:space="preserve">["ID"] = 1879457955; </v>
      </c>
      <c r="Y252" t="str">
        <f t="shared" si="104"/>
        <v xml:space="preserve">["ID"] = 1879457955; </v>
      </c>
      <c r="Z252" t="str">
        <f t="shared" si="105"/>
        <v/>
      </c>
      <c r="AA252" t="str">
        <f t="shared" si="106"/>
        <v/>
      </c>
      <c r="AB252" s="1" t="str">
        <f t="shared" si="107"/>
        <v/>
      </c>
      <c r="AC252" t="e">
        <f>VLOOKUP(D252,Type!A$2:B$16,2,FALSE)</f>
        <v>#N/A</v>
      </c>
      <c r="AD252" t="e">
        <f t="shared" si="108"/>
        <v>#N/A</v>
      </c>
      <c r="AE252" t="str">
        <f t="shared" si="109"/>
        <v xml:space="preserve">                      </v>
      </c>
      <c r="AF252" t="str">
        <f>IF(AND(F252="Class",NOT(ISBLANK(E252))),VLOOKUP(E252,Class!A$1:B$12,2,FALSE),"")</f>
        <v/>
      </c>
      <c r="AG252" t="str">
        <f>IF(AND(F252="Vocation",NOT(ISBLANK(E252))),VLOOKUP(E252,Vocation!A$1:B$8,2,FALSE),"")</f>
        <v/>
      </c>
      <c r="AH252" t="str">
        <f>IF(
  LEN(AF252)=0,
    IF(
    LEN(AG252)=0,
    "  0",
    CONCATENATE(REPT(" ",Vocation!B$12-LEN(AG252)),AG252)),
  CONCATENATE(REPT(" ",Vocation!B$12-LEN(AF252)),AF252))</f>
        <v xml:space="preserve">  0</v>
      </c>
      <c r="AI252" t="str">
        <f t="shared" si="110"/>
        <v xml:space="preserve">["SUBTYPE"] =   0; </v>
      </c>
      <c r="AJ252" t="str">
        <f t="shared" si="111"/>
        <v xml:space="preserve">                       </v>
      </c>
      <c r="AK252" t="str">
        <f t="shared" si="112"/>
        <v>0</v>
      </c>
      <c r="AL252" t="str">
        <f t="shared" si="113"/>
        <v xml:space="preserve">["VXP"] = 0; </v>
      </c>
      <c r="AM252" t="str">
        <f t="shared" si="114"/>
        <v>0</v>
      </c>
      <c r="AN252" t="str">
        <f t="shared" si="115"/>
        <v xml:space="preserve">["LP"] =  0; </v>
      </c>
      <c r="AO252" t="str">
        <f t="shared" si="116"/>
        <v>0</v>
      </c>
      <c r="AP252" t="str">
        <f t="shared" si="117"/>
        <v xml:space="preserve">["REP"] = 0; </v>
      </c>
      <c r="AQ252">
        <f>IF(LEN(L252)&gt;0,VLOOKUP(L252,Faction!A$2:B$77,2,FALSE),1)</f>
        <v>1</v>
      </c>
      <c r="AR252" t="str">
        <f t="shared" si="118"/>
        <v xml:space="preserve">["FACTION"] = 1; </v>
      </c>
      <c r="AS252" t="str">
        <f t="shared" si="119"/>
        <v xml:space="preserve">["TIER"] = 1; </v>
      </c>
      <c r="AT252" t="str">
        <f t="shared" si="120"/>
        <v xml:space="preserve">                     </v>
      </c>
      <c r="AU252" t="str">
        <f t="shared" si="121"/>
        <v/>
      </c>
      <c r="AV252" t="str">
        <f t="shared" si="122"/>
        <v xml:space="preserve">["NAME"] = { ["EN"] = "Spitting Techniques"; }; </v>
      </c>
      <c r="AW252" t="str">
        <f t="shared" si="123"/>
        <v/>
      </c>
      <c r="AX252" t="str">
        <f t="shared" si="124"/>
        <v/>
      </c>
      <c r="AY252" t="str">
        <f t="shared" si="125"/>
        <v/>
      </c>
      <c r="AZ252" t="str">
        <f t="shared" si="126"/>
        <v>};</v>
      </c>
    </row>
    <row r="253" spans="1:52" x14ac:dyDescent="0.25">
      <c r="A253">
        <v>1879458073</v>
      </c>
      <c r="C253" t="s">
        <v>3627</v>
      </c>
      <c r="O253">
        <v>1</v>
      </c>
      <c r="T253" t="str">
        <f t="shared" si="99"/>
        <v>[252] = {["ID"] = 1879458073; }; -- Scouring Salts</v>
      </c>
      <c r="U253" s="1" t="e">
        <f t="shared" si="100"/>
        <v>#N/A</v>
      </c>
      <c r="V253">
        <f t="shared" si="101"/>
        <v>252</v>
      </c>
      <c r="W253" t="str">
        <f t="shared" si="102"/>
        <v>[252] = {</v>
      </c>
      <c r="X253" t="str">
        <f t="shared" si="103"/>
        <v xml:space="preserve">["ID"] = 1879458073; </v>
      </c>
      <c r="Y253" t="str">
        <f t="shared" si="104"/>
        <v xml:space="preserve">["ID"] = 1879458073; </v>
      </c>
      <c r="Z253" t="str">
        <f t="shared" si="105"/>
        <v/>
      </c>
      <c r="AA253" t="str">
        <f t="shared" si="106"/>
        <v/>
      </c>
      <c r="AB253" s="1" t="str">
        <f t="shared" si="107"/>
        <v/>
      </c>
      <c r="AC253" t="e">
        <f>VLOOKUP(D253,Type!A$2:B$16,2,FALSE)</f>
        <v>#N/A</v>
      </c>
      <c r="AD253" t="e">
        <f t="shared" si="108"/>
        <v>#N/A</v>
      </c>
      <c r="AE253" t="str">
        <f t="shared" si="109"/>
        <v xml:space="preserve">                      </v>
      </c>
      <c r="AF253" t="str">
        <f>IF(AND(F253="Class",NOT(ISBLANK(E253))),VLOOKUP(E253,Class!A$1:B$12,2,FALSE),"")</f>
        <v/>
      </c>
      <c r="AG253" t="str">
        <f>IF(AND(F253="Vocation",NOT(ISBLANK(E253))),VLOOKUP(E253,Vocation!A$1:B$8,2,FALSE),"")</f>
        <v/>
      </c>
      <c r="AH253" t="str">
        <f>IF(
  LEN(AF253)=0,
    IF(
    LEN(AG253)=0,
    "  0",
    CONCATENATE(REPT(" ",Vocation!B$12-LEN(AG253)),AG253)),
  CONCATENATE(REPT(" ",Vocation!B$12-LEN(AF253)),AF253))</f>
        <v xml:space="preserve">  0</v>
      </c>
      <c r="AI253" t="str">
        <f t="shared" si="110"/>
        <v xml:space="preserve">["SUBTYPE"] =   0; </v>
      </c>
      <c r="AJ253" t="str">
        <f t="shared" si="111"/>
        <v xml:space="preserve">                       </v>
      </c>
      <c r="AK253" t="str">
        <f t="shared" si="112"/>
        <v>0</v>
      </c>
      <c r="AL253" t="str">
        <f t="shared" si="113"/>
        <v xml:space="preserve">["VXP"] = 0; </v>
      </c>
      <c r="AM253" t="str">
        <f t="shared" si="114"/>
        <v>0</v>
      </c>
      <c r="AN253" t="str">
        <f t="shared" si="115"/>
        <v xml:space="preserve">["LP"] =  0; </v>
      </c>
      <c r="AO253" t="str">
        <f t="shared" si="116"/>
        <v>0</v>
      </c>
      <c r="AP253" t="str">
        <f t="shared" si="117"/>
        <v xml:space="preserve">["REP"] = 0; </v>
      </c>
      <c r="AQ253">
        <f>IF(LEN(L253)&gt;0,VLOOKUP(L253,Faction!A$2:B$77,2,FALSE),1)</f>
        <v>1</v>
      </c>
      <c r="AR253" t="str">
        <f t="shared" si="118"/>
        <v xml:space="preserve">["FACTION"] = 1; </v>
      </c>
      <c r="AS253" t="str">
        <f t="shared" si="119"/>
        <v xml:space="preserve">["TIER"] = 1; </v>
      </c>
      <c r="AT253" t="str">
        <f t="shared" si="120"/>
        <v xml:space="preserve">                     </v>
      </c>
      <c r="AU253" t="str">
        <f t="shared" si="121"/>
        <v/>
      </c>
      <c r="AV253" t="str">
        <f t="shared" si="122"/>
        <v xml:space="preserve">["NAME"] = { ["EN"] = "Scouring Salts"; }; </v>
      </c>
      <c r="AW253" t="str">
        <f t="shared" si="123"/>
        <v/>
      </c>
      <c r="AX253" t="str">
        <f t="shared" si="124"/>
        <v/>
      </c>
      <c r="AY253" t="str">
        <f t="shared" si="125"/>
        <v/>
      </c>
      <c r="AZ253" t="str">
        <f t="shared" si="126"/>
        <v>};</v>
      </c>
    </row>
    <row r="254" spans="1:52" x14ac:dyDescent="0.25">
      <c r="A254">
        <v>1879277211</v>
      </c>
      <c r="B254">
        <v>348</v>
      </c>
      <c r="C254" s="2" t="s">
        <v>122</v>
      </c>
      <c r="D254" t="s">
        <v>22</v>
      </c>
      <c r="E254" t="s">
        <v>226</v>
      </c>
      <c r="F254" t="s">
        <v>22</v>
      </c>
      <c r="M254" t="s">
        <v>2828</v>
      </c>
      <c r="N254" t="s">
        <v>2047</v>
      </c>
      <c r="O254">
        <v>0</v>
      </c>
      <c r="P254">
        <v>40</v>
      </c>
      <c r="T254" t="str">
        <f t="shared" si="99"/>
        <v>[253] = {["ID"] = 1879277211; }; -- Class Deeds - Tier 6 (Minstrel)</v>
      </c>
      <c r="U254" s="1" t="str">
        <f t="shared" si="100"/>
        <v>[253] = {["ID"] = 1879277211; ["SAVE_INDEX"] = 348; ["TYPE"] =  8; ["CRV"] = "Class";    ["SUBTYPE"] =  31;                        ["VXP"] = 0; ["LP"] =  0; ["REP"] = 0; ["FACTION"] = 1; ["TIER"] = 0; ["MIN_LVL"] =  "40"; ["NAME"] = { ["EN"] = "Class Deeds - Tier 6"; }; ["LORE"] = { ["EN"] = "Complete these three deeds to earn a Class Trait Point."; }; ["SUMMARY"] = { ["EN"] = "Subtle Movements, Heralded Saviour, and Power of Song"; }; };</v>
      </c>
      <c r="V254">
        <f t="shared" si="101"/>
        <v>253</v>
      </c>
      <c r="W254" t="str">
        <f t="shared" si="102"/>
        <v>[253] = {</v>
      </c>
      <c r="X254" t="str">
        <f t="shared" si="103"/>
        <v xml:space="preserve">["ID"] = 1879277211; </v>
      </c>
      <c r="Y254" t="str">
        <f t="shared" si="104"/>
        <v xml:space="preserve">["ID"] = 1879277211; </v>
      </c>
      <c r="Z254" t="str">
        <f t="shared" si="105"/>
        <v/>
      </c>
      <c r="AA254" t="str">
        <f t="shared" si="106"/>
        <v xml:space="preserve"> (Minstrel)</v>
      </c>
      <c r="AB254" s="1" t="str">
        <f t="shared" si="107"/>
        <v xml:space="preserve">["SAVE_INDEX"] = 348; </v>
      </c>
      <c r="AC254">
        <f>VLOOKUP(D254,Type!A$2:B$16,2,FALSE)</f>
        <v>8</v>
      </c>
      <c r="AD254" t="str">
        <f t="shared" si="108"/>
        <v xml:space="preserve">["TYPE"] =  8; </v>
      </c>
      <c r="AE254" t="str">
        <f t="shared" si="109"/>
        <v xml:space="preserve">["CRV"] = "Class";    </v>
      </c>
      <c r="AF254">
        <f>IF(AND(F254="Class",NOT(ISBLANK(E254))),VLOOKUP(E254,Class!A$1:B$12,2,FALSE),"")</f>
        <v>31</v>
      </c>
      <c r="AG254" t="str">
        <f>IF(AND(F254="Vocation",NOT(ISBLANK(E254))),VLOOKUP(E254,Vocation!A$1:B$8,2,FALSE),"")</f>
        <v/>
      </c>
      <c r="AH254" t="str">
        <f>IF(
  LEN(AF254)=0,
    IF(
    LEN(AG254)=0,
    "  0",
    CONCATENATE(REPT(" ",Vocation!B$12-LEN(AG254)),AG254)),
  CONCATENATE(REPT(" ",Vocation!B$12-LEN(AF254)),AF254))</f>
        <v xml:space="preserve"> 31</v>
      </c>
      <c r="AI254" t="str">
        <f t="shared" si="110"/>
        <v xml:space="preserve">["SUBTYPE"] =  31; </v>
      </c>
      <c r="AJ254" t="str">
        <f t="shared" si="111"/>
        <v xml:space="preserve">                       </v>
      </c>
      <c r="AK254" t="str">
        <f t="shared" si="112"/>
        <v>0</v>
      </c>
      <c r="AL254" t="str">
        <f t="shared" si="113"/>
        <v xml:space="preserve">["VXP"] = 0; </v>
      </c>
      <c r="AM254" t="str">
        <f t="shared" si="114"/>
        <v>0</v>
      </c>
      <c r="AN254" t="str">
        <f t="shared" si="115"/>
        <v xml:space="preserve">["LP"] =  0; </v>
      </c>
      <c r="AO254" t="str">
        <f t="shared" si="116"/>
        <v>0</v>
      </c>
      <c r="AP254" t="str">
        <f t="shared" si="117"/>
        <v xml:space="preserve">["REP"] = 0; </v>
      </c>
      <c r="AQ254">
        <f>IF(LEN(L254)&gt;0,VLOOKUP(L254,Faction!A$2:B$77,2,FALSE),1)</f>
        <v>1</v>
      </c>
      <c r="AR254" t="str">
        <f t="shared" si="118"/>
        <v xml:space="preserve">["FACTION"] = 1; </v>
      </c>
      <c r="AS254" t="str">
        <f t="shared" si="119"/>
        <v xml:space="preserve">["TIER"] = 0; </v>
      </c>
      <c r="AT254" t="str">
        <f t="shared" si="120"/>
        <v xml:space="preserve">["MIN_LVL"] =  "40"; </v>
      </c>
      <c r="AU254" t="str">
        <f t="shared" si="121"/>
        <v/>
      </c>
      <c r="AV254" t="str">
        <f t="shared" si="122"/>
        <v xml:space="preserve">["NAME"] = { ["EN"] = "Class Deeds - Tier 6"; }; </v>
      </c>
      <c r="AW254" t="str">
        <f t="shared" si="123"/>
        <v xml:space="preserve">["LORE"] = { ["EN"] = "Complete these three deeds to earn a Class Trait Point."; }; </v>
      </c>
      <c r="AX254" t="str">
        <f t="shared" si="124"/>
        <v xml:space="preserve">["SUMMARY"] = { ["EN"] = "Subtle Movements, Heralded Saviour, and Power of Song"; }; </v>
      </c>
      <c r="AY254" t="str">
        <f t="shared" si="125"/>
        <v/>
      </c>
      <c r="AZ254" t="str">
        <f t="shared" si="126"/>
        <v>};</v>
      </c>
    </row>
    <row r="255" spans="1:52" x14ac:dyDescent="0.25">
      <c r="A255">
        <v>1879277342</v>
      </c>
      <c r="B255">
        <v>158</v>
      </c>
      <c r="C255" t="s">
        <v>245</v>
      </c>
      <c r="D255" t="s">
        <v>22</v>
      </c>
      <c r="E255" t="s">
        <v>226</v>
      </c>
      <c r="F255" t="s">
        <v>22</v>
      </c>
      <c r="J255">
        <v>5</v>
      </c>
      <c r="M255" t="s">
        <v>248</v>
      </c>
      <c r="N255" t="s">
        <v>1961</v>
      </c>
      <c r="O255">
        <v>1</v>
      </c>
      <c r="P255">
        <v>20</v>
      </c>
      <c r="T255" t="str">
        <f t="shared" si="99"/>
        <v>[254] = {["ID"] = 1879277342; }; -- Subtle Movements (Minstrel)</v>
      </c>
      <c r="U255" s="1" t="str">
        <f t="shared" si="100"/>
        <v>[254] = {["ID"] = 1879277342; ["SAVE_INDEX"] = 158; ["TYPE"] =  8; ["CRV"] = "Class";    ["SUBTYPE"] =  31;                        ["VXP"] = 0; ["LP"] =  5; ["REP"] = 0; ["FACTION"] = 1; ["TIER"] = 1; ["MIN_LVL"] =  "20"; ["NAME"] = { ["EN"] = "Subtle Movements"; }; ["LORE"] = { ["EN"] = "Unfortunately, the old tales are filled with incidents of foolhardy minstrels finding themselves riddled with arrows as they bravely sing their last upon the field of battle."; }; ["SUMMARY"] = { ["EN"] = "Use Anthem of Prowess 300 times"; }; };</v>
      </c>
      <c r="V255">
        <f t="shared" si="101"/>
        <v>254</v>
      </c>
      <c r="W255" t="str">
        <f t="shared" si="102"/>
        <v>[254] = {</v>
      </c>
      <c r="X255" t="str">
        <f t="shared" si="103"/>
        <v xml:space="preserve">["ID"] = 1879277342; </v>
      </c>
      <c r="Y255" t="str">
        <f t="shared" si="104"/>
        <v xml:space="preserve">["ID"] = 1879277342; </v>
      </c>
      <c r="Z255" t="str">
        <f t="shared" si="105"/>
        <v/>
      </c>
      <c r="AA255" t="str">
        <f t="shared" si="106"/>
        <v xml:space="preserve"> (Minstrel)</v>
      </c>
      <c r="AB255" s="1" t="str">
        <f t="shared" si="107"/>
        <v xml:space="preserve">["SAVE_INDEX"] = 158; </v>
      </c>
      <c r="AC255">
        <f>VLOOKUP(D255,Type!A$2:B$16,2,FALSE)</f>
        <v>8</v>
      </c>
      <c r="AD255" t="str">
        <f t="shared" si="108"/>
        <v xml:space="preserve">["TYPE"] =  8; </v>
      </c>
      <c r="AE255" t="str">
        <f t="shared" si="109"/>
        <v xml:space="preserve">["CRV"] = "Class";    </v>
      </c>
      <c r="AF255">
        <f>IF(AND(F255="Class",NOT(ISBLANK(E255))),VLOOKUP(E255,Class!A$1:B$12,2,FALSE),"")</f>
        <v>31</v>
      </c>
      <c r="AG255" t="str">
        <f>IF(AND(F255="Vocation",NOT(ISBLANK(E255))),VLOOKUP(E255,Vocation!A$1:B$8,2,FALSE),"")</f>
        <v/>
      </c>
      <c r="AH255" t="str">
        <f>IF(
  LEN(AF255)=0,
    IF(
    LEN(AG255)=0,
    "  0",
    CONCATENATE(REPT(" ",Vocation!B$12-LEN(AG255)),AG255)),
  CONCATENATE(REPT(" ",Vocation!B$12-LEN(AF255)),AF255))</f>
        <v xml:space="preserve"> 31</v>
      </c>
      <c r="AI255" t="str">
        <f t="shared" si="110"/>
        <v xml:space="preserve">["SUBTYPE"] =  31; </v>
      </c>
      <c r="AJ255" t="str">
        <f t="shared" si="111"/>
        <v xml:space="preserve">                       </v>
      </c>
      <c r="AK255" t="str">
        <f t="shared" si="112"/>
        <v>0</v>
      </c>
      <c r="AL255" t="str">
        <f t="shared" si="113"/>
        <v xml:space="preserve">["VXP"] = 0; </v>
      </c>
      <c r="AM255" t="str">
        <f t="shared" si="114"/>
        <v>5</v>
      </c>
      <c r="AN255" t="str">
        <f t="shared" si="115"/>
        <v xml:space="preserve">["LP"] =  5; </v>
      </c>
      <c r="AO255" t="str">
        <f t="shared" si="116"/>
        <v>0</v>
      </c>
      <c r="AP255" t="str">
        <f t="shared" si="117"/>
        <v xml:space="preserve">["REP"] = 0; </v>
      </c>
      <c r="AQ255">
        <f>IF(LEN(L255)&gt;0,VLOOKUP(L255,Faction!A$2:B$77,2,FALSE),1)</f>
        <v>1</v>
      </c>
      <c r="AR255" t="str">
        <f t="shared" si="118"/>
        <v xml:space="preserve">["FACTION"] = 1; </v>
      </c>
      <c r="AS255" t="str">
        <f t="shared" si="119"/>
        <v xml:space="preserve">["TIER"] = 1; </v>
      </c>
      <c r="AT255" t="str">
        <f t="shared" si="120"/>
        <v xml:space="preserve">["MIN_LVL"] =  "20"; </v>
      </c>
      <c r="AU255" t="str">
        <f t="shared" si="121"/>
        <v/>
      </c>
      <c r="AV255" t="str">
        <f t="shared" si="122"/>
        <v xml:space="preserve">["NAME"] = { ["EN"] = "Subtle Movements"; }; </v>
      </c>
      <c r="AW255" t="str">
        <f t="shared" si="123"/>
        <v xml:space="preserve">["LORE"] = { ["EN"] = "Unfortunately, the old tales are filled with incidents of foolhardy minstrels finding themselves riddled with arrows as they bravely sing their last upon the field of battle."; }; </v>
      </c>
      <c r="AX255" t="str">
        <f t="shared" si="124"/>
        <v xml:space="preserve">["SUMMARY"] = { ["EN"] = "Use Anthem of Prowess 300 times"; }; </v>
      </c>
      <c r="AY255" t="str">
        <f t="shared" si="125"/>
        <v/>
      </c>
      <c r="AZ255" t="str">
        <f t="shared" si="126"/>
        <v>};</v>
      </c>
    </row>
    <row r="256" spans="1:52" x14ac:dyDescent="0.25">
      <c r="A256">
        <v>1879277344</v>
      </c>
      <c r="B256">
        <v>159</v>
      </c>
      <c r="C256" t="s">
        <v>246</v>
      </c>
      <c r="D256" t="s">
        <v>22</v>
      </c>
      <c r="E256" t="s">
        <v>226</v>
      </c>
      <c r="F256" t="s">
        <v>22</v>
      </c>
      <c r="J256">
        <v>5</v>
      </c>
      <c r="M256" t="s">
        <v>2080</v>
      </c>
      <c r="N256" t="s">
        <v>1964</v>
      </c>
      <c r="O256">
        <v>1</v>
      </c>
      <c r="P256">
        <v>30</v>
      </c>
      <c r="T256" t="str">
        <f t="shared" si="99"/>
        <v>[255] = {["ID"] = 1879277344; }; -- Heralded Saviour (Minstrel)</v>
      </c>
      <c r="U256" s="1" t="str">
        <f t="shared" si="100"/>
        <v>[255] = {["ID"] = 1879277344; ["SAVE_INDEX"] = 159; ["TYPE"] =  8; ["CRV"] = "Class";    ["SUBTYPE"] =  31;                        ["VXP"] = 0; ["LP"] =  5; ["REP"] = 0; ["FACTION"] = 1; ["TIER"] = 1; ["MIN_LVL"] =  "30"; ["NAME"] = { ["EN"] = "Heralded Saviour"; }; ["LORE"] = { ["EN"] = "It is believed that by lightening the heart with song, one can more easily weather the physical ills of the world."; }; ["SUMMARY"] = { ["EN"] = "Use Song of Aid or Inspire Fellows 400 times"; }; };</v>
      </c>
      <c r="V256">
        <f t="shared" si="101"/>
        <v>255</v>
      </c>
      <c r="W256" t="str">
        <f t="shared" si="102"/>
        <v>[255] = {</v>
      </c>
      <c r="X256" t="str">
        <f t="shared" si="103"/>
        <v xml:space="preserve">["ID"] = 1879277344; </v>
      </c>
      <c r="Y256" t="str">
        <f t="shared" si="104"/>
        <v xml:space="preserve">["ID"] = 1879277344; </v>
      </c>
      <c r="Z256" t="str">
        <f t="shared" si="105"/>
        <v/>
      </c>
      <c r="AA256" t="str">
        <f t="shared" si="106"/>
        <v xml:space="preserve"> (Minstrel)</v>
      </c>
      <c r="AB256" s="1" t="str">
        <f t="shared" si="107"/>
        <v xml:space="preserve">["SAVE_INDEX"] = 159; </v>
      </c>
      <c r="AC256">
        <f>VLOOKUP(D256,Type!A$2:B$16,2,FALSE)</f>
        <v>8</v>
      </c>
      <c r="AD256" t="str">
        <f t="shared" si="108"/>
        <v xml:space="preserve">["TYPE"] =  8; </v>
      </c>
      <c r="AE256" t="str">
        <f t="shared" si="109"/>
        <v xml:space="preserve">["CRV"] = "Class";    </v>
      </c>
      <c r="AF256">
        <f>IF(AND(F256="Class",NOT(ISBLANK(E256))),VLOOKUP(E256,Class!A$1:B$12,2,FALSE),"")</f>
        <v>31</v>
      </c>
      <c r="AG256" t="str">
        <f>IF(AND(F256="Vocation",NOT(ISBLANK(E256))),VLOOKUP(E256,Vocation!A$1:B$8,2,FALSE),"")</f>
        <v/>
      </c>
      <c r="AH256" t="str">
        <f>IF(
  LEN(AF256)=0,
    IF(
    LEN(AG256)=0,
    "  0",
    CONCATENATE(REPT(" ",Vocation!B$12-LEN(AG256)),AG256)),
  CONCATENATE(REPT(" ",Vocation!B$12-LEN(AF256)),AF256))</f>
        <v xml:space="preserve"> 31</v>
      </c>
      <c r="AI256" t="str">
        <f t="shared" si="110"/>
        <v xml:space="preserve">["SUBTYPE"] =  31; </v>
      </c>
      <c r="AJ256" t="str">
        <f t="shared" si="111"/>
        <v xml:space="preserve">                       </v>
      </c>
      <c r="AK256" t="str">
        <f t="shared" si="112"/>
        <v>0</v>
      </c>
      <c r="AL256" t="str">
        <f t="shared" si="113"/>
        <v xml:space="preserve">["VXP"] = 0; </v>
      </c>
      <c r="AM256" t="str">
        <f t="shared" si="114"/>
        <v>5</v>
      </c>
      <c r="AN256" t="str">
        <f t="shared" si="115"/>
        <v xml:space="preserve">["LP"] =  5; </v>
      </c>
      <c r="AO256" t="str">
        <f t="shared" si="116"/>
        <v>0</v>
      </c>
      <c r="AP256" t="str">
        <f t="shared" si="117"/>
        <v xml:space="preserve">["REP"] = 0; </v>
      </c>
      <c r="AQ256">
        <f>IF(LEN(L256)&gt;0,VLOOKUP(L256,Faction!A$2:B$77,2,FALSE),1)</f>
        <v>1</v>
      </c>
      <c r="AR256" t="str">
        <f t="shared" si="118"/>
        <v xml:space="preserve">["FACTION"] = 1; </v>
      </c>
      <c r="AS256" t="str">
        <f t="shared" si="119"/>
        <v xml:space="preserve">["TIER"] = 1; </v>
      </c>
      <c r="AT256" t="str">
        <f t="shared" si="120"/>
        <v xml:space="preserve">["MIN_LVL"] =  "30"; </v>
      </c>
      <c r="AU256" t="str">
        <f t="shared" si="121"/>
        <v/>
      </c>
      <c r="AV256" t="str">
        <f t="shared" si="122"/>
        <v xml:space="preserve">["NAME"] = { ["EN"] = "Heralded Saviour"; }; </v>
      </c>
      <c r="AW256" t="str">
        <f t="shared" si="123"/>
        <v xml:space="preserve">["LORE"] = { ["EN"] = "It is believed that by lightening the heart with song, one can more easily weather the physical ills of the world."; }; </v>
      </c>
      <c r="AX256" t="str">
        <f t="shared" si="124"/>
        <v xml:space="preserve">["SUMMARY"] = { ["EN"] = "Use Song of Aid or Inspire Fellows 400 times"; }; </v>
      </c>
      <c r="AY256" t="str">
        <f t="shared" si="125"/>
        <v/>
      </c>
      <c r="AZ256" t="str">
        <f t="shared" si="126"/>
        <v>};</v>
      </c>
    </row>
    <row r="257" spans="1:52" x14ac:dyDescent="0.25">
      <c r="A257">
        <v>1879277346</v>
      </c>
      <c r="B257">
        <v>160</v>
      </c>
      <c r="C257" t="s">
        <v>247</v>
      </c>
      <c r="D257" t="s">
        <v>22</v>
      </c>
      <c r="E257" t="s">
        <v>226</v>
      </c>
      <c r="F257" t="s">
        <v>22</v>
      </c>
      <c r="J257">
        <v>5</v>
      </c>
      <c r="M257" t="s">
        <v>249</v>
      </c>
      <c r="N257" t="s">
        <v>1993</v>
      </c>
      <c r="O257">
        <v>1</v>
      </c>
      <c r="P257">
        <v>30</v>
      </c>
      <c r="T257" t="str">
        <f t="shared" si="99"/>
        <v>[256] = {["ID"] = 1879277346; }; -- Power of Song (Minstrel)</v>
      </c>
      <c r="U257" s="1" t="str">
        <f t="shared" si="100"/>
        <v>[256] = {["ID"] = 1879277346; ["SAVE_INDEX"] = 160; ["TYPE"] =  8; ["CRV"] = "Class";    ["SUBTYPE"] =  31;                        ["VXP"] = 0; ["LP"] =  5; ["REP"] = 0; ["FACTION"] = 1; ["TIER"] = 1; ["MIN_LVL"] =  "30"; ["NAME"] = { ["EN"] = "Power of Song"; }; ["LORE"] = { ["EN"] = "Cultivate the endurance to last through any conflict."; }; ["SUMMARY"] = { ["EN"] = "Use any Healing skill 1000 times"; }; };</v>
      </c>
      <c r="V257">
        <f t="shared" si="101"/>
        <v>256</v>
      </c>
      <c r="W257" t="str">
        <f t="shared" si="102"/>
        <v>[256] = {</v>
      </c>
      <c r="X257" t="str">
        <f t="shared" si="103"/>
        <v xml:space="preserve">["ID"] = 1879277346; </v>
      </c>
      <c r="Y257" t="str">
        <f t="shared" si="104"/>
        <v xml:space="preserve">["ID"] = 1879277346; </v>
      </c>
      <c r="Z257" t="str">
        <f t="shared" si="105"/>
        <v/>
      </c>
      <c r="AA257" t="str">
        <f t="shared" si="106"/>
        <v xml:space="preserve"> (Minstrel)</v>
      </c>
      <c r="AB257" s="1" t="str">
        <f t="shared" si="107"/>
        <v xml:space="preserve">["SAVE_INDEX"] = 160; </v>
      </c>
      <c r="AC257">
        <f>VLOOKUP(D257,Type!A$2:B$16,2,FALSE)</f>
        <v>8</v>
      </c>
      <c r="AD257" t="str">
        <f t="shared" si="108"/>
        <v xml:space="preserve">["TYPE"] =  8; </v>
      </c>
      <c r="AE257" t="str">
        <f t="shared" si="109"/>
        <v xml:space="preserve">["CRV"] = "Class";    </v>
      </c>
      <c r="AF257">
        <f>IF(AND(F257="Class",NOT(ISBLANK(E257))),VLOOKUP(E257,Class!A$1:B$12,2,FALSE),"")</f>
        <v>31</v>
      </c>
      <c r="AG257" t="str">
        <f>IF(AND(F257="Vocation",NOT(ISBLANK(E257))),VLOOKUP(E257,Vocation!A$1:B$8,2,FALSE),"")</f>
        <v/>
      </c>
      <c r="AH257" t="str">
        <f>IF(
  LEN(AF257)=0,
    IF(
    LEN(AG257)=0,
    "  0",
    CONCATENATE(REPT(" ",Vocation!B$12-LEN(AG257)),AG257)),
  CONCATENATE(REPT(" ",Vocation!B$12-LEN(AF257)),AF257))</f>
        <v xml:space="preserve"> 31</v>
      </c>
      <c r="AI257" t="str">
        <f t="shared" si="110"/>
        <v xml:space="preserve">["SUBTYPE"] =  31; </v>
      </c>
      <c r="AJ257" t="str">
        <f t="shared" si="111"/>
        <v xml:space="preserve">                       </v>
      </c>
      <c r="AK257" t="str">
        <f t="shared" si="112"/>
        <v>0</v>
      </c>
      <c r="AL257" t="str">
        <f t="shared" si="113"/>
        <v xml:space="preserve">["VXP"] = 0; </v>
      </c>
      <c r="AM257" t="str">
        <f t="shared" si="114"/>
        <v>5</v>
      </c>
      <c r="AN257" t="str">
        <f t="shared" si="115"/>
        <v xml:space="preserve">["LP"] =  5; </v>
      </c>
      <c r="AO257" t="str">
        <f t="shared" si="116"/>
        <v>0</v>
      </c>
      <c r="AP257" t="str">
        <f t="shared" si="117"/>
        <v xml:space="preserve">["REP"] = 0; </v>
      </c>
      <c r="AQ257">
        <f>IF(LEN(L257)&gt;0,VLOOKUP(L257,Faction!A$2:B$77,2,FALSE),1)</f>
        <v>1</v>
      </c>
      <c r="AR257" t="str">
        <f t="shared" si="118"/>
        <v xml:space="preserve">["FACTION"] = 1; </v>
      </c>
      <c r="AS257" t="str">
        <f t="shared" si="119"/>
        <v xml:space="preserve">["TIER"] = 1; </v>
      </c>
      <c r="AT257" t="str">
        <f t="shared" si="120"/>
        <v xml:space="preserve">["MIN_LVL"] =  "30"; </v>
      </c>
      <c r="AU257" t="str">
        <f t="shared" si="121"/>
        <v/>
      </c>
      <c r="AV257" t="str">
        <f t="shared" si="122"/>
        <v xml:space="preserve">["NAME"] = { ["EN"] = "Power of Song"; }; </v>
      </c>
      <c r="AW257" t="str">
        <f t="shared" si="123"/>
        <v xml:space="preserve">["LORE"] = { ["EN"] = "Cultivate the endurance to last through any conflict."; }; </v>
      </c>
      <c r="AX257" t="str">
        <f t="shared" si="124"/>
        <v xml:space="preserve">["SUMMARY"] = { ["EN"] = "Use any Healing skill 1000 times"; }; </v>
      </c>
      <c r="AY257" t="str">
        <f t="shared" si="125"/>
        <v/>
      </c>
      <c r="AZ257" t="str">
        <f t="shared" si="126"/>
        <v>};</v>
      </c>
    </row>
    <row r="258" spans="1:52" x14ac:dyDescent="0.25">
      <c r="A258">
        <v>1879277220</v>
      </c>
      <c r="B258">
        <v>349</v>
      </c>
      <c r="C258" s="2" t="s">
        <v>122</v>
      </c>
      <c r="D258" t="s">
        <v>22</v>
      </c>
      <c r="E258" t="s">
        <v>291</v>
      </c>
      <c r="F258" t="s">
        <v>22</v>
      </c>
      <c r="M258" t="s">
        <v>2829</v>
      </c>
      <c r="N258" t="s">
        <v>2047</v>
      </c>
      <c r="O258">
        <v>0</v>
      </c>
      <c r="P258">
        <v>40</v>
      </c>
      <c r="T258" t="str">
        <f t="shared" si="99"/>
        <v>[257] = {["ID"] = 1879277220; }; -- Class Deeds - Tier 6 (Rune-keeper)</v>
      </c>
      <c r="U258" s="1" t="str">
        <f t="shared" si="100"/>
        <v>[257] = {["ID"] = 1879277220; ["SAVE_INDEX"] = 349; ["TYPE"] =  8; ["CRV"] = "Class";    ["SUBTYPE"] = 193;                        ["VXP"] = 0; ["LP"] =  0; ["REP"] = 0; ["FACTION"] = 1; ["TIER"] = 0; ["MIN_LVL"] =  "40"; ["NAME"] = { ["EN"] = "Class Deeds - Tier 6"; }; ["LORE"] = { ["EN"] = "Complete these three deeds to earn a Class Trait Point."; }; ["SUMMARY"] = { ["EN"] = "Complete Stare at the Flame, Self Starter, and New Beginnings"; }; };</v>
      </c>
      <c r="V258">
        <f t="shared" si="101"/>
        <v>257</v>
      </c>
      <c r="W258" t="str">
        <f t="shared" si="102"/>
        <v>[257] = {</v>
      </c>
      <c r="X258" t="str">
        <f t="shared" si="103"/>
        <v xml:space="preserve">["ID"] = 1879277220; </v>
      </c>
      <c r="Y258" t="str">
        <f t="shared" si="104"/>
        <v xml:space="preserve">["ID"] = 1879277220; </v>
      </c>
      <c r="Z258" t="str">
        <f t="shared" si="105"/>
        <v/>
      </c>
      <c r="AA258" t="str">
        <f t="shared" si="106"/>
        <v xml:space="preserve"> (Rune-keeper)</v>
      </c>
      <c r="AB258" s="1" t="str">
        <f t="shared" si="107"/>
        <v xml:space="preserve">["SAVE_INDEX"] = 349; </v>
      </c>
      <c r="AC258">
        <f>VLOOKUP(D258,Type!A$2:B$16,2,FALSE)</f>
        <v>8</v>
      </c>
      <c r="AD258" t="str">
        <f t="shared" si="108"/>
        <v xml:space="preserve">["TYPE"] =  8; </v>
      </c>
      <c r="AE258" t="str">
        <f t="shared" si="109"/>
        <v xml:space="preserve">["CRV"] = "Class";    </v>
      </c>
      <c r="AF258">
        <f>IF(AND(F258="Class",NOT(ISBLANK(E258))),VLOOKUP(E258,Class!A$1:B$12,2,FALSE),"")</f>
        <v>193</v>
      </c>
      <c r="AG258" t="str">
        <f>IF(AND(F258="Vocation",NOT(ISBLANK(E258))),VLOOKUP(E258,Vocation!A$1:B$8,2,FALSE),"")</f>
        <v/>
      </c>
      <c r="AH258" t="str">
        <f>IF(
  LEN(AF258)=0,
    IF(
    LEN(AG258)=0,
    "  0",
    CONCATENATE(REPT(" ",Vocation!B$12-LEN(AG258)),AG258)),
  CONCATENATE(REPT(" ",Vocation!B$12-LEN(AF258)),AF258))</f>
        <v>193</v>
      </c>
      <c r="AI258" t="str">
        <f t="shared" si="110"/>
        <v xml:space="preserve">["SUBTYPE"] = 193; </v>
      </c>
      <c r="AJ258" t="str">
        <f t="shared" si="111"/>
        <v xml:space="preserve">                       </v>
      </c>
      <c r="AK258" t="str">
        <f t="shared" si="112"/>
        <v>0</v>
      </c>
      <c r="AL258" t="str">
        <f t="shared" si="113"/>
        <v xml:space="preserve">["VXP"] = 0; </v>
      </c>
      <c r="AM258" t="str">
        <f t="shared" si="114"/>
        <v>0</v>
      </c>
      <c r="AN258" t="str">
        <f t="shared" si="115"/>
        <v xml:space="preserve">["LP"] =  0; </v>
      </c>
      <c r="AO258" t="str">
        <f t="shared" si="116"/>
        <v>0</v>
      </c>
      <c r="AP258" t="str">
        <f t="shared" si="117"/>
        <v xml:space="preserve">["REP"] = 0; </v>
      </c>
      <c r="AQ258">
        <f>IF(LEN(L258)&gt;0,VLOOKUP(L258,Faction!A$2:B$77,2,FALSE),1)</f>
        <v>1</v>
      </c>
      <c r="AR258" t="str">
        <f t="shared" si="118"/>
        <v xml:space="preserve">["FACTION"] = 1; </v>
      </c>
      <c r="AS258" t="str">
        <f t="shared" si="119"/>
        <v xml:space="preserve">["TIER"] = 0; </v>
      </c>
      <c r="AT258" t="str">
        <f t="shared" si="120"/>
        <v xml:space="preserve">["MIN_LVL"] =  "40"; </v>
      </c>
      <c r="AU258" t="str">
        <f t="shared" si="121"/>
        <v/>
      </c>
      <c r="AV258" t="str">
        <f t="shared" si="122"/>
        <v xml:space="preserve">["NAME"] = { ["EN"] = "Class Deeds - Tier 6"; }; </v>
      </c>
      <c r="AW258" t="str">
        <f t="shared" si="123"/>
        <v xml:space="preserve">["LORE"] = { ["EN"] = "Complete these three deeds to earn a Class Trait Point."; }; </v>
      </c>
      <c r="AX258" t="str">
        <f t="shared" si="124"/>
        <v xml:space="preserve">["SUMMARY"] = { ["EN"] = "Complete Stare at the Flame, Self Starter, and New Beginnings"; }; </v>
      </c>
      <c r="AY258" t="str">
        <f t="shared" si="125"/>
        <v/>
      </c>
      <c r="AZ258" t="str">
        <f t="shared" si="126"/>
        <v>};</v>
      </c>
    </row>
    <row r="259" spans="1:52" x14ac:dyDescent="0.25">
      <c r="A259">
        <v>1879278958</v>
      </c>
      <c r="B259">
        <v>161</v>
      </c>
      <c r="C259" t="s">
        <v>398</v>
      </c>
      <c r="D259" t="s">
        <v>22</v>
      </c>
      <c r="E259" t="s">
        <v>291</v>
      </c>
      <c r="F259" t="s">
        <v>22</v>
      </c>
      <c r="J259">
        <v>5</v>
      </c>
      <c r="M259" t="s">
        <v>3056</v>
      </c>
      <c r="N259" t="s">
        <v>2103</v>
      </c>
      <c r="O259">
        <v>1</v>
      </c>
      <c r="P259">
        <v>30</v>
      </c>
      <c r="T259" t="str">
        <f t="shared" ref="T259:T322" si="127">CONCATENATE(W259,Y259,Z259,AZ259," -- ",C259,AA259)</f>
        <v>[258] = {["ID"] = 1879278958; }; -- Stare at the Flame (Rune-keeper)</v>
      </c>
      <c r="U259" s="1" t="str">
        <f t="shared" ref="U259:U322" si="128">CONCATENATE(W259,X259,AB259,AD259,AE259,AI259,AJ259,AL259,AN259,AP259,AR259,AS259,AT259,AV259,AW259,AX259,AY259,AZ259)</f>
        <v>[258] = {["ID"] = 1879278958; ["SAVE_INDEX"] = 161; ["TYPE"] =  8; ["CRV"] = "Class";    ["SUBTYPE"] = 193;                        ["VXP"] = 0; ["LP"] =  5; ["REP"] = 0; ["FACTION"] = 1; ["TIER"] = 1; ["MIN_LVL"] =  "30"; ["NAME"] = { ["EN"] = "Stare at the Flame"; }; ["LORE"] = { ["EN"] = "There are few things as simple and beautiful as fire, and the Rune-keeper knows how to use its majesty to their advantage."; }; ["SUMMARY"] = { ["EN"] = "Use Distracting Flame skill 350 times."; }; };</v>
      </c>
      <c r="V259">
        <f t="shared" ref="V259:V322" si="129">ROW()-1</f>
        <v>258</v>
      </c>
      <c r="W259" t="str">
        <f t="shared" ref="W259:W322" si="130">CONCATENATE(REPT(" ",3-LEN(V259)),"[",V259,"] = {")</f>
        <v>[258] = {</v>
      </c>
      <c r="X259" t="str">
        <f t="shared" ref="X259:X322" si="131">IF(LEN(A259)&gt;0,CONCATENATE("[""ID""] = ",A259,"; "),"                     ")</f>
        <v xml:space="preserve">["ID"] = 1879278958; </v>
      </c>
      <c r="Y259" t="str">
        <f t="shared" ref="Y259:Y322" si="132">IF(LEN(A259)&gt;0,CONCATENATE("[""ID""] = ",A259,"; "),"")</f>
        <v xml:space="preserve">["ID"] = 1879278958; </v>
      </c>
      <c r="Z259" t="str">
        <f t="shared" ref="Z259:Z322" si="133">IF(LEN(R259)&gt;0,CONCATENATE("[""CAT_ID""] = ",R259,"; "),"")</f>
        <v/>
      </c>
      <c r="AA259" t="str">
        <f t="shared" ref="AA259:AA322" si="134">IF(LEN(E259)&gt;0,CONCATENATE(" (",E259,")"),"")</f>
        <v xml:space="preserve"> (Rune-keeper)</v>
      </c>
      <c r="AB259" s="1" t="str">
        <f t="shared" ref="AB259:AB322" si="135">IF(LEN(B259)&gt;0,CONCATENATE("[""SAVE_INDEX""] = ",REPT(" ",3-LEN(B259)),B259,"; "),"")</f>
        <v xml:space="preserve">["SAVE_INDEX"] = 161; </v>
      </c>
      <c r="AC259">
        <f>VLOOKUP(D259,Type!A$2:B$16,2,FALSE)</f>
        <v>8</v>
      </c>
      <c r="AD259" t="str">
        <f t="shared" ref="AD259:AD322" si="136">CONCATENATE("[""TYPE""] = ",REPT(" ",2-LEN(AC259)),AC259,"; ")</f>
        <v xml:space="preserve">["TYPE"] =  8; </v>
      </c>
      <c r="AE259" t="str">
        <f t="shared" ref="AE259:AE322" si="137">IF(LEN(F259)&gt;0,CONCATENATE("[""CRV""] = ","""",F259,"""; ",REPT(" ",8-LEN(F259))),REPT(" ",22))</f>
        <v xml:space="preserve">["CRV"] = "Class";    </v>
      </c>
      <c r="AF259">
        <f>IF(AND(F259="Class",NOT(ISBLANK(E259))),VLOOKUP(E259,Class!A$1:B$12,2,FALSE),"")</f>
        <v>193</v>
      </c>
      <c r="AG259" t="str">
        <f>IF(AND(F259="Vocation",NOT(ISBLANK(E259))),VLOOKUP(E259,Vocation!A$1:B$8,2,FALSE),"")</f>
        <v/>
      </c>
      <c r="AH259" t="str">
        <f>IF(
  LEN(AF259)=0,
    IF(
    LEN(AG259)=0,
    "  0",
    CONCATENATE(REPT(" ",Vocation!B$12-LEN(AG259)),AG259)),
  CONCATENATE(REPT(" ",Vocation!B$12-LEN(AF259)),AF259))</f>
        <v>193</v>
      </c>
      <c r="AI259" t="str">
        <f t="shared" ref="AI259:AI322" si="138">CONCATENATE("[""SUBTYPE""] = ",AH259,"; ")</f>
        <v xml:space="preserve">["SUBTYPE"] = 193; </v>
      </c>
      <c r="AJ259" t="str">
        <f t="shared" ref="AJ259:AJ322" si="139">IF(NOT(ISBLANK(G259)),"[""DIFFICULTY""] = true; ","                       ")</f>
        <v xml:space="preserve">                       </v>
      </c>
      <c r="AK259" t="str">
        <f t="shared" ref="AK259:AK322" si="140">TEXT(H259,0)</f>
        <v>0</v>
      </c>
      <c r="AL259" t="str">
        <f t="shared" ref="AL259:AL322" si="141">CONCATENATE("[""VXP""] = ",REPT(" ",1-LEN(AK259)),TEXT(AK259,"0"),"; ")</f>
        <v xml:space="preserve">["VXP"] = 0; </v>
      </c>
      <c r="AM259" t="str">
        <f t="shared" ref="AM259:AM322" si="142">TEXT(J259,0)</f>
        <v>5</v>
      </c>
      <c r="AN259" t="str">
        <f t="shared" ref="AN259:AN322" si="143">CONCATENATE("[""LP""] = ",REPT(" ",2-LEN(AM259)),TEXT(AM259,"0"),"; ")</f>
        <v xml:space="preserve">["LP"] =  5; </v>
      </c>
      <c r="AO259" t="str">
        <f t="shared" ref="AO259:AO322" si="144">TEXT(K259,0)</f>
        <v>0</v>
      </c>
      <c r="AP259" t="str">
        <f t="shared" ref="AP259:AP322" si="145">CONCATENATE("[""REP""] = ",REPT(" ",1-LEN(AO259)),TEXT(AO259,"0"),"; ")</f>
        <v xml:space="preserve">["REP"] = 0; </v>
      </c>
      <c r="AQ259">
        <f>IF(LEN(L259)&gt;0,VLOOKUP(L259,Faction!A$2:B$77,2,FALSE),1)</f>
        <v>1</v>
      </c>
      <c r="AR259" t="str">
        <f t="shared" ref="AR259:AR322" si="146">CONCATENATE("[""FACTION""] = ",TEXT(AQ259,"0"),"; ")</f>
        <v xml:space="preserve">["FACTION"] = 1; </v>
      </c>
      <c r="AS259" t="str">
        <f t="shared" ref="AS259:AS322" si="147">CONCATENATE("[""TIER""] = ",TEXT(O259,"0"),"; ")</f>
        <v xml:space="preserve">["TIER"] = 1; </v>
      </c>
      <c r="AT259" t="str">
        <f t="shared" ref="AT259:AT322" si="148">IF(LEN(P259)&gt;0,CONCATENATE("[""MIN_LVL""] = ",REPT(" ",3-LEN(P259)),"""",P259,"""; "),"                     ")</f>
        <v xml:space="preserve">["MIN_LVL"] =  "30"; </v>
      </c>
      <c r="AU259" t="str">
        <f t="shared" ref="AU259:AU322" si="149">IF(LEN(Q259)&gt;0,CONCATENATE("[""MIN_LVL""] = ",REPT(" ",2-LEN(Q259)),Q259,"; "),"")</f>
        <v/>
      </c>
      <c r="AV259" t="str">
        <f t="shared" ref="AV259:AV322" si="150">CONCATENATE("[""NAME""] = { [""EN""] = """,C259,"""; }; ")</f>
        <v xml:space="preserve">["NAME"] = { ["EN"] = "Stare at the Flame"; }; </v>
      </c>
      <c r="AW259" t="str">
        <f t="shared" ref="AW259:AW322" si="151">IF(LEN(N259)&gt;0,CONCATENATE("[""LORE""] = { [""EN""] = """,N259,"""; }; "),"")</f>
        <v xml:space="preserve">["LORE"] = { ["EN"] = "There are few things as simple and beautiful as fire, and the Rune-keeper knows how to use its majesty to their advantage."; }; </v>
      </c>
      <c r="AX259" t="str">
        <f t="shared" ref="AX259:AX322" si="152">IF(LEN(M259)&gt;0,CONCATENATE("[""SUMMARY""] = { [""EN""] = """,M259,"""; }; "),"")</f>
        <v xml:space="preserve">["SUMMARY"] = { ["EN"] = "Use Distracting Flame skill 350 times."; }; </v>
      </c>
      <c r="AY259" t="str">
        <f t="shared" ref="AY259:AY322" si="153">IF(LEN(I259)&gt;0,CONCATENATE("[""TITLE""] = { [""EN""] = """,I259,"""; }; "),"")</f>
        <v/>
      </c>
      <c r="AZ259" t="str">
        <f t="shared" ref="AZ259:AZ322" si="154">CONCATENATE("};")</f>
        <v>};</v>
      </c>
    </row>
    <row r="260" spans="1:52" x14ac:dyDescent="0.25">
      <c r="A260">
        <v>1879278957</v>
      </c>
      <c r="B260">
        <v>162</v>
      </c>
      <c r="C260" t="s">
        <v>399</v>
      </c>
      <c r="D260" t="s">
        <v>22</v>
      </c>
      <c r="E260" t="s">
        <v>291</v>
      </c>
      <c r="F260" t="s">
        <v>22</v>
      </c>
      <c r="J260">
        <v>5</v>
      </c>
      <c r="M260" t="s">
        <v>3057</v>
      </c>
      <c r="N260" t="s">
        <v>2102</v>
      </c>
      <c r="O260">
        <v>1</v>
      </c>
      <c r="P260">
        <v>30</v>
      </c>
      <c r="T260" t="str">
        <f t="shared" si="127"/>
        <v>[259] = {["ID"] = 1879278957; }; -- Self Starter (Rune-keeper)</v>
      </c>
      <c r="U260" s="1" t="str">
        <f t="shared" si="128"/>
        <v>[259] = {["ID"] = 1879278957; ["SAVE_INDEX"] = 162; ["TYPE"] =  8; ["CRV"] = "Class";    ["SUBTYPE"] = 193;                        ["VXP"] = 0; ["LP"] =  5; ["REP"] = 0; ["FACTION"] = 1; ["TIER"] = 1; ["MIN_LVL"] =  "30"; ["NAME"] = { ["EN"] = "Self Starter"; }; ["LORE"] = { ["EN"] = "You draw strength from within and find motivation that will carry you further than before."; }; ["SUMMARY"] = { ["EN"] = "Use Self-motivation 350 times."; }; };</v>
      </c>
      <c r="V260">
        <f t="shared" si="129"/>
        <v>259</v>
      </c>
      <c r="W260" t="str">
        <f t="shared" si="130"/>
        <v>[259] = {</v>
      </c>
      <c r="X260" t="str">
        <f t="shared" si="131"/>
        <v xml:space="preserve">["ID"] = 1879278957; </v>
      </c>
      <c r="Y260" t="str">
        <f t="shared" si="132"/>
        <v xml:space="preserve">["ID"] = 1879278957; </v>
      </c>
      <c r="Z260" t="str">
        <f t="shared" si="133"/>
        <v/>
      </c>
      <c r="AA260" t="str">
        <f t="shared" si="134"/>
        <v xml:space="preserve"> (Rune-keeper)</v>
      </c>
      <c r="AB260" s="1" t="str">
        <f t="shared" si="135"/>
        <v xml:space="preserve">["SAVE_INDEX"] = 162; </v>
      </c>
      <c r="AC260">
        <f>VLOOKUP(D260,Type!A$2:B$16,2,FALSE)</f>
        <v>8</v>
      </c>
      <c r="AD260" t="str">
        <f t="shared" si="136"/>
        <v xml:space="preserve">["TYPE"] =  8; </v>
      </c>
      <c r="AE260" t="str">
        <f t="shared" si="137"/>
        <v xml:space="preserve">["CRV"] = "Class";    </v>
      </c>
      <c r="AF260">
        <f>IF(AND(F260="Class",NOT(ISBLANK(E260))),VLOOKUP(E260,Class!A$1:B$12,2,FALSE),"")</f>
        <v>193</v>
      </c>
      <c r="AG260" t="str">
        <f>IF(AND(F260="Vocation",NOT(ISBLANK(E260))),VLOOKUP(E260,Vocation!A$1:B$8,2,FALSE),"")</f>
        <v/>
      </c>
      <c r="AH260" t="str">
        <f>IF(
  LEN(AF260)=0,
    IF(
    LEN(AG260)=0,
    "  0",
    CONCATENATE(REPT(" ",Vocation!B$12-LEN(AG260)),AG260)),
  CONCATENATE(REPT(" ",Vocation!B$12-LEN(AF260)),AF260))</f>
        <v>193</v>
      </c>
      <c r="AI260" t="str">
        <f t="shared" si="138"/>
        <v xml:space="preserve">["SUBTYPE"] = 193; </v>
      </c>
      <c r="AJ260" t="str">
        <f t="shared" si="139"/>
        <v xml:space="preserve">                       </v>
      </c>
      <c r="AK260" t="str">
        <f t="shared" si="140"/>
        <v>0</v>
      </c>
      <c r="AL260" t="str">
        <f t="shared" si="141"/>
        <v xml:space="preserve">["VXP"] = 0; </v>
      </c>
      <c r="AM260" t="str">
        <f t="shared" si="142"/>
        <v>5</v>
      </c>
      <c r="AN260" t="str">
        <f t="shared" si="143"/>
        <v xml:space="preserve">["LP"] =  5; </v>
      </c>
      <c r="AO260" t="str">
        <f t="shared" si="144"/>
        <v>0</v>
      </c>
      <c r="AP260" t="str">
        <f t="shared" si="145"/>
        <v xml:space="preserve">["REP"] = 0; </v>
      </c>
      <c r="AQ260">
        <f>IF(LEN(L260)&gt;0,VLOOKUP(L260,Faction!A$2:B$77,2,FALSE),1)</f>
        <v>1</v>
      </c>
      <c r="AR260" t="str">
        <f t="shared" si="146"/>
        <v xml:space="preserve">["FACTION"] = 1; </v>
      </c>
      <c r="AS260" t="str">
        <f t="shared" si="147"/>
        <v xml:space="preserve">["TIER"] = 1; </v>
      </c>
      <c r="AT260" t="str">
        <f t="shared" si="148"/>
        <v xml:space="preserve">["MIN_LVL"] =  "30"; </v>
      </c>
      <c r="AU260" t="str">
        <f t="shared" si="149"/>
        <v/>
      </c>
      <c r="AV260" t="str">
        <f t="shared" si="150"/>
        <v xml:space="preserve">["NAME"] = { ["EN"] = "Self Starter"; }; </v>
      </c>
      <c r="AW260" t="str">
        <f t="shared" si="151"/>
        <v xml:space="preserve">["LORE"] = { ["EN"] = "You draw strength from within and find motivation that will carry you further than before."; }; </v>
      </c>
      <c r="AX260" t="str">
        <f t="shared" si="152"/>
        <v xml:space="preserve">["SUMMARY"] = { ["EN"] = "Use Self-motivation 350 times."; }; </v>
      </c>
      <c r="AY260" t="str">
        <f t="shared" si="153"/>
        <v/>
      </c>
      <c r="AZ260" t="str">
        <f t="shared" si="154"/>
        <v>};</v>
      </c>
    </row>
    <row r="261" spans="1:52" x14ac:dyDescent="0.25">
      <c r="A261">
        <v>1879278970</v>
      </c>
      <c r="B261">
        <v>163</v>
      </c>
      <c r="C261" t="s">
        <v>400</v>
      </c>
      <c r="D261" t="s">
        <v>22</v>
      </c>
      <c r="E261" t="s">
        <v>291</v>
      </c>
      <c r="F261" t="s">
        <v>22</v>
      </c>
      <c r="J261">
        <v>5</v>
      </c>
      <c r="M261" t="s">
        <v>3058</v>
      </c>
      <c r="N261" t="s">
        <v>2107</v>
      </c>
      <c r="O261">
        <v>1</v>
      </c>
      <c r="P261">
        <v>30</v>
      </c>
      <c r="T261" t="str">
        <f t="shared" si="127"/>
        <v>[260] = {["ID"] = 1879278970; }; -- New Beginnings (Rune-keeper)</v>
      </c>
      <c r="U261" s="1" t="str">
        <f t="shared" si="128"/>
        <v>[260] = {["ID"] = 1879278970; ["SAVE_INDEX"] = 163; ["TYPE"] =  8; ["CRV"] = "Class";    ["SUBTYPE"] = 193;                        ["VXP"] = 0; ["LP"] =  5; ["REP"] = 0; ["FACTION"] = 1; ["TIER"] = 1; ["MIN_LVL"] =  "30"; ["NAME"] = { ["EN"] = "New Beginnings"; }; ["LORE"] = { ["EN"] = "When one door closes, another opens."; }; ["SUMMARY"] = { ["EN"] = "Use Nothing Truly Ends 25 times."; }; };</v>
      </c>
      <c r="V261">
        <f t="shared" si="129"/>
        <v>260</v>
      </c>
      <c r="W261" t="str">
        <f t="shared" si="130"/>
        <v>[260] = {</v>
      </c>
      <c r="X261" t="str">
        <f t="shared" si="131"/>
        <v xml:space="preserve">["ID"] = 1879278970; </v>
      </c>
      <c r="Y261" t="str">
        <f t="shared" si="132"/>
        <v xml:space="preserve">["ID"] = 1879278970; </v>
      </c>
      <c r="Z261" t="str">
        <f t="shared" si="133"/>
        <v/>
      </c>
      <c r="AA261" t="str">
        <f t="shared" si="134"/>
        <v xml:space="preserve"> (Rune-keeper)</v>
      </c>
      <c r="AB261" s="1" t="str">
        <f t="shared" si="135"/>
        <v xml:space="preserve">["SAVE_INDEX"] = 163; </v>
      </c>
      <c r="AC261">
        <f>VLOOKUP(D261,Type!A$2:B$16,2,FALSE)</f>
        <v>8</v>
      </c>
      <c r="AD261" t="str">
        <f t="shared" si="136"/>
        <v xml:space="preserve">["TYPE"] =  8; </v>
      </c>
      <c r="AE261" t="str">
        <f t="shared" si="137"/>
        <v xml:space="preserve">["CRV"] = "Class";    </v>
      </c>
      <c r="AF261">
        <f>IF(AND(F261="Class",NOT(ISBLANK(E261))),VLOOKUP(E261,Class!A$1:B$12,2,FALSE),"")</f>
        <v>193</v>
      </c>
      <c r="AG261" t="str">
        <f>IF(AND(F261="Vocation",NOT(ISBLANK(E261))),VLOOKUP(E261,Vocation!A$1:B$8,2,FALSE),"")</f>
        <v/>
      </c>
      <c r="AH261" t="str">
        <f>IF(
  LEN(AF261)=0,
    IF(
    LEN(AG261)=0,
    "  0",
    CONCATENATE(REPT(" ",Vocation!B$12-LEN(AG261)),AG261)),
  CONCATENATE(REPT(" ",Vocation!B$12-LEN(AF261)),AF261))</f>
        <v>193</v>
      </c>
      <c r="AI261" t="str">
        <f t="shared" si="138"/>
        <v xml:space="preserve">["SUBTYPE"] = 193; </v>
      </c>
      <c r="AJ261" t="str">
        <f t="shared" si="139"/>
        <v xml:space="preserve">                       </v>
      </c>
      <c r="AK261" t="str">
        <f t="shared" si="140"/>
        <v>0</v>
      </c>
      <c r="AL261" t="str">
        <f t="shared" si="141"/>
        <v xml:space="preserve">["VXP"] = 0; </v>
      </c>
      <c r="AM261" t="str">
        <f t="shared" si="142"/>
        <v>5</v>
      </c>
      <c r="AN261" t="str">
        <f t="shared" si="143"/>
        <v xml:space="preserve">["LP"] =  5; </v>
      </c>
      <c r="AO261" t="str">
        <f t="shared" si="144"/>
        <v>0</v>
      </c>
      <c r="AP261" t="str">
        <f t="shared" si="145"/>
        <v xml:space="preserve">["REP"] = 0; </v>
      </c>
      <c r="AQ261">
        <f>IF(LEN(L261)&gt;0,VLOOKUP(L261,Faction!A$2:B$77,2,FALSE),1)</f>
        <v>1</v>
      </c>
      <c r="AR261" t="str">
        <f t="shared" si="146"/>
        <v xml:space="preserve">["FACTION"] = 1; </v>
      </c>
      <c r="AS261" t="str">
        <f t="shared" si="147"/>
        <v xml:space="preserve">["TIER"] = 1; </v>
      </c>
      <c r="AT261" t="str">
        <f t="shared" si="148"/>
        <v xml:space="preserve">["MIN_LVL"] =  "30"; </v>
      </c>
      <c r="AU261" t="str">
        <f t="shared" si="149"/>
        <v/>
      </c>
      <c r="AV261" t="str">
        <f t="shared" si="150"/>
        <v xml:space="preserve">["NAME"] = { ["EN"] = "New Beginnings"; }; </v>
      </c>
      <c r="AW261" t="str">
        <f t="shared" si="151"/>
        <v xml:space="preserve">["LORE"] = { ["EN"] = "When one door closes, another opens."; }; </v>
      </c>
      <c r="AX261" t="str">
        <f t="shared" si="152"/>
        <v xml:space="preserve">["SUMMARY"] = { ["EN"] = "Use Nothing Truly Ends 25 times."; }; </v>
      </c>
      <c r="AY261" t="str">
        <f t="shared" si="153"/>
        <v/>
      </c>
      <c r="AZ261" t="str">
        <f t="shared" si="154"/>
        <v>};</v>
      </c>
    </row>
    <row r="262" spans="1:52" x14ac:dyDescent="0.25">
      <c r="A262">
        <v>1879277236</v>
      </c>
      <c r="B262">
        <v>350</v>
      </c>
      <c r="C262" s="2" t="s">
        <v>122</v>
      </c>
      <c r="D262" t="s">
        <v>22</v>
      </c>
      <c r="E262" t="s">
        <v>292</v>
      </c>
      <c r="F262" t="s">
        <v>22</v>
      </c>
      <c r="M262" t="s">
        <v>2830</v>
      </c>
      <c r="N262" t="s">
        <v>2047</v>
      </c>
      <c r="O262">
        <v>0</v>
      </c>
      <c r="P262">
        <v>40</v>
      </c>
      <c r="T262" t="str">
        <f t="shared" si="127"/>
        <v>[261] = {["ID"] = 1879277236; }; -- Class Deeds - Tier 6 (Warden)</v>
      </c>
      <c r="U262" s="1" t="str">
        <f t="shared" si="128"/>
        <v>[261] = {["ID"] = 1879277236; ["SAVE_INDEX"] = 350; ["TYPE"] =  8; ["CRV"] = "Class";    ["SUBTYPE"] = 194;                        ["VXP"] = 0; ["LP"] =  0; ["REP"] = 0; ["FACTION"] = 1; ["TIER"] = 0; ["MIN_LVL"] =  "40"; ["NAME"] = { ["EN"] = "Class Deeds - Tier 6"; }; ["LORE"] = { ["EN"] = "Complete these three deeds to earn a Class Trait Point."; }; ["SUMMARY"] = { ["EN"] = "Complete Terrible Visage, Expert Hurler, and On the Brink of Victory"; }; };</v>
      </c>
      <c r="V262">
        <f t="shared" si="129"/>
        <v>261</v>
      </c>
      <c r="W262" t="str">
        <f t="shared" si="130"/>
        <v>[261] = {</v>
      </c>
      <c r="X262" t="str">
        <f t="shared" si="131"/>
        <v xml:space="preserve">["ID"] = 1879277236; </v>
      </c>
      <c r="Y262" t="str">
        <f t="shared" si="132"/>
        <v xml:space="preserve">["ID"] = 1879277236; </v>
      </c>
      <c r="Z262" t="str">
        <f t="shared" si="133"/>
        <v/>
      </c>
      <c r="AA262" t="str">
        <f t="shared" si="134"/>
        <v xml:space="preserve"> (Warden)</v>
      </c>
      <c r="AB262" s="1" t="str">
        <f t="shared" si="135"/>
        <v xml:space="preserve">["SAVE_INDEX"] = 350; </v>
      </c>
      <c r="AC262">
        <f>VLOOKUP(D262,Type!A$2:B$16,2,FALSE)</f>
        <v>8</v>
      </c>
      <c r="AD262" t="str">
        <f t="shared" si="136"/>
        <v xml:space="preserve">["TYPE"] =  8; </v>
      </c>
      <c r="AE262" t="str">
        <f t="shared" si="137"/>
        <v xml:space="preserve">["CRV"] = "Class";    </v>
      </c>
      <c r="AF262">
        <f>IF(AND(F262="Class",NOT(ISBLANK(E262))),VLOOKUP(E262,Class!A$1:B$12,2,FALSE),"")</f>
        <v>194</v>
      </c>
      <c r="AG262" t="str">
        <f>IF(AND(F262="Vocation",NOT(ISBLANK(E262))),VLOOKUP(E262,Vocation!A$1:B$8,2,FALSE),"")</f>
        <v/>
      </c>
      <c r="AH262" t="str">
        <f>IF(
  LEN(AF262)=0,
    IF(
    LEN(AG262)=0,
    "  0",
    CONCATENATE(REPT(" ",Vocation!B$12-LEN(AG262)),AG262)),
  CONCATENATE(REPT(" ",Vocation!B$12-LEN(AF262)),AF262))</f>
        <v>194</v>
      </c>
      <c r="AI262" t="str">
        <f t="shared" si="138"/>
        <v xml:space="preserve">["SUBTYPE"] = 194; </v>
      </c>
      <c r="AJ262" t="str">
        <f t="shared" si="139"/>
        <v xml:space="preserve">                       </v>
      </c>
      <c r="AK262" t="str">
        <f t="shared" si="140"/>
        <v>0</v>
      </c>
      <c r="AL262" t="str">
        <f t="shared" si="141"/>
        <v xml:space="preserve">["VXP"] = 0; </v>
      </c>
      <c r="AM262" t="str">
        <f t="shared" si="142"/>
        <v>0</v>
      </c>
      <c r="AN262" t="str">
        <f t="shared" si="143"/>
        <v xml:space="preserve">["LP"] =  0; </v>
      </c>
      <c r="AO262" t="str">
        <f t="shared" si="144"/>
        <v>0</v>
      </c>
      <c r="AP262" t="str">
        <f t="shared" si="145"/>
        <v xml:space="preserve">["REP"] = 0; </v>
      </c>
      <c r="AQ262">
        <f>IF(LEN(L262)&gt;0,VLOOKUP(L262,Faction!A$2:B$77,2,FALSE),1)</f>
        <v>1</v>
      </c>
      <c r="AR262" t="str">
        <f t="shared" si="146"/>
        <v xml:space="preserve">["FACTION"] = 1; </v>
      </c>
      <c r="AS262" t="str">
        <f t="shared" si="147"/>
        <v xml:space="preserve">["TIER"] = 0; </v>
      </c>
      <c r="AT262" t="str">
        <f t="shared" si="148"/>
        <v xml:space="preserve">["MIN_LVL"] =  "40"; </v>
      </c>
      <c r="AU262" t="str">
        <f t="shared" si="149"/>
        <v/>
      </c>
      <c r="AV262" t="str">
        <f t="shared" si="150"/>
        <v xml:space="preserve">["NAME"] = { ["EN"] = "Class Deeds - Tier 6"; }; </v>
      </c>
      <c r="AW262" t="str">
        <f t="shared" si="151"/>
        <v xml:space="preserve">["LORE"] = { ["EN"] = "Complete these three deeds to earn a Class Trait Point."; }; </v>
      </c>
      <c r="AX262" t="str">
        <f t="shared" si="152"/>
        <v xml:space="preserve">["SUMMARY"] = { ["EN"] = "Complete Terrible Visage, Expert Hurler, and On the Brink of Victory"; }; </v>
      </c>
      <c r="AY262" t="str">
        <f t="shared" si="153"/>
        <v/>
      </c>
      <c r="AZ262" t="str">
        <f t="shared" si="154"/>
        <v>};</v>
      </c>
    </row>
    <row r="263" spans="1:52" x14ac:dyDescent="0.25">
      <c r="A263">
        <v>1879277311</v>
      </c>
      <c r="B263">
        <v>164</v>
      </c>
      <c r="C263" t="s">
        <v>401</v>
      </c>
      <c r="D263" t="s">
        <v>22</v>
      </c>
      <c r="E263" t="s">
        <v>292</v>
      </c>
      <c r="F263" t="s">
        <v>22</v>
      </c>
      <c r="J263">
        <v>5</v>
      </c>
      <c r="M263" t="s">
        <v>3059</v>
      </c>
      <c r="N263" t="s">
        <v>2017</v>
      </c>
      <c r="O263">
        <v>1</v>
      </c>
      <c r="P263">
        <v>30</v>
      </c>
      <c r="T263" t="str">
        <f t="shared" si="127"/>
        <v>[262] = {["ID"] = 1879277311; }; -- Terrible Visage (Warden)</v>
      </c>
      <c r="U263" s="1" t="str">
        <f t="shared" si="128"/>
        <v>[262] = {["ID"] = 1879277311; ["SAVE_INDEX"] = 164; ["TYPE"] =  8; ["CRV"] = "Class";    ["SUBTYPE"] = 194;                        ["VXP"] = 0; ["LP"] =  5; ["REP"] = 0; ["FACTION"] = 1; ["TIER"] = 1; ["MIN_LVL"] =  "30"; ["NAME"] = { ["EN"] = "Terrible Visage"; }; ["LORE"] = { ["EN"] = "Let your enemy look upon your face and see the fear spread across theirs."; }; ["SUMMARY"] = { ["EN"] = "Strike with Fierce Resolve 500 times"; }; };</v>
      </c>
      <c r="V263">
        <f t="shared" si="129"/>
        <v>262</v>
      </c>
      <c r="W263" t="str">
        <f t="shared" si="130"/>
        <v>[262] = {</v>
      </c>
      <c r="X263" t="str">
        <f t="shared" si="131"/>
        <v xml:space="preserve">["ID"] = 1879277311; </v>
      </c>
      <c r="Y263" t="str">
        <f t="shared" si="132"/>
        <v xml:space="preserve">["ID"] = 1879277311; </v>
      </c>
      <c r="Z263" t="str">
        <f t="shared" si="133"/>
        <v/>
      </c>
      <c r="AA263" t="str">
        <f t="shared" si="134"/>
        <v xml:space="preserve"> (Warden)</v>
      </c>
      <c r="AB263" s="1" t="str">
        <f t="shared" si="135"/>
        <v xml:space="preserve">["SAVE_INDEX"] = 164; </v>
      </c>
      <c r="AC263">
        <f>VLOOKUP(D263,Type!A$2:B$16,2,FALSE)</f>
        <v>8</v>
      </c>
      <c r="AD263" t="str">
        <f t="shared" si="136"/>
        <v xml:space="preserve">["TYPE"] =  8; </v>
      </c>
      <c r="AE263" t="str">
        <f t="shared" si="137"/>
        <v xml:space="preserve">["CRV"] = "Class";    </v>
      </c>
      <c r="AF263">
        <f>IF(AND(F263="Class",NOT(ISBLANK(E263))),VLOOKUP(E263,Class!A$1:B$12,2,FALSE),"")</f>
        <v>194</v>
      </c>
      <c r="AG263" t="str">
        <f>IF(AND(F263="Vocation",NOT(ISBLANK(E263))),VLOOKUP(E263,Vocation!A$1:B$8,2,FALSE),"")</f>
        <v/>
      </c>
      <c r="AH263" t="str">
        <f>IF(
  LEN(AF263)=0,
    IF(
    LEN(AG263)=0,
    "  0",
    CONCATENATE(REPT(" ",Vocation!B$12-LEN(AG263)),AG263)),
  CONCATENATE(REPT(" ",Vocation!B$12-LEN(AF263)),AF263))</f>
        <v>194</v>
      </c>
      <c r="AI263" t="str">
        <f t="shared" si="138"/>
        <v xml:space="preserve">["SUBTYPE"] = 194; </v>
      </c>
      <c r="AJ263" t="str">
        <f t="shared" si="139"/>
        <v xml:space="preserve">                       </v>
      </c>
      <c r="AK263" t="str">
        <f t="shared" si="140"/>
        <v>0</v>
      </c>
      <c r="AL263" t="str">
        <f t="shared" si="141"/>
        <v xml:space="preserve">["VXP"] = 0; </v>
      </c>
      <c r="AM263" t="str">
        <f t="shared" si="142"/>
        <v>5</v>
      </c>
      <c r="AN263" t="str">
        <f t="shared" si="143"/>
        <v xml:space="preserve">["LP"] =  5; </v>
      </c>
      <c r="AO263" t="str">
        <f t="shared" si="144"/>
        <v>0</v>
      </c>
      <c r="AP263" t="str">
        <f t="shared" si="145"/>
        <v xml:space="preserve">["REP"] = 0; </v>
      </c>
      <c r="AQ263">
        <f>IF(LEN(L263)&gt;0,VLOOKUP(L263,Faction!A$2:B$77,2,FALSE),1)</f>
        <v>1</v>
      </c>
      <c r="AR263" t="str">
        <f t="shared" si="146"/>
        <v xml:space="preserve">["FACTION"] = 1; </v>
      </c>
      <c r="AS263" t="str">
        <f t="shared" si="147"/>
        <v xml:space="preserve">["TIER"] = 1; </v>
      </c>
      <c r="AT263" t="str">
        <f t="shared" si="148"/>
        <v xml:space="preserve">["MIN_LVL"] =  "30"; </v>
      </c>
      <c r="AU263" t="str">
        <f t="shared" si="149"/>
        <v/>
      </c>
      <c r="AV263" t="str">
        <f t="shared" si="150"/>
        <v xml:space="preserve">["NAME"] = { ["EN"] = "Terrible Visage"; }; </v>
      </c>
      <c r="AW263" t="str">
        <f t="shared" si="151"/>
        <v xml:space="preserve">["LORE"] = { ["EN"] = "Let your enemy look upon your face and see the fear spread across theirs."; }; </v>
      </c>
      <c r="AX263" t="str">
        <f t="shared" si="152"/>
        <v xml:space="preserve">["SUMMARY"] = { ["EN"] = "Strike with Fierce Resolve 500 times"; }; </v>
      </c>
      <c r="AY263" t="str">
        <f t="shared" si="153"/>
        <v/>
      </c>
      <c r="AZ263" t="str">
        <f t="shared" si="154"/>
        <v>};</v>
      </c>
    </row>
    <row r="264" spans="1:52" x14ac:dyDescent="0.25">
      <c r="A264">
        <v>1879277309</v>
      </c>
      <c r="B264">
        <v>165</v>
      </c>
      <c r="C264" t="s">
        <v>402</v>
      </c>
      <c r="D264" t="s">
        <v>22</v>
      </c>
      <c r="E264" t="s">
        <v>292</v>
      </c>
      <c r="F264" t="s">
        <v>22</v>
      </c>
      <c r="J264">
        <v>5</v>
      </c>
      <c r="M264" t="s">
        <v>404</v>
      </c>
      <c r="N264" t="s">
        <v>2010</v>
      </c>
      <c r="O264">
        <v>1</v>
      </c>
      <c r="P264">
        <v>30</v>
      </c>
      <c r="T264" t="str">
        <f t="shared" si="127"/>
        <v>[263] = {["ID"] = 1879277309; }; -- Expert Hurler (Warden)</v>
      </c>
      <c r="U264" s="1" t="str">
        <f t="shared" si="128"/>
        <v>[263] = {["ID"] = 1879277309; ["SAVE_INDEX"] = 165; ["TYPE"] =  8; ["CRV"] = "Class";    ["SUBTYPE"] = 194;                        ["VXP"] = 0; ["LP"] =  5; ["REP"] = 0; ["FACTION"] = 1; ["TIER"] = 1; ["MIN_LVL"] =  "30"; ["NAME"] = { ["EN"] = "Expert Hurler"; }; ["LORE"] = { ["EN"] = "In the way of the spear, one always desires to have the option of using the best attack at the right time."; }; ["SUMMARY"] = { ["EN"] = "Strike with javelin skills 500 times"; }; };</v>
      </c>
      <c r="V264">
        <f t="shared" si="129"/>
        <v>263</v>
      </c>
      <c r="W264" t="str">
        <f t="shared" si="130"/>
        <v>[263] = {</v>
      </c>
      <c r="X264" t="str">
        <f t="shared" si="131"/>
        <v xml:space="preserve">["ID"] = 1879277309; </v>
      </c>
      <c r="Y264" t="str">
        <f t="shared" si="132"/>
        <v xml:space="preserve">["ID"] = 1879277309; </v>
      </c>
      <c r="Z264" t="str">
        <f t="shared" si="133"/>
        <v/>
      </c>
      <c r="AA264" t="str">
        <f t="shared" si="134"/>
        <v xml:space="preserve"> (Warden)</v>
      </c>
      <c r="AB264" s="1" t="str">
        <f t="shared" si="135"/>
        <v xml:space="preserve">["SAVE_INDEX"] = 165; </v>
      </c>
      <c r="AC264">
        <f>VLOOKUP(D264,Type!A$2:B$16,2,FALSE)</f>
        <v>8</v>
      </c>
      <c r="AD264" t="str">
        <f t="shared" si="136"/>
        <v xml:space="preserve">["TYPE"] =  8; </v>
      </c>
      <c r="AE264" t="str">
        <f t="shared" si="137"/>
        <v xml:space="preserve">["CRV"] = "Class";    </v>
      </c>
      <c r="AF264">
        <f>IF(AND(F264="Class",NOT(ISBLANK(E264))),VLOOKUP(E264,Class!A$1:B$12,2,FALSE),"")</f>
        <v>194</v>
      </c>
      <c r="AG264" t="str">
        <f>IF(AND(F264="Vocation",NOT(ISBLANK(E264))),VLOOKUP(E264,Vocation!A$1:B$8,2,FALSE),"")</f>
        <v/>
      </c>
      <c r="AH264" t="str">
        <f>IF(
  LEN(AF264)=0,
    IF(
    LEN(AG264)=0,
    "  0",
    CONCATENATE(REPT(" ",Vocation!B$12-LEN(AG264)),AG264)),
  CONCATENATE(REPT(" ",Vocation!B$12-LEN(AF264)),AF264))</f>
        <v>194</v>
      </c>
      <c r="AI264" t="str">
        <f t="shared" si="138"/>
        <v xml:space="preserve">["SUBTYPE"] = 194; </v>
      </c>
      <c r="AJ264" t="str">
        <f t="shared" si="139"/>
        <v xml:space="preserve">                       </v>
      </c>
      <c r="AK264" t="str">
        <f t="shared" si="140"/>
        <v>0</v>
      </c>
      <c r="AL264" t="str">
        <f t="shared" si="141"/>
        <v xml:space="preserve">["VXP"] = 0; </v>
      </c>
      <c r="AM264" t="str">
        <f t="shared" si="142"/>
        <v>5</v>
      </c>
      <c r="AN264" t="str">
        <f t="shared" si="143"/>
        <v xml:space="preserve">["LP"] =  5; </v>
      </c>
      <c r="AO264" t="str">
        <f t="shared" si="144"/>
        <v>0</v>
      </c>
      <c r="AP264" t="str">
        <f t="shared" si="145"/>
        <v xml:space="preserve">["REP"] = 0; </v>
      </c>
      <c r="AQ264">
        <f>IF(LEN(L264)&gt;0,VLOOKUP(L264,Faction!A$2:B$77,2,FALSE),1)</f>
        <v>1</v>
      </c>
      <c r="AR264" t="str">
        <f t="shared" si="146"/>
        <v xml:space="preserve">["FACTION"] = 1; </v>
      </c>
      <c r="AS264" t="str">
        <f t="shared" si="147"/>
        <v xml:space="preserve">["TIER"] = 1; </v>
      </c>
      <c r="AT264" t="str">
        <f t="shared" si="148"/>
        <v xml:space="preserve">["MIN_LVL"] =  "30"; </v>
      </c>
      <c r="AU264" t="str">
        <f t="shared" si="149"/>
        <v/>
      </c>
      <c r="AV264" t="str">
        <f t="shared" si="150"/>
        <v xml:space="preserve">["NAME"] = { ["EN"] = "Expert Hurler"; }; </v>
      </c>
      <c r="AW264" t="str">
        <f t="shared" si="151"/>
        <v xml:space="preserve">["LORE"] = { ["EN"] = "In the way of the spear, one always desires to have the option of using the best attack at the right time."; }; </v>
      </c>
      <c r="AX264" t="str">
        <f t="shared" si="152"/>
        <v xml:space="preserve">["SUMMARY"] = { ["EN"] = "Strike with javelin skills 500 times"; }; </v>
      </c>
      <c r="AY264" t="str">
        <f t="shared" si="153"/>
        <v/>
      </c>
      <c r="AZ264" t="str">
        <f t="shared" si="154"/>
        <v>};</v>
      </c>
    </row>
    <row r="265" spans="1:52" x14ac:dyDescent="0.25">
      <c r="A265">
        <v>1879277313</v>
      </c>
      <c r="B265">
        <v>166</v>
      </c>
      <c r="C265" t="s">
        <v>403</v>
      </c>
      <c r="D265" t="s">
        <v>22</v>
      </c>
      <c r="E265" t="s">
        <v>292</v>
      </c>
      <c r="F265" t="s">
        <v>22</v>
      </c>
      <c r="J265">
        <v>5</v>
      </c>
      <c r="M265" t="s">
        <v>3060</v>
      </c>
      <c r="N265" t="s">
        <v>2068</v>
      </c>
      <c r="O265">
        <v>1</v>
      </c>
      <c r="P265">
        <v>30</v>
      </c>
      <c r="T265" t="str">
        <f t="shared" si="127"/>
        <v>[264] = {["ID"] = 1879277313; }; -- On the Brink of Victory (Warden)</v>
      </c>
      <c r="U265" s="1" t="str">
        <f t="shared" si="128"/>
        <v>[264] = {["ID"] = 1879277313; ["SAVE_INDEX"] = 166; ["TYPE"] =  8; ["CRV"] = "Class";    ["SUBTYPE"] = 194;                        ["VXP"] = 0; ["LP"] =  5; ["REP"] = 0; ["FACTION"] = 1; ["TIER"] = 1; ["MIN_LVL"] =  "30"; ["NAME"] = { ["EN"] = "On the Brink of Victory"; }; ["LORE"] = { ["EN"] = "In the face of your confidence, let your opponent's own surety drain away."; }; ["SUMMARY"] = { ["EN"] = "Strike with Brink of Victory 350 times"; }; };</v>
      </c>
      <c r="V265">
        <f t="shared" si="129"/>
        <v>264</v>
      </c>
      <c r="W265" t="str">
        <f t="shared" si="130"/>
        <v>[264] = {</v>
      </c>
      <c r="X265" t="str">
        <f t="shared" si="131"/>
        <v xml:space="preserve">["ID"] = 1879277313; </v>
      </c>
      <c r="Y265" t="str">
        <f t="shared" si="132"/>
        <v xml:space="preserve">["ID"] = 1879277313; </v>
      </c>
      <c r="Z265" t="str">
        <f t="shared" si="133"/>
        <v/>
      </c>
      <c r="AA265" t="str">
        <f t="shared" si="134"/>
        <v xml:space="preserve"> (Warden)</v>
      </c>
      <c r="AB265" s="1" t="str">
        <f t="shared" si="135"/>
        <v xml:space="preserve">["SAVE_INDEX"] = 166; </v>
      </c>
      <c r="AC265">
        <f>VLOOKUP(D265,Type!A$2:B$16,2,FALSE)</f>
        <v>8</v>
      </c>
      <c r="AD265" t="str">
        <f t="shared" si="136"/>
        <v xml:space="preserve">["TYPE"] =  8; </v>
      </c>
      <c r="AE265" t="str">
        <f t="shared" si="137"/>
        <v xml:space="preserve">["CRV"] = "Class";    </v>
      </c>
      <c r="AF265">
        <f>IF(AND(F265="Class",NOT(ISBLANK(E265))),VLOOKUP(E265,Class!A$1:B$12,2,FALSE),"")</f>
        <v>194</v>
      </c>
      <c r="AG265" t="str">
        <f>IF(AND(F265="Vocation",NOT(ISBLANK(E265))),VLOOKUP(E265,Vocation!A$1:B$8,2,FALSE),"")</f>
        <v/>
      </c>
      <c r="AH265" t="str">
        <f>IF(
  LEN(AF265)=0,
    IF(
    LEN(AG265)=0,
    "  0",
    CONCATENATE(REPT(" ",Vocation!B$12-LEN(AG265)),AG265)),
  CONCATENATE(REPT(" ",Vocation!B$12-LEN(AF265)),AF265))</f>
        <v>194</v>
      </c>
      <c r="AI265" t="str">
        <f t="shared" si="138"/>
        <v xml:space="preserve">["SUBTYPE"] = 194; </v>
      </c>
      <c r="AJ265" t="str">
        <f t="shared" si="139"/>
        <v xml:space="preserve">                       </v>
      </c>
      <c r="AK265" t="str">
        <f t="shared" si="140"/>
        <v>0</v>
      </c>
      <c r="AL265" t="str">
        <f t="shared" si="141"/>
        <v xml:space="preserve">["VXP"] = 0; </v>
      </c>
      <c r="AM265" t="str">
        <f t="shared" si="142"/>
        <v>5</v>
      </c>
      <c r="AN265" t="str">
        <f t="shared" si="143"/>
        <v xml:space="preserve">["LP"] =  5; </v>
      </c>
      <c r="AO265" t="str">
        <f t="shared" si="144"/>
        <v>0</v>
      </c>
      <c r="AP265" t="str">
        <f t="shared" si="145"/>
        <v xml:space="preserve">["REP"] = 0; </v>
      </c>
      <c r="AQ265">
        <f>IF(LEN(L265)&gt;0,VLOOKUP(L265,Faction!A$2:B$77,2,FALSE),1)</f>
        <v>1</v>
      </c>
      <c r="AR265" t="str">
        <f t="shared" si="146"/>
        <v xml:space="preserve">["FACTION"] = 1; </v>
      </c>
      <c r="AS265" t="str">
        <f t="shared" si="147"/>
        <v xml:space="preserve">["TIER"] = 1; </v>
      </c>
      <c r="AT265" t="str">
        <f t="shared" si="148"/>
        <v xml:space="preserve">["MIN_LVL"] =  "30"; </v>
      </c>
      <c r="AU265" t="str">
        <f t="shared" si="149"/>
        <v/>
      </c>
      <c r="AV265" t="str">
        <f t="shared" si="150"/>
        <v xml:space="preserve">["NAME"] = { ["EN"] = "On the Brink of Victory"; }; </v>
      </c>
      <c r="AW265" t="str">
        <f t="shared" si="151"/>
        <v xml:space="preserve">["LORE"] = { ["EN"] = "In the face of your confidence, let your opponent's own surety drain away."; }; </v>
      </c>
      <c r="AX265" t="str">
        <f t="shared" si="152"/>
        <v xml:space="preserve">["SUMMARY"] = { ["EN"] = "Strike with Brink of Victory 350 times"; }; </v>
      </c>
      <c r="AY265" t="str">
        <f t="shared" si="153"/>
        <v/>
      </c>
      <c r="AZ265" t="str">
        <f t="shared" si="154"/>
        <v>};</v>
      </c>
    </row>
    <row r="266" spans="1:52" x14ac:dyDescent="0.25">
      <c r="A266">
        <v>1879317542</v>
      </c>
      <c r="B266">
        <v>351</v>
      </c>
      <c r="C266" s="2" t="s">
        <v>123</v>
      </c>
      <c r="D266" t="s">
        <v>22</v>
      </c>
      <c r="E266" t="s">
        <v>117</v>
      </c>
      <c r="F266" t="s">
        <v>22</v>
      </c>
      <c r="J266">
        <v>0</v>
      </c>
      <c r="M266" t="s">
        <v>2831</v>
      </c>
      <c r="N266" t="s">
        <v>2047</v>
      </c>
      <c r="O266">
        <v>0</v>
      </c>
      <c r="P266">
        <v>40</v>
      </c>
      <c r="T266" t="str">
        <f t="shared" si="127"/>
        <v>[265] = {["ID"] = 1879317542; }; -- Class Deeds - Tier 7 (Beorning)</v>
      </c>
      <c r="U266" s="1" t="str">
        <f t="shared" si="128"/>
        <v>[265] = {["ID"] = 1879317542; ["SAVE_INDEX"] = 351; ["TYPE"] =  8; ["CRV"] = "Class";    ["SUBTYPE"] = 214;                        ["VXP"] = 0; ["LP"] =  0; ["REP"] = 0; ["FACTION"] = 1; ["TIER"] = 0; ["MIN_LVL"] =  "40"; ["NAME"] = { ["EN"] = "Class Deeds - Tier 7"; }; ["LORE"] = { ["EN"] = "Complete these three deeds to earn a Class Trait Point."; }; ["SUMMARY"] = { ["EN"] = "Complete Not the Bees!, Impervious, and Natural Beorn Leadership"; }; };</v>
      </c>
      <c r="V266">
        <f t="shared" si="129"/>
        <v>265</v>
      </c>
      <c r="W266" t="str">
        <f t="shared" si="130"/>
        <v>[265] = {</v>
      </c>
      <c r="X266" t="str">
        <f t="shared" si="131"/>
        <v xml:space="preserve">["ID"] = 1879317542; </v>
      </c>
      <c r="Y266" t="str">
        <f t="shared" si="132"/>
        <v xml:space="preserve">["ID"] = 1879317542; </v>
      </c>
      <c r="Z266" t="str">
        <f t="shared" si="133"/>
        <v/>
      </c>
      <c r="AA266" t="str">
        <f t="shared" si="134"/>
        <v xml:space="preserve"> (Beorning)</v>
      </c>
      <c r="AB266" s="1" t="str">
        <f t="shared" si="135"/>
        <v xml:space="preserve">["SAVE_INDEX"] = 351; </v>
      </c>
      <c r="AC266">
        <f>VLOOKUP(D266,Type!A$2:B$16,2,FALSE)</f>
        <v>8</v>
      </c>
      <c r="AD266" t="str">
        <f t="shared" si="136"/>
        <v xml:space="preserve">["TYPE"] =  8; </v>
      </c>
      <c r="AE266" t="str">
        <f t="shared" si="137"/>
        <v xml:space="preserve">["CRV"] = "Class";    </v>
      </c>
      <c r="AF266">
        <f>IF(AND(F266="Class",NOT(ISBLANK(E266))),VLOOKUP(E266,Class!A$1:B$12,2,FALSE),"")</f>
        <v>214</v>
      </c>
      <c r="AG266" t="str">
        <f>IF(AND(F266="Vocation",NOT(ISBLANK(E266))),VLOOKUP(E266,Vocation!A$1:B$8,2,FALSE),"")</f>
        <v/>
      </c>
      <c r="AH266" t="str">
        <f>IF(
  LEN(AF266)=0,
    IF(
    LEN(AG266)=0,
    "  0",
    CONCATENATE(REPT(" ",Vocation!B$12-LEN(AG266)),AG266)),
  CONCATENATE(REPT(" ",Vocation!B$12-LEN(AF266)),AF266))</f>
        <v>214</v>
      </c>
      <c r="AI266" t="str">
        <f t="shared" si="138"/>
        <v xml:space="preserve">["SUBTYPE"] = 214; </v>
      </c>
      <c r="AJ266" t="str">
        <f t="shared" si="139"/>
        <v xml:space="preserve">                       </v>
      </c>
      <c r="AK266" t="str">
        <f t="shared" si="140"/>
        <v>0</v>
      </c>
      <c r="AL266" t="str">
        <f t="shared" si="141"/>
        <v xml:space="preserve">["VXP"] = 0; </v>
      </c>
      <c r="AM266" t="str">
        <f t="shared" si="142"/>
        <v>0</v>
      </c>
      <c r="AN266" t="str">
        <f t="shared" si="143"/>
        <v xml:space="preserve">["LP"] =  0; </v>
      </c>
      <c r="AO266" t="str">
        <f t="shared" si="144"/>
        <v>0</v>
      </c>
      <c r="AP266" t="str">
        <f t="shared" si="145"/>
        <v xml:space="preserve">["REP"] = 0; </v>
      </c>
      <c r="AQ266">
        <f>IF(LEN(L266)&gt;0,VLOOKUP(L266,Faction!A$2:B$77,2,FALSE),1)</f>
        <v>1</v>
      </c>
      <c r="AR266" t="str">
        <f t="shared" si="146"/>
        <v xml:space="preserve">["FACTION"] = 1; </v>
      </c>
      <c r="AS266" t="str">
        <f t="shared" si="147"/>
        <v xml:space="preserve">["TIER"] = 0; </v>
      </c>
      <c r="AT266" t="str">
        <f t="shared" si="148"/>
        <v xml:space="preserve">["MIN_LVL"] =  "40"; </v>
      </c>
      <c r="AU266" t="str">
        <f t="shared" si="149"/>
        <v/>
      </c>
      <c r="AV266" t="str">
        <f t="shared" si="150"/>
        <v xml:space="preserve">["NAME"] = { ["EN"] = "Class Deeds - Tier 7"; }; </v>
      </c>
      <c r="AW266" t="str">
        <f t="shared" si="151"/>
        <v xml:space="preserve">["LORE"] = { ["EN"] = "Complete these three deeds to earn a Class Trait Point."; }; </v>
      </c>
      <c r="AX266" t="str">
        <f t="shared" si="152"/>
        <v xml:space="preserve">["SUMMARY"] = { ["EN"] = "Complete Not the Bees!, Impervious, and Natural Beorn Leadership"; }; </v>
      </c>
      <c r="AY266" t="str">
        <f t="shared" si="153"/>
        <v/>
      </c>
      <c r="AZ266" t="str">
        <f t="shared" si="154"/>
        <v>};</v>
      </c>
    </row>
    <row r="267" spans="1:52" x14ac:dyDescent="0.25">
      <c r="A267">
        <v>1879317518</v>
      </c>
      <c r="B267">
        <v>168</v>
      </c>
      <c r="C267" t="s">
        <v>1674</v>
      </c>
      <c r="D267" t="s">
        <v>22</v>
      </c>
      <c r="E267" t="s">
        <v>117</v>
      </c>
      <c r="F267" t="s">
        <v>22</v>
      </c>
      <c r="J267">
        <v>5</v>
      </c>
      <c r="M267" t="s">
        <v>162</v>
      </c>
      <c r="N267" t="s">
        <v>2116</v>
      </c>
      <c r="O267">
        <v>1</v>
      </c>
      <c r="P267">
        <v>44</v>
      </c>
      <c r="T267" t="str">
        <f t="shared" si="127"/>
        <v>[266] = {["ID"] = 1879317518; }; -- Not the Bees! (Beorning)</v>
      </c>
      <c r="U267" s="1" t="str">
        <f t="shared" si="128"/>
        <v>[266] = {["ID"] = 1879317518; ["SAVE_INDEX"] = 168; ["TYPE"] =  8; ["CRV"] = "Class";    ["SUBTYPE"] = 214;                        ["VXP"] = 0; ["LP"] =  5; ["REP"] = 0; ["FACTION"] = 1; ["TIER"] = 1; ["MIN_LVL"] =  "44"; ["NAME"] = { ["EN"] = "Not the Bees!"; }; ["LORE"] = { ["EN"] = "You have nearly perfected your technique of wielding bees as a weapon. You only get stung once or twice!"; }; ["SUMMARY"] = { ["EN"] = "Use Bee Swarm 500 times"; }; };</v>
      </c>
      <c r="V267">
        <f t="shared" si="129"/>
        <v>266</v>
      </c>
      <c r="W267" t="str">
        <f t="shared" si="130"/>
        <v>[266] = {</v>
      </c>
      <c r="X267" t="str">
        <f t="shared" si="131"/>
        <v xml:space="preserve">["ID"] = 1879317518; </v>
      </c>
      <c r="Y267" t="str">
        <f t="shared" si="132"/>
        <v xml:space="preserve">["ID"] = 1879317518; </v>
      </c>
      <c r="Z267" t="str">
        <f t="shared" si="133"/>
        <v/>
      </c>
      <c r="AA267" t="str">
        <f t="shared" si="134"/>
        <v xml:space="preserve"> (Beorning)</v>
      </c>
      <c r="AB267" s="1" t="str">
        <f t="shared" si="135"/>
        <v xml:space="preserve">["SAVE_INDEX"] = 168; </v>
      </c>
      <c r="AC267">
        <f>VLOOKUP(D267,Type!A$2:B$16,2,FALSE)</f>
        <v>8</v>
      </c>
      <c r="AD267" t="str">
        <f t="shared" si="136"/>
        <v xml:space="preserve">["TYPE"] =  8; </v>
      </c>
      <c r="AE267" t="str">
        <f t="shared" si="137"/>
        <v xml:space="preserve">["CRV"] = "Class";    </v>
      </c>
      <c r="AF267">
        <f>IF(AND(F267="Class",NOT(ISBLANK(E267))),VLOOKUP(E267,Class!A$1:B$12,2,FALSE),"")</f>
        <v>214</v>
      </c>
      <c r="AG267" t="str">
        <f>IF(AND(F267="Vocation",NOT(ISBLANK(E267))),VLOOKUP(E267,Vocation!A$1:B$8,2,FALSE),"")</f>
        <v/>
      </c>
      <c r="AH267" t="str">
        <f>IF(
  LEN(AF267)=0,
    IF(
    LEN(AG267)=0,
    "  0",
    CONCATENATE(REPT(" ",Vocation!B$12-LEN(AG267)),AG267)),
  CONCATENATE(REPT(" ",Vocation!B$12-LEN(AF267)),AF267))</f>
        <v>214</v>
      </c>
      <c r="AI267" t="str">
        <f t="shared" si="138"/>
        <v xml:space="preserve">["SUBTYPE"] = 214; </v>
      </c>
      <c r="AJ267" t="str">
        <f t="shared" si="139"/>
        <v xml:space="preserve">                       </v>
      </c>
      <c r="AK267" t="str">
        <f t="shared" si="140"/>
        <v>0</v>
      </c>
      <c r="AL267" t="str">
        <f t="shared" si="141"/>
        <v xml:space="preserve">["VXP"] = 0; </v>
      </c>
      <c r="AM267" t="str">
        <f t="shared" si="142"/>
        <v>5</v>
      </c>
      <c r="AN267" t="str">
        <f t="shared" si="143"/>
        <v xml:space="preserve">["LP"] =  5; </v>
      </c>
      <c r="AO267" t="str">
        <f t="shared" si="144"/>
        <v>0</v>
      </c>
      <c r="AP267" t="str">
        <f t="shared" si="145"/>
        <v xml:space="preserve">["REP"] = 0; </v>
      </c>
      <c r="AQ267">
        <f>IF(LEN(L267)&gt;0,VLOOKUP(L267,Faction!A$2:B$77,2,FALSE),1)</f>
        <v>1</v>
      </c>
      <c r="AR267" t="str">
        <f t="shared" si="146"/>
        <v xml:space="preserve">["FACTION"] = 1; </v>
      </c>
      <c r="AS267" t="str">
        <f t="shared" si="147"/>
        <v xml:space="preserve">["TIER"] = 1; </v>
      </c>
      <c r="AT267" t="str">
        <f t="shared" si="148"/>
        <v xml:space="preserve">["MIN_LVL"] =  "44"; </v>
      </c>
      <c r="AU267" t="str">
        <f t="shared" si="149"/>
        <v/>
      </c>
      <c r="AV267" t="str">
        <f t="shared" si="150"/>
        <v xml:space="preserve">["NAME"] = { ["EN"] = "Not the Bees!"; }; </v>
      </c>
      <c r="AW267" t="str">
        <f t="shared" si="151"/>
        <v xml:space="preserve">["LORE"] = { ["EN"] = "You have nearly perfected your technique of wielding bees as a weapon. You only get stung once or twice!"; }; </v>
      </c>
      <c r="AX267" t="str">
        <f t="shared" si="152"/>
        <v xml:space="preserve">["SUMMARY"] = { ["EN"] = "Use Bee Swarm 500 times"; }; </v>
      </c>
      <c r="AY267" t="str">
        <f t="shared" si="153"/>
        <v/>
      </c>
      <c r="AZ267" t="str">
        <f t="shared" si="154"/>
        <v>};</v>
      </c>
    </row>
    <row r="268" spans="1:52" x14ac:dyDescent="0.25">
      <c r="A268">
        <v>1879317537</v>
      </c>
      <c r="B268">
        <v>169</v>
      </c>
      <c r="C268" t="s">
        <v>138</v>
      </c>
      <c r="D268" t="s">
        <v>22</v>
      </c>
      <c r="E268" t="s">
        <v>117</v>
      </c>
      <c r="F268" t="s">
        <v>22</v>
      </c>
      <c r="J268">
        <v>5</v>
      </c>
      <c r="M268" t="s">
        <v>163</v>
      </c>
      <c r="N268" t="s">
        <v>2130</v>
      </c>
      <c r="O268">
        <v>1</v>
      </c>
      <c r="P268">
        <v>40</v>
      </c>
      <c r="T268" t="str">
        <f t="shared" si="127"/>
        <v>[267] = {["ID"] = 1879317537; }; -- Impervious (Beorning)</v>
      </c>
      <c r="U268" s="1" t="str">
        <f t="shared" si="128"/>
        <v>[267] = {["ID"] = 1879317537; ["SAVE_INDEX"] = 169; ["TYPE"] =  8; ["CRV"] = "Class";    ["SUBTYPE"] = 214;                        ["VXP"] = 0; ["LP"] =  5; ["REP"] = 0; ["FACTION"] = 1; ["TIER"] = 1; ["MIN_LVL"] =  "40"; ["NAME"] = { ["EN"] = "Impervious"; }; ["LORE"] = { ["EN"] = "Deflect and evade the enemy's attacks."; }; ["SUMMARY"] = { ["EN"] = "Parry or Evade enemy attacks 500 times"; }; };</v>
      </c>
      <c r="V268">
        <f t="shared" si="129"/>
        <v>267</v>
      </c>
      <c r="W268" t="str">
        <f t="shared" si="130"/>
        <v>[267] = {</v>
      </c>
      <c r="X268" t="str">
        <f t="shared" si="131"/>
        <v xml:space="preserve">["ID"] = 1879317537; </v>
      </c>
      <c r="Y268" t="str">
        <f t="shared" si="132"/>
        <v xml:space="preserve">["ID"] = 1879317537; </v>
      </c>
      <c r="Z268" t="str">
        <f t="shared" si="133"/>
        <v/>
      </c>
      <c r="AA268" t="str">
        <f t="shared" si="134"/>
        <v xml:space="preserve"> (Beorning)</v>
      </c>
      <c r="AB268" s="1" t="str">
        <f t="shared" si="135"/>
        <v xml:space="preserve">["SAVE_INDEX"] = 169; </v>
      </c>
      <c r="AC268">
        <f>VLOOKUP(D268,Type!A$2:B$16,2,FALSE)</f>
        <v>8</v>
      </c>
      <c r="AD268" t="str">
        <f t="shared" si="136"/>
        <v xml:space="preserve">["TYPE"] =  8; </v>
      </c>
      <c r="AE268" t="str">
        <f t="shared" si="137"/>
        <v xml:space="preserve">["CRV"] = "Class";    </v>
      </c>
      <c r="AF268">
        <f>IF(AND(F268="Class",NOT(ISBLANK(E268))),VLOOKUP(E268,Class!A$1:B$12,2,FALSE),"")</f>
        <v>214</v>
      </c>
      <c r="AG268" t="str">
        <f>IF(AND(F268="Vocation",NOT(ISBLANK(E268))),VLOOKUP(E268,Vocation!A$1:B$8,2,FALSE),"")</f>
        <v/>
      </c>
      <c r="AH268" t="str">
        <f>IF(
  LEN(AF268)=0,
    IF(
    LEN(AG268)=0,
    "  0",
    CONCATENATE(REPT(" ",Vocation!B$12-LEN(AG268)),AG268)),
  CONCATENATE(REPT(" ",Vocation!B$12-LEN(AF268)),AF268))</f>
        <v>214</v>
      </c>
      <c r="AI268" t="str">
        <f t="shared" si="138"/>
        <v xml:space="preserve">["SUBTYPE"] = 214; </v>
      </c>
      <c r="AJ268" t="str">
        <f t="shared" si="139"/>
        <v xml:space="preserve">                       </v>
      </c>
      <c r="AK268" t="str">
        <f t="shared" si="140"/>
        <v>0</v>
      </c>
      <c r="AL268" t="str">
        <f t="shared" si="141"/>
        <v xml:space="preserve">["VXP"] = 0; </v>
      </c>
      <c r="AM268" t="str">
        <f t="shared" si="142"/>
        <v>5</v>
      </c>
      <c r="AN268" t="str">
        <f t="shared" si="143"/>
        <v xml:space="preserve">["LP"] =  5; </v>
      </c>
      <c r="AO268" t="str">
        <f t="shared" si="144"/>
        <v>0</v>
      </c>
      <c r="AP268" t="str">
        <f t="shared" si="145"/>
        <v xml:space="preserve">["REP"] = 0; </v>
      </c>
      <c r="AQ268">
        <f>IF(LEN(L268)&gt;0,VLOOKUP(L268,Faction!A$2:B$77,2,FALSE),1)</f>
        <v>1</v>
      </c>
      <c r="AR268" t="str">
        <f t="shared" si="146"/>
        <v xml:space="preserve">["FACTION"] = 1; </v>
      </c>
      <c r="AS268" t="str">
        <f t="shared" si="147"/>
        <v xml:space="preserve">["TIER"] = 1; </v>
      </c>
      <c r="AT268" t="str">
        <f t="shared" si="148"/>
        <v xml:space="preserve">["MIN_LVL"] =  "40"; </v>
      </c>
      <c r="AU268" t="str">
        <f t="shared" si="149"/>
        <v/>
      </c>
      <c r="AV268" t="str">
        <f t="shared" si="150"/>
        <v xml:space="preserve">["NAME"] = { ["EN"] = "Impervious"; }; </v>
      </c>
      <c r="AW268" t="str">
        <f t="shared" si="151"/>
        <v xml:space="preserve">["LORE"] = { ["EN"] = "Deflect and evade the enemy's attacks."; }; </v>
      </c>
      <c r="AX268" t="str">
        <f t="shared" si="152"/>
        <v xml:space="preserve">["SUMMARY"] = { ["EN"] = "Parry or Evade enemy attacks 500 times"; }; </v>
      </c>
      <c r="AY268" t="str">
        <f t="shared" si="153"/>
        <v/>
      </c>
      <c r="AZ268" t="str">
        <f t="shared" si="154"/>
        <v>};</v>
      </c>
    </row>
    <row r="269" spans="1:52" x14ac:dyDescent="0.25">
      <c r="A269">
        <v>1879317533</v>
      </c>
      <c r="B269">
        <v>170</v>
      </c>
      <c r="C269" t="s">
        <v>139</v>
      </c>
      <c r="D269" t="s">
        <v>22</v>
      </c>
      <c r="E269" t="s">
        <v>117</v>
      </c>
      <c r="F269" t="s">
        <v>22</v>
      </c>
      <c r="J269">
        <v>5</v>
      </c>
      <c r="M269" t="s">
        <v>164</v>
      </c>
      <c r="N269" t="s">
        <v>2127</v>
      </c>
      <c r="O269">
        <v>1</v>
      </c>
      <c r="P269">
        <v>40</v>
      </c>
      <c r="T269" t="str">
        <f t="shared" si="127"/>
        <v>[268] = {["ID"] = 1879317533; }; -- Natural Beorn Leadership (Beorning)</v>
      </c>
      <c r="U269" s="1" t="str">
        <f t="shared" si="128"/>
        <v>[268] = {["ID"] = 1879317533; ["SAVE_INDEX"] = 170; ["TYPE"] =  8; ["CRV"] = "Class";    ["SUBTYPE"] = 214;                        ["VXP"] = 0; ["LP"] =  5; ["REP"] = 0; ["FACTION"] = 1; ["TIER"] = 1; ["MIN_LVL"] =  "40"; ["NAME"] = { ["EN"] = "Natural Beorn Leadership"; }; ["LORE"] = { ["EN"] = "As you travel throughout Middle-earth, you learn the customs and ways of the other races. Using that knowledge effectively makes you a better leader."; }; ["SUMMARY"] = { ["EN"] = "Use Hearten 500 times"; }; };</v>
      </c>
      <c r="V269">
        <f t="shared" si="129"/>
        <v>268</v>
      </c>
      <c r="W269" t="str">
        <f t="shared" si="130"/>
        <v>[268] = {</v>
      </c>
      <c r="X269" t="str">
        <f t="shared" si="131"/>
        <v xml:space="preserve">["ID"] = 1879317533; </v>
      </c>
      <c r="Y269" t="str">
        <f t="shared" si="132"/>
        <v xml:space="preserve">["ID"] = 1879317533; </v>
      </c>
      <c r="Z269" t="str">
        <f t="shared" si="133"/>
        <v/>
      </c>
      <c r="AA269" t="str">
        <f t="shared" si="134"/>
        <v xml:space="preserve"> (Beorning)</v>
      </c>
      <c r="AB269" s="1" t="str">
        <f t="shared" si="135"/>
        <v xml:space="preserve">["SAVE_INDEX"] = 170; </v>
      </c>
      <c r="AC269">
        <f>VLOOKUP(D269,Type!A$2:B$16,2,FALSE)</f>
        <v>8</v>
      </c>
      <c r="AD269" t="str">
        <f t="shared" si="136"/>
        <v xml:space="preserve">["TYPE"] =  8; </v>
      </c>
      <c r="AE269" t="str">
        <f t="shared" si="137"/>
        <v xml:space="preserve">["CRV"] = "Class";    </v>
      </c>
      <c r="AF269">
        <f>IF(AND(F269="Class",NOT(ISBLANK(E269))),VLOOKUP(E269,Class!A$1:B$12,2,FALSE),"")</f>
        <v>214</v>
      </c>
      <c r="AG269" t="str">
        <f>IF(AND(F269="Vocation",NOT(ISBLANK(E269))),VLOOKUP(E269,Vocation!A$1:B$8,2,FALSE),"")</f>
        <v/>
      </c>
      <c r="AH269" t="str">
        <f>IF(
  LEN(AF269)=0,
    IF(
    LEN(AG269)=0,
    "  0",
    CONCATENATE(REPT(" ",Vocation!B$12-LEN(AG269)),AG269)),
  CONCATENATE(REPT(" ",Vocation!B$12-LEN(AF269)),AF269))</f>
        <v>214</v>
      </c>
      <c r="AI269" t="str">
        <f t="shared" si="138"/>
        <v xml:space="preserve">["SUBTYPE"] = 214; </v>
      </c>
      <c r="AJ269" t="str">
        <f t="shared" si="139"/>
        <v xml:space="preserve">                       </v>
      </c>
      <c r="AK269" t="str">
        <f t="shared" si="140"/>
        <v>0</v>
      </c>
      <c r="AL269" t="str">
        <f t="shared" si="141"/>
        <v xml:space="preserve">["VXP"] = 0; </v>
      </c>
      <c r="AM269" t="str">
        <f t="shared" si="142"/>
        <v>5</v>
      </c>
      <c r="AN269" t="str">
        <f t="shared" si="143"/>
        <v xml:space="preserve">["LP"] =  5; </v>
      </c>
      <c r="AO269" t="str">
        <f t="shared" si="144"/>
        <v>0</v>
      </c>
      <c r="AP269" t="str">
        <f t="shared" si="145"/>
        <v xml:space="preserve">["REP"] = 0; </v>
      </c>
      <c r="AQ269">
        <f>IF(LEN(L269)&gt;0,VLOOKUP(L269,Faction!A$2:B$77,2,FALSE),1)</f>
        <v>1</v>
      </c>
      <c r="AR269" t="str">
        <f t="shared" si="146"/>
        <v xml:space="preserve">["FACTION"] = 1; </v>
      </c>
      <c r="AS269" t="str">
        <f t="shared" si="147"/>
        <v xml:space="preserve">["TIER"] = 1; </v>
      </c>
      <c r="AT269" t="str">
        <f t="shared" si="148"/>
        <v xml:space="preserve">["MIN_LVL"] =  "40"; </v>
      </c>
      <c r="AU269" t="str">
        <f t="shared" si="149"/>
        <v/>
      </c>
      <c r="AV269" t="str">
        <f t="shared" si="150"/>
        <v xml:space="preserve">["NAME"] = { ["EN"] = "Natural Beorn Leadership"; }; </v>
      </c>
      <c r="AW269" t="str">
        <f t="shared" si="151"/>
        <v xml:space="preserve">["LORE"] = { ["EN"] = "As you travel throughout Middle-earth, you learn the customs and ways of the other races. Using that knowledge effectively makes you a better leader."; }; </v>
      </c>
      <c r="AX269" t="str">
        <f t="shared" si="152"/>
        <v xml:space="preserve">["SUMMARY"] = { ["EN"] = "Use Hearten 500 times"; }; </v>
      </c>
      <c r="AY269" t="str">
        <f t="shared" si="153"/>
        <v/>
      </c>
      <c r="AZ269" t="str">
        <f t="shared" si="154"/>
        <v>};</v>
      </c>
    </row>
    <row r="270" spans="1:52" x14ac:dyDescent="0.25">
      <c r="A270">
        <v>1879428328</v>
      </c>
      <c r="B270">
        <v>433</v>
      </c>
      <c r="C270" s="2" t="s">
        <v>123</v>
      </c>
      <c r="D270" t="s">
        <v>22</v>
      </c>
      <c r="E270" t="s">
        <v>3224</v>
      </c>
      <c r="F270" t="s">
        <v>22</v>
      </c>
      <c r="M270" t="s">
        <v>3291</v>
      </c>
      <c r="N270" t="s">
        <v>3252</v>
      </c>
      <c r="O270">
        <v>0</v>
      </c>
      <c r="P270">
        <v>40</v>
      </c>
      <c r="T270" t="str">
        <f t="shared" si="127"/>
        <v>[269] = {["ID"] = 1879428328; }; -- Class Deeds - Tier 7 (Brawler)</v>
      </c>
      <c r="U270" s="1" t="str">
        <f t="shared" si="128"/>
        <v>[269] = {["ID"] = 1879428328; ["SAVE_INDEX"] = 433; ["TYPE"] =  8; ["CRV"] = "Class";    ["SUBTYPE"] = 215;                        ["VXP"] = 0; ["LP"] =  0; ["REP"] = 0; ["FACTION"] = 1; ["TIER"] = 0; ["MIN_LVL"] =  "40"; ["NAME"] = { ["EN"] = "Class Deeds - Tier 7"; }; ["LORE"] = { ["EN"] = "Complete these two deeds to earn a Class Trait Point."; }; ["SUMMARY"] = { ["EN"] = "Complete Ultimate Techniques and Leg Strike"; }; };</v>
      </c>
      <c r="V270">
        <f t="shared" si="129"/>
        <v>269</v>
      </c>
      <c r="W270" t="str">
        <f t="shared" si="130"/>
        <v>[269] = {</v>
      </c>
      <c r="X270" t="str">
        <f t="shared" si="131"/>
        <v xml:space="preserve">["ID"] = 1879428328; </v>
      </c>
      <c r="Y270" t="str">
        <f t="shared" si="132"/>
        <v xml:space="preserve">["ID"] = 1879428328; </v>
      </c>
      <c r="Z270" t="str">
        <f t="shared" si="133"/>
        <v/>
      </c>
      <c r="AA270" t="str">
        <f t="shared" si="134"/>
        <v xml:space="preserve"> (Brawler)</v>
      </c>
      <c r="AB270" s="1" t="str">
        <f t="shared" si="135"/>
        <v xml:space="preserve">["SAVE_INDEX"] = 433; </v>
      </c>
      <c r="AC270">
        <f>VLOOKUP(D270,Type!A$2:B$16,2,FALSE)</f>
        <v>8</v>
      </c>
      <c r="AD270" t="str">
        <f t="shared" si="136"/>
        <v xml:space="preserve">["TYPE"] =  8; </v>
      </c>
      <c r="AE270" t="str">
        <f t="shared" si="137"/>
        <v xml:space="preserve">["CRV"] = "Class";    </v>
      </c>
      <c r="AF270">
        <f>IF(AND(F270="Class",NOT(ISBLANK(E270))),VLOOKUP(E270,Class!A$1:B$12,2,FALSE),"")</f>
        <v>215</v>
      </c>
      <c r="AG270" t="str">
        <f>IF(AND(F270="Vocation",NOT(ISBLANK(E270))),VLOOKUP(E270,Vocation!A$1:B$8,2,FALSE),"")</f>
        <v/>
      </c>
      <c r="AH270" t="str">
        <f>IF(
  LEN(AF270)=0,
    IF(
    LEN(AG270)=0,
    "  0",
    CONCATENATE(REPT(" ",Vocation!B$12-LEN(AG270)),AG270)),
  CONCATENATE(REPT(" ",Vocation!B$12-LEN(AF270)),AF270))</f>
        <v>215</v>
      </c>
      <c r="AI270" t="str">
        <f t="shared" si="138"/>
        <v xml:space="preserve">["SUBTYPE"] = 215; </v>
      </c>
      <c r="AJ270" t="str">
        <f t="shared" si="139"/>
        <v xml:space="preserve">                       </v>
      </c>
      <c r="AK270" t="str">
        <f t="shared" si="140"/>
        <v>0</v>
      </c>
      <c r="AL270" t="str">
        <f t="shared" si="141"/>
        <v xml:space="preserve">["VXP"] = 0; </v>
      </c>
      <c r="AM270" t="str">
        <f t="shared" si="142"/>
        <v>0</v>
      </c>
      <c r="AN270" t="str">
        <f t="shared" si="143"/>
        <v xml:space="preserve">["LP"] =  0; </v>
      </c>
      <c r="AO270" t="str">
        <f t="shared" si="144"/>
        <v>0</v>
      </c>
      <c r="AP270" t="str">
        <f t="shared" si="145"/>
        <v xml:space="preserve">["REP"] = 0; </v>
      </c>
      <c r="AQ270">
        <f>IF(LEN(L270)&gt;0,VLOOKUP(L270,Faction!A$2:B$77,2,FALSE),1)</f>
        <v>1</v>
      </c>
      <c r="AR270" t="str">
        <f t="shared" si="146"/>
        <v xml:space="preserve">["FACTION"] = 1; </v>
      </c>
      <c r="AS270" t="str">
        <f t="shared" si="147"/>
        <v xml:space="preserve">["TIER"] = 0; </v>
      </c>
      <c r="AT270" t="str">
        <f t="shared" si="148"/>
        <v xml:space="preserve">["MIN_LVL"] =  "40"; </v>
      </c>
      <c r="AU270" t="str">
        <f t="shared" si="149"/>
        <v/>
      </c>
      <c r="AV270" t="str">
        <f t="shared" si="150"/>
        <v xml:space="preserve">["NAME"] = { ["EN"] = "Class Deeds - Tier 7"; }; </v>
      </c>
      <c r="AW270" t="str">
        <f t="shared" si="151"/>
        <v xml:space="preserve">["LORE"] = { ["EN"] = "Complete these two deeds to earn a Class Trait Point."; }; </v>
      </c>
      <c r="AX270" t="str">
        <f t="shared" si="152"/>
        <v xml:space="preserve">["SUMMARY"] = { ["EN"] = "Complete Ultimate Techniques and Leg Strike"; }; </v>
      </c>
      <c r="AY270" t="str">
        <f t="shared" si="153"/>
        <v/>
      </c>
      <c r="AZ270" t="str">
        <f t="shared" si="154"/>
        <v>};</v>
      </c>
    </row>
    <row r="271" spans="1:52" x14ac:dyDescent="0.25">
      <c r="A271">
        <v>1879428329</v>
      </c>
      <c r="B271">
        <v>434</v>
      </c>
      <c r="C271" t="s">
        <v>3286</v>
      </c>
      <c r="D271" t="s">
        <v>22</v>
      </c>
      <c r="E271" t="s">
        <v>3224</v>
      </c>
      <c r="F271" t="s">
        <v>22</v>
      </c>
      <c r="J271">
        <v>5</v>
      </c>
      <c r="M271" t="s">
        <v>3288</v>
      </c>
      <c r="N271" t="s">
        <v>3287</v>
      </c>
      <c r="O271">
        <v>1</v>
      </c>
      <c r="P271">
        <v>40</v>
      </c>
      <c r="T271" t="str">
        <f t="shared" si="127"/>
        <v>[270] = {["ID"] = 1879428329; }; -- Ultimate Techniques (Brawler)</v>
      </c>
      <c r="U271" s="1" t="str">
        <f t="shared" si="128"/>
        <v>[270] = {["ID"] = 1879428329; ["SAVE_INDEX"] = 434; ["TYPE"] =  8; ["CRV"] = "Class";    ["SUBTYPE"] = 215;                        ["VXP"] = 0; ["LP"] =  5; ["REP"] = 0; ["FACTION"] = 1; ["TIER"] = 1; ["MIN_LVL"] =  "40"; ["NAME"] = { ["EN"] = "Ultimate Techniques"; }; ["LORE"] = { ["EN"] = "There exist secret techniques that will change the way you fight."; }; ["SUMMARY"] = { ["EN"] = "Use a Capstone skill 100 times"; }; };</v>
      </c>
      <c r="V271">
        <f t="shared" si="129"/>
        <v>270</v>
      </c>
      <c r="W271" t="str">
        <f t="shared" si="130"/>
        <v>[270] = {</v>
      </c>
      <c r="X271" t="str">
        <f t="shared" si="131"/>
        <v xml:space="preserve">["ID"] = 1879428329; </v>
      </c>
      <c r="Y271" t="str">
        <f t="shared" si="132"/>
        <v xml:space="preserve">["ID"] = 1879428329; </v>
      </c>
      <c r="Z271" t="str">
        <f t="shared" si="133"/>
        <v/>
      </c>
      <c r="AA271" t="str">
        <f t="shared" si="134"/>
        <v xml:space="preserve"> (Brawler)</v>
      </c>
      <c r="AB271" s="1" t="str">
        <f t="shared" si="135"/>
        <v xml:space="preserve">["SAVE_INDEX"] = 434; </v>
      </c>
      <c r="AC271">
        <f>VLOOKUP(D271,Type!A$2:B$16,2,FALSE)</f>
        <v>8</v>
      </c>
      <c r="AD271" t="str">
        <f t="shared" si="136"/>
        <v xml:space="preserve">["TYPE"] =  8; </v>
      </c>
      <c r="AE271" t="str">
        <f t="shared" si="137"/>
        <v xml:space="preserve">["CRV"] = "Class";    </v>
      </c>
      <c r="AF271">
        <f>IF(AND(F271="Class",NOT(ISBLANK(E271))),VLOOKUP(E271,Class!A$1:B$12,2,FALSE),"")</f>
        <v>215</v>
      </c>
      <c r="AG271" t="str">
        <f>IF(AND(F271="Vocation",NOT(ISBLANK(E271))),VLOOKUP(E271,Vocation!A$1:B$8,2,FALSE),"")</f>
        <v/>
      </c>
      <c r="AH271" t="str">
        <f>IF(
  LEN(AF271)=0,
    IF(
    LEN(AG271)=0,
    "  0",
    CONCATENATE(REPT(" ",Vocation!B$12-LEN(AG271)),AG271)),
  CONCATENATE(REPT(" ",Vocation!B$12-LEN(AF271)),AF271))</f>
        <v>215</v>
      </c>
      <c r="AI271" t="str">
        <f t="shared" si="138"/>
        <v xml:space="preserve">["SUBTYPE"] = 215; </v>
      </c>
      <c r="AJ271" t="str">
        <f t="shared" si="139"/>
        <v xml:space="preserve">                       </v>
      </c>
      <c r="AK271" t="str">
        <f t="shared" si="140"/>
        <v>0</v>
      </c>
      <c r="AL271" t="str">
        <f t="shared" si="141"/>
        <v xml:space="preserve">["VXP"] = 0; </v>
      </c>
      <c r="AM271" t="str">
        <f t="shared" si="142"/>
        <v>5</v>
      </c>
      <c r="AN271" t="str">
        <f t="shared" si="143"/>
        <v xml:space="preserve">["LP"] =  5; </v>
      </c>
      <c r="AO271" t="str">
        <f t="shared" si="144"/>
        <v>0</v>
      </c>
      <c r="AP271" t="str">
        <f t="shared" si="145"/>
        <v xml:space="preserve">["REP"] = 0; </v>
      </c>
      <c r="AQ271">
        <f>IF(LEN(L271)&gt;0,VLOOKUP(L271,Faction!A$2:B$77,2,FALSE),1)</f>
        <v>1</v>
      </c>
      <c r="AR271" t="str">
        <f t="shared" si="146"/>
        <v xml:space="preserve">["FACTION"] = 1; </v>
      </c>
      <c r="AS271" t="str">
        <f t="shared" si="147"/>
        <v xml:space="preserve">["TIER"] = 1; </v>
      </c>
      <c r="AT271" t="str">
        <f t="shared" si="148"/>
        <v xml:space="preserve">["MIN_LVL"] =  "40"; </v>
      </c>
      <c r="AU271" t="str">
        <f t="shared" si="149"/>
        <v/>
      </c>
      <c r="AV271" t="str">
        <f t="shared" si="150"/>
        <v xml:space="preserve">["NAME"] = { ["EN"] = "Ultimate Techniques"; }; </v>
      </c>
      <c r="AW271" t="str">
        <f t="shared" si="151"/>
        <v xml:space="preserve">["LORE"] = { ["EN"] = "There exist secret techniques that will change the way you fight."; }; </v>
      </c>
      <c r="AX271" t="str">
        <f t="shared" si="152"/>
        <v xml:space="preserve">["SUMMARY"] = { ["EN"] = "Use a Capstone skill 100 times"; }; </v>
      </c>
      <c r="AY271" t="str">
        <f t="shared" si="153"/>
        <v/>
      </c>
      <c r="AZ271" t="str">
        <f t="shared" si="154"/>
        <v>};</v>
      </c>
    </row>
    <row r="272" spans="1:52" x14ac:dyDescent="0.25">
      <c r="A272">
        <v>1879428310</v>
      </c>
      <c r="B272">
        <v>435</v>
      </c>
      <c r="C272" t="s">
        <v>3289</v>
      </c>
      <c r="D272" t="s">
        <v>22</v>
      </c>
      <c r="E272" t="s">
        <v>3224</v>
      </c>
      <c r="F272" t="s">
        <v>22</v>
      </c>
      <c r="J272">
        <v>5</v>
      </c>
      <c r="M272" t="s">
        <v>3290</v>
      </c>
      <c r="N272" s="4" t="s">
        <v>3311</v>
      </c>
      <c r="O272">
        <v>1</v>
      </c>
      <c r="P272">
        <v>40</v>
      </c>
      <c r="T272" t="str">
        <f t="shared" si="127"/>
        <v>[271] = {["ID"] = 1879428310; }; -- Leg Strike (Brawler)</v>
      </c>
      <c r="U272" s="1" t="str">
        <f t="shared" si="128"/>
        <v>[271] = {["ID"] = 1879428310; ["SAVE_INDEX"] = 435; ["TYPE"] =  8; ["CRV"] = "Class";    ["SUBTYPE"] = 215;                        ["VXP"] = 0; ["LP"] =  5; ["REP"] = 0; ["FACTION"] = 1; ["TIER"] = 1; ["MIN_LVL"] =  "40"; ["NAME"] = { ["EN"] = "Leg Strike"; }; ["LORE"] = { ["EN"] = "'Punching is great, but have you tried kicking?' - Unknown Brawler"; }; ["SUMMARY"] = { ["EN"] = "Use Vicious Knee or Helm's Hammer 150 times"; }; };</v>
      </c>
      <c r="V272">
        <f t="shared" si="129"/>
        <v>271</v>
      </c>
      <c r="W272" t="str">
        <f t="shared" si="130"/>
        <v>[271] = {</v>
      </c>
      <c r="X272" t="str">
        <f t="shared" si="131"/>
        <v xml:space="preserve">["ID"] = 1879428310; </v>
      </c>
      <c r="Y272" t="str">
        <f t="shared" si="132"/>
        <v xml:space="preserve">["ID"] = 1879428310; </v>
      </c>
      <c r="Z272" t="str">
        <f t="shared" si="133"/>
        <v/>
      </c>
      <c r="AA272" t="str">
        <f t="shared" si="134"/>
        <v xml:space="preserve"> (Brawler)</v>
      </c>
      <c r="AB272" s="1" t="str">
        <f t="shared" si="135"/>
        <v xml:space="preserve">["SAVE_INDEX"] = 435; </v>
      </c>
      <c r="AC272">
        <f>VLOOKUP(D272,Type!A$2:B$16,2,FALSE)</f>
        <v>8</v>
      </c>
      <c r="AD272" t="str">
        <f t="shared" si="136"/>
        <v xml:space="preserve">["TYPE"] =  8; </v>
      </c>
      <c r="AE272" t="str">
        <f t="shared" si="137"/>
        <v xml:space="preserve">["CRV"] = "Class";    </v>
      </c>
      <c r="AF272">
        <f>IF(AND(F272="Class",NOT(ISBLANK(E272))),VLOOKUP(E272,Class!A$1:B$12,2,FALSE),"")</f>
        <v>215</v>
      </c>
      <c r="AG272" t="str">
        <f>IF(AND(F272="Vocation",NOT(ISBLANK(E272))),VLOOKUP(E272,Vocation!A$1:B$8,2,FALSE),"")</f>
        <v/>
      </c>
      <c r="AH272" t="str">
        <f>IF(
  LEN(AF272)=0,
    IF(
    LEN(AG272)=0,
    "  0",
    CONCATENATE(REPT(" ",Vocation!B$12-LEN(AG272)),AG272)),
  CONCATENATE(REPT(" ",Vocation!B$12-LEN(AF272)),AF272))</f>
        <v>215</v>
      </c>
      <c r="AI272" t="str">
        <f t="shared" si="138"/>
        <v xml:space="preserve">["SUBTYPE"] = 215; </v>
      </c>
      <c r="AJ272" t="str">
        <f t="shared" si="139"/>
        <v xml:space="preserve">                       </v>
      </c>
      <c r="AK272" t="str">
        <f t="shared" si="140"/>
        <v>0</v>
      </c>
      <c r="AL272" t="str">
        <f t="shared" si="141"/>
        <v xml:space="preserve">["VXP"] = 0; </v>
      </c>
      <c r="AM272" t="str">
        <f t="shared" si="142"/>
        <v>5</v>
      </c>
      <c r="AN272" t="str">
        <f t="shared" si="143"/>
        <v xml:space="preserve">["LP"] =  5; </v>
      </c>
      <c r="AO272" t="str">
        <f t="shared" si="144"/>
        <v>0</v>
      </c>
      <c r="AP272" t="str">
        <f t="shared" si="145"/>
        <v xml:space="preserve">["REP"] = 0; </v>
      </c>
      <c r="AQ272">
        <f>IF(LEN(L272)&gt;0,VLOOKUP(L272,Faction!A$2:B$77,2,FALSE),1)</f>
        <v>1</v>
      </c>
      <c r="AR272" t="str">
        <f t="shared" si="146"/>
        <v xml:space="preserve">["FACTION"] = 1; </v>
      </c>
      <c r="AS272" t="str">
        <f t="shared" si="147"/>
        <v xml:space="preserve">["TIER"] = 1; </v>
      </c>
      <c r="AT272" t="str">
        <f t="shared" si="148"/>
        <v xml:space="preserve">["MIN_LVL"] =  "40"; </v>
      </c>
      <c r="AU272" t="str">
        <f t="shared" si="149"/>
        <v/>
      </c>
      <c r="AV272" t="str">
        <f t="shared" si="150"/>
        <v xml:space="preserve">["NAME"] = { ["EN"] = "Leg Strike"; }; </v>
      </c>
      <c r="AW272" t="str">
        <f t="shared" si="151"/>
        <v xml:space="preserve">["LORE"] = { ["EN"] = "'Punching is great, but have you tried kicking?' - Unknown Brawler"; }; </v>
      </c>
      <c r="AX272" t="str">
        <f t="shared" si="152"/>
        <v xml:space="preserve">["SUMMARY"] = { ["EN"] = "Use Vicious Knee or Helm's Hammer 150 times"; }; </v>
      </c>
      <c r="AY272" t="str">
        <f t="shared" si="153"/>
        <v/>
      </c>
      <c r="AZ272" t="str">
        <f t="shared" si="154"/>
        <v>};</v>
      </c>
    </row>
    <row r="273" spans="1:52" x14ac:dyDescent="0.25">
      <c r="A273">
        <v>1879277115</v>
      </c>
      <c r="B273">
        <v>352</v>
      </c>
      <c r="C273" s="2" t="s">
        <v>123</v>
      </c>
      <c r="D273" t="s">
        <v>22</v>
      </c>
      <c r="E273" t="s">
        <v>145</v>
      </c>
      <c r="F273" t="s">
        <v>22</v>
      </c>
      <c r="J273">
        <v>0</v>
      </c>
      <c r="M273" t="s">
        <v>2832</v>
      </c>
      <c r="N273" t="s">
        <v>2047</v>
      </c>
      <c r="O273">
        <v>0</v>
      </c>
      <c r="P273">
        <v>40</v>
      </c>
      <c r="T273" t="str">
        <f t="shared" si="127"/>
        <v>[272] = {["ID"] = 1879277115; }; -- Class Deeds - Tier 7 (Burglar)</v>
      </c>
      <c r="U273" s="1" t="str">
        <f t="shared" si="128"/>
        <v>[272] = {["ID"] = 1879277115; ["SAVE_INDEX"] = 352; ["TYPE"] =  8; ["CRV"] = "Class";    ["SUBTYPE"] =  40;                        ["VXP"] = 0; ["LP"] =  0; ["REP"] = 0; ["FACTION"] = 1; ["TIER"] = 0; ["MIN_LVL"] =  "40"; ["NAME"] = { ["EN"] = "Class Deeds - Tier 7"; }; ["LORE"] = { ["EN"] = "Complete these three deeds to earn a Class Trait Point."; }; ["SUMMARY"] = { ["EN"] = "Complete Better and Better, Resistance is Futile, and Finish What You Started"; }; };</v>
      </c>
      <c r="V273">
        <f t="shared" si="129"/>
        <v>272</v>
      </c>
      <c r="W273" t="str">
        <f t="shared" si="130"/>
        <v>[272] = {</v>
      </c>
      <c r="X273" t="str">
        <f t="shared" si="131"/>
        <v xml:space="preserve">["ID"] = 1879277115; </v>
      </c>
      <c r="Y273" t="str">
        <f t="shared" si="132"/>
        <v xml:space="preserve">["ID"] = 1879277115; </v>
      </c>
      <c r="Z273" t="str">
        <f t="shared" si="133"/>
        <v/>
      </c>
      <c r="AA273" t="str">
        <f t="shared" si="134"/>
        <v xml:space="preserve"> (Burglar)</v>
      </c>
      <c r="AB273" s="1" t="str">
        <f t="shared" si="135"/>
        <v xml:space="preserve">["SAVE_INDEX"] = 352; </v>
      </c>
      <c r="AC273">
        <f>VLOOKUP(D273,Type!A$2:B$16,2,FALSE)</f>
        <v>8</v>
      </c>
      <c r="AD273" t="str">
        <f t="shared" si="136"/>
        <v xml:space="preserve">["TYPE"] =  8; </v>
      </c>
      <c r="AE273" t="str">
        <f t="shared" si="137"/>
        <v xml:space="preserve">["CRV"] = "Class";    </v>
      </c>
      <c r="AF273">
        <f>IF(AND(F273="Class",NOT(ISBLANK(E273))),VLOOKUP(E273,Class!A$1:B$12,2,FALSE),"")</f>
        <v>40</v>
      </c>
      <c r="AG273" t="str">
        <f>IF(AND(F273="Vocation",NOT(ISBLANK(E273))),VLOOKUP(E273,Vocation!A$1:B$8,2,FALSE),"")</f>
        <v/>
      </c>
      <c r="AH273" t="str">
        <f>IF(
  LEN(AF273)=0,
    IF(
    LEN(AG273)=0,
    "  0",
    CONCATENATE(REPT(" ",Vocation!B$12-LEN(AG273)),AG273)),
  CONCATENATE(REPT(" ",Vocation!B$12-LEN(AF273)),AF273))</f>
        <v xml:space="preserve"> 40</v>
      </c>
      <c r="AI273" t="str">
        <f t="shared" si="138"/>
        <v xml:space="preserve">["SUBTYPE"] =  40; </v>
      </c>
      <c r="AJ273" t="str">
        <f t="shared" si="139"/>
        <v xml:space="preserve">                       </v>
      </c>
      <c r="AK273" t="str">
        <f t="shared" si="140"/>
        <v>0</v>
      </c>
      <c r="AL273" t="str">
        <f t="shared" si="141"/>
        <v xml:space="preserve">["VXP"] = 0; </v>
      </c>
      <c r="AM273" t="str">
        <f t="shared" si="142"/>
        <v>0</v>
      </c>
      <c r="AN273" t="str">
        <f t="shared" si="143"/>
        <v xml:space="preserve">["LP"] =  0; </v>
      </c>
      <c r="AO273" t="str">
        <f t="shared" si="144"/>
        <v>0</v>
      </c>
      <c r="AP273" t="str">
        <f t="shared" si="145"/>
        <v xml:space="preserve">["REP"] = 0; </v>
      </c>
      <c r="AQ273">
        <f>IF(LEN(L273)&gt;0,VLOOKUP(L273,Faction!A$2:B$77,2,FALSE),1)</f>
        <v>1</v>
      </c>
      <c r="AR273" t="str">
        <f t="shared" si="146"/>
        <v xml:space="preserve">["FACTION"] = 1; </v>
      </c>
      <c r="AS273" t="str">
        <f t="shared" si="147"/>
        <v xml:space="preserve">["TIER"] = 0; </v>
      </c>
      <c r="AT273" t="str">
        <f t="shared" si="148"/>
        <v xml:space="preserve">["MIN_LVL"] =  "40"; </v>
      </c>
      <c r="AU273" t="str">
        <f t="shared" si="149"/>
        <v/>
      </c>
      <c r="AV273" t="str">
        <f t="shared" si="150"/>
        <v xml:space="preserve">["NAME"] = { ["EN"] = "Class Deeds - Tier 7"; }; </v>
      </c>
      <c r="AW273" t="str">
        <f t="shared" si="151"/>
        <v xml:space="preserve">["LORE"] = { ["EN"] = "Complete these three deeds to earn a Class Trait Point."; }; </v>
      </c>
      <c r="AX273" t="str">
        <f t="shared" si="152"/>
        <v xml:space="preserve">["SUMMARY"] = { ["EN"] = "Complete Better and Better, Resistance is Futile, and Finish What You Started"; }; </v>
      </c>
      <c r="AY273" t="str">
        <f t="shared" si="153"/>
        <v/>
      </c>
      <c r="AZ273" t="str">
        <f t="shared" si="154"/>
        <v>};</v>
      </c>
    </row>
    <row r="274" spans="1:52" x14ac:dyDescent="0.25">
      <c r="A274">
        <v>1879277423</v>
      </c>
      <c r="B274">
        <v>171</v>
      </c>
      <c r="C274" t="s">
        <v>199</v>
      </c>
      <c r="D274" t="s">
        <v>22</v>
      </c>
      <c r="E274" t="s">
        <v>145</v>
      </c>
      <c r="F274" t="s">
        <v>22</v>
      </c>
      <c r="J274">
        <v>5</v>
      </c>
      <c r="M274" t="s">
        <v>202</v>
      </c>
      <c r="N274" t="s">
        <v>2096</v>
      </c>
      <c r="O274">
        <v>1</v>
      </c>
      <c r="P274">
        <v>40</v>
      </c>
      <c r="T274" t="str">
        <f t="shared" si="127"/>
        <v>[273] = {["ID"] = 1879277423; }; -- Better and Better (Burglar)</v>
      </c>
      <c r="U274" s="1" t="str">
        <f t="shared" si="128"/>
        <v>[273] = {["ID"] = 1879277423; ["SAVE_INDEX"] = 171; ["TYPE"] =  8; ["CRV"] = "Class";    ["SUBTYPE"] =  40;                        ["VXP"] = 0; ["LP"] =  5; ["REP"] = 0; ["FACTION"] = 1; ["TIER"] = 1; ["MIN_LVL"] =  "40"; ["NAME"] = { ["EN"] = "Better and Better"; }; ["LORE"] = { ["EN"] = "With each blow you improve and become more dangerous to your foes."; }; ["SUMMARY"] = { ["EN"] = "Use Critical Hit Chain opening skills 150 times"; }; };</v>
      </c>
      <c r="V274">
        <f t="shared" si="129"/>
        <v>273</v>
      </c>
      <c r="W274" t="str">
        <f t="shared" si="130"/>
        <v>[273] = {</v>
      </c>
      <c r="X274" t="str">
        <f t="shared" si="131"/>
        <v xml:space="preserve">["ID"] = 1879277423; </v>
      </c>
      <c r="Y274" t="str">
        <f t="shared" si="132"/>
        <v xml:space="preserve">["ID"] = 1879277423; </v>
      </c>
      <c r="Z274" t="str">
        <f t="shared" si="133"/>
        <v/>
      </c>
      <c r="AA274" t="str">
        <f t="shared" si="134"/>
        <v xml:space="preserve"> (Burglar)</v>
      </c>
      <c r="AB274" s="1" t="str">
        <f t="shared" si="135"/>
        <v xml:space="preserve">["SAVE_INDEX"] = 171; </v>
      </c>
      <c r="AC274">
        <f>VLOOKUP(D274,Type!A$2:B$16,2,FALSE)</f>
        <v>8</v>
      </c>
      <c r="AD274" t="str">
        <f t="shared" si="136"/>
        <v xml:space="preserve">["TYPE"] =  8; </v>
      </c>
      <c r="AE274" t="str">
        <f t="shared" si="137"/>
        <v xml:space="preserve">["CRV"] = "Class";    </v>
      </c>
      <c r="AF274">
        <f>IF(AND(F274="Class",NOT(ISBLANK(E274))),VLOOKUP(E274,Class!A$1:B$12,2,FALSE),"")</f>
        <v>40</v>
      </c>
      <c r="AG274" t="str">
        <f>IF(AND(F274="Vocation",NOT(ISBLANK(E274))),VLOOKUP(E274,Vocation!A$1:B$8,2,FALSE),"")</f>
        <v/>
      </c>
      <c r="AH274" t="str">
        <f>IF(
  LEN(AF274)=0,
    IF(
    LEN(AG274)=0,
    "  0",
    CONCATENATE(REPT(" ",Vocation!B$12-LEN(AG274)),AG274)),
  CONCATENATE(REPT(" ",Vocation!B$12-LEN(AF274)),AF274))</f>
        <v xml:space="preserve"> 40</v>
      </c>
      <c r="AI274" t="str">
        <f t="shared" si="138"/>
        <v xml:space="preserve">["SUBTYPE"] =  40; </v>
      </c>
      <c r="AJ274" t="str">
        <f t="shared" si="139"/>
        <v xml:space="preserve">                       </v>
      </c>
      <c r="AK274" t="str">
        <f t="shared" si="140"/>
        <v>0</v>
      </c>
      <c r="AL274" t="str">
        <f t="shared" si="141"/>
        <v xml:space="preserve">["VXP"] = 0; </v>
      </c>
      <c r="AM274" t="str">
        <f t="shared" si="142"/>
        <v>5</v>
      </c>
      <c r="AN274" t="str">
        <f t="shared" si="143"/>
        <v xml:space="preserve">["LP"] =  5; </v>
      </c>
      <c r="AO274" t="str">
        <f t="shared" si="144"/>
        <v>0</v>
      </c>
      <c r="AP274" t="str">
        <f t="shared" si="145"/>
        <v xml:space="preserve">["REP"] = 0; </v>
      </c>
      <c r="AQ274">
        <f>IF(LEN(L274)&gt;0,VLOOKUP(L274,Faction!A$2:B$77,2,FALSE),1)</f>
        <v>1</v>
      </c>
      <c r="AR274" t="str">
        <f t="shared" si="146"/>
        <v xml:space="preserve">["FACTION"] = 1; </v>
      </c>
      <c r="AS274" t="str">
        <f t="shared" si="147"/>
        <v xml:space="preserve">["TIER"] = 1; </v>
      </c>
      <c r="AT274" t="str">
        <f t="shared" si="148"/>
        <v xml:space="preserve">["MIN_LVL"] =  "40"; </v>
      </c>
      <c r="AU274" t="str">
        <f t="shared" si="149"/>
        <v/>
      </c>
      <c r="AV274" t="str">
        <f t="shared" si="150"/>
        <v xml:space="preserve">["NAME"] = { ["EN"] = "Better and Better"; }; </v>
      </c>
      <c r="AW274" t="str">
        <f t="shared" si="151"/>
        <v xml:space="preserve">["LORE"] = { ["EN"] = "With each blow you improve and become more dangerous to your foes."; }; </v>
      </c>
      <c r="AX274" t="str">
        <f t="shared" si="152"/>
        <v xml:space="preserve">["SUMMARY"] = { ["EN"] = "Use Critical Hit Chain opening skills 150 times"; }; </v>
      </c>
      <c r="AY274" t="str">
        <f t="shared" si="153"/>
        <v/>
      </c>
      <c r="AZ274" t="str">
        <f t="shared" si="154"/>
        <v>};</v>
      </c>
    </row>
    <row r="275" spans="1:52" x14ac:dyDescent="0.25">
      <c r="A275">
        <v>1879277429</v>
      </c>
      <c r="B275">
        <v>172</v>
      </c>
      <c r="C275" t="s">
        <v>200</v>
      </c>
      <c r="D275" t="s">
        <v>22</v>
      </c>
      <c r="E275" t="s">
        <v>145</v>
      </c>
      <c r="F275" t="s">
        <v>22</v>
      </c>
      <c r="J275">
        <v>5</v>
      </c>
      <c r="M275" t="s">
        <v>2081</v>
      </c>
      <c r="N275" t="s">
        <v>2097</v>
      </c>
      <c r="O275">
        <v>1</v>
      </c>
      <c r="P275">
        <v>40</v>
      </c>
      <c r="T275" t="str">
        <f t="shared" si="127"/>
        <v>[274] = {["ID"] = 1879277429; }; -- Resistance is Futile (Burglar)</v>
      </c>
      <c r="U275" s="1" t="str">
        <f t="shared" si="128"/>
        <v>[274] = {["ID"] = 1879277429; ["SAVE_INDEX"] = 172; ["TYPE"] =  8; ["CRV"] = "Class";    ["SUBTYPE"] =  40;                        ["VXP"] = 0; ["LP"] =  5; ["REP"] = 0; ["FACTION"] = 1; ["TIER"] = 1; ["MIN_LVL"] =  "40"; ["NAME"] = { ["EN"] = "Resistance is Futile"; }; ["LORE"] = { ["EN"] = "No matter how hard your opponents fight back, your resolve will always win out in the end."; }; ["SUMMARY"] = { ["EN"] = "Use Riddle or Trick removal skills 200 times"; }; };</v>
      </c>
      <c r="V275">
        <f t="shared" si="129"/>
        <v>274</v>
      </c>
      <c r="W275" t="str">
        <f t="shared" si="130"/>
        <v>[274] = {</v>
      </c>
      <c r="X275" t="str">
        <f t="shared" si="131"/>
        <v xml:space="preserve">["ID"] = 1879277429; </v>
      </c>
      <c r="Y275" t="str">
        <f t="shared" si="132"/>
        <v xml:space="preserve">["ID"] = 1879277429; </v>
      </c>
      <c r="Z275" t="str">
        <f t="shared" si="133"/>
        <v/>
      </c>
      <c r="AA275" t="str">
        <f t="shared" si="134"/>
        <v xml:space="preserve"> (Burglar)</v>
      </c>
      <c r="AB275" s="1" t="str">
        <f t="shared" si="135"/>
        <v xml:space="preserve">["SAVE_INDEX"] = 172; </v>
      </c>
      <c r="AC275">
        <f>VLOOKUP(D275,Type!A$2:B$16,2,FALSE)</f>
        <v>8</v>
      </c>
      <c r="AD275" t="str">
        <f t="shared" si="136"/>
        <v xml:space="preserve">["TYPE"] =  8; </v>
      </c>
      <c r="AE275" t="str">
        <f t="shared" si="137"/>
        <v xml:space="preserve">["CRV"] = "Class";    </v>
      </c>
      <c r="AF275">
        <f>IF(AND(F275="Class",NOT(ISBLANK(E275))),VLOOKUP(E275,Class!A$1:B$12,2,FALSE),"")</f>
        <v>40</v>
      </c>
      <c r="AG275" t="str">
        <f>IF(AND(F275="Vocation",NOT(ISBLANK(E275))),VLOOKUP(E275,Vocation!A$1:B$8,2,FALSE),"")</f>
        <v/>
      </c>
      <c r="AH275" t="str">
        <f>IF(
  LEN(AF275)=0,
    IF(
    LEN(AG275)=0,
    "  0",
    CONCATENATE(REPT(" ",Vocation!B$12-LEN(AG275)),AG275)),
  CONCATENATE(REPT(" ",Vocation!B$12-LEN(AF275)),AF275))</f>
        <v xml:space="preserve"> 40</v>
      </c>
      <c r="AI275" t="str">
        <f t="shared" si="138"/>
        <v xml:space="preserve">["SUBTYPE"] =  40; </v>
      </c>
      <c r="AJ275" t="str">
        <f t="shared" si="139"/>
        <v xml:space="preserve">                       </v>
      </c>
      <c r="AK275" t="str">
        <f t="shared" si="140"/>
        <v>0</v>
      </c>
      <c r="AL275" t="str">
        <f t="shared" si="141"/>
        <v xml:space="preserve">["VXP"] = 0; </v>
      </c>
      <c r="AM275" t="str">
        <f t="shared" si="142"/>
        <v>5</v>
      </c>
      <c r="AN275" t="str">
        <f t="shared" si="143"/>
        <v xml:space="preserve">["LP"] =  5; </v>
      </c>
      <c r="AO275" t="str">
        <f t="shared" si="144"/>
        <v>0</v>
      </c>
      <c r="AP275" t="str">
        <f t="shared" si="145"/>
        <v xml:space="preserve">["REP"] = 0; </v>
      </c>
      <c r="AQ275">
        <f>IF(LEN(L275)&gt;0,VLOOKUP(L275,Faction!A$2:B$77,2,FALSE),1)</f>
        <v>1</v>
      </c>
      <c r="AR275" t="str">
        <f t="shared" si="146"/>
        <v xml:space="preserve">["FACTION"] = 1; </v>
      </c>
      <c r="AS275" t="str">
        <f t="shared" si="147"/>
        <v xml:space="preserve">["TIER"] = 1; </v>
      </c>
      <c r="AT275" t="str">
        <f t="shared" si="148"/>
        <v xml:space="preserve">["MIN_LVL"] =  "40"; </v>
      </c>
      <c r="AU275" t="str">
        <f t="shared" si="149"/>
        <v/>
      </c>
      <c r="AV275" t="str">
        <f t="shared" si="150"/>
        <v xml:space="preserve">["NAME"] = { ["EN"] = "Resistance is Futile"; }; </v>
      </c>
      <c r="AW275" t="str">
        <f t="shared" si="151"/>
        <v xml:space="preserve">["LORE"] = { ["EN"] = "No matter how hard your opponents fight back, your resolve will always win out in the end."; }; </v>
      </c>
      <c r="AX275" t="str">
        <f t="shared" si="152"/>
        <v xml:space="preserve">["SUMMARY"] = { ["EN"] = "Use Riddle or Trick removal skills 200 times"; }; </v>
      </c>
      <c r="AY275" t="str">
        <f t="shared" si="153"/>
        <v/>
      </c>
      <c r="AZ275" t="str">
        <f t="shared" si="154"/>
        <v>};</v>
      </c>
    </row>
    <row r="276" spans="1:52" x14ac:dyDescent="0.25">
      <c r="A276">
        <v>1879277426</v>
      </c>
      <c r="B276">
        <v>173</v>
      </c>
      <c r="C276" t="s">
        <v>201</v>
      </c>
      <c r="D276" t="s">
        <v>22</v>
      </c>
      <c r="E276" t="s">
        <v>145</v>
      </c>
      <c r="F276" t="s">
        <v>22</v>
      </c>
      <c r="J276">
        <v>5</v>
      </c>
      <c r="M276" t="s">
        <v>203</v>
      </c>
      <c r="N276" t="s">
        <v>2949</v>
      </c>
      <c r="O276">
        <v>1</v>
      </c>
      <c r="P276">
        <v>30</v>
      </c>
      <c r="T276" t="str">
        <f t="shared" si="127"/>
        <v>[275] = {["ID"] = 1879277426; }; -- Finish What You Started (Burglar)</v>
      </c>
      <c r="U276" s="1" t="str">
        <f t="shared" si="128"/>
        <v>[275] = {["ID"] = 1879277426; ["SAVE_INDEX"] = 173; ["TYPE"] =  8; ["CRV"] = "Class";    ["SUBTYPE"] =  40;                        ["VXP"] = 0; ["LP"] =  5; ["REP"] = 0; ["FACTION"] = 1; ["TIER"] = 1; ["MIN_LVL"] =  "30"; ["NAME"] = { ["EN"] = "Finish What You Started"; }; ["LORE"] = { ["EN"] = "An explosive start can be ruined if you do not follow through. Make sure you finish what you started."; }; ["SUMMARY"] = { ["EN"] = "Use Critical Hit Chain finishing skills 150 times"; }; };</v>
      </c>
      <c r="V276">
        <f t="shared" si="129"/>
        <v>275</v>
      </c>
      <c r="W276" t="str">
        <f t="shared" si="130"/>
        <v>[275] = {</v>
      </c>
      <c r="X276" t="str">
        <f t="shared" si="131"/>
        <v xml:space="preserve">["ID"] = 1879277426; </v>
      </c>
      <c r="Y276" t="str">
        <f t="shared" si="132"/>
        <v xml:space="preserve">["ID"] = 1879277426; </v>
      </c>
      <c r="Z276" t="str">
        <f t="shared" si="133"/>
        <v/>
      </c>
      <c r="AA276" t="str">
        <f t="shared" si="134"/>
        <v xml:space="preserve"> (Burglar)</v>
      </c>
      <c r="AB276" s="1" t="str">
        <f t="shared" si="135"/>
        <v xml:space="preserve">["SAVE_INDEX"] = 173; </v>
      </c>
      <c r="AC276">
        <f>VLOOKUP(D276,Type!A$2:B$16,2,FALSE)</f>
        <v>8</v>
      </c>
      <c r="AD276" t="str">
        <f t="shared" si="136"/>
        <v xml:space="preserve">["TYPE"] =  8; </v>
      </c>
      <c r="AE276" t="str">
        <f t="shared" si="137"/>
        <v xml:space="preserve">["CRV"] = "Class";    </v>
      </c>
      <c r="AF276">
        <f>IF(AND(F276="Class",NOT(ISBLANK(E276))),VLOOKUP(E276,Class!A$1:B$12,2,FALSE),"")</f>
        <v>40</v>
      </c>
      <c r="AG276" t="str">
        <f>IF(AND(F276="Vocation",NOT(ISBLANK(E276))),VLOOKUP(E276,Vocation!A$1:B$8,2,FALSE),"")</f>
        <v/>
      </c>
      <c r="AH276" t="str">
        <f>IF(
  LEN(AF276)=0,
    IF(
    LEN(AG276)=0,
    "  0",
    CONCATENATE(REPT(" ",Vocation!B$12-LEN(AG276)),AG276)),
  CONCATENATE(REPT(" ",Vocation!B$12-LEN(AF276)),AF276))</f>
        <v xml:space="preserve"> 40</v>
      </c>
      <c r="AI276" t="str">
        <f t="shared" si="138"/>
        <v xml:space="preserve">["SUBTYPE"] =  40; </v>
      </c>
      <c r="AJ276" t="str">
        <f t="shared" si="139"/>
        <v xml:space="preserve">                       </v>
      </c>
      <c r="AK276" t="str">
        <f t="shared" si="140"/>
        <v>0</v>
      </c>
      <c r="AL276" t="str">
        <f t="shared" si="141"/>
        <v xml:space="preserve">["VXP"] = 0; </v>
      </c>
      <c r="AM276" t="str">
        <f t="shared" si="142"/>
        <v>5</v>
      </c>
      <c r="AN276" t="str">
        <f t="shared" si="143"/>
        <v xml:space="preserve">["LP"] =  5; </v>
      </c>
      <c r="AO276" t="str">
        <f t="shared" si="144"/>
        <v>0</v>
      </c>
      <c r="AP276" t="str">
        <f t="shared" si="145"/>
        <v xml:space="preserve">["REP"] = 0; </v>
      </c>
      <c r="AQ276">
        <f>IF(LEN(L276)&gt;0,VLOOKUP(L276,Faction!A$2:B$77,2,FALSE),1)</f>
        <v>1</v>
      </c>
      <c r="AR276" t="str">
        <f t="shared" si="146"/>
        <v xml:space="preserve">["FACTION"] = 1; </v>
      </c>
      <c r="AS276" t="str">
        <f t="shared" si="147"/>
        <v xml:space="preserve">["TIER"] = 1; </v>
      </c>
      <c r="AT276" t="str">
        <f t="shared" si="148"/>
        <v xml:space="preserve">["MIN_LVL"] =  "30"; </v>
      </c>
      <c r="AU276" t="str">
        <f t="shared" si="149"/>
        <v/>
      </c>
      <c r="AV276" t="str">
        <f t="shared" si="150"/>
        <v xml:space="preserve">["NAME"] = { ["EN"] = "Finish What You Started"; }; </v>
      </c>
      <c r="AW276" t="str">
        <f t="shared" si="151"/>
        <v xml:space="preserve">["LORE"] = { ["EN"] = "An explosive start can be ruined if you do not follow through. Make sure you finish what you started."; }; </v>
      </c>
      <c r="AX276" t="str">
        <f t="shared" si="152"/>
        <v xml:space="preserve">["SUMMARY"] = { ["EN"] = "Use Critical Hit Chain finishing skills 150 times"; }; </v>
      </c>
      <c r="AY276" t="str">
        <f t="shared" si="153"/>
        <v/>
      </c>
      <c r="AZ276" t="str">
        <f t="shared" si="154"/>
        <v>};</v>
      </c>
    </row>
    <row r="277" spans="1:52" x14ac:dyDescent="0.25">
      <c r="A277">
        <v>1879277133</v>
      </c>
      <c r="B277">
        <v>353</v>
      </c>
      <c r="C277" s="2" t="s">
        <v>123</v>
      </c>
      <c r="D277" t="s">
        <v>22</v>
      </c>
      <c r="E277" t="s">
        <v>286</v>
      </c>
      <c r="F277" t="s">
        <v>22</v>
      </c>
      <c r="J277">
        <v>0</v>
      </c>
      <c r="M277" t="s">
        <v>2833</v>
      </c>
      <c r="N277" t="s">
        <v>2047</v>
      </c>
      <c r="O277">
        <v>0</v>
      </c>
      <c r="P277">
        <v>40</v>
      </c>
      <c r="T277" t="str">
        <f t="shared" si="127"/>
        <v>[276] = {["ID"] = 1879277133; }; -- Class Deeds - Tier 7 (Captain)</v>
      </c>
      <c r="U277" s="1" t="str">
        <f t="shared" si="128"/>
        <v>[276] = {["ID"] = 1879277133; ["SAVE_INDEX"] = 353; ["TYPE"] =  8; ["CRV"] = "Class";    ["SUBTYPE"] =  24;                        ["VXP"] = 0; ["LP"] =  0; ["REP"] = 0; ["FACTION"] = 1; ["TIER"] = 0; ["MIN_LVL"] =  "40"; ["NAME"] = { ["EN"] = "Class Deeds - Tier 7"; }; ["LORE"] = { ["EN"] = "Complete these three deeds to earn a Class Trait Point."; }; ["SUMMARY"] = { ["EN"] = "Complete Tactical Prowess, Deeds before Words, and Never in Doubt"; }; };</v>
      </c>
      <c r="V277">
        <f t="shared" si="129"/>
        <v>276</v>
      </c>
      <c r="W277" t="str">
        <f t="shared" si="130"/>
        <v>[276] = {</v>
      </c>
      <c r="X277" t="str">
        <f t="shared" si="131"/>
        <v xml:space="preserve">["ID"] = 1879277133; </v>
      </c>
      <c r="Y277" t="str">
        <f t="shared" si="132"/>
        <v xml:space="preserve">["ID"] = 1879277133; </v>
      </c>
      <c r="Z277" t="str">
        <f t="shared" si="133"/>
        <v/>
      </c>
      <c r="AA277" t="str">
        <f t="shared" si="134"/>
        <v xml:space="preserve"> (Captain)</v>
      </c>
      <c r="AB277" s="1" t="str">
        <f t="shared" si="135"/>
        <v xml:space="preserve">["SAVE_INDEX"] = 353; </v>
      </c>
      <c r="AC277">
        <f>VLOOKUP(D277,Type!A$2:B$16,2,FALSE)</f>
        <v>8</v>
      </c>
      <c r="AD277" t="str">
        <f t="shared" si="136"/>
        <v xml:space="preserve">["TYPE"] =  8; </v>
      </c>
      <c r="AE277" t="str">
        <f t="shared" si="137"/>
        <v xml:space="preserve">["CRV"] = "Class";    </v>
      </c>
      <c r="AF277">
        <f>IF(AND(F277="Class",NOT(ISBLANK(E277))),VLOOKUP(E277,Class!A$1:B$12,2,FALSE),"")</f>
        <v>24</v>
      </c>
      <c r="AG277" t="str">
        <f>IF(AND(F277="Vocation",NOT(ISBLANK(E277))),VLOOKUP(E277,Vocation!A$1:B$8,2,FALSE),"")</f>
        <v/>
      </c>
      <c r="AH277" t="str">
        <f>IF(
  LEN(AF277)=0,
    IF(
    LEN(AG277)=0,
    "  0",
    CONCATENATE(REPT(" ",Vocation!B$12-LEN(AG277)),AG277)),
  CONCATENATE(REPT(" ",Vocation!B$12-LEN(AF277)),AF277))</f>
        <v xml:space="preserve"> 24</v>
      </c>
      <c r="AI277" t="str">
        <f t="shared" si="138"/>
        <v xml:space="preserve">["SUBTYPE"] =  24; </v>
      </c>
      <c r="AJ277" t="str">
        <f t="shared" si="139"/>
        <v xml:space="preserve">                       </v>
      </c>
      <c r="AK277" t="str">
        <f t="shared" si="140"/>
        <v>0</v>
      </c>
      <c r="AL277" t="str">
        <f t="shared" si="141"/>
        <v xml:space="preserve">["VXP"] = 0; </v>
      </c>
      <c r="AM277" t="str">
        <f t="shared" si="142"/>
        <v>0</v>
      </c>
      <c r="AN277" t="str">
        <f t="shared" si="143"/>
        <v xml:space="preserve">["LP"] =  0; </v>
      </c>
      <c r="AO277" t="str">
        <f t="shared" si="144"/>
        <v>0</v>
      </c>
      <c r="AP277" t="str">
        <f t="shared" si="145"/>
        <v xml:space="preserve">["REP"] = 0; </v>
      </c>
      <c r="AQ277">
        <f>IF(LEN(L277)&gt;0,VLOOKUP(L277,Faction!A$2:B$77,2,FALSE),1)</f>
        <v>1</v>
      </c>
      <c r="AR277" t="str">
        <f t="shared" si="146"/>
        <v xml:space="preserve">["FACTION"] = 1; </v>
      </c>
      <c r="AS277" t="str">
        <f t="shared" si="147"/>
        <v xml:space="preserve">["TIER"] = 0; </v>
      </c>
      <c r="AT277" t="str">
        <f t="shared" si="148"/>
        <v xml:space="preserve">["MIN_LVL"] =  "40"; </v>
      </c>
      <c r="AU277" t="str">
        <f t="shared" si="149"/>
        <v/>
      </c>
      <c r="AV277" t="str">
        <f t="shared" si="150"/>
        <v xml:space="preserve">["NAME"] = { ["EN"] = "Class Deeds - Tier 7"; }; </v>
      </c>
      <c r="AW277" t="str">
        <f t="shared" si="151"/>
        <v xml:space="preserve">["LORE"] = { ["EN"] = "Complete these three deeds to earn a Class Trait Point."; }; </v>
      </c>
      <c r="AX277" t="str">
        <f t="shared" si="152"/>
        <v xml:space="preserve">["SUMMARY"] = { ["EN"] = "Complete Tactical Prowess, Deeds before Words, and Never in Doubt"; }; </v>
      </c>
      <c r="AY277" t="str">
        <f t="shared" si="153"/>
        <v/>
      </c>
      <c r="AZ277" t="str">
        <f t="shared" si="154"/>
        <v>};</v>
      </c>
    </row>
    <row r="278" spans="1:52" x14ac:dyDescent="0.25">
      <c r="A278">
        <v>1879277414</v>
      </c>
      <c r="B278">
        <v>174</v>
      </c>
      <c r="C278" t="s">
        <v>405</v>
      </c>
      <c r="D278" t="s">
        <v>22</v>
      </c>
      <c r="E278" t="s">
        <v>286</v>
      </c>
      <c r="F278" t="s">
        <v>22</v>
      </c>
      <c r="J278">
        <v>5</v>
      </c>
      <c r="M278" t="s">
        <v>3061</v>
      </c>
      <c r="N278" t="s">
        <v>1984</v>
      </c>
      <c r="O278">
        <v>1</v>
      </c>
      <c r="P278">
        <v>40</v>
      </c>
      <c r="T278" t="str">
        <f t="shared" si="127"/>
        <v>[277] = {["ID"] = 1879277414; }; -- Tactical Prowess (Captain)</v>
      </c>
      <c r="U278" s="1" t="str">
        <f t="shared" si="128"/>
        <v>[277] = {["ID"] = 1879277414; ["SAVE_INDEX"] = 174; ["TYPE"] =  8; ["CRV"] = "Class";    ["SUBTYPE"] =  24;                        ["VXP"] = 0; ["LP"] =  5; ["REP"] = 0; ["FACTION"] = 1; ["TIER"] = 1; ["MIN_LVL"] =  "40"; ["NAME"] = { ["EN"] = "Tactical Prowess"; }; ["LORE"] = { ["EN"] = "Master the call to arms and the empowerment of your shield-brother."; }; ["SUMMARY"] = { ["EN"] = "Use To Arms 300 times"; }; };</v>
      </c>
      <c r="V278">
        <f t="shared" si="129"/>
        <v>277</v>
      </c>
      <c r="W278" t="str">
        <f t="shared" si="130"/>
        <v>[277] = {</v>
      </c>
      <c r="X278" t="str">
        <f t="shared" si="131"/>
        <v xml:space="preserve">["ID"] = 1879277414; </v>
      </c>
      <c r="Y278" t="str">
        <f t="shared" si="132"/>
        <v xml:space="preserve">["ID"] = 1879277414; </v>
      </c>
      <c r="Z278" t="str">
        <f t="shared" si="133"/>
        <v/>
      </c>
      <c r="AA278" t="str">
        <f t="shared" si="134"/>
        <v xml:space="preserve"> (Captain)</v>
      </c>
      <c r="AB278" s="1" t="str">
        <f t="shared" si="135"/>
        <v xml:space="preserve">["SAVE_INDEX"] = 174; </v>
      </c>
      <c r="AC278">
        <f>VLOOKUP(D278,Type!A$2:B$16,2,FALSE)</f>
        <v>8</v>
      </c>
      <c r="AD278" t="str">
        <f t="shared" si="136"/>
        <v xml:space="preserve">["TYPE"] =  8; </v>
      </c>
      <c r="AE278" t="str">
        <f t="shared" si="137"/>
        <v xml:space="preserve">["CRV"] = "Class";    </v>
      </c>
      <c r="AF278">
        <f>IF(AND(F278="Class",NOT(ISBLANK(E278))),VLOOKUP(E278,Class!A$1:B$12,2,FALSE),"")</f>
        <v>24</v>
      </c>
      <c r="AG278" t="str">
        <f>IF(AND(F278="Vocation",NOT(ISBLANK(E278))),VLOOKUP(E278,Vocation!A$1:B$8,2,FALSE),"")</f>
        <v/>
      </c>
      <c r="AH278" t="str">
        <f>IF(
  LEN(AF278)=0,
    IF(
    LEN(AG278)=0,
    "  0",
    CONCATENATE(REPT(" ",Vocation!B$12-LEN(AG278)),AG278)),
  CONCATENATE(REPT(" ",Vocation!B$12-LEN(AF278)),AF278))</f>
        <v xml:space="preserve"> 24</v>
      </c>
      <c r="AI278" t="str">
        <f t="shared" si="138"/>
        <v xml:space="preserve">["SUBTYPE"] =  24; </v>
      </c>
      <c r="AJ278" t="str">
        <f t="shared" si="139"/>
        <v xml:space="preserve">                       </v>
      </c>
      <c r="AK278" t="str">
        <f t="shared" si="140"/>
        <v>0</v>
      </c>
      <c r="AL278" t="str">
        <f t="shared" si="141"/>
        <v xml:space="preserve">["VXP"] = 0; </v>
      </c>
      <c r="AM278" t="str">
        <f t="shared" si="142"/>
        <v>5</v>
      </c>
      <c r="AN278" t="str">
        <f t="shared" si="143"/>
        <v xml:space="preserve">["LP"] =  5; </v>
      </c>
      <c r="AO278" t="str">
        <f t="shared" si="144"/>
        <v>0</v>
      </c>
      <c r="AP278" t="str">
        <f t="shared" si="145"/>
        <v xml:space="preserve">["REP"] = 0; </v>
      </c>
      <c r="AQ278">
        <f>IF(LEN(L278)&gt;0,VLOOKUP(L278,Faction!A$2:B$77,2,FALSE),1)</f>
        <v>1</v>
      </c>
      <c r="AR278" t="str">
        <f t="shared" si="146"/>
        <v xml:space="preserve">["FACTION"] = 1; </v>
      </c>
      <c r="AS278" t="str">
        <f t="shared" si="147"/>
        <v xml:space="preserve">["TIER"] = 1; </v>
      </c>
      <c r="AT278" t="str">
        <f t="shared" si="148"/>
        <v xml:space="preserve">["MIN_LVL"] =  "40"; </v>
      </c>
      <c r="AU278" t="str">
        <f t="shared" si="149"/>
        <v/>
      </c>
      <c r="AV278" t="str">
        <f t="shared" si="150"/>
        <v xml:space="preserve">["NAME"] = { ["EN"] = "Tactical Prowess"; }; </v>
      </c>
      <c r="AW278" t="str">
        <f t="shared" si="151"/>
        <v xml:space="preserve">["LORE"] = { ["EN"] = "Master the call to arms and the empowerment of your shield-brother."; }; </v>
      </c>
      <c r="AX278" t="str">
        <f t="shared" si="152"/>
        <v xml:space="preserve">["SUMMARY"] = { ["EN"] = "Use To Arms 300 times"; }; </v>
      </c>
      <c r="AY278" t="str">
        <f t="shared" si="153"/>
        <v/>
      </c>
      <c r="AZ278" t="str">
        <f t="shared" si="154"/>
        <v>};</v>
      </c>
    </row>
    <row r="279" spans="1:52" x14ac:dyDescent="0.25">
      <c r="A279">
        <v>1879277402</v>
      </c>
      <c r="B279">
        <v>175</v>
      </c>
      <c r="C279" t="s">
        <v>406</v>
      </c>
      <c r="D279" t="s">
        <v>22</v>
      </c>
      <c r="E279" t="s">
        <v>286</v>
      </c>
      <c r="F279" t="s">
        <v>22</v>
      </c>
      <c r="J279">
        <v>5</v>
      </c>
      <c r="M279" t="s">
        <v>3062</v>
      </c>
      <c r="N279" t="s">
        <v>1986</v>
      </c>
      <c r="O279">
        <v>1</v>
      </c>
      <c r="P279">
        <v>50</v>
      </c>
      <c r="T279" t="str">
        <f t="shared" si="127"/>
        <v>[278] = {["ID"] = 1879277402; }; -- Deeds before Words (Captain)</v>
      </c>
      <c r="U279" s="1" t="str">
        <f t="shared" si="128"/>
        <v>[278] = {["ID"] = 1879277402; ["SAVE_INDEX"] = 175; ["TYPE"] =  8; ["CRV"] = "Class";    ["SUBTYPE"] =  24;                        ["VXP"] = 0; ["LP"] =  5; ["REP"] = 0; ["FACTION"] = 1; ["TIER"] = 1; ["MIN_LVL"] =  "50"; ["NAME"] = { ["EN"] = "Deeds before Words"; }; ["LORE"] = { ["EN"] = "Be an example to your shield-brother, and you will find your inspiration greater still."; }; ["SUMMARY"] = { ["EN"] = "Use the Inspire skill 1,000 times"; }; };</v>
      </c>
      <c r="V279">
        <f t="shared" si="129"/>
        <v>278</v>
      </c>
      <c r="W279" t="str">
        <f t="shared" si="130"/>
        <v>[278] = {</v>
      </c>
      <c r="X279" t="str">
        <f t="shared" si="131"/>
        <v xml:space="preserve">["ID"] = 1879277402; </v>
      </c>
      <c r="Y279" t="str">
        <f t="shared" si="132"/>
        <v xml:space="preserve">["ID"] = 1879277402; </v>
      </c>
      <c r="Z279" t="str">
        <f t="shared" si="133"/>
        <v/>
      </c>
      <c r="AA279" t="str">
        <f t="shared" si="134"/>
        <v xml:space="preserve"> (Captain)</v>
      </c>
      <c r="AB279" s="1" t="str">
        <f t="shared" si="135"/>
        <v xml:space="preserve">["SAVE_INDEX"] = 175; </v>
      </c>
      <c r="AC279">
        <f>VLOOKUP(D279,Type!A$2:B$16,2,FALSE)</f>
        <v>8</v>
      </c>
      <c r="AD279" t="str">
        <f t="shared" si="136"/>
        <v xml:space="preserve">["TYPE"] =  8; </v>
      </c>
      <c r="AE279" t="str">
        <f t="shared" si="137"/>
        <v xml:space="preserve">["CRV"] = "Class";    </v>
      </c>
      <c r="AF279">
        <f>IF(AND(F279="Class",NOT(ISBLANK(E279))),VLOOKUP(E279,Class!A$1:B$12,2,FALSE),"")</f>
        <v>24</v>
      </c>
      <c r="AG279" t="str">
        <f>IF(AND(F279="Vocation",NOT(ISBLANK(E279))),VLOOKUP(E279,Vocation!A$1:B$8,2,FALSE),"")</f>
        <v/>
      </c>
      <c r="AH279" t="str">
        <f>IF(
  LEN(AF279)=0,
    IF(
    LEN(AG279)=0,
    "  0",
    CONCATENATE(REPT(" ",Vocation!B$12-LEN(AG279)),AG279)),
  CONCATENATE(REPT(" ",Vocation!B$12-LEN(AF279)),AF279))</f>
        <v xml:space="preserve"> 24</v>
      </c>
      <c r="AI279" t="str">
        <f t="shared" si="138"/>
        <v xml:space="preserve">["SUBTYPE"] =  24; </v>
      </c>
      <c r="AJ279" t="str">
        <f t="shared" si="139"/>
        <v xml:space="preserve">                       </v>
      </c>
      <c r="AK279" t="str">
        <f t="shared" si="140"/>
        <v>0</v>
      </c>
      <c r="AL279" t="str">
        <f t="shared" si="141"/>
        <v xml:space="preserve">["VXP"] = 0; </v>
      </c>
      <c r="AM279" t="str">
        <f t="shared" si="142"/>
        <v>5</v>
      </c>
      <c r="AN279" t="str">
        <f t="shared" si="143"/>
        <v xml:space="preserve">["LP"] =  5; </v>
      </c>
      <c r="AO279" t="str">
        <f t="shared" si="144"/>
        <v>0</v>
      </c>
      <c r="AP279" t="str">
        <f t="shared" si="145"/>
        <v xml:space="preserve">["REP"] = 0; </v>
      </c>
      <c r="AQ279">
        <f>IF(LEN(L279)&gt;0,VLOOKUP(L279,Faction!A$2:B$77,2,FALSE),1)</f>
        <v>1</v>
      </c>
      <c r="AR279" t="str">
        <f t="shared" si="146"/>
        <v xml:space="preserve">["FACTION"] = 1; </v>
      </c>
      <c r="AS279" t="str">
        <f t="shared" si="147"/>
        <v xml:space="preserve">["TIER"] = 1; </v>
      </c>
      <c r="AT279" t="str">
        <f t="shared" si="148"/>
        <v xml:space="preserve">["MIN_LVL"] =  "50"; </v>
      </c>
      <c r="AU279" t="str">
        <f t="shared" si="149"/>
        <v/>
      </c>
      <c r="AV279" t="str">
        <f t="shared" si="150"/>
        <v xml:space="preserve">["NAME"] = { ["EN"] = "Deeds before Words"; }; </v>
      </c>
      <c r="AW279" t="str">
        <f t="shared" si="151"/>
        <v xml:space="preserve">["LORE"] = { ["EN"] = "Be an example to your shield-brother, and you will find your inspiration greater still."; }; </v>
      </c>
      <c r="AX279" t="str">
        <f t="shared" si="152"/>
        <v xml:space="preserve">["SUMMARY"] = { ["EN"] = "Use the Inspire skill 1,000 times"; }; </v>
      </c>
      <c r="AY279" t="str">
        <f t="shared" si="153"/>
        <v/>
      </c>
      <c r="AZ279" t="str">
        <f t="shared" si="154"/>
        <v>};</v>
      </c>
    </row>
    <row r="280" spans="1:52" x14ac:dyDescent="0.25">
      <c r="A280">
        <v>1879277398</v>
      </c>
      <c r="B280">
        <v>176</v>
      </c>
      <c r="C280" t="s">
        <v>407</v>
      </c>
      <c r="D280" t="s">
        <v>22</v>
      </c>
      <c r="E280" t="s">
        <v>286</v>
      </c>
      <c r="F280" t="s">
        <v>22</v>
      </c>
      <c r="J280">
        <v>5</v>
      </c>
      <c r="M280" t="s">
        <v>3063</v>
      </c>
      <c r="N280" t="s">
        <v>2950</v>
      </c>
      <c r="O280">
        <v>1</v>
      </c>
      <c r="P280">
        <v>40</v>
      </c>
      <c r="T280" t="str">
        <f t="shared" si="127"/>
        <v>[279] = {["ID"] = 1879277398; }; -- Never in Doubt (Captain)</v>
      </c>
      <c r="U280" s="1" t="str">
        <f t="shared" si="128"/>
        <v>[279] = {["ID"] = 1879277398; ["SAVE_INDEX"] = 176; ["TYPE"] =  8; ["CRV"] = "Class";    ["SUBTYPE"] =  24;                        ["VXP"] = 0; ["LP"] =  5; ["REP"] = 0; ["FACTION"] = 1; ["TIER"] = 1; ["MIN_LVL"] =  "40"; ["NAME"] = { ["EN"] = "Never in Doubt"; }; ["LORE"] = { ["EN"] = "Before entering battle you must visualize your triumph to ensure the desired outcome."; }; ["SUMMARY"] = { ["EN"] = "Hit with Sure Strike [critical or devastating] 350 times"; }; };</v>
      </c>
      <c r="V280">
        <f t="shared" si="129"/>
        <v>279</v>
      </c>
      <c r="W280" t="str">
        <f t="shared" si="130"/>
        <v>[279] = {</v>
      </c>
      <c r="X280" t="str">
        <f t="shared" si="131"/>
        <v xml:space="preserve">["ID"] = 1879277398; </v>
      </c>
      <c r="Y280" t="str">
        <f t="shared" si="132"/>
        <v xml:space="preserve">["ID"] = 1879277398; </v>
      </c>
      <c r="Z280" t="str">
        <f t="shared" si="133"/>
        <v/>
      </c>
      <c r="AA280" t="str">
        <f t="shared" si="134"/>
        <v xml:space="preserve"> (Captain)</v>
      </c>
      <c r="AB280" s="1" t="str">
        <f t="shared" si="135"/>
        <v xml:space="preserve">["SAVE_INDEX"] = 176; </v>
      </c>
      <c r="AC280">
        <f>VLOOKUP(D280,Type!A$2:B$16,2,FALSE)</f>
        <v>8</v>
      </c>
      <c r="AD280" t="str">
        <f t="shared" si="136"/>
        <v xml:space="preserve">["TYPE"] =  8; </v>
      </c>
      <c r="AE280" t="str">
        <f t="shared" si="137"/>
        <v xml:space="preserve">["CRV"] = "Class";    </v>
      </c>
      <c r="AF280">
        <f>IF(AND(F280="Class",NOT(ISBLANK(E280))),VLOOKUP(E280,Class!A$1:B$12,2,FALSE),"")</f>
        <v>24</v>
      </c>
      <c r="AG280" t="str">
        <f>IF(AND(F280="Vocation",NOT(ISBLANK(E280))),VLOOKUP(E280,Vocation!A$1:B$8,2,FALSE),"")</f>
        <v/>
      </c>
      <c r="AH280" t="str">
        <f>IF(
  LEN(AF280)=0,
    IF(
    LEN(AG280)=0,
    "  0",
    CONCATENATE(REPT(" ",Vocation!B$12-LEN(AG280)),AG280)),
  CONCATENATE(REPT(" ",Vocation!B$12-LEN(AF280)),AF280))</f>
        <v xml:space="preserve"> 24</v>
      </c>
      <c r="AI280" t="str">
        <f t="shared" si="138"/>
        <v xml:space="preserve">["SUBTYPE"] =  24; </v>
      </c>
      <c r="AJ280" t="str">
        <f t="shared" si="139"/>
        <v xml:space="preserve">                       </v>
      </c>
      <c r="AK280" t="str">
        <f t="shared" si="140"/>
        <v>0</v>
      </c>
      <c r="AL280" t="str">
        <f t="shared" si="141"/>
        <v xml:space="preserve">["VXP"] = 0; </v>
      </c>
      <c r="AM280" t="str">
        <f t="shared" si="142"/>
        <v>5</v>
      </c>
      <c r="AN280" t="str">
        <f t="shared" si="143"/>
        <v xml:space="preserve">["LP"] =  5; </v>
      </c>
      <c r="AO280" t="str">
        <f t="shared" si="144"/>
        <v>0</v>
      </c>
      <c r="AP280" t="str">
        <f t="shared" si="145"/>
        <v xml:space="preserve">["REP"] = 0; </v>
      </c>
      <c r="AQ280">
        <f>IF(LEN(L280)&gt;0,VLOOKUP(L280,Faction!A$2:B$77,2,FALSE),1)</f>
        <v>1</v>
      </c>
      <c r="AR280" t="str">
        <f t="shared" si="146"/>
        <v xml:space="preserve">["FACTION"] = 1; </v>
      </c>
      <c r="AS280" t="str">
        <f t="shared" si="147"/>
        <v xml:space="preserve">["TIER"] = 1; </v>
      </c>
      <c r="AT280" t="str">
        <f t="shared" si="148"/>
        <v xml:space="preserve">["MIN_LVL"] =  "40"; </v>
      </c>
      <c r="AU280" t="str">
        <f t="shared" si="149"/>
        <v/>
      </c>
      <c r="AV280" t="str">
        <f t="shared" si="150"/>
        <v xml:space="preserve">["NAME"] = { ["EN"] = "Never in Doubt"; }; </v>
      </c>
      <c r="AW280" t="str">
        <f t="shared" si="151"/>
        <v xml:space="preserve">["LORE"] = { ["EN"] = "Before entering battle you must visualize your triumph to ensure the desired outcome."; }; </v>
      </c>
      <c r="AX280" t="str">
        <f t="shared" si="152"/>
        <v xml:space="preserve">["SUMMARY"] = { ["EN"] = "Hit with Sure Strike [critical or devastating] 350 times"; }; </v>
      </c>
      <c r="AY280" t="str">
        <f t="shared" si="153"/>
        <v/>
      </c>
      <c r="AZ280" t="str">
        <f t="shared" si="154"/>
        <v>};</v>
      </c>
    </row>
    <row r="281" spans="1:52" x14ac:dyDescent="0.25">
      <c r="A281">
        <v>1879277155</v>
      </c>
      <c r="B281">
        <v>354</v>
      </c>
      <c r="C281" s="2" t="s">
        <v>123</v>
      </c>
      <c r="D281" t="s">
        <v>22</v>
      </c>
      <c r="E281" t="s">
        <v>287</v>
      </c>
      <c r="F281" t="s">
        <v>22</v>
      </c>
      <c r="J281">
        <v>0</v>
      </c>
      <c r="M281" t="s">
        <v>2834</v>
      </c>
      <c r="N281" t="s">
        <v>2047</v>
      </c>
      <c r="O281">
        <v>0</v>
      </c>
      <c r="P281">
        <v>40</v>
      </c>
      <c r="T281" t="str">
        <f t="shared" si="127"/>
        <v>[280] = {["ID"] = 1879277155; }; -- Class Deeds - Tier 7 (Champion)</v>
      </c>
      <c r="U281" s="1" t="str">
        <f t="shared" si="128"/>
        <v>[280] = {["ID"] = 1879277155; ["SAVE_INDEX"] = 354; ["TYPE"] =  8; ["CRV"] = "Class";    ["SUBTYPE"] = 172;                        ["VXP"] = 0; ["LP"] =  0; ["REP"] = 0; ["FACTION"] = 1; ["TIER"] = 0; ["MIN_LVL"] =  "40"; ["NAME"] = { ["EN"] = "Class Deeds - Tier 7"; }; ["LORE"] = { ["EN"] = "Complete these three deeds to earn a Class Trait Point."; }; ["SUMMARY"] = { ["EN"] = "Complete Battle Acumen, Heroic Resolve, and Tight Grip"; }; };</v>
      </c>
      <c r="V281">
        <f t="shared" si="129"/>
        <v>280</v>
      </c>
      <c r="W281" t="str">
        <f t="shared" si="130"/>
        <v>[280] = {</v>
      </c>
      <c r="X281" t="str">
        <f t="shared" si="131"/>
        <v xml:space="preserve">["ID"] = 1879277155; </v>
      </c>
      <c r="Y281" t="str">
        <f t="shared" si="132"/>
        <v xml:space="preserve">["ID"] = 1879277155; </v>
      </c>
      <c r="Z281" t="str">
        <f t="shared" si="133"/>
        <v/>
      </c>
      <c r="AA281" t="str">
        <f t="shared" si="134"/>
        <v xml:space="preserve"> (Champion)</v>
      </c>
      <c r="AB281" s="1" t="str">
        <f t="shared" si="135"/>
        <v xml:space="preserve">["SAVE_INDEX"] = 354; </v>
      </c>
      <c r="AC281">
        <f>VLOOKUP(D281,Type!A$2:B$16,2,FALSE)</f>
        <v>8</v>
      </c>
      <c r="AD281" t="str">
        <f t="shared" si="136"/>
        <v xml:space="preserve">["TYPE"] =  8; </v>
      </c>
      <c r="AE281" t="str">
        <f t="shared" si="137"/>
        <v xml:space="preserve">["CRV"] = "Class";    </v>
      </c>
      <c r="AF281">
        <f>IF(AND(F281="Class",NOT(ISBLANK(E281))),VLOOKUP(E281,Class!A$1:B$12,2,FALSE),"")</f>
        <v>172</v>
      </c>
      <c r="AG281" t="str">
        <f>IF(AND(F281="Vocation",NOT(ISBLANK(E281))),VLOOKUP(E281,Vocation!A$1:B$8,2,FALSE),"")</f>
        <v/>
      </c>
      <c r="AH281" t="str">
        <f>IF(
  LEN(AF281)=0,
    IF(
    LEN(AG281)=0,
    "  0",
    CONCATENATE(REPT(" ",Vocation!B$12-LEN(AG281)),AG281)),
  CONCATENATE(REPT(" ",Vocation!B$12-LEN(AF281)),AF281))</f>
        <v>172</v>
      </c>
      <c r="AI281" t="str">
        <f t="shared" si="138"/>
        <v xml:space="preserve">["SUBTYPE"] = 172; </v>
      </c>
      <c r="AJ281" t="str">
        <f t="shared" si="139"/>
        <v xml:space="preserve">                       </v>
      </c>
      <c r="AK281" t="str">
        <f t="shared" si="140"/>
        <v>0</v>
      </c>
      <c r="AL281" t="str">
        <f t="shared" si="141"/>
        <v xml:space="preserve">["VXP"] = 0; </v>
      </c>
      <c r="AM281" t="str">
        <f t="shared" si="142"/>
        <v>0</v>
      </c>
      <c r="AN281" t="str">
        <f t="shared" si="143"/>
        <v xml:space="preserve">["LP"] =  0; </v>
      </c>
      <c r="AO281" t="str">
        <f t="shared" si="144"/>
        <v>0</v>
      </c>
      <c r="AP281" t="str">
        <f t="shared" si="145"/>
        <v xml:space="preserve">["REP"] = 0; </v>
      </c>
      <c r="AQ281">
        <f>IF(LEN(L281)&gt;0,VLOOKUP(L281,Faction!A$2:B$77,2,FALSE),1)</f>
        <v>1</v>
      </c>
      <c r="AR281" t="str">
        <f t="shared" si="146"/>
        <v xml:space="preserve">["FACTION"] = 1; </v>
      </c>
      <c r="AS281" t="str">
        <f t="shared" si="147"/>
        <v xml:space="preserve">["TIER"] = 0; </v>
      </c>
      <c r="AT281" t="str">
        <f t="shared" si="148"/>
        <v xml:space="preserve">["MIN_LVL"] =  "40"; </v>
      </c>
      <c r="AU281" t="str">
        <f t="shared" si="149"/>
        <v/>
      </c>
      <c r="AV281" t="str">
        <f t="shared" si="150"/>
        <v xml:space="preserve">["NAME"] = { ["EN"] = "Class Deeds - Tier 7"; }; </v>
      </c>
      <c r="AW281" t="str">
        <f t="shared" si="151"/>
        <v xml:space="preserve">["LORE"] = { ["EN"] = "Complete these three deeds to earn a Class Trait Point."; }; </v>
      </c>
      <c r="AX281" t="str">
        <f t="shared" si="152"/>
        <v xml:space="preserve">["SUMMARY"] = { ["EN"] = "Complete Battle Acumen, Heroic Resolve, and Tight Grip"; }; </v>
      </c>
      <c r="AY281" t="str">
        <f t="shared" si="153"/>
        <v/>
      </c>
      <c r="AZ281" t="str">
        <f t="shared" si="154"/>
        <v>};</v>
      </c>
    </row>
    <row r="282" spans="1:52" x14ac:dyDescent="0.25">
      <c r="A282">
        <v>1879277356</v>
      </c>
      <c r="B282">
        <v>177</v>
      </c>
      <c r="C282" t="s">
        <v>408</v>
      </c>
      <c r="D282" t="s">
        <v>22</v>
      </c>
      <c r="E282" t="s">
        <v>287</v>
      </c>
      <c r="F282" t="s">
        <v>22</v>
      </c>
      <c r="J282">
        <v>5</v>
      </c>
      <c r="M282" t="s">
        <v>3064</v>
      </c>
      <c r="N282" t="s">
        <v>1979</v>
      </c>
      <c r="O282">
        <v>1</v>
      </c>
      <c r="P282">
        <v>44</v>
      </c>
      <c r="T282" t="str">
        <f t="shared" si="127"/>
        <v>[281] = {["ID"] = 1879277356; }; -- Battle Acumen (Champion)</v>
      </c>
      <c r="U282" s="1" t="str">
        <f t="shared" si="128"/>
        <v>[281] = {["ID"] = 1879277356; ["SAVE_INDEX"] = 177; ["TYPE"] =  8; ["CRV"] = "Class";    ["SUBTYPE"] = 172;                        ["VXP"] = 0; ["LP"] =  5; ["REP"] = 0; ["FACTION"] = 1; ["TIER"] = 1; ["MIN_LVL"] =  "44"; ["NAME"] = { ["EN"] = "Battle Acumen"; }; ["LORE"] = { ["EN"] = "Master your understanding of battle and the space in which it takes place so that you can end battles more swiftly in the future."; }; ["SUMMARY"] = { ["EN"] = "Use Champion's Duel, Fury of Blades, or Unbreakable 300 times"; }; };</v>
      </c>
      <c r="V282">
        <f t="shared" si="129"/>
        <v>281</v>
      </c>
      <c r="W282" t="str">
        <f t="shared" si="130"/>
        <v>[281] = {</v>
      </c>
      <c r="X282" t="str">
        <f t="shared" si="131"/>
        <v xml:space="preserve">["ID"] = 1879277356; </v>
      </c>
      <c r="Y282" t="str">
        <f t="shared" si="132"/>
        <v xml:space="preserve">["ID"] = 1879277356; </v>
      </c>
      <c r="Z282" t="str">
        <f t="shared" si="133"/>
        <v/>
      </c>
      <c r="AA282" t="str">
        <f t="shared" si="134"/>
        <v xml:space="preserve"> (Champion)</v>
      </c>
      <c r="AB282" s="1" t="str">
        <f t="shared" si="135"/>
        <v xml:space="preserve">["SAVE_INDEX"] = 177; </v>
      </c>
      <c r="AC282">
        <f>VLOOKUP(D282,Type!A$2:B$16,2,FALSE)</f>
        <v>8</v>
      </c>
      <c r="AD282" t="str">
        <f t="shared" si="136"/>
        <v xml:space="preserve">["TYPE"] =  8; </v>
      </c>
      <c r="AE282" t="str">
        <f t="shared" si="137"/>
        <v xml:space="preserve">["CRV"] = "Class";    </v>
      </c>
      <c r="AF282">
        <f>IF(AND(F282="Class",NOT(ISBLANK(E282))),VLOOKUP(E282,Class!A$1:B$12,2,FALSE),"")</f>
        <v>172</v>
      </c>
      <c r="AG282" t="str">
        <f>IF(AND(F282="Vocation",NOT(ISBLANK(E282))),VLOOKUP(E282,Vocation!A$1:B$8,2,FALSE),"")</f>
        <v/>
      </c>
      <c r="AH282" t="str">
        <f>IF(
  LEN(AF282)=0,
    IF(
    LEN(AG282)=0,
    "  0",
    CONCATENATE(REPT(" ",Vocation!B$12-LEN(AG282)),AG282)),
  CONCATENATE(REPT(" ",Vocation!B$12-LEN(AF282)),AF282))</f>
        <v>172</v>
      </c>
      <c r="AI282" t="str">
        <f t="shared" si="138"/>
        <v xml:space="preserve">["SUBTYPE"] = 172; </v>
      </c>
      <c r="AJ282" t="str">
        <f t="shared" si="139"/>
        <v xml:space="preserve">                       </v>
      </c>
      <c r="AK282" t="str">
        <f t="shared" si="140"/>
        <v>0</v>
      </c>
      <c r="AL282" t="str">
        <f t="shared" si="141"/>
        <v xml:space="preserve">["VXP"] = 0; </v>
      </c>
      <c r="AM282" t="str">
        <f t="shared" si="142"/>
        <v>5</v>
      </c>
      <c r="AN282" t="str">
        <f t="shared" si="143"/>
        <v xml:space="preserve">["LP"] =  5; </v>
      </c>
      <c r="AO282" t="str">
        <f t="shared" si="144"/>
        <v>0</v>
      </c>
      <c r="AP282" t="str">
        <f t="shared" si="145"/>
        <v xml:space="preserve">["REP"] = 0; </v>
      </c>
      <c r="AQ282">
        <f>IF(LEN(L282)&gt;0,VLOOKUP(L282,Faction!A$2:B$77,2,FALSE),1)</f>
        <v>1</v>
      </c>
      <c r="AR282" t="str">
        <f t="shared" si="146"/>
        <v xml:space="preserve">["FACTION"] = 1; </v>
      </c>
      <c r="AS282" t="str">
        <f t="shared" si="147"/>
        <v xml:space="preserve">["TIER"] = 1; </v>
      </c>
      <c r="AT282" t="str">
        <f t="shared" si="148"/>
        <v xml:space="preserve">["MIN_LVL"] =  "44"; </v>
      </c>
      <c r="AU282" t="str">
        <f t="shared" si="149"/>
        <v/>
      </c>
      <c r="AV282" t="str">
        <f t="shared" si="150"/>
        <v xml:space="preserve">["NAME"] = { ["EN"] = "Battle Acumen"; }; </v>
      </c>
      <c r="AW282" t="str">
        <f t="shared" si="151"/>
        <v xml:space="preserve">["LORE"] = { ["EN"] = "Master your understanding of battle and the space in which it takes place so that you can end battles more swiftly in the future."; }; </v>
      </c>
      <c r="AX282" t="str">
        <f t="shared" si="152"/>
        <v xml:space="preserve">["SUMMARY"] = { ["EN"] = "Use Champion's Duel, Fury of Blades, or Unbreakable 300 times"; }; </v>
      </c>
      <c r="AY282" t="str">
        <f t="shared" si="153"/>
        <v/>
      </c>
      <c r="AZ282" t="str">
        <f t="shared" si="154"/>
        <v>};</v>
      </c>
    </row>
    <row r="283" spans="1:52" x14ac:dyDescent="0.25">
      <c r="A283">
        <v>1879277367</v>
      </c>
      <c r="B283">
        <v>178</v>
      </c>
      <c r="C283" t="s">
        <v>409</v>
      </c>
      <c r="D283" t="s">
        <v>22</v>
      </c>
      <c r="E283" t="s">
        <v>287</v>
      </c>
      <c r="F283" t="s">
        <v>22</v>
      </c>
      <c r="J283">
        <v>5</v>
      </c>
      <c r="M283" t="s">
        <v>3065</v>
      </c>
      <c r="N283" t="s">
        <v>2079</v>
      </c>
      <c r="O283">
        <v>1</v>
      </c>
      <c r="P283">
        <v>40</v>
      </c>
      <c r="T283" t="str">
        <f t="shared" si="127"/>
        <v>[282] = {["ID"] = 1879277367; }; -- Heroic Resolve (Champion)</v>
      </c>
      <c r="U283" s="1" t="str">
        <f t="shared" si="128"/>
        <v>[282] = {["ID"] = 1879277367; ["SAVE_INDEX"] = 178; ["TYPE"] =  8; ["CRV"] = "Class";    ["SUBTYPE"] = 172;                        ["VXP"] = 0; ["LP"] =  5; ["REP"] = 0; ["FACTION"] = 1; ["TIER"] = 1; ["MIN_LVL"] =  "40"; ["NAME"] = { ["EN"] = "Heroic Resolve"; }; ["LORE"] = { ["EN"] = "You are more than just a champion for the people of Middle Earth, you are a true hero."; }; ["SUMMARY"] = { ["EN"] = "Hit enemies with True Heroics-icon.png True Heroics 50 times"; }; };</v>
      </c>
      <c r="V283">
        <f t="shared" si="129"/>
        <v>282</v>
      </c>
      <c r="W283" t="str">
        <f t="shared" si="130"/>
        <v>[282] = {</v>
      </c>
      <c r="X283" t="str">
        <f t="shared" si="131"/>
        <v xml:space="preserve">["ID"] = 1879277367; </v>
      </c>
      <c r="Y283" t="str">
        <f t="shared" si="132"/>
        <v xml:space="preserve">["ID"] = 1879277367; </v>
      </c>
      <c r="Z283" t="str">
        <f t="shared" si="133"/>
        <v/>
      </c>
      <c r="AA283" t="str">
        <f t="shared" si="134"/>
        <v xml:space="preserve"> (Champion)</v>
      </c>
      <c r="AB283" s="1" t="str">
        <f t="shared" si="135"/>
        <v xml:space="preserve">["SAVE_INDEX"] = 178; </v>
      </c>
      <c r="AC283">
        <f>VLOOKUP(D283,Type!A$2:B$16,2,FALSE)</f>
        <v>8</v>
      </c>
      <c r="AD283" t="str">
        <f t="shared" si="136"/>
        <v xml:space="preserve">["TYPE"] =  8; </v>
      </c>
      <c r="AE283" t="str">
        <f t="shared" si="137"/>
        <v xml:space="preserve">["CRV"] = "Class";    </v>
      </c>
      <c r="AF283">
        <f>IF(AND(F283="Class",NOT(ISBLANK(E283))),VLOOKUP(E283,Class!A$1:B$12,2,FALSE),"")</f>
        <v>172</v>
      </c>
      <c r="AG283" t="str">
        <f>IF(AND(F283="Vocation",NOT(ISBLANK(E283))),VLOOKUP(E283,Vocation!A$1:B$8,2,FALSE),"")</f>
        <v/>
      </c>
      <c r="AH283" t="str">
        <f>IF(
  LEN(AF283)=0,
    IF(
    LEN(AG283)=0,
    "  0",
    CONCATENATE(REPT(" ",Vocation!B$12-LEN(AG283)),AG283)),
  CONCATENATE(REPT(" ",Vocation!B$12-LEN(AF283)),AF283))</f>
        <v>172</v>
      </c>
      <c r="AI283" t="str">
        <f t="shared" si="138"/>
        <v xml:space="preserve">["SUBTYPE"] = 172; </v>
      </c>
      <c r="AJ283" t="str">
        <f t="shared" si="139"/>
        <v xml:space="preserve">                       </v>
      </c>
      <c r="AK283" t="str">
        <f t="shared" si="140"/>
        <v>0</v>
      </c>
      <c r="AL283" t="str">
        <f t="shared" si="141"/>
        <v xml:space="preserve">["VXP"] = 0; </v>
      </c>
      <c r="AM283" t="str">
        <f t="shared" si="142"/>
        <v>5</v>
      </c>
      <c r="AN283" t="str">
        <f t="shared" si="143"/>
        <v xml:space="preserve">["LP"] =  5; </v>
      </c>
      <c r="AO283" t="str">
        <f t="shared" si="144"/>
        <v>0</v>
      </c>
      <c r="AP283" t="str">
        <f t="shared" si="145"/>
        <v xml:space="preserve">["REP"] = 0; </v>
      </c>
      <c r="AQ283">
        <f>IF(LEN(L283)&gt;0,VLOOKUP(L283,Faction!A$2:B$77,2,FALSE),1)</f>
        <v>1</v>
      </c>
      <c r="AR283" t="str">
        <f t="shared" si="146"/>
        <v xml:space="preserve">["FACTION"] = 1; </v>
      </c>
      <c r="AS283" t="str">
        <f t="shared" si="147"/>
        <v xml:space="preserve">["TIER"] = 1; </v>
      </c>
      <c r="AT283" t="str">
        <f t="shared" si="148"/>
        <v xml:space="preserve">["MIN_LVL"] =  "40"; </v>
      </c>
      <c r="AU283" t="str">
        <f t="shared" si="149"/>
        <v/>
      </c>
      <c r="AV283" t="str">
        <f t="shared" si="150"/>
        <v xml:space="preserve">["NAME"] = { ["EN"] = "Heroic Resolve"; }; </v>
      </c>
      <c r="AW283" t="str">
        <f t="shared" si="151"/>
        <v xml:space="preserve">["LORE"] = { ["EN"] = "You are more than just a champion for the people of Middle Earth, you are a true hero."; }; </v>
      </c>
      <c r="AX283" t="str">
        <f t="shared" si="152"/>
        <v xml:space="preserve">["SUMMARY"] = { ["EN"] = "Hit enemies with True Heroics-icon.png True Heroics 50 times"; }; </v>
      </c>
      <c r="AY283" t="str">
        <f t="shared" si="153"/>
        <v/>
      </c>
      <c r="AZ283" t="str">
        <f t="shared" si="154"/>
        <v>};</v>
      </c>
    </row>
    <row r="284" spans="1:52" x14ac:dyDescent="0.25">
      <c r="A284">
        <v>1879277370</v>
      </c>
      <c r="B284">
        <v>179</v>
      </c>
      <c r="C284" t="s">
        <v>410</v>
      </c>
      <c r="D284" t="s">
        <v>22</v>
      </c>
      <c r="E284" t="s">
        <v>287</v>
      </c>
      <c r="F284" t="s">
        <v>22</v>
      </c>
      <c r="J284">
        <v>5</v>
      </c>
      <c r="M284" t="s">
        <v>3066</v>
      </c>
      <c r="N284" t="s">
        <v>1981</v>
      </c>
      <c r="O284">
        <v>1</v>
      </c>
      <c r="P284">
        <v>40</v>
      </c>
      <c r="T284" t="str">
        <f t="shared" si="127"/>
        <v>[283] = {["ID"] = 1879277370; }; -- Tight Grip (Champion)</v>
      </c>
      <c r="U284" s="1" t="str">
        <f t="shared" si="128"/>
        <v>[283] = {["ID"] = 1879277370; ["SAVE_INDEX"] = 179; ["TYPE"] =  8; ["CRV"] = "Class";    ["SUBTYPE"] = 172;                        ["VXP"] = 0; ["LP"] =  5; ["REP"] = 0; ["FACTION"] = 1; ["TIER"] = 1; ["MIN_LVL"] =  "40"; ["NAME"] = { ["EN"] = "Tight Grip"; }; ["LORE"] = { ["EN"] = "Practice your weapon-recovering strike; it could save your life...or a friend's."; }; ["SUMMARY"] = { ["EN"] = "Use Sweeping Riposte, Ferocious Strikes, or Raging Blade 200 times"; }; };</v>
      </c>
      <c r="V284">
        <f t="shared" si="129"/>
        <v>283</v>
      </c>
      <c r="W284" t="str">
        <f t="shared" si="130"/>
        <v>[283] = {</v>
      </c>
      <c r="X284" t="str">
        <f t="shared" si="131"/>
        <v xml:space="preserve">["ID"] = 1879277370; </v>
      </c>
      <c r="Y284" t="str">
        <f t="shared" si="132"/>
        <v xml:space="preserve">["ID"] = 1879277370; </v>
      </c>
      <c r="Z284" t="str">
        <f t="shared" si="133"/>
        <v/>
      </c>
      <c r="AA284" t="str">
        <f t="shared" si="134"/>
        <v xml:space="preserve"> (Champion)</v>
      </c>
      <c r="AB284" s="1" t="str">
        <f t="shared" si="135"/>
        <v xml:space="preserve">["SAVE_INDEX"] = 179; </v>
      </c>
      <c r="AC284">
        <f>VLOOKUP(D284,Type!A$2:B$16,2,FALSE)</f>
        <v>8</v>
      </c>
      <c r="AD284" t="str">
        <f t="shared" si="136"/>
        <v xml:space="preserve">["TYPE"] =  8; </v>
      </c>
      <c r="AE284" t="str">
        <f t="shared" si="137"/>
        <v xml:space="preserve">["CRV"] = "Class";    </v>
      </c>
      <c r="AF284">
        <f>IF(AND(F284="Class",NOT(ISBLANK(E284))),VLOOKUP(E284,Class!A$1:B$12,2,FALSE),"")</f>
        <v>172</v>
      </c>
      <c r="AG284" t="str">
        <f>IF(AND(F284="Vocation",NOT(ISBLANK(E284))),VLOOKUP(E284,Vocation!A$1:B$8,2,FALSE),"")</f>
        <v/>
      </c>
      <c r="AH284" t="str">
        <f>IF(
  LEN(AF284)=0,
    IF(
    LEN(AG284)=0,
    "  0",
    CONCATENATE(REPT(" ",Vocation!B$12-LEN(AG284)),AG284)),
  CONCATENATE(REPT(" ",Vocation!B$12-LEN(AF284)),AF284))</f>
        <v>172</v>
      </c>
      <c r="AI284" t="str">
        <f t="shared" si="138"/>
        <v xml:space="preserve">["SUBTYPE"] = 172; </v>
      </c>
      <c r="AJ284" t="str">
        <f t="shared" si="139"/>
        <v xml:space="preserve">                       </v>
      </c>
      <c r="AK284" t="str">
        <f t="shared" si="140"/>
        <v>0</v>
      </c>
      <c r="AL284" t="str">
        <f t="shared" si="141"/>
        <v xml:space="preserve">["VXP"] = 0; </v>
      </c>
      <c r="AM284" t="str">
        <f t="shared" si="142"/>
        <v>5</v>
      </c>
      <c r="AN284" t="str">
        <f t="shared" si="143"/>
        <v xml:space="preserve">["LP"] =  5; </v>
      </c>
      <c r="AO284" t="str">
        <f t="shared" si="144"/>
        <v>0</v>
      </c>
      <c r="AP284" t="str">
        <f t="shared" si="145"/>
        <v xml:space="preserve">["REP"] = 0; </v>
      </c>
      <c r="AQ284">
        <f>IF(LEN(L284)&gt;0,VLOOKUP(L284,Faction!A$2:B$77,2,FALSE),1)</f>
        <v>1</v>
      </c>
      <c r="AR284" t="str">
        <f t="shared" si="146"/>
        <v xml:space="preserve">["FACTION"] = 1; </v>
      </c>
      <c r="AS284" t="str">
        <f t="shared" si="147"/>
        <v xml:space="preserve">["TIER"] = 1; </v>
      </c>
      <c r="AT284" t="str">
        <f t="shared" si="148"/>
        <v xml:space="preserve">["MIN_LVL"] =  "40"; </v>
      </c>
      <c r="AU284" t="str">
        <f t="shared" si="149"/>
        <v/>
      </c>
      <c r="AV284" t="str">
        <f t="shared" si="150"/>
        <v xml:space="preserve">["NAME"] = { ["EN"] = "Tight Grip"; }; </v>
      </c>
      <c r="AW284" t="str">
        <f t="shared" si="151"/>
        <v xml:space="preserve">["LORE"] = { ["EN"] = "Practice your weapon-recovering strike; it could save your life...or a friend's."; }; </v>
      </c>
      <c r="AX284" t="str">
        <f t="shared" si="152"/>
        <v xml:space="preserve">["SUMMARY"] = { ["EN"] = "Use Sweeping Riposte, Ferocious Strikes, or Raging Blade 200 times"; }; </v>
      </c>
      <c r="AY284" t="str">
        <f t="shared" si="153"/>
        <v/>
      </c>
      <c r="AZ284" t="str">
        <f t="shared" si="154"/>
        <v>};</v>
      </c>
    </row>
    <row r="285" spans="1:52" x14ac:dyDescent="0.25">
      <c r="A285">
        <v>1879277178</v>
      </c>
      <c r="B285">
        <v>355</v>
      </c>
      <c r="C285" s="2" t="s">
        <v>123</v>
      </c>
      <c r="D285" t="s">
        <v>22</v>
      </c>
      <c r="E285" t="s">
        <v>288</v>
      </c>
      <c r="F285" t="s">
        <v>22</v>
      </c>
      <c r="J285">
        <v>0</v>
      </c>
      <c r="M285" t="s">
        <v>2835</v>
      </c>
      <c r="N285" t="s">
        <v>2047</v>
      </c>
      <c r="O285">
        <v>0</v>
      </c>
      <c r="P285">
        <v>40</v>
      </c>
      <c r="T285" t="str">
        <f t="shared" si="127"/>
        <v>[284] = {["ID"] = 1879277178; }; -- Class Deeds - Tier 7 (Guardian)</v>
      </c>
      <c r="U285" s="1" t="str">
        <f t="shared" si="128"/>
        <v>[284] = {["ID"] = 1879277178; ["SAVE_INDEX"] = 355; ["TYPE"] =  8; ["CRV"] = "Class";    ["SUBTYPE"] =  23;                        ["VXP"] = 0; ["LP"] =  0; ["REP"] = 0; ["FACTION"] = 1; ["TIER"] = 0; ["MIN_LVL"] =  "40"; ["NAME"] = { ["EN"] = "Class Deeds - Tier 7"; }; ["LORE"] = { ["EN"] = "Complete these three deeds to earn a Class Trait Point."; }; ["SUMMARY"] = { ["EN"] = "Complete Blocking Force, Never Bashful, and Quick of Foot"; }; };</v>
      </c>
      <c r="V285">
        <f t="shared" si="129"/>
        <v>284</v>
      </c>
      <c r="W285" t="str">
        <f t="shared" si="130"/>
        <v>[284] = {</v>
      </c>
      <c r="X285" t="str">
        <f t="shared" si="131"/>
        <v xml:space="preserve">["ID"] = 1879277178; </v>
      </c>
      <c r="Y285" t="str">
        <f t="shared" si="132"/>
        <v xml:space="preserve">["ID"] = 1879277178; </v>
      </c>
      <c r="Z285" t="str">
        <f t="shared" si="133"/>
        <v/>
      </c>
      <c r="AA285" t="str">
        <f t="shared" si="134"/>
        <v xml:space="preserve"> (Guardian)</v>
      </c>
      <c r="AB285" s="1" t="str">
        <f t="shared" si="135"/>
        <v xml:space="preserve">["SAVE_INDEX"] = 355; </v>
      </c>
      <c r="AC285">
        <f>VLOOKUP(D285,Type!A$2:B$16,2,FALSE)</f>
        <v>8</v>
      </c>
      <c r="AD285" t="str">
        <f t="shared" si="136"/>
        <v xml:space="preserve">["TYPE"] =  8; </v>
      </c>
      <c r="AE285" t="str">
        <f t="shared" si="137"/>
        <v xml:space="preserve">["CRV"] = "Class";    </v>
      </c>
      <c r="AF285">
        <f>IF(AND(F285="Class",NOT(ISBLANK(E285))),VLOOKUP(E285,Class!A$1:B$12,2,FALSE),"")</f>
        <v>23</v>
      </c>
      <c r="AG285" t="str">
        <f>IF(AND(F285="Vocation",NOT(ISBLANK(E285))),VLOOKUP(E285,Vocation!A$1:B$8,2,FALSE),"")</f>
        <v/>
      </c>
      <c r="AH285" t="str">
        <f>IF(
  LEN(AF285)=0,
    IF(
    LEN(AG285)=0,
    "  0",
    CONCATENATE(REPT(" ",Vocation!B$12-LEN(AG285)),AG285)),
  CONCATENATE(REPT(" ",Vocation!B$12-LEN(AF285)),AF285))</f>
        <v xml:space="preserve"> 23</v>
      </c>
      <c r="AI285" t="str">
        <f t="shared" si="138"/>
        <v xml:space="preserve">["SUBTYPE"] =  23; </v>
      </c>
      <c r="AJ285" t="str">
        <f t="shared" si="139"/>
        <v xml:space="preserve">                       </v>
      </c>
      <c r="AK285" t="str">
        <f t="shared" si="140"/>
        <v>0</v>
      </c>
      <c r="AL285" t="str">
        <f t="shared" si="141"/>
        <v xml:space="preserve">["VXP"] = 0; </v>
      </c>
      <c r="AM285" t="str">
        <f t="shared" si="142"/>
        <v>0</v>
      </c>
      <c r="AN285" t="str">
        <f t="shared" si="143"/>
        <v xml:space="preserve">["LP"] =  0; </v>
      </c>
      <c r="AO285" t="str">
        <f t="shared" si="144"/>
        <v>0</v>
      </c>
      <c r="AP285" t="str">
        <f t="shared" si="145"/>
        <v xml:space="preserve">["REP"] = 0; </v>
      </c>
      <c r="AQ285">
        <f>IF(LEN(L285)&gt;0,VLOOKUP(L285,Faction!A$2:B$77,2,FALSE),1)</f>
        <v>1</v>
      </c>
      <c r="AR285" t="str">
        <f t="shared" si="146"/>
        <v xml:space="preserve">["FACTION"] = 1; </v>
      </c>
      <c r="AS285" t="str">
        <f t="shared" si="147"/>
        <v xml:space="preserve">["TIER"] = 0; </v>
      </c>
      <c r="AT285" t="str">
        <f t="shared" si="148"/>
        <v xml:space="preserve">["MIN_LVL"] =  "40"; </v>
      </c>
      <c r="AU285" t="str">
        <f t="shared" si="149"/>
        <v/>
      </c>
      <c r="AV285" t="str">
        <f t="shared" si="150"/>
        <v xml:space="preserve">["NAME"] = { ["EN"] = "Class Deeds - Tier 7"; }; </v>
      </c>
      <c r="AW285" t="str">
        <f t="shared" si="151"/>
        <v xml:space="preserve">["LORE"] = { ["EN"] = "Complete these three deeds to earn a Class Trait Point."; }; </v>
      </c>
      <c r="AX285" t="str">
        <f t="shared" si="152"/>
        <v xml:space="preserve">["SUMMARY"] = { ["EN"] = "Complete Blocking Force, Never Bashful, and Quick of Foot"; }; </v>
      </c>
      <c r="AY285" t="str">
        <f t="shared" si="153"/>
        <v/>
      </c>
      <c r="AZ285" t="str">
        <f t="shared" si="154"/>
        <v>};</v>
      </c>
    </row>
    <row r="286" spans="1:52" x14ac:dyDescent="0.25">
      <c r="A286">
        <v>1879277270</v>
      </c>
      <c r="B286">
        <v>180</v>
      </c>
      <c r="C286" t="s">
        <v>411</v>
      </c>
      <c r="D286" t="s">
        <v>22</v>
      </c>
      <c r="E286" t="s">
        <v>288</v>
      </c>
      <c r="F286" t="s">
        <v>22</v>
      </c>
      <c r="J286">
        <v>5</v>
      </c>
      <c r="M286" t="s">
        <v>3067</v>
      </c>
      <c r="N286" t="s">
        <v>1929</v>
      </c>
      <c r="O286">
        <v>1</v>
      </c>
      <c r="P286">
        <v>40</v>
      </c>
      <c r="T286" t="str">
        <f t="shared" si="127"/>
        <v>[285] = {["ID"] = 1879277270; }; -- Blocking Force (Guardian)</v>
      </c>
      <c r="U286" s="1" t="str">
        <f t="shared" si="128"/>
        <v>[285] = {["ID"] = 1879277270; ["SAVE_INDEX"] = 180; ["TYPE"] =  8; ["CRV"] = "Class";    ["SUBTYPE"] =  23;                        ["VXP"] = 0; ["LP"] =  5; ["REP"] = 0; ["FACTION"] = 1; ["TIER"] = 1; ["MIN_LVL"] =  "40"; ["NAME"] = { ["EN"] = "Blocking Force"; }; ["LORE"] = { ["EN"] = "Above all, a Guardian must be where they are needed and quickly, for your companions are not so sturdy as you."; }; ["SUMMARY"] = { ["EN"] = "Block enemy attacks 1,000 times"; }; };</v>
      </c>
      <c r="V286">
        <f t="shared" si="129"/>
        <v>285</v>
      </c>
      <c r="W286" t="str">
        <f t="shared" si="130"/>
        <v>[285] = {</v>
      </c>
      <c r="X286" t="str">
        <f t="shared" si="131"/>
        <v xml:space="preserve">["ID"] = 1879277270; </v>
      </c>
      <c r="Y286" t="str">
        <f t="shared" si="132"/>
        <v xml:space="preserve">["ID"] = 1879277270; </v>
      </c>
      <c r="Z286" t="str">
        <f t="shared" si="133"/>
        <v/>
      </c>
      <c r="AA286" t="str">
        <f t="shared" si="134"/>
        <v xml:space="preserve"> (Guardian)</v>
      </c>
      <c r="AB286" s="1" t="str">
        <f t="shared" si="135"/>
        <v xml:space="preserve">["SAVE_INDEX"] = 180; </v>
      </c>
      <c r="AC286">
        <f>VLOOKUP(D286,Type!A$2:B$16,2,FALSE)</f>
        <v>8</v>
      </c>
      <c r="AD286" t="str">
        <f t="shared" si="136"/>
        <v xml:space="preserve">["TYPE"] =  8; </v>
      </c>
      <c r="AE286" t="str">
        <f t="shared" si="137"/>
        <v xml:space="preserve">["CRV"] = "Class";    </v>
      </c>
      <c r="AF286">
        <f>IF(AND(F286="Class",NOT(ISBLANK(E286))),VLOOKUP(E286,Class!A$1:B$12,2,FALSE),"")</f>
        <v>23</v>
      </c>
      <c r="AG286" t="str">
        <f>IF(AND(F286="Vocation",NOT(ISBLANK(E286))),VLOOKUP(E286,Vocation!A$1:B$8,2,FALSE),"")</f>
        <v/>
      </c>
      <c r="AH286" t="str">
        <f>IF(
  LEN(AF286)=0,
    IF(
    LEN(AG286)=0,
    "  0",
    CONCATENATE(REPT(" ",Vocation!B$12-LEN(AG286)),AG286)),
  CONCATENATE(REPT(" ",Vocation!B$12-LEN(AF286)),AF286))</f>
        <v xml:space="preserve"> 23</v>
      </c>
      <c r="AI286" t="str">
        <f t="shared" si="138"/>
        <v xml:space="preserve">["SUBTYPE"] =  23; </v>
      </c>
      <c r="AJ286" t="str">
        <f t="shared" si="139"/>
        <v xml:space="preserve">                       </v>
      </c>
      <c r="AK286" t="str">
        <f t="shared" si="140"/>
        <v>0</v>
      </c>
      <c r="AL286" t="str">
        <f t="shared" si="141"/>
        <v xml:space="preserve">["VXP"] = 0; </v>
      </c>
      <c r="AM286" t="str">
        <f t="shared" si="142"/>
        <v>5</v>
      </c>
      <c r="AN286" t="str">
        <f t="shared" si="143"/>
        <v xml:space="preserve">["LP"] =  5; </v>
      </c>
      <c r="AO286" t="str">
        <f t="shared" si="144"/>
        <v>0</v>
      </c>
      <c r="AP286" t="str">
        <f t="shared" si="145"/>
        <v xml:space="preserve">["REP"] = 0; </v>
      </c>
      <c r="AQ286">
        <f>IF(LEN(L286)&gt;0,VLOOKUP(L286,Faction!A$2:B$77,2,FALSE),1)</f>
        <v>1</v>
      </c>
      <c r="AR286" t="str">
        <f t="shared" si="146"/>
        <v xml:space="preserve">["FACTION"] = 1; </v>
      </c>
      <c r="AS286" t="str">
        <f t="shared" si="147"/>
        <v xml:space="preserve">["TIER"] = 1; </v>
      </c>
      <c r="AT286" t="str">
        <f t="shared" si="148"/>
        <v xml:space="preserve">["MIN_LVL"] =  "40"; </v>
      </c>
      <c r="AU286" t="str">
        <f t="shared" si="149"/>
        <v/>
      </c>
      <c r="AV286" t="str">
        <f t="shared" si="150"/>
        <v xml:space="preserve">["NAME"] = { ["EN"] = "Blocking Force"; }; </v>
      </c>
      <c r="AW286" t="str">
        <f t="shared" si="151"/>
        <v xml:space="preserve">["LORE"] = { ["EN"] = "Above all, a Guardian must be where they are needed and quickly, for your companions are not so sturdy as you."; }; </v>
      </c>
      <c r="AX286" t="str">
        <f t="shared" si="152"/>
        <v xml:space="preserve">["SUMMARY"] = { ["EN"] = "Block enemy attacks 1,000 times"; }; </v>
      </c>
      <c r="AY286" t="str">
        <f t="shared" si="153"/>
        <v/>
      </c>
      <c r="AZ286" t="str">
        <f t="shared" si="154"/>
        <v>};</v>
      </c>
    </row>
    <row r="287" spans="1:52" x14ac:dyDescent="0.25">
      <c r="A287">
        <v>1879278823</v>
      </c>
      <c r="B287">
        <v>181</v>
      </c>
      <c r="C287" t="s">
        <v>412</v>
      </c>
      <c r="D287" t="s">
        <v>22</v>
      </c>
      <c r="E287" t="s">
        <v>288</v>
      </c>
      <c r="F287" t="s">
        <v>22</v>
      </c>
      <c r="J287">
        <v>5</v>
      </c>
      <c r="M287" t="s">
        <v>3068</v>
      </c>
      <c r="N287" t="s">
        <v>2099</v>
      </c>
      <c r="O287">
        <v>1</v>
      </c>
      <c r="P287">
        <v>40</v>
      </c>
      <c r="T287" t="str">
        <f t="shared" si="127"/>
        <v>[286] = {["ID"] = 1879278823; }; -- Never Bashful (Guardian)</v>
      </c>
      <c r="U287" s="1" t="str">
        <f t="shared" si="128"/>
        <v>[286] = {["ID"] = 1879278823; ["SAVE_INDEX"] = 181; ["TYPE"] =  8; ["CRV"] = "Class";    ["SUBTYPE"] =  23;                        ["VXP"] = 0; ["LP"] =  5; ["REP"] = 0; ["FACTION"] = 1; ["TIER"] = 1; ["MIN_LVL"] =  "40"; ["NAME"] = { ["EN"] = "Never Bashful"; }; ["LORE"] = { ["EN"] = "Guardians don't always stand out, but if underestimated, they've been known to get violent."; }; ["SUMMARY"] = { ["EN"] = "Strike with Bash 500 times"; }; };</v>
      </c>
      <c r="V287">
        <f t="shared" si="129"/>
        <v>286</v>
      </c>
      <c r="W287" t="str">
        <f t="shared" si="130"/>
        <v>[286] = {</v>
      </c>
      <c r="X287" t="str">
        <f t="shared" si="131"/>
        <v xml:space="preserve">["ID"] = 1879278823; </v>
      </c>
      <c r="Y287" t="str">
        <f t="shared" si="132"/>
        <v xml:space="preserve">["ID"] = 1879278823; </v>
      </c>
      <c r="Z287" t="str">
        <f t="shared" si="133"/>
        <v/>
      </c>
      <c r="AA287" t="str">
        <f t="shared" si="134"/>
        <v xml:space="preserve"> (Guardian)</v>
      </c>
      <c r="AB287" s="1" t="str">
        <f t="shared" si="135"/>
        <v xml:space="preserve">["SAVE_INDEX"] = 181; </v>
      </c>
      <c r="AC287">
        <f>VLOOKUP(D287,Type!A$2:B$16,2,FALSE)</f>
        <v>8</v>
      </c>
      <c r="AD287" t="str">
        <f t="shared" si="136"/>
        <v xml:space="preserve">["TYPE"] =  8; </v>
      </c>
      <c r="AE287" t="str">
        <f t="shared" si="137"/>
        <v xml:space="preserve">["CRV"] = "Class";    </v>
      </c>
      <c r="AF287">
        <f>IF(AND(F287="Class",NOT(ISBLANK(E287))),VLOOKUP(E287,Class!A$1:B$12,2,FALSE),"")</f>
        <v>23</v>
      </c>
      <c r="AG287" t="str">
        <f>IF(AND(F287="Vocation",NOT(ISBLANK(E287))),VLOOKUP(E287,Vocation!A$1:B$8,2,FALSE),"")</f>
        <v/>
      </c>
      <c r="AH287" t="str">
        <f>IF(
  LEN(AF287)=0,
    IF(
    LEN(AG287)=0,
    "  0",
    CONCATENATE(REPT(" ",Vocation!B$12-LEN(AG287)),AG287)),
  CONCATENATE(REPT(" ",Vocation!B$12-LEN(AF287)),AF287))</f>
        <v xml:space="preserve"> 23</v>
      </c>
      <c r="AI287" t="str">
        <f t="shared" si="138"/>
        <v xml:space="preserve">["SUBTYPE"] =  23; </v>
      </c>
      <c r="AJ287" t="str">
        <f t="shared" si="139"/>
        <v xml:space="preserve">                       </v>
      </c>
      <c r="AK287" t="str">
        <f t="shared" si="140"/>
        <v>0</v>
      </c>
      <c r="AL287" t="str">
        <f t="shared" si="141"/>
        <v xml:space="preserve">["VXP"] = 0; </v>
      </c>
      <c r="AM287" t="str">
        <f t="shared" si="142"/>
        <v>5</v>
      </c>
      <c r="AN287" t="str">
        <f t="shared" si="143"/>
        <v xml:space="preserve">["LP"] =  5; </v>
      </c>
      <c r="AO287" t="str">
        <f t="shared" si="144"/>
        <v>0</v>
      </c>
      <c r="AP287" t="str">
        <f t="shared" si="145"/>
        <v xml:space="preserve">["REP"] = 0; </v>
      </c>
      <c r="AQ287">
        <f>IF(LEN(L287)&gt;0,VLOOKUP(L287,Faction!A$2:B$77,2,FALSE),1)</f>
        <v>1</v>
      </c>
      <c r="AR287" t="str">
        <f t="shared" si="146"/>
        <v xml:space="preserve">["FACTION"] = 1; </v>
      </c>
      <c r="AS287" t="str">
        <f t="shared" si="147"/>
        <v xml:space="preserve">["TIER"] = 1; </v>
      </c>
      <c r="AT287" t="str">
        <f t="shared" si="148"/>
        <v xml:space="preserve">["MIN_LVL"] =  "40"; </v>
      </c>
      <c r="AU287" t="str">
        <f t="shared" si="149"/>
        <v/>
      </c>
      <c r="AV287" t="str">
        <f t="shared" si="150"/>
        <v xml:space="preserve">["NAME"] = { ["EN"] = "Never Bashful"; }; </v>
      </c>
      <c r="AW287" t="str">
        <f t="shared" si="151"/>
        <v xml:space="preserve">["LORE"] = { ["EN"] = "Guardians don't always stand out, but if underestimated, they've been known to get violent."; }; </v>
      </c>
      <c r="AX287" t="str">
        <f t="shared" si="152"/>
        <v xml:space="preserve">["SUMMARY"] = { ["EN"] = "Strike with Bash 500 times"; }; </v>
      </c>
      <c r="AY287" t="str">
        <f t="shared" si="153"/>
        <v/>
      </c>
      <c r="AZ287" t="str">
        <f t="shared" si="154"/>
        <v>};</v>
      </c>
    </row>
    <row r="288" spans="1:52" x14ac:dyDescent="0.25">
      <c r="A288">
        <v>1879278825</v>
      </c>
      <c r="B288">
        <v>182</v>
      </c>
      <c r="C288" t="s">
        <v>413</v>
      </c>
      <c r="D288" t="s">
        <v>22</v>
      </c>
      <c r="E288" t="s">
        <v>288</v>
      </c>
      <c r="F288" t="s">
        <v>22</v>
      </c>
      <c r="J288">
        <v>5</v>
      </c>
      <c r="M288" t="s">
        <v>3069</v>
      </c>
      <c r="N288" t="s">
        <v>2100</v>
      </c>
      <c r="O288">
        <v>1</v>
      </c>
      <c r="P288">
        <v>40</v>
      </c>
      <c r="T288" t="str">
        <f t="shared" si="127"/>
        <v>[287] = {["ID"] = 1879278825; }; -- Quick of Foot (Guardian)</v>
      </c>
      <c r="U288" s="1" t="str">
        <f t="shared" si="128"/>
        <v>[287] = {["ID"] = 1879278825; ["SAVE_INDEX"] = 182; ["TYPE"] =  8; ["CRV"] = "Class";    ["SUBTYPE"] =  23;                        ["VXP"] = 0; ["LP"] =  5; ["REP"] = 0; ["FACTION"] = 1; ["TIER"] = 1; ["MIN_LVL"] =  "40"; ["NAME"] = { ["EN"] = "Quick of Foot"; }; ["LORE"] = { ["EN"] = "Practice your stamp to interrupt your foes, for using the skill repeatedly will help you to perform it with greater ease in the future."; }; ["SUMMARY"] = { ["EN"] = "Strike with Stamp 300 times"; }; };</v>
      </c>
      <c r="V288">
        <f t="shared" si="129"/>
        <v>287</v>
      </c>
      <c r="W288" t="str">
        <f t="shared" si="130"/>
        <v>[287] = {</v>
      </c>
      <c r="X288" t="str">
        <f t="shared" si="131"/>
        <v xml:space="preserve">["ID"] = 1879278825; </v>
      </c>
      <c r="Y288" t="str">
        <f t="shared" si="132"/>
        <v xml:space="preserve">["ID"] = 1879278825; </v>
      </c>
      <c r="Z288" t="str">
        <f t="shared" si="133"/>
        <v/>
      </c>
      <c r="AA288" t="str">
        <f t="shared" si="134"/>
        <v xml:space="preserve"> (Guardian)</v>
      </c>
      <c r="AB288" s="1" t="str">
        <f t="shared" si="135"/>
        <v xml:space="preserve">["SAVE_INDEX"] = 182; </v>
      </c>
      <c r="AC288">
        <f>VLOOKUP(D288,Type!A$2:B$16,2,FALSE)</f>
        <v>8</v>
      </c>
      <c r="AD288" t="str">
        <f t="shared" si="136"/>
        <v xml:space="preserve">["TYPE"] =  8; </v>
      </c>
      <c r="AE288" t="str">
        <f t="shared" si="137"/>
        <v xml:space="preserve">["CRV"] = "Class";    </v>
      </c>
      <c r="AF288">
        <f>IF(AND(F288="Class",NOT(ISBLANK(E288))),VLOOKUP(E288,Class!A$1:B$12,2,FALSE),"")</f>
        <v>23</v>
      </c>
      <c r="AG288" t="str">
        <f>IF(AND(F288="Vocation",NOT(ISBLANK(E288))),VLOOKUP(E288,Vocation!A$1:B$8,2,FALSE),"")</f>
        <v/>
      </c>
      <c r="AH288" t="str">
        <f>IF(
  LEN(AF288)=0,
    IF(
    LEN(AG288)=0,
    "  0",
    CONCATENATE(REPT(" ",Vocation!B$12-LEN(AG288)),AG288)),
  CONCATENATE(REPT(" ",Vocation!B$12-LEN(AF288)),AF288))</f>
        <v xml:space="preserve"> 23</v>
      </c>
      <c r="AI288" t="str">
        <f t="shared" si="138"/>
        <v xml:space="preserve">["SUBTYPE"] =  23; </v>
      </c>
      <c r="AJ288" t="str">
        <f t="shared" si="139"/>
        <v xml:space="preserve">                       </v>
      </c>
      <c r="AK288" t="str">
        <f t="shared" si="140"/>
        <v>0</v>
      </c>
      <c r="AL288" t="str">
        <f t="shared" si="141"/>
        <v xml:space="preserve">["VXP"] = 0; </v>
      </c>
      <c r="AM288" t="str">
        <f t="shared" si="142"/>
        <v>5</v>
      </c>
      <c r="AN288" t="str">
        <f t="shared" si="143"/>
        <v xml:space="preserve">["LP"] =  5; </v>
      </c>
      <c r="AO288" t="str">
        <f t="shared" si="144"/>
        <v>0</v>
      </c>
      <c r="AP288" t="str">
        <f t="shared" si="145"/>
        <v xml:space="preserve">["REP"] = 0; </v>
      </c>
      <c r="AQ288">
        <f>IF(LEN(L288)&gt;0,VLOOKUP(L288,Faction!A$2:B$77,2,FALSE),1)</f>
        <v>1</v>
      </c>
      <c r="AR288" t="str">
        <f t="shared" si="146"/>
        <v xml:space="preserve">["FACTION"] = 1; </v>
      </c>
      <c r="AS288" t="str">
        <f t="shared" si="147"/>
        <v xml:space="preserve">["TIER"] = 1; </v>
      </c>
      <c r="AT288" t="str">
        <f t="shared" si="148"/>
        <v xml:space="preserve">["MIN_LVL"] =  "40"; </v>
      </c>
      <c r="AU288" t="str">
        <f t="shared" si="149"/>
        <v/>
      </c>
      <c r="AV288" t="str">
        <f t="shared" si="150"/>
        <v xml:space="preserve">["NAME"] = { ["EN"] = "Quick of Foot"; }; </v>
      </c>
      <c r="AW288" t="str">
        <f t="shared" si="151"/>
        <v xml:space="preserve">["LORE"] = { ["EN"] = "Practice your stamp to interrupt your foes, for using the skill repeatedly will help you to perform it with greater ease in the future."; }; </v>
      </c>
      <c r="AX288" t="str">
        <f t="shared" si="152"/>
        <v xml:space="preserve">["SUMMARY"] = { ["EN"] = "Strike with Stamp 300 times"; }; </v>
      </c>
      <c r="AY288" t="str">
        <f t="shared" si="153"/>
        <v/>
      </c>
      <c r="AZ288" t="str">
        <f t="shared" si="154"/>
        <v>};</v>
      </c>
    </row>
    <row r="289" spans="1:52" x14ac:dyDescent="0.25">
      <c r="A289">
        <v>1879277182</v>
      </c>
      <c r="B289">
        <v>356</v>
      </c>
      <c r="C289" s="2" t="s">
        <v>123</v>
      </c>
      <c r="D289" t="s">
        <v>22</v>
      </c>
      <c r="E289" t="s">
        <v>289</v>
      </c>
      <c r="F289" t="s">
        <v>22</v>
      </c>
      <c r="J289">
        <v>0</v>
      </c>
      <c r="M289" t="s">
        <v>2836</v>
      </c>
      <c r="N289" t="s">
        <v>2047</v>
      </c>
      <c r="O289">
        <v>0</v>
      </c>
      <c r="P289">
        <v>40</v>
      </c>
      <c r="T289" t="str">
        <f t="shared" si="127"/>
        <v>[288] = {["ID"] = 1879277182; }; -- Class Deeds - Tier 7 (Hunter)</v>
      </c>
      <c r="U289" s="1" t="str">
        <f t="shared" si="128"/>
        <v>[288] = {["ID"] = 1879277182; ["SAVE_INDEX"] = 356; ["TYPE"] =  8; ["CRV"] = "Class";    ["SUBTYPE"] = 162;                        ["VXP"] = 0; ["LP"] =  0; ["REP"] = 0; ["FACTION"] = 1; ["TIER"] = 0; ["MIN_LVL"] =  "40"; ["NAME"] = { ["EN"] = "Class Deeds - Tier 7"; }; ["LORE"] = { ["EN"] = "Complete these three deeds to earn a Class Trait Point."; }; ["SUMMARY"] = { ["EN"] = "Complete Tools of the Trade, Dazed and Confused, and Sneaky Sneaky"; }; };</v>
      </c>
      <c r="V289">
        <f t="shared" si="129"/>
        <v>288</v>
      </c>
      <c r="W289" t="str">
        <f t="shared" si="130"/>
        <v>[288] = {</v>
      </c>
      <c r="X289" t="str">
        <f t="shared" si="131"/>
        <v xml:space="preserve">["ID"] = 1879277182; </v>
      </c>
      <c r="Y289" t="str">
        <f t="shared" si="132"/>
        <v xml:space="preserve">["ID"] = 1879277182; </v>
      </c>
      <c r="Z289" t="str">
        <f t="shared" si="133"/>
        <v/>
      </c>
      <c r="AA289" t="str">
        <f t="shared" si="134"/>
        <v xml:space="preserve"> (Hunter)</v>
      </c>
      <c r="AB289" s="1" t="str">
        <f t="shared" si="135"/>
        <v xml:space="preserve">["SAVE_INDEX"] = 356; </v>
      </c>
      <c r="AC289">
        <f>VLOOKUP(D289,Type!A$2:B$16,2,FALSE)</f>
        <v>8</v>
      </c>
      <c r="AD289" t="str">
        <f t="shared" si="136"/>
        <v xml:space="preserve">["TYPE"] =  8; </v>
      </c>
      <c r="AE289" t="str">
        <f t="shared" si="137"/>
        <v xml:space="preserve">["CRV"] = "Class";    </v>
      </c>
      <c r="AF289">
        <f>IF(AND(F289="Class",NOT(ISBLANK(E289))),VLOOKUP(E289,Class!A$1:B$12,2,FALSE),"")</f>
        <v>162</v>
      </c>
      <c r="AG289" t="str">
        <f>IF(AND(F289="Vocation",NOT(ISBLANK(E289))),VLOOKUP(E289,Vocation!A$1:B$8,2,FALSE),"")</f>
        <v/>
      </c>
      <c r="AH289" t="str">
        <f>IF(
  LEN(AF289)=0,
    IF(
    LEN(AG289)=0,
    "  0",
    CONCATENATE(REPT(" ",Vocation!B$12-LEN(AG289)),AG289)),
  CONCATENATE(REPT(" ",Vocation!B$12-LEN(AF289)),AF289))</f>
        <v>162</v>
      </c>
      <c r="AI289" t="str">
        <f t="shared" si="138"/>
        <v xml:space="preserve">["SUBTYPE"] = 162; </v>
      </c>
      <c r="AJ289" t="str">
        <f t="shared" si="139"/>
        <v xml:space="preserve">                       </v>
      </c>
      <c r="AK289" t="str">
        <f t="shared" si="140"/>
        <v>0</v>
      </c>
      <c r="AL289" t="str">
        <f t="shared" si="141"/>
        <v xml:space="preserve">["VXP"] = 0; </v>
      </c>
      <c r="AM289" t="str">
        <f t="shared" si="142"/>
        <v>0</v>
      </c>
      <c r="AN289" t="str">
        <f t="shared" si="143"/>
        <v xml:space="preserve">["LP"] =  0; </v>
      </c>
      <c r="AO289" t="str">
        <f t="shared" si="144"/>
        <v>0</v>
      </c>
      <c r="AP289" t="str">
        <f t="shared" si="145"/>
        <v xml:space="preserve">["REP"] = 0; </v>
      </c>
      <c r="AQ289">
        <f>IF(LEN(L289)&gt;0,VLOOKUP(L289,Faction!A$2:B$77,2,FALSE),1)</f>
        <v>1</v>
      </c>
      <c r="AR289" t="str">
        <f t="shared" si="146"/>
        <v xml:space="preserve">["FACTION"] = 1; </v>
      </c>
      <c r="AS289" t="str">
        <f t="shared" si="147"/>
        <v xml:space="preserve">["TIER"] = 0; </v>
      </c>
      <c r="AT289" t="str">
        <f t="shared" si="148"/>
        <v xml:space="preserve">["MIN_LVL"] =  "40"; </v>
      </c>
      <c r="AU289" t="str">
        <f t="shared" si="149"/>
        <v/>
      </c>
      <c r="AV289" t="str">
        <f t="shared" si="150"/>
        <v xml:space="preserve">["NAME"] = { ["EN"] = "Class Deeds - Tier 7"; }; </v>
      </c>
      <c r="AW289" t="str">
        <f t="shared" si="151"/>
        <v xml:space="preserve">["LORE"] = { ["EN"] = "Complete these three deeds to earn a Class Trait Point."; }; </v>
      </c>
      <c r="AX289" t="str">
        <f t="shared" si="152"/>
        <v xml:space="preserve">["SUMMARY"] = { ["EN"] = "Complete Tools of the Trade, Dazed and Confused, and Sneaky Sneaky"; }; </v>
      </c>
      <c r="AY289" t="str">
        <f t="shared" si="153"/>
        <v/>
      </c>
      <c r="AZ289" t="str">
        <f t="shared" si="154"/>
        <v>};</v>
      </c>
    </row>
    <row r="290" spans="1:52" x14ac:dyDescent="0.25">
      <c r="A290">
        <v>1879277293</v>
      </c>
      <c r="B290">
        <v>183</v>
      </c>
      <c r="C290" t="s">
        <v>414</v>
      </c>
      <c r="D290" t="s">
        <v>22</v>
      </c>
      <c r="E290" t="s">
        <v>289</v>
      </c>
      <c r="F290" t="s">
        <v>22</v>
      </c>
      <c r="J290">
        <v>5</v>
      </c>
      <c r="M290" t="s">
        <v>3070</v>
      </c>
      <c r="N290" t="s">
        <v>2062</v>
      </c>
      <c r="O290">
        <v>1</v>
      </c>
      <c r="P290">
        <v>40</v>
      </c>
      <c r="T290" t="str">
        <f t="shared" si="127"/>
        <v>[289] = {["ID"] = 1879277293; }; -- Tools of the Trade (Hunter)</v>
      </c>
      <c r="U290" s="1" t="str">
        <f t="shared" si="128"/>
        <v>[289] = {["ID"] = 1879277293; ["SAVE_INDEX"] = 183; ["TYPE"] =  8; ["CRV"] = "Class";    ["SUBTYPE"] = 162;                        ["VXP"] = 0; ["LP"] =  5; ["REP"] = 0; ["FACTION"] = 1; ["TIER"] = 1; ["MIN_LVL"] =  "40"; ["NAME"] = { ["EN"] = "Tools of the Trade"; }; ["LORE"] = { ["EN"] = "Show your enemies all the different ways you can be dangerous."; }; ["SUMMARY"] = { ["EN"] = "Hit with Bard's Arrow, Rain of Arrows, or Blood Arrow 300 times."; }; };</v>
      </c>
      <c r="V290">
        <f t="shared" si="129"/>
        <v>289</v>
      </c>
      <c r="W290" t="str">
        <f t="shared" si="130"/>
        <v>[289] = {</v>
      </c>
      <c r="X290" t="str">
        <f t="shared" si="131"/>
        <v xml:space="preserve">["ID"] = 1879277293; </v>
      </c>
      <c r="Y290" t="str">
        <f t="shared" si="132"/>
        <v xml:space="preserve">["ID"] = 1879277293; </v>
      </c>
      <c r="Z290" t="str">
        <f t="shared" si="133"/>
        <v/>
      </c>
      <c r="AA290" t="str">
        <f t="shared" si="134"/>
        <v xml:space="preserve"> (Hunter)</v>
      </c>
      <c r="AB290" s="1" t="str">
        <f t="shared" si="135"/>
        <v xml:space="preserve">["SAVE_INDEX"] = 183; </v>
      </c>
      <c r="AC290">
        <f>VLOOKUP(D290,Type!A$2:B$16,2,FALSE)</f>
        <v>8</v>
      </c>
      <c r="AD290" t="str">
        <f t="shared" si="136"/>
        <v xml:space="preserve">["TYPE"] =  8; </v>
      </c>
      <c r="AE290" t="str">
        <f t="shared" si="137"/>
        <v xml:space="preserve">["CRV"] = "Class";    </v>
      </c>
      <c r="AF290">
        <f>IF(AND(F290="Class",NOT(ISBLANK(E290))),VLOOKUP(E290,Class!A$1:B$12,2,FALSE),"")</f>
        <v>162</v>
      </c>
      <c r="AG290" t="str">
        <f>IF(AND(F290="Vocation",NOT(ISBLANK(E290))),VLOOKUP(E290,Vocation!A$1:B$8,2,FALSE),"")</f>
        <v/>
      </c>
      <c r="AH290" t="str">
        <f>IF(
  LEN(AF290)=0,
    IF(
    LEN(AG290)=0,
    "  0",
    CONCATENATE(REPT(" ",Vocation!B$12-LEN(AG290)),AG290)),
  CONCATENATE(REPT(" ",Vocation!B$12-LEN(AF290)),AF290))</f>
        <v>162</v>
      </c>
      <c r="AI290" t="str">
        <f t="shared" si="138"/>
        <v xml:space="preserve">["SUBTYPE"] = 162; </v>
      </c>
      <c r="AJ290" t="str">
        <f t="shared" si="139"/>
        <v xml:space="preserve">                       </v>
      </c>
      <c r="AK290" t="str">
        <f t="shared" si="140"/>
        <v>0</v>
      </c>
      <c r="AL290" t="str">
        <f t="shared" si="141"/>
        <v xml:space="preserve">["VXP"] = 0; </v>
      </c>
      <c r="AM290" t="str">
        <f t="shared" si="142"/>
        <v>5</v>
      </c>
      <c r="AN290" t="str">
        <f t="shared" si="143"/>
        <v xml:space="preserve">["LP"] =  5; </v>
      </c>
      <c r="AO290" t="str">
        <f t="shared" si="144"/>
        <v>0</v>
      </c>
      <c r="AP290" t="str">
        <f t="shared" si="145"/>
        <v xml:space="preserve">["REP"] = 0; </v>
      </c>
      <c r="AQ290">
        <f>IF(LEN(L290)&gt;0,VLOOKUP(L290,Faction!A$2:B$77,2,FALSE),1)</f>
        <v>1</v>
      </c>
      <c r="AR290" t="str">
        <f t="shared" si="146"/>
        <v xml:space="preserve">["FACTION"] = 1; </v>
      </c>
      <c r="AS290" t="str">
        <f t="shared" si="147"/>
        <v xml:space="preserve">["TIER"] = 1; </v>
      </c>
      <c r="AT290" t="str">
        <f t="shared" si="148"/>
        <v xml:space="preserve">["MIN_LVL"] =  "40"; </v>
      </c>
      <c r="AU290" t="str">
        <f t="shared" si="149"/>
        <v/>
      </c>
      <c r="AV290" t="str">
        <f t="shared" si="150"/>
        <v xml:space="preserve">["NAME"] = { ["EN"] = "Tools of the Trade"; }; </v>
      </c>
      <c r="AW290" t="str">
        <f t="shared" si="151"/>
        <v xml:space="preserve">["LORE"] = { ["EN"] = "Show your enemies all the different ways you can be dangerous."; }; </v>
      </c>
      <c r="AX290" t="str">
        <f t="shared" si="152"/>
        <v xml:space="preserve">["SUMMARY"] = { ["EN"] = "Hit with Bard's Arrow, Rain of Arrows, or Blood Arrow 300 times."; }; </v>
      </c>
      <c r="AY290" t="str">
        <f t="shared" si="153"/>
        <v/>
      </c>
      <c r="AZ290" t="str">
        <f t="shared" si="154"/>
        <v>};</v>
      </c>
    </row>
    <row r="291" spans="1:52" x14ac:dyDescent="0.25">
      <c r="A291">
        <v>1879277251</v>
      </c>
      <c r="B291">
        <v>184</v>
      </c>
      <c r="C291" t="s">
        <v>415</v>
      </c>
      <c r="D291" t="s">
        <v>22</v>
      </c>
      <c r="E291" t="s">
        <v>289</v>
      </c>
      <c r="F291" t="s">
        <v>22</v>
      </c>
      <c r="J291">
        <v>5</v>
      </c>
      <c r="M291" t="s">
        <v>3071</v>
      </c>
      <c r="N291" t="s">
        <v>2052</v>
      </c>
      <c r="O291">
        <v>1</v>
      </c>
      <c r="P291">
        <v>40</v>
      </c>
      <c r="T291" t="str">
        <f t="shared" si="127"/>
        <v>[290] = {["ID"] = 1879277251; }; -- Dazed and Confused (Hunter)</v>
      </c>
      <c r="U291" s="1" t="str">
        <f t="shared" si="128"/>
        <v>[290] = {["ID"] = 1879277251; ["SAVE_INDEX"] = 184; ["TYPE"] =  8; ["CRV"] = "Class";    ["SUBTYPE"] = 162;                        ["VXP"] = 0; ["LP"] =  5; ["REP"] = 0; ["FACTION"] = 1; ["TIER"] = 1; ["MIN_LVL"] =  "40"; ["NAME"] = { ["EN"] = "Dazed and Confused"; }; ["LORE"] = { ["EN"] = "A dazed and confused enemy is a much easier target than one who is alert and aware."; }; ["SUMMARY"] = { ["EN"] = "Hit with Dazing Blow 200 times."; }; };</v>
      </c>
      <c r="V291">
        <f t="shared" si="129"/>
        <v>290</v>
      </c>
      <c r="W291" t="str">
        <f t="shared" si="130"/>
        <v>[290] = {</v>
      </c>
      <c r="X291" t="str">
        <f t="shared" si="131"/>
        <v xml:space="preserve">["ID"] = 1879277251; </v>
      </c>
      <c r="Y291" t="str">
        <f t="shared" si="132"/>
        <v xml:space="preserve">["ID"] = 1879277251; </v>
      </c>
      <c r="Z291" t="str">
        <f t="shared" si="133"/>
        <v/>
      </c>
      <c r="AA291" t="str">
        <f t="shared" si="134"/>
        <v xml:space="preserve"> (Hunter)</v>
      </c>
      <c r="AB291" s="1" t="str">
        <f t="shared" si="135"/>
        <v xml:space="preserve">["SAVE_INDEX"] = 184; </v>
      </c>
      <c r="AC291">
        <f>VLOOKUP(D291,Type!A$2:B$16,2,FALSE)</f>
        <v>8</v>
      </c>
      <c r="AD291" t="str">
        <f t="shared" si="136"/>
        <v xml:space="preserve">["TYPE"] =  8; </v>
      </c>
      <c r="AE291" t="str">
        <f t="shared" si="137"/>
        <v xml:space="preserve">["CRV"] = "Class";    </v>
      </c>
      <c r="AF291">
        <f>IF(AND(F291="Class",NOT(ISBLANK(E291))),VLOOKUP(E291,Class!A$1:B$12,2,FALSE),"")</f>
        <v>162</v>
      </c>
      <c r="AG291" t="str">
        <f>IF(AND(F291="Vocation",NOT(ISBLANK(E291))),VLOOKUP(E291,Vocation!A$1:B$8,2,FALSE),"")</f>
        <v/>
      </c>
      <c r="AH291" t="str">
        <f>IF(
  LEN(AF291)=0,
    IF(
    LEN(AG291)=0,
    "  0",
    CONCATENATE(REPT(" ",Vocation!B$12-LEN(AG291)),AG291)),
  CONCATENATE(REPT(" ",Vocation!B$12-LEN(AF291)),AF291))</f>
        <v>162</v>
      </c>
      <c r="AI291" t="str">
        <f t="shared" si="138"/>
        <v xml:space="preserve">["SUBTYPE"] = 162; </v>
      </c>
      <c r="AJ291" t="str">
        <f t="shared" si="139"/>
        <v xml:space="preserve">                       </v>
      </c>
      <c r="AK291" t="str">
        <f t="shared" si="140"/>
        <v>0</v>
      </c>
      <c r="AL291" t="str">
        <f t="shared" si="141"/>
        <v xml:space="preserve">["VXP"] = 0; </v>
      </c>
      <c r="AM291" t="str">
        <f t="shared" si="142"/>
        <v>5</v>
      </c>
      <c r="AN291" t="str">
        <f t="shared" si="143"/>
        <v xml:space="preserve">["LP"] =  5; </v>
      </c>
      <c r="AO291" t="str">
        <f t="shared" si="144"/>
        <v>0</v>
      </c>
      <c r="AP291" t="str">
        <f t="shared" si="145"/>
        <v xml:space="preserve">["REP"] = 0; </v>
      </c>
      <c r="AQ291">
        <f>IF(LEN(L291)&gt;0,VLOOKUP(L291,Faction!A$2:B$77,2,FALSE),1)</f>
        <v>1</v>
      </c>
      <c r="AR291" t="str">
        <f t="shared" si="146"/>
        <v xml:space="preserve">["FACTION"] = 1; </v>
      </c>
      <c r="AS291" t="str">
        <f t="shared" si="147"/>
        <v xml:space="preserve">["TIER"] = 1; </v>
      </c>
      <c r="AT291" t="str">
        <f t="shared" si="148"/>
        <v xml:space="preserve">["MIN_LVL"] =  "40"; </v>
      </c>
      <c r="AU291" t="str">
        <f t="shared" si="149"/>
        <v/>
      </c>
      <c r="AV291" t="str">
        <f t="shared" si="150"/>
        <v xml:space="preserve">["NAME"] = { ["EN"] = "Dazed and Confused"; }; </v>
      </c>
      <c r="AW291" t="str">
        <f t="shared" si="151"/>
        <v xml:space="preserve">["LORE"] = { ["EN"] = "A dazed and confused enemy is a much easier target than one who is alert and aware."; }; </v>
      </c>
      <c r="AX291" t="str">
        <f t="shared" si="152"/>
        <v xml:space="preserve">["SUMMARY"] = { ["EN"] = "Hit with Dazing Blow 200 times."; }; </v>
      </c>
      <c r="AY291" t="str">
        <f t="shared" si="153"/>
        <v/>
      </c>
      <c r="AZ291" t="str">
        <f t="shared" si="154"/>
        <v>};</v>
      </c>
    </row>
    <row r="292" spans="1:52" x14ac:dyDescent="0.25">
      <c r="A292">
        <v>1879277298</v>
      </c>
      <c r="B292">
        <v>185</v>
      </c>
      <c r="C292" t="s">
        <v>416</v>
      </c>
      <c r="D292" t="s">
        <v>22</v>
      </c>
      <c r="E292" t="s">
        <v>289</v>
      </c>
      <c r="F292" t="s">
        <v>22</v>
      </c>
      <c r="J292">
        <v>5</v>
      </c>
      <c r="M292" t="s">
        <v>3072</v>
      </c>
      <c r="N292" t="s">
        <v>2065</v>
      </c>
      <c r="O292">
        <v>1</v>
      </c>
      <c r="P292">
        <v>30</v>
      </c>
      <c r="T292" t="str">
        <f t="shared" si="127"/>
        <v>[291] = {["ID"] = 1879277298; }; -- Sneaky Sneaky (Hunter)</v>
      </c>
      <c r="U292" s="1" t="str">
        <f t="shared" si="128"/>
        <v>[291] = {["ID"] = 1879277298; ["SAVE_INDEX"] = 185; ["TYPE"] =  8; ["CRV"] = "Class";    ["SUBTYPE"] = 162;                        ["VXP"] = 0; ["LP"] =  5; ["REP"] = 0; ["FACTION"] = 1; ["TIER"] = 1; ["MIN_LVL"] =  "30"; ["NAME"] = { ["EN"] = "Sneaky Sneaky"; }; ["LORE"] = { ["EN"] = "Blending into your surroundings provides both defensive and strategic bonuses."; }; ["SUMMARY"] = { ["EN"] = "Use Camouflage 750 times."; }; };</v>
      </c>
      <c r="V292">
        <f t="shared" si="129"/>
        <v>291</v>
      </c>
      <c r="W292" t="str">
        <f t="shared" si="130"/>
        <v>[291] = {</v>
      </c>
      <c r="X292" t="str">
        <f t="shared" si="131"/>
        <v xml:space="preserve">["ID"] = 1879277298; </v>
      </c>
      <c r="Y292" t="str">
        <f t="shared" si="132"/>
        <v xml:space="preserve">["ID"] = 1879277298; </v>
      </c>
      <c r="Z292" t="str">
        <f t="shared" si="133"/>
        <v/>
      </c>
      <c r="AA292" t="str">
        <f t="shared" si="134"/>
        <v xml:space="preserve"> (Hunter)</v>
      </c>
      <c r="AB292" s="1" t="str">
        <f t="shared" si="135"/>
        <v xml:space="preserve">["SAVE_INDEX"] = 185; </v>
      </c>
      <c r="AC292">
        <f>VLOOKUP(D292,Type!A$2:B$16,2,FALSE)</f>
        <v>8</v>
      </c>
      <c r="AD292" t="str">
        <f t="shared" si="136"/>
        <v xml:space="preserve">["TYPE"] =  8; </v>
      </c>
      <c r="AE292" t="str">
        <f t="shared" si="137"/>
        <v xml:space="preserve">["CRV"] = "Class";    </v>
      </c>
      <c r="AF292">
        <f>IF(AND(F292="Class",NOT(ISBLANK(E292))),VLOOKUP(E292,Class!A$1:B$12,2,FALSE),"")</f>
        <v>162</v>
      </c>
      <c r="AG292" t="str">
        <f>IF(AND(F292="Vocation",NOT(ISBLANK(E292))),VLOOKUP(E292,Vocation!A$1:B$8,2,FALSE),"")</f>
        <v/>
      </c>
      <c r="AH292" t="str">
        <f>IF(
  LEN(AF292)=0,
    IF(
    LEN(AG292)=0,
    "  0",
    CONCATENATE(REPT(" ",Vocation!B$12-LEN(AG292)),AG292)),
  CONCATENATE(REPT(" ",Vocation!B$12-LEN(AF292)),AF292))</f>
        <v>162</v>
      </c>
      <c r="AI292" t="str">
        <f t="shared" si="138"/>
        <v xml:space="preserve">["SUBTYPE"] = 162; </v>
      </c>
      <c r="AJ292" t="str">
        <f t="shared" si="139"/>
        <v xml:space="preserve">                       </v>
      </c>
      <c r="AK292" t="str">
        <f t="shared" si="140"/>
        <v>0</v>
      </c>
      <c r="AL292" t="str">
        <f t="shared" si="141"/>
        <v xml:space="preserve">["VXP"] = 0; </v>
      </c>
      <c r="AM292" t="str">
        <f t="shared" si="142"/>
        <v>5</v>
      </c>
      <c r="AN292" t="str">
        <f t="shared" si="143"/>
        <v xml:space="preserve">["LP"] =  5; </v>
      </c>
      <c r="AO292" t="str">
        <f t="shared" si="144"/>
        <v>0</v>
      </c>
      <c r="AP292" t="str">
        <f t="shared" si="145"/>
        <v xml:space="preserve">["REP"] = 0; </v>
      </c>
      <c r="AQ292">
        <f>IF(LEN(L292)&gt;0,VLOOKUP(L292,Faction!A$2:B$77,2,FALSE),1)</f>
        <v>1</v>
      </c>
      <c r="AR292" t="str">
        <f t="shared" si="146"/>
        <v xml:space="preserve">["FACTION"] = 1; </v>
      </c>
      <c r="AS292" t="str">
        <f t="shared" si="147"/>
        <v xml:space="preserve">["TIER"] = 1; </v>
      </c>
      <c r="AT292" t="str">
        <f t="shared" si="148"/>
        <v xml:space="preserve">["MIN_LVL"] =  "30"; </v>
      </c>
      <c r="AU292" t="str">
        <f t="shared" si="149"/>
        <v/>
      </c>
      <c r="AV292" t="str">
        <f t="shared" si="150"/>
        <v xml:space="preserve">["NAME"] = { ["EN"] = "Sneaky Sneaky"; }; </v>
      </c>
      <c r="AW292" t="str">
        <f t="shared" si="151"/>
        <v xml:space="preserve">["LORE"] = { ["EN"] = "Blending into your surroundings provides both defensive and strategic bonuses."; }; </v>
      </c>
      <c r="AX292" t="str">
        <f t="shared" si="152"/>
        <v xml:space="preserve">["SUMMARY"] = { ["EN"] = "Use Camouflage 750 times."; }; </v>
      </c>
      <c r="AY292" t="str">
        <f t="shared" si="153"/>
        <v/>
      </c>
      <c r="AZ292" t="str">
        <f t="shared" si="154"/>
        <v>};</v>
      </c>
    </row>
    <row r="293" spans="1:52" x14ac:dyDescent="0.25">
      <c r="A293">
        <v>1879277193</v>
      </c>
      <c r="B293">
        <v>357</v>
      </c>
      <c r="C293" s="2" t="s">
        <v>123</v>
      </c>
      <c r="D293" t="s">
        <v>22</v>
      </c>
      <c r="E293" t="s">
        <v>290</v>
      </c>
      <c r="F293" t="s">
        <v>22</v>
      </c>
      <c r="J293">
        <v>0</v>
      </c>
      <c r="M293" t="s">
        <v>2837</v>
      </c>
      <c r="N293" t="s">
        <v>2047</v>
      </c>
      <c r="O293">
        <v>0</v>
      </c>
      <c r="P293">
        <v>40</v>
      </c>
      <c r="T293" t="str">
        <f t="shared" si="127"/>
        <v>[292] = {["ID"] = 1879277193; }; -- Class Deeds - Tier 7 (Lore-master)</v>
      </c>
      <c r="U293" s="1" t="str">
        <f t="shared" si="128"/>
        <v>[292] = {["ID"] = 1879277193; ["SAVE_INDEX"] = 357; ["TYPE"] =  8; ["CRV"] = "Class";    ["SUBTYPE"] = 185;                        ["VXP"] = 0; ["LP"] =  0; ["REP"] = 0; ["FACTION"] = 1; ["TIER"] = 0; ["MIN_LVL"] =  "40"; ["NAME"] = { ["EN"] = "Class Deeds - Tier 7"; }; ["LORE"] = { ["EN"] = "Complete these three deeds to earn a Class Trait Point."; }; ["SUMMARY"] = { ["EN"] = "Complete The Study of Fire-lore, The Study of Frost-lore, and Improved Storm-lore"; }; };</v>
      </c>
      <c r="V293">
        <f t="shared" si="129"/>
        <v>292</v>
      </c>
      <c r="W293" t="str">
        <f t="shared" si="130"/>
        <v>[292] = {</v>
      </c>
      <c r="X293" t="str">
        <f t="shared" si="131"/>
        <v xml:space="preserve">["ID"] = 1879277193; </v>
      </c>
      <c r="Y293" t="str">
        <f t="shared" si="132"/>
        <v xml:space="preserve">["ID"] = 1879277193; </v>
      </c>
      <c r="Z293" t="str">
        <f t="shared" si="133"/>
        <v/>
      </c>
      <c r="AA293" t="str">
        <f t="shared" si="134"/>
        <v xml:space="preserve"> (Lore-master)</v>
      </c>
      <c r="AB293" s="1" t="str">
        <f t="shared" si="135"/>
        <v xml:space="preserve">["SAVE_INDEX"] = 357; </v>
      </c>
      <c r="AC293">
        <f>VLOOKUP(D293,Type!A$2:B$16,2,FALSE)</f>
        <v>8</v>
      </c>
      <c r="AD293" t="str">
        <f t="shared" si="136"/>
        <v xml:space="preserve">["TYPE"] =  8; </v>
      </c>
      <c r="AE293" t="str">
        <f t="shared" si="137"/>
        <v xml:space="preserve">["CRV"] = "Class";    </v>
      </c>
      <c r="AF293">
        <f>IF(AND(F293="Class",NOT(ISBLANK(E293))),VLOOKUP(E293,Class!A$1:B$12,2,FALSE),"")</f>
        <v>185</v>
      </c>
      <c r="AG293" t="str">
        <f>IF(AND(F293="Vocation",NOT(ISBLANK(E293))),VLOOKUP(E293,Vocation!A$1:B$8,2,FALSE),"")</f>
        <v/>
      </c>
      <c r="AH293" t="str">
        <f>IF(
  LEN(AF293)=0,
    IF(
    LEN(AG293)=0,
    "  0",
    CONCATENATE(REPT(" ",Vocation!B$12-LEN(AG293)),AG293)),
  CONCATENATE(REPT(" ",Vocation!B$12-LEN(AF293)),AF293))</f>
        <v>185</v>
      </c>
      <c r="AI293" t="str">
        <f t="shared" si="138"/>
        <v xml:space="preserve">["SUBTYPE"] = 185; </v>
      </c>
      <c r="AJ293" t="str">
        <f t="shared" si="139"/>
        <v xml:space="preserve">                       </v>
      </c>
      <c r="AK293" t="str">
        <f t="shared" si="140"/>
        <v>0</v>
      </c>
      <c r="AL293" t="str">
        <f t="shared" si="141"/>
        <v xml:space="preserve">["VXP"] = 0; </v>
      </c>
      <c r="AM293" t="str">
        <f t="shared" si="142"/>
        <v>0</v>
      </c>
      <c r="AN293" t="str">
        <f t="shared" si="143"/>
        <v xml:space="preserve">["LP"] =  0; </v>
      </c>
      <c r="AO293" t="str">
        <f t="shared" si="144"/>
        <v>0</v>
      </c>
      <c r="AP293" t="str">
        <f t="shared" si="145"/>
        <v xml:space="preserve">["REP"] = 0; </v>
      </c>
      <c r="AQ293">
        <f>IF(LEN(L293)&gt;0,VLOOKUP(L293,Faction!A$2:B$77,2,FALSE),1)</f>
        <v>1</v>
      </c>
      <c r="AR293" t="str">
        <f t="shared" si="146"/>
        <v xml:space="preserve">["FACTION"] = 1; </v>
      </c>
      <c r="AS293" t="str">
        <f t="shared" si="147"/>
        <v xml:space="preserve">["TIER"] = 0; </v>
      </c>
      <c r="AT293" t="str">
        <f t="shared" si="148"/>
        <v xml:space="preserve">["MIN_LVL"] =  "40"; </v>
      </c>
      <c r="AU293" t="str">
        <f t="shared" si="149"/>
        <v/>
      </c>
      <c r="AV293" t="str">
        <f t="shared" si="150"/>
        <v xml:space="preserve">["NAME"] = { ["EN"] = "Class Deeds - Tier 7"; }; </v>
      </c>
      <c r="AW293" t="str">
        <f t="shared" si="151"/>
        <v xml:space="preserve">["LORE"] = { ["EN"] = "Complete these three deeds to earn a Class Trait Point."; }; </v>
      </c>
      <c r="AX293" t="str">
        <f t="shared" si="152"/>
        <v xml:space="preserve">["SUMMARY"] = { ["EN"] = "Complete The Study of Fire-lore, The Study of Frost-lore, and Improved Storm-lore"; }; </v>
      </c>
      <c r="AY293" t="str">
        <f t="shared" si="153"/>
        <v/>
      </c>
      <c r="AZ293" t="str">
        <f t="shared" si="154"/>
        <v>};</v>
      </c>
    </row>
    <row r="294" spans="1:52" x14ac:dyDescent="0.25">
      <c r="A294">
        <v>1879277257</v>
      </c>
      <c r="B294">
        <v>186</v>
      </c>
      <c r="C294" t="s">
        <v>417</v>
      </c>
      <c r="D294" t="s">
        <v>22</v>
      </c>
      <c r="E294" t="s">
        <v>290</v>
      </c>
      <c r="F294" t="s">
        <v>22</v>
      </c>
      <c r="J294">
        <v>5</v>
      </c>
      <c r="M294" t="s">
        <v>3073</v>
      </c>
      <c r="N294" t="s">
        <v>1994</v>
      </c>
      <c r="O294">
        <v>1</v>
      </c>
      <c r="P294">
        <v>40</v>
      </c>
      <c r="T294" t="str">
        <f t="shared" si="127"/>
        <v>[293] = {["ID"] = 1879277257; }; -- The Study of Fire-lore (Lore-master)</v>
      </c>
      <c r="U294" s="1" t="str">
        <f t="shared" si="128"/>
        <v>[293] = {["ID"] = 1879277257; ["SAVE_INDEX"] = 186; ["TYPE"] =  8; ["CRV"] = "Class";    ["SUBTYPE"] = 185;                        ["VXP"] = 0; ["LP"] =  5; ["REP"] = 0; ["FACTION"] = 1; ["TIER"] = 1; ["MIN_LVL"] =  "40"; ["NAME"] = { ["EN"] = "The Study of Fire-lore"; }; ["LORE"] = { ["EN"] = "Knowledge of the natural world has given you subtle influence over its natural fluctuations, but there is deeper knowledge still to be gleaned through study."; }; ["SUMMARY"] = { ["EN"] = "Strike with Fire-lore or Wizard's Fire 350 times."; }; };</v>
      </c>
      <c r="V294">
        <f t="shared" si="129"/>
        <v>293</v>
      </c>
      <c r="W294" t="str">
        <f t="shared" si="130"/>
        <v>[293] = {</v>
      </c>
      <c r="X294" t="str">
        <f t="shared" si="131"/>
        <v xml:space="preserve">["ID"] = 1879277257; </v>
      </c>
      <c r="Y294" t="str">
        <f t="shared" si="132"/>
        <v xml:space="preserve">["ID"] = 1879277257; </v>
      </c>
      <c r="Z294" t="str">
        <f t="shared" si="133"/>
        <v/>
      </c>
      <c r="AA294" t="str">
        <f t="shared" si="134"/>
        <v xml:space="preserve"> (Lore-master)</v>
      </c>
      <c r="AB294" s="1" t="str">
        <f t="shared" si="135"/>
        <v xml:space="preserve">["SAVE_INDEX"] = 186; </v>
      </c>
      <c r="AC294">
        <f>VLOOKUP(D294,Type!A$2:B$16,2,FALSE)</f>
        <v>8</v>
      </c>
      <c r="AD294" t="str">
        <f t="shared" si="136"/>
        <v xml:space="preserve">["TYPE"] =  8; </v>
      </c>
      <c r="AE294" t="str">
        <f t="shared" si="137"/>
        <v xml:space="preserve">["CRV"] = "Class";    </v>
      </c>
      <c r="AF294">
        <f>IF(AND(F294="Class",NOT(ISBLANK(E294))),VLOOKUP(E294,Class!A$1:B$12,2,FALSE),"")</f>
        <v>185</v>
      </c>
      <c r="AG294" t="str">
        <f>IF(AND(F294="Vocation",NOT(ISBLANK(E294))),VLOOKUP(E294,Vocation!A$1:B$8,2,FALSE),"")</f>
        <v/>
      </c>
      <c r="AH294" t="str">
        <f>IF(
  LEN(AF294)=0,
    IF(
    LEN(AG294)=0,
    "  0",
    CONCATENATE(REPT(" ",Vocation!B$12-LEN(AG294)),AG294)),
  CONCATENATE(REPT(" ",Vocation!B$12-LEN(AF294)),AF294))</f>
        <v>185</v>
      </c>
      <c r="AI294" t="str">
        <f t="shared" si="138"/>
        <v xml:space="preserve">["SUBTYPE"] = 185; </v>
      </c>
      <c r="AJ294" t="str">
        <f t="shared" si="139"/>
        <v xml:space="preserve">                       </v>
      </c>
      <c r="AK294" t="str">
        <f t="shared" si="140"/>
        <v>0</v>
      </c>
      <c r="AL294" t="str">
        <f t="shared" si="141"/>
        <v xml:space="preserve">["VXP"] = 0; </v>
      </c>
      <c r="AM294" t="str">
        <f t="shared" si="142"/>
        <v>5</v>
      </c>
      <c r="AN294" t="str">
        <f t="shared" si="143"/>
        <v xml:space="preserve">["LP"] =  5; </v>
      </c>
      <c r="AO294" t="str">
        <f t="shared" si="144"/>
        <v>0</v>
      </c>
      <c r="AP294" t="str">
        <f t="shared" si="145"/>
        <v xml:space="preserve">["REP"] = 0; </v>
      </c>
      <c r="AQ294">
        <f>IF(LEN(L294)&gt;0,VLOOKUP(L294,Faction!A$2:B$77,2,FALSE),1)</f>
        <v>1</v>
      </c>
      <c r="AR294" t="str">
        <f t="shared" si="146"/>
        <v xml:space="preserve">["FACTION"] = 1; </v>
      </c>
      <c r="AS294" t="str">
        <f t="shared" si="147"/>
        <v xml:space="preserve">["TIER"] = 1; </v>
      </c>
      <c r="AT294" t="str">
        <f t="shared" si="148"/>
        <v xml:space="preserve">["MIN_LVL"] =  "40"; </v>
      </c>
      <c r="AU294" t="str">
        <f t="shared" si="149"/>
        <v/>
      </c>
      <c r="AV294" t="str">
        <f t="shared" si="150"/>
        <v xml:space="preserve">["NAME"] = { ["EN"] = "The Study of Fire-lore"; }; </v>
      </c>
      <c r="AW294" t="str">
        <f t="shared" si="151"/>
        <v xml:space="preserve">["LORE"] = { ["EN"] = "Knowledge of the natural world has given you subtle influence over its natural fluctuations, but there is deeper knowledge still to be gleaned through study."; }; </v>
      </c>
      <c r="AX294" t="str">
        <f t="shared" si="152"/>
        <v xml:space="preserve">["SUMMARY"] = { ["EN"] = "Strike with Fire-lore or Wizard's Fire 350 times."; }; </v>
      </c>
      <c r="AY294" t="str">
        <f t="shared" si="153"/>
        <v/>
      </c>
      <c r="AZ294" t="str">
        <f t="shared" si="154"/>
        <v>};</v>
      </c>
    </row>
    <row r="295" spans="1:52" x14ac:dyDescent="0.25">
      <c r="A295">
        <v>1879277258</v>
      </c>
      <c r="B295">
        <v>187</v>
      </c>
      <c r="C295" t="s">
        <v>418</v>
      </c>
      <c r="D295" t="s">
        <v>22</v>
      </c>
      <c r="E295" t="s">
        <v>290</v>
      </c>
      <c r="F295" t="s">
        <v>22</v>
      </c>
      <c r="J295">
        <v>5</v>
      </c>
      <c r="M295" t="s">
        <v>3074</v>
      </c>
      <c r="N295" t="s">
        <v>1994</v>
      </c>
      <c r="O295">
        <v>1</v>
      </c>
      <c r="P295">
        <v>40</v>
      </c>
      <c r="T295" t="str">
        <f t="shared" si="127"/>
        <v>[294] = {["ID"] = 1879277258; }; -- The Study of Frost-lore (Lore-master)</v>
      </c>
      <c r="U295" s="1" t="str">
        <f t="shared" si="128"/>
        <v>[294] = {["ID"] = 1879277258; ["SAVE_INDEX"] = 187; ["TYPE"] =  8; ["CRV"] = "Class";    ["SUBTYPE"] = 185;                        ["VXP"] = 0; ["LP"] =  5; ["REP"] = 0; ["FACTION"] = 1; ["TIER"] = 1; ["MIN_LVL"] =  "40"; ["NAME"] = { ["EN"] = "The Study of Frost-lore"; }; ["LORE"] = { ["EN"] = "Knowledge of the natural world has given you subtle influence over its natural fluctuations, but there is deeper knowledge still to be gleaned through study."; }; ["SUMMARY"] = { ["EN"] = "Strike with Frost-lore or Gust of Wind 350 times."; }; };</v>
      </c>
      <c r="V295">
        <f t="shared" si="129"/>
        <v>294</v>
      </c>
      <c r="W295" t="str">
        <f t="shared" si="130"/>
        <v>[294] = {</v>
      </c>
      <c r="X295" t="str">
        <f t="shared" si="131"/>
        <v xml:space="preserve">["ID"] = 1879277258; </v>
      </c>
      <c r="Y295" t="str">
        <f t="shared" si="132"/>
        <v xml:space="preserve">["ID"] = 1879277258; </v>
      </c>
      <c r="Z295" t="str">
        <f t="shared" si="133"/>
        <v/>
      </c>
      <c r="AA295" t="str">
        <f t="shared" si="134"/>
        <v xml:space="preserve"> (Lore-master)</v>
      </c>
      <c r="AB295" s="1" t="str">
        <f t="shared" si="135"/>
        <v xml:space="preserve">["SAVE_INDEX"] = 187; </v>
      </c>
      <c r="AC295">
        <f>VLOOKUP(D295,Type!A$2:B$16,2,FALSE)</f>
        <v>8</v>
      </c>
      <c r="AD295" t="str">
        <f t="shared" si="136"/>
        <v xml:space="preserve">["TYPE"] =  8; </v>
      </c>
      <c r="AE295" t="str">
        <f t="shared" si="137"/>
        <v xml:space="preserve">["CRV"] = "Class";    </v>
      </c>
      <c r="AF295">
        <f>IF(AND(F295="Class",NOT(ISBLANK(E295))),VLOOKUP(E295,Class!A$1:B$12,2,FALSE),"")</f>
        <v>185</v>
      </c>
      <c r="AG295" t="str">
        <f>IF(AND(F295="Vocation",NOT(ISBLANK(E295))),VLOOKUP(E295,Vocation!A$1:B$8,2,FALSE),"")</f>
        <v/>
      </c>
      <c r="AH295" t="str">
        <f>IF(
  LEN(AF295)=0,
    IF(
    LEN(AG295)=0,
    "  0",
    CONCATENATE(REPT(" ",Vocation!B$12-LEN(AG295)),AG295)),
  CONCATENATE(REPT(" ",Vocation!B$12-LEN(AF295)),AF295))</f>
        <v>185</v>
      </c>
      <c r="AI295" t="str">
        <f t="shared" si="138"/>
        <v xml:space="preserve">["SUBTYPE"] = 185; </v>
      </c>
      <c r="AJ295" t="str">
        <f t="shared" si="139"/>
        <v xml:space="preserve">                       </v>
      </c>
      <c r="AK295" t="str">
        <f t="shared" si="140"/>
        <v>0</v>
      </c>
      <c r="AL295" t="str">
        <f t="shared" si="141"/>
        <v xml:space="preserve">["VXP"] = 0; </v>
      </c>
      <c r="AM295" t="str">
        <f t="shared" si="142"/>
        <v>5</v>
      </c>
      <c r="AN295" t="str">
        <f t="shared" si="143"/>
        <v xml:space="preserve">["LP"] =  5; </v>
      </c>
      <c r="AO295" t="str">
        <f t="shared" si="144"/>
        <v>0</v>
      </c>
      <c r="AP295" t="str">
        <f t="shared" si="145"/>
        <v xml:space="preserve">["REP"] = 0; </v>
      </c>
      <c r="AQ295">
        <f>IF(LEN(L295)&gt;0,VLOOKUP(L295,Faction!A$2:B$77,2,FALSE),1)</f>
        <v>1</v>
      </c>
      <c r="AR295" t="str">
        <f t="shared" si="146"/>
        <v xml:space="preserve">["FACTION"] = 1; </v>
      </c>
      <c r="AS295" t="str">
        <f t="shared" si="147"/>
        <v xml:space="preserve">["TIER"] = 1; </v>
      </c>
      <c r="AT295" t="str">
        <f t="shared" si="148"/>
        <v xml:space="preserve">["MIN_LVL"] =  "40"; </v>
      </c>
      <c r="AU295" t="str">
        <f t="shared" si="149"/>
        <v/>
      </c>
      <c r="AV295" t="str">
        <f t="shared" si="150"/>
        <v xml:space="preserve">["NAME"] = { ["EN"] = "The Study of Frost-lore"; }; </v>
      </c>
      <c r="AW295" t="str">
        <f t="shared" si="151"/>
        <v xml:space="preserve">["LORE"] = { ["EN"] = "Knowledge of the natural world has given you subtle influence over its natural fluctuations, but there is deeper knowledge still to be gleaned through study."; }; </v>
      </c>
      <c r="AX295" t="str">
        <f t="shared" si="152"/>
        <v xml:space="preserve">["SUMMARY"] = { ["EN"] = "Strike with Frost-lore or Gust of Wind 350 times."; }; </v>
      </c>
      <c r="AY295" t="str">
        <f t="shared" si="153"/>
        <v/>
      </c>
      <c r="AZ295" t="str">
        <f t="shared" si="154"/>
        <v>};</v>
      </c>
    </row>
    <row r="296" spans="1:52" x14ac:dyDescent="0.25">
      <c r="A296">
        <v>1879277255</v>
      </c>
      <c r="B296">
        <v>188</v>
      </c>
      <c r="C296" t="s">
        <v>419</v>
      </c>
      <c r="D296" t="s">
        <v>22</v>
      </c>
      <c r="E296" t="s">
        <v>290</v>
      </c>
      <c r="F296" t="s">
        <v>22</v>
      </c>
      <c r="J296">
        <v>5</v>
      </c>
      <c r="M296" t="s">
        <v>3075</v>
      </c>
      <c r="N296" t="s">
        <v>1994</v>
      </c>
      <c r="O296">
        <v>1</v>
      </c>
      <c r="P296">
        <v>40</v>
      </c>
      <c r="T296" t="str">
        <f t="shared" si="127"/>
        <v>[295] = {["ID"] = 1879277255; }; -- Improved Storm-lore (Lore-master)</v>
      </c>
      <c r="U296" s="1" t="str">
        <f t="shared" si="128"/>
        <v>[295] = {["ID"] = 1879277255; ["SAVE_INDEX"] = 188; ["TYPE"] =  8; ["CRV"] = "Class";    ["SUBTYPE"] = 185;                        ["VXP"] = 0; ["LP"] =  5; ["REP"] = 0; ["FACTION"] = 1; ["TIER"] = 1; ["MIN_LVL"] =  "40"; ["NAME"] = { ["EN"] = "Improved Storm-lore"; }; ["LORE"] = { ["EN"] = "Knowledge of the natural world has given you subtle influence over its natural fluctuations, but there is deeper knowledge still to be gleaned through study."; }; ["SUMMARY"] = { ["EN"] = "Strike with Storm-lore or Lightning Strike 250 times"; }; };</v>
      </c>
      <c r="V296">
        <f t="shared" si="129"/>
        <v>295</v>
      </c>
      <c r="W296" t="str">
        <f t="shared" si="130"/>
        <v>[295] = {</v>
      </c>
      <c r="X296" t="str">
        <f t="shared" si="131"/>
        <v xml:space="preserve">["ID"] = 1879277255; </v>
      </c>
      <c r="Y296" t="str">
        <f t="shared" si="132"/>
        <v xml:space="preserve">["ID"] = 1879277255; </v>
      </c>
      <c r="Z296" t="str">
        <f t="shared" si="133"/>
        <v/>
      </c>
      <c r="AA296" t="str">
        <f t="shared" si="134"/>
        <v xml:space="preserve"> (Lore-master)</v>
      </c>
      <c r="AB296" s="1" t="str">
        <f t="shared" si="135"/>
        <v xml:space="preserve">["SAVE_INDEX"] = 188; </v>
      </c>
      <c r="AC296">
        <f>VLOOKUP(D296,Type!A$2:B$16,2,FALSE)</f>
        <v>8</v>
      </c>
      <c r="AD296" t="str">
        <f t="shared" si="136"/>
        <v xml:space="preserve">["TYPE"] =  8; </v>
      </c>
      <c r="AE296" t="str">
        <f t="shared" si="137"/>
        <v xml:space="preserve">["CRV"] = "Class";    </v>
      </c>
      <c r="AF296">
        <f>IF(AND(F296="Class",NOT(ISBLANK(E296))),VLOOKUP(E296,Class!A$1:B$12,2,FALSE),"")</f>
        <v>185</v>
      </c>
      <c r="AG296" t="str">
        <f>IF(AND(F296="Vocation",NOT(ISBLANK(E296))),VLOOKUP(E296,Vocation!A$1:B$8,2,FALSE),"")</f>
        <v/>
      </c>
      <c r="AH296" t="str">
        <f>IF(
  LEN(AF296)=0,
    IF(
    LEN(AG296)=0,
    "  0",
    CONCATENATE(REPT(" ",Vocation!B$12-LEN(AG296)),AG296)),
  CONCATENATE(REPT(" ",Vocation!B$12-LEN(AF296)),AF296))</f>
        <v>185</v>
      </c>
      <c r="AI296" t="str">
        <f t="shared" si="138"/>
        <v xml:space="preserve">["SUBTYPE"] = 185; </v>
      </c>
      <c r="AJ296" t="str">
        <f t="shared" si="139"/>
        <v xml:space="preserve">                       </v>
      </c>
      <c r="AK296" t="str">
        <f t="shared" si="140"/>
        <v>0</v>
      </c>
      <c r="AL296" t="str">
        <f t="shared" si="141"/>
        <v xml:space="preserve">["VXP"] = 0; </v>
      </c>
      <c r="AM296" t="str">
        <f t="shared" si="142"/>
        <v>5</v>
      </c>
      <c r="AN296" t="str">
        <f t="shared" si="143"/>
        <v xml:space="preserve">["LP"] =  5; </v>
      </c>
      <c r="AO296" t="str">
        <f t="shared" si="144"/>
        <v>0</v>
      </c>
      <c r="AP296" t="str">
        <f t="shared" si="145"/>
        <v xml:space="preserve">["REP"] = 0; </v>
      </c>
      <c r="AQ296">
        <f>IF(LEN(L296)&gt;0,VLOOKUP(L296,Faction!A$2:B$77,2,FALSE),1)</f>
        <v>1</v>
      </c>
      <c r="AR296" t="str">
        <f t="shared" si="146"/>
        <v xml:space="preserve">["FACTION"] = 1; </v>
      </c>
      <c r="AS296" t="str">
        <f t="shared" si="147"/>
        <v xml:space="preserve">["TIER"] = 1; </v>
      </c>
      <c r="AT296" t="str">
        <f t="shared" si="148"/>
        <v xml:space="preserve">["MIN_LVL"] =  "40"; </v>
      </c>
      <c r="AU296" t="str">
        <f t="shared" si="149"/>
        <v/>
      </c>
      <c r="AV296" t="str">
        <f t="shared" si="150"/>
        <v xml:space="preserve">["NAME"] = { ["EN"] = "Improved Storm-lore"; }; </v>
      </c>
      <c r="AW296" t="str">
        <f t="shared" si="151"/>
        <v xml:space="preserve">["LORE"] = { ["EN"] = "Knowledge of the natural world has given you subtle influence over its natural fluctuations, but there is deeper knowledge still to be gleaned through study."; }; </v>
      </c>
      <c r="AX296" t="str">
        <f t="shared" si="152"/>
        <v xml:space="preserve">["SUMMARY"] = { ["EN"] = "Strike with Storm-lore or Lightning Strike 250 times"; }; </v>
      </c>
      <c r="AY296" t="str">
        <f t="shared" si="153"/>
        <v/>
      </c>
      <c r="AZ296" t="str">
        <f t="shared" si="154"/>
        <v>};</v>
      </c>
    </row>
    <row r="297" spans="1:52" x14ac:dyDescent="0.25">
      <c r="A297">
        <v>1879458096</v>
      </c>
      <c r="C297" s="2" t="s">
        <v>123</v>
      </c>
      <c r="D297" t="s">
        <v>22</v>
      </c>
      <c r="E297" t="s">
        <v>3604</v>
      </c>
      <c r="F297" t="s">
        <v>22</v>
      </c>
      <c r="O297">
        <v>0</v>
      </c>
      <c r="T297" t="str">
        <f t="shared" si="127"/>
        <v>[296] = {["ID"] = 1879458096; }; -- Class Deeds - Tier 7 (Mariner)</v>
      </c>
      <c r="U297" s="1" t="str">
        <f t="shared" si="128"/>
        <v>[296] = {["ID"] = 1879458096; ["TYPE"] =  8; ["CRV"] = "Class";    ["SUBTYPE"] = 216;                        ["VXP"] = 0; ["LP"] =  0; ["REP"] = 0; ["FACTION"] = 1; ["TIER"] = 0;                      ["NAME"] = { ["EN"] = "Class Deeds - Tier 7"; }; };</v>
      </c>
      <c r="V297">
        <f t="shared" si="129"/>
        <v>296</v>
      </c>
      <c r="W297" t="str">
        <f t="shared" si="130"/>
        <v>[296] = {</v>
      </c>
      <c r="X297" t="str">
        <f t="shared" si="131"/>
        <v xml:space="preserve">["ID"] = 1879458096; </v>
      </c>
      <c r="Y297" t="str">
        <f t="shared" si="132"/>
        <v xml:space="preserve">["ID"] = 1879458096; </v>
      </c>
      <c r="Z297" t="str">
        <f t="shared" si="133"/>
        <v/>
      </c>
      <c r="AA297" t="str">
        <f t="shared" si="134"/>
        <v xml:space="preserve"> (Mariner)</v>
      </c>
      <c r="AB297" s="1" t="str">
        <f t="shared" si="135"/>
        <v/>
      </c>
      <c r="AC297">
        <f>VLOOKUP(D297,Type!A$2:B$16,2,FALSE)</f>
        <v>8</v>
      </c>
      <c r="AD297" t="str">
        <f t="shared" si="136"/>
        <v xml:space="preserve">["TYPE"] =  8; </v>
      </c>
      <c r="AE297" t="str">
        <f t="shared" si="137"/>
        <v xml:space="preserve">["CRV"] = "Class";    </v>
      </c>
      <c r="AF297">
        <f>IF(AND(F297="Class",NOT(ISBLANK(E297))),VLOOKUP(E297,Class!A$1:B$12,2,FALSE),"")</f>
        <v>216</v>
      </c>
      <c r="AG297" t="str">
        <f>IF(AND(F297="Vocation",NOT(ISBLANK(E297))),VLOOKUP(E297,Vocation!A$1:B$8,2,FALSE),"")</f>
        <v/>
      </c>
      <c r="AH297" t="str">
        <f>IF(
  LEN(AF297)=0,
    IF(
    LEN(AG297)=0,
    "  0",
    CONCATENATE(REPT(" ",Vocation!B$12-LEN(AG297)),AG297)),
  CONCATENATE(REPT(" ",Vocation!B$12-LEN(AF297)),AF297))</f>
        <v>216</v>
      </c>
      <c r="AI297" t="str">
        <f t="shared" si="138"/>
        <v xml:space="preserve">["SUBTYPE"] = 216; </v>
      </c>
      <c r="AJ297" t="str">
        <f t="shared" si="139"/>
        <v xml:space="preserve">                       </v>
      </c>
      <c r="AK297" t="str">
        <f t="shared" si="140"/>
        <v>0</v>
      </c>
      <c r="AL297" t="str">
        <f t="shared" si="141"/>
        <v xml:space="preserve">["VXP"] = 0; </v>
      </c>
      <c r="AM297" t="str">
        <f t="shared" si="142"/>
        <v>0</v>
      </c>
      <c r="AN297" t="str">
        <f t="shared" si="143"/>
        <v xml:space="preserve">["LP"] =  0; </v>
      </c>
      <c r="AO297" t="str">
        <f t="shared" si="144"/>
        <v>0</v>
      </c>
      <c r="AP297" t="str">
        <f t="shared" si="145"/>
        <v xml:space="preserve">["REP"] = 0; </v>
      </c>
      <c r="AQ297">
        <f>IF(LEN(L297)&gt;0,VLOOKUP(L297,Faction!A$2:B$77,2,FALSE),1)</f>
        <v>1</v>
      </c>
      <c r="AR297" t="str">
        <f t="shared" si="146"/>
        <v xml:space="preserve">["FACTION"] = 1; </v>
      </c>
      <c r="AS297" t="str">
        <f t="shared" si="147"/>
        <v xml:space="preserve">["TIER"] = 0; </v>
      </c>
      <c r="AT297" t="str">
        <f t="shared" si="148"/>
        <v xml:space="preserve">                     </v>
      </c>
      <c r="AU297" t="str">
        <f t="shared" si="149"/>
        <v/>
      </c>
      <c r="AV297" t="str">
        <f t="shared" si="150"/>
        <v xml:space="preserve">["NAME"] = { ["EN"] = "Class Deeds - Tier 7"; }; </v>
      </c>
      <c r="AW297" t="str">
        <f t="shared" si="151"/>
        <v/>
      </c>
      <c r="AX297" t="str">
        <f t="shared" si="152"/>
        <v/>
      </c>
      <c r="AY297" t="str">
        <f t="shared" si="153"/>
        <v/>
      </c>
      <c r="AZ297" t="str">
        <f t="shared" si="154"/>
        <v>};</v>
      </c>
    </row>
    <row r="298" spans="1:52" x14ac:dyDescent="0.25">
      <c r="A298">
        <v>1879457988</v>
      </c>
      <c r="C298" t="s">
        <v>3628</v>
      </c>
      <c r="D298" t="s">
        <v>22</v>
      </c>
      <c r="E298" t="s">
        <v>3604</v>
      </c>
      <c r="F298" t="s">
        <v>22</v>
      </c>
      <c r="O298">
        <v>1</v>
      </c>
      <c r="T298" t="str">
        <f t="shared" si="127"/>
        <v>[297] = {["ID"] = 1879457988; }; -- Mixture Master (Mariner)</v>
      </c>
      <c r="U298" s="1" t="str">
        <f t="shared" si="128"/>
        <v>[297] = {["ID"] = 1879457988; ["TYPE"] =  8; ["CRV"] = "Class";    ["SUBTYPE"] = 216;                        ["VXP"] = 0; ["LP"] =  0; ["REP"] = 0; ["FACTION"] = 1; ["TIER"] = 1;                      ["NAME"] = { ["EN"] = "Mixture Master"; }; };</v>
      </c>
      <c r="V298">
        <f t="shared" si="129"/>
        <v>297</v>
      </c>
      <c r="W298" t="str">
        <f t="shared" si="130"/>
        <v>[297] = {</v>
      </c>
      <c r="X298" t="str">
        <f t="shared" si="131"/>
        <v xml:space="preserve">["ID"] = 1879457988; </v>
      </c>
      <c r="Y298" t="str">
        <f t="shared" si="132"/>
        <v xml:space="preserve">["ID"] = 1879457988; </v>
      </c>
      <c r="Z298" t="str">
        <f t="shared" si="133"/>
        <v/>
      </c>
      <c r="AA298" t="str">
        <f t="shared" si="134"/>
        <v xml:space="preserve"> (Mariner)</v>
      </c>
      <c r="AB298" s="1" t="str">
        <f t="shared" si="135"/>
        <v/>
      </c>
      <c r="AC298">
        <f>VLOOKUP(D298,Type!A$2:B$16,2,FALSE)</f>
        <v>8</v>
      </c>
      <c r="AD298" t="str">
        <f t="shared" si="136"/>
        <v xml:space="preserve">["TYPE"] =  8; </v>
      </c>
      <c r="AE298" t="str">
        <f t="shared" si="137"/>
        <v xml:space="preserve">["CRV"] = "Class";    </v>
      </c>
      <c r="AF298">
        <f>IF(AND(F298="Class",NOT(ISBLANK(E298))),VLOOKUP(E298,Class!A$1:B$12,2,FALSE),"")</f>
        <v>216</v>
      </c>
      <c r="AG298" t="str">
        <f>IF(AND(F298="Vocation",NOT(ISBLANK(E298))),VLOOKUP(E298,Vocation!A$1:B$8,2,FALSE),"")</f>
        <v/>
      </c>
      <c r="AH298" t="str">
        <f>IF(
  LEN(AF298)=0,
    IF(
    LEN(AG298)=0,
    "  0",
    CONCATENATE(REPT(" ",Vocation!B$12-LEN(AG298)),AG298)),
  CONCATENATE(REPT(" ",Vocation!B$12-LEN(AF298)),AF298))</f>
        <v>216</v>
      </c>
      <c r="AI298" t="str">
        <f t="shared" si="138"/>
        <v xml:space="preserve">["SUBTYPE"] = 216; </v>
      </c>
      <c r="AJ298" t="str">
        <f t="shared" si="139"/>
        <v xml:space="preserve">                       </v>
      </c>
      <c r="AK298" t="str">
        <f t="shared" si="140"/>
        <v>0</v>
      </c>
      <c r="AL298" t="str">
        <f t="shared" si="141"/>
        <v xml:space="preserve">["VXP"] = 0; </v>
      </c>
      <c r="AM298" t="str">
        <f t="shared" si="142"/>
        <v>0</v>
      </c>
      <c r="AN298" t="str">
        <f t="shared" si="143"/>
        <v xml:space="preserve">["LP"] =  0; </v>
      </c>
      <c r="AO298" t="str">
        <f t="shared" si="144"/>
        <v>0</v>
      </c>
      <c r="AP298" t="str">
        <f t="shared" si="145"/>
        <v xml:space="preserve">["REP"] = 0; </v>
      </c>
      <c r="AQ298">
        <f>IF(LEN(L298)&gt;0,VLOOKUP(L298,Faction!A$2:B$77,2,FALSE),1)</f>
        <v>1</v>
      </c>
      <c r="AR298" t="str">
        <f t="shared" si="146"/>
        <v xml:space="preserve">["FACTION"] = 1; </v>
      </c>
      <c r="AS298" t="str">
        <f t="shared" si="147"/>
        <v xml:space="preserve">["TIER"] = 1; </v>
      </c>
      <c r="AT298" t="str">
        <f t="shared" si="148"/>
        <v xml:space="preserve">                     </v>
      </c>
      <c r="AU298" t="str">
        <f t="shared" si="149"/>
        <v/>
      </c>
      <c r="AV298" t="str">
        <f t="shared" si="150"/>
        <v xml:space="preserve">["NAME"] = { ["EN"] = "Mixture Master"; }; </v>
      </c>
      <c r="AW298" t="str">
        <f t="shared" si="151"/>
        <v/>
      </c>
      <c r="AX298" t="str">
        <f t="shared" si="152"/>
        <v/>
      </c>
      <c r="AY298" t="str">
        <f t="shared" si="153"/>
        <v/>
      </c>
      <c r="AZ298" t="str">
        <f t="shared" si="154"/>
        <v>};</v>
      </c>
    </row>
    <row r="299" spans="1:52" x14ac:dyDescent="0.25">
      <c r="A299">
        <v>1879458013</v>
      </c>
      <c r="C299" t="s">
        <v>3629</v>
      </c>
      <c r="D299" t="s">
        <v>22</v>
      </c>
      <c r="E299" t="s">
        <v>3604</v>
      </c>
      <c r="F299" t="s">
        <v>22</v>
      </c>
      <c r="O299">
        <v>1</v>
      </c>
      <c r="T299" t="str">
        <f t="shared" si="127"/>
        <v>[298] = {["ID"] = 1879458013; }; -- Wind Caller (Mariner)</v>
      </c>
      <c r="U299" s="1" t="str">
        <f t="shared" si="128"/>
        <v>[298] = {["ID"] = 1879458013; ["TYPE"] =  8; ["CRV"] = "Class";    ["SUBTYPE"] = 216;                        ["VXP"] = 0; ["LP"] =  0; ["REP"] = 0; ["FACTION"] = 1; ["TIER"] = 1;                      ["NAME"] = { ["EN"] = "Wind Caller"; }; };</v>
      </c>
      <c r="V299">
        <f t="shared" si="129"/>
        <v>298</v>
      </c>
      <c r="W299" t="str">
        <f t="shared" si="130"/>
        <v>[298] = {</v>
      </c>
      <c r="X299" t="str">
        <f t="shared" si="131"/>
        <v xml:space="preserve">["ID"] = 1879458013; </v>
      </c>
      <c r="Y299" t="str">
        <f t="shared" si="132"/>
        <v xml:space="preserve">["ID"] = 1879458013; </v>
      </c>
      <c r="Z299" t="str">
        <f t="shared" si="133"/>
        <v/>
      </c>
      <c r="AA299" t="str">
        <f t="shared" si="134"/>
        <v xml:space="preserve"> (Mariner)</v>
      </c>
      <c r="AB299" s="1" t="str">
        <f t="shared" si="135"/>
        <v/>
      </c>
      <c r="AC299">
        <f>VLOOKUP(D299,Type!A$2:B$16,2,FALSE)</f>
        <v>8</v>
      </c>
      <c r="AD299" t="str">
        <f t="shared" si="136"/>
        <v xml:space="preserve">["TYPE"] =  8; </v>
      </c>
      <c r="AE299" t="str">
        <f t="shared" si="137"/>
        <v xml:space="preserve">["CRV"] = "Class";    </v>
      </c>
      <c r="AF299">
        <f>IF(AND(F299="Class",NOT(ISBLANK(E299))),VLOOKUP(E299,Class!A$1:B$12,2,FALSE),"")</f>
        <v>216</v>
      </c>
      <c r="AG299" t="str">
        <f>IF(AND(F299="Vocation",NOT(ISBLANK(E299))),VLOOKUP(E299,Vocation!A$1:B$8,2,FALSE),"")</f>
        <v/>
      </c>
      <c r="AH299" t="str">
        <f>IF(
  LEN(AF299)=0,
    IF(
    LEN(AG299)=0,
    "  0",
    CONCATENATE(REPT(" ",Vocation!B$12-LEN(AG299)),AG299)),
  CONCATENATE(REPT(" ",Vocation!B$12-LEN(AF299)),AF299))</f>
        <v>216</v>
      </c>
      <c r="AI299" t="str">
        <f t="shared" si="138"/>
        <v xml:space="preserve">["SUBTYPE"] = 216; </v>
      </c>
      <c r="AJ299" t="str">
        <f t="shared" si="139"/>
        <v xml:space="preserve">                       </v>
      </c>
      <c r="AK299" t="str">
        <f t="shared" si="140"/>
        <v>0</v>
      </c>
      <c r="AL299" t="str">
        <f t="shared" si="141"/>
        <v xml:space="preserve">["VXP"] = 0; </v>
      </c>
      <c r="AM299" t="str">
        <f t="shared" si="142"/>
        <v>0</v>
      </c>
      <c r="AN299" t="str">
        <f t="shared" si="143"/>
        <v xml:space="preserve">["LP"] =  0; </v>
      </c>
      <c r="AO299" t="str">
        <f t="shared" si="144"/>
        <v>0</v>
      </c>
      <c r="AP299" t="str">
        <f t="shared" si="145"/>
        <v xml:space="preserve">["REP"] = 0; </v>
      </c>
      <c r="AQ299">
        <f>IF(LEN(L299)&gt;0,VLOOKUP(L299,Faction!A$2:B$77,2,FALSE),1)</f>
        <v>1</v>
      </c>
      <c r="AR299" t="str">
        <f t="shared" si="146"/>
        <v xml:space="preserve">["FACTION"] = 1; </v>
      </c>
      <c r="AS299" t="str">
        <f t="shared" si="147"/>
        <v xml:space="preserve">["TIER"] = 1; </v>
      </c>
      <c r="AT299" t="str">
        <f t="shared" si="148"/>
        <v xml:space="preserve">                     </v>
      </c>
      <c r="AU299" t="str">
        <f t="shared" si="149"/>
        <v/>
      </c>
      <c r="AV299" t="str">
        <f t="shared" si="150"/>
        <v xml:space="preserve">["NAME"] = { ["EN"] = "Wind Caller"; }; </v>
      </c>
      <c r="AW299" t="str">
        <f t="shared" si="151"/>
        <v/>
      </c>
      <c r="AX299" t="str">
        <f t="shared" si="152"/>
        <v/>
      </c>
      <c r="AY299" t="str">
        <f t="shared" si="153"/>
        <v/>
      </c>
      <c r="AZ299" t="str">
        <f t="shared" si="154"/>
        <v>};</v>
      </c>
    </row>
    <row r="300" spans="1:52" x14ac:dyDescent="0.25">
      <c r="A300">
        <v>1879277209</v>
      </c>
      <c r="B300">
        <v>358</v>
      </c>
      <c r="C300" s="2" t="s">
        <v>123</v>
      </c>
      <c r="D300" t="s">
        <v>22</v>
      </c>
      <c r="E300" t="s">
        <v>226</v>
      </c>
      <c r="F300" t="s">
        <v>22</v>
      </c>
      <c r="J300">
        <v>0</v>
      </c>
      <c r="M300" t="s">
        <v>2838</v>
      </c>
      <c r="N300" t="s">
        <v>2047</v>
      </c>
      <c r="O300">
        <v>0</v>
      </c>
      <c r="P300">
        <v>40</v>
      </c>
      <c r="T300" t="str">
        <f t="shared" si="127"/>
        <v>[299] = {["ID"] = 1879277209; }; -- Class Deeds - Tier 7 (Minstrel)</v>
      </c>
      <c r="U300" s="1" t="str">
        <f t="shared" si="128"/>
        <v>[299] = {["ID"] = 1879277209; ["SAVE_INDEX"] = 358; ["TYPE"] =  8; ["CRV"] = "Class";    ["SUBTYPE"] =  31;                        ["VXP"] = 0; ["LP"] =  0; ["REP"] = 0; ["FACTION"] = 1; ["TIER"] = 0; ["MIN_LVL"] =  "40"; ["NAME"] = { ["EN"] = "Class Deeds - Tier 7"; }; ["LORE"] = { ["EN"] = "Complete these three deeds to earn a Class Trait Point."; }; ["SUMMARY"] = { ["EN"] = "Complete Improved Echoes of Battle, Battle-hymn, and Strength of Voice"; }; };</v>
      </c>
      <c r="V300">
        <f t="shared" si="129"/>
        <v>299</v>
      </c>
      <c r="W300" t="str">
        <f t="shared" si="130"/>
        <v>[299] = {</v>
      </c>
      <c r="X300" t="str">
        <f t="shared" si="131"/>
        <v xml:space="preserve">["ID"] = 1879277209; </v>
      </c>
      <c r="Y300" t="str">
        <f t="shared" si="132"/>
        <v xml:space="preserve">["ID"] = 1879277209; </v>
      </c>
      <c r="Z300" t="str">
        <f t="shared" si="133"/>
        <v/>
      </c>
      <c r="AA300" t="str">
        <f t="shared" si="134"/>
        <v xml:space="preserve"> (Minstrel)</v>
      </c>
      <c r="AB300" s="1" t="str">
        <f t="shared" si="135"/>
        <v xml:space="preserve">["SAVE_INDEX"] = 358; </v>
      </c>
      <c r="AC300">
        <f>VLOOKUP(D300,Type!A$2:B$16,2,FALSE)</f>
        <v>8</v>
      </c>
      <c r="AD300" t="str">
        <f t="shared" si="136"/>
        <v xml:space="preserve">["TYPE"] =  8; </v>
      </c>
      <c r="AE300" t="str">
        <f t="shared" si="137"/>
        <v xml:space="preserve">["CRV"] = "Class";    </v>
      </c>
      <c r="AF300">
        <f>IF(AND(F300="Class",NOT(ISBLANK(E300))),VLOOKUP(E300,Class!A$1:B$12,2,FALSE),"")</f>
        <v>31</v>
      </c>
      <c r="AG300" t="str">
        <f>IF(AND(F300="Vocation",NOT(ISBLANK(E300))),VLOOKUP(E300,Vocation!A$1:B$8,2,FALSE),"")</f>
        <v/>
      </c>
      <c r="AH300" t="str">
        <f>IF(
  LEN(AF300)=0,
    IF(
    LEN(AG300)=0,
    "  0",
    CONCATENATE(REPT(" ",Vocation!B$12-LEN(AG300)),AG300)),
  CONCATENATE(REPT(" ",Vocation!B$12-LEN(AF300)),AF300))</f>
        <v xml:space="preserve"> 31</v>
      </c>
      <c r="AI300" t="str">
        <f t="shared" si="138"/>
        <v xml:space="preserve">["SUBTYPE"] =  31; </v>
      </c>
      <c r="AJ300" t="str">
        <f t="shared" si="139"/>
        <v xml:space="preserve">                       </v>
      </c>
      <c r="AK300" t="str">
        <f t="shared" si="140"/>
        <v>0</v>
      </c>
      <c r="AL300" t="str">
        <f t="shared" si="141"/>
        <v xml:space="preserve">["VXP"] = 0; </v>
      </c>
      <c r="AM300" t="str">
        <f t="shared" si="142"/>
        <v>0</v>
      </c>
      <c r="AN300" t="str">
        <f t="shared" si="143"/>
        <v xml:space="preserve">["LP"] =  0; </v>
      </c>
      <c r="AO300" t="str">
        <f t="shared" si="144"/>
        <v>0</v>
      </c>
      <c r="AP300" t="str">
        <f t="shared" si="145"/>
        <v xml:space="preserve">["REP"] = 0; </v>
      </c>
      <c r="AQ300">
        <f>IF(LEN(L300)&gt;0,VLOOKUP(L300,Faction!A$2:B$77,2,FALSE),1)</f>
        <v>1</v>
      </c>
      <c r="AR300" t="str">
        <f t="shared" si="146"/>
        <v xml:space="preserve">["FACTION"] = 1; </v>
      </c>
      <c r="AS300" t="str">
        <f t="shared" si="147"/>
        <v xml:space="preserve">["TIER"] = 0; </v>
      </c>
      <c r="AT300" t="str">
        <f t="shared" si="148"/>
        <v xml:space="preserve">["MIN_LVL"] =  "40"; </v>
      </c>
      <c r="AU300" t="str">
        <f t="shared" si="149"/>
        <v/>
      </c>
      <c r="AV300" t="str">
        <f t="shared" si="150"/>
        <v xml:space="preserve">["NAME"] = { ["EN"] = "Class Deeds - Tier 7"; }; </v>
      </c>
      <c r="AW300" t="str">
        <f t="shared" si="151"/>
        <v xml:space="preserve">["LORE"] = { ["EN"] = "Complete these three deeds to earn a Class Trait Point."; }; </v>
      </c>
      <c r="AX300" t="str">
        <f t="shared" si="152"/>
        <v xml:space="preserve">["SUMMARY"] = { ["EN"] = "Complete Improved Echoes of Battle, Battle-hymn, and Strength of Voice"; }; </v>
      </c>
      <c r="AY300" t="str">
        <f t="shared" si="153"/>
        <v/>
      </c>
      <c r="AZ300" t="str">
        <f t="shared" si="154"/>
        <v>};</v>
      </c>
    </row>
    <row r="301" spans="1:52" x14ac:dyDescent="0.25">
      <c r="A301">
        <v>1879277347</v>
      </c>
      <c r="B301">
        <v>189</v>
      </c>
      <c r="C301" t="s">
        <v>250</v>
      </c>
      <c r="D301" t="s">
        <v>22</v>
      </c>
      <c r="E301" t="s">
        <v>226</v>
      </c>
      <c r="F301" t="s">
        <v>22</v>
      </c>
      <c r="J301">
        <v>5</v>
      </c>
      <c r="M301" t="s">
        <v>253</v>
      </c>
      <c r="N301" t="s">
        <v>1991</v>
      </c>
      <c r="O301">
        <v>1</v>
      </c>
      <c r="P301">
        <v>35</v>
      </c>
      <c r="T301" t="str">
        <f t="shared" si="127"/>
        <v>[300] = {["ID"] = 1879277347; }; -- Improved Echoes of Battle (Minstrel)</v>
      </c>
      <c r="U301" s="1" t="str">
        <f t="shared" si="128"/>
        <v>[300] = {["ID"] = 1879277347; ["SAVE_INDEX"] = 189; ["TYPE"] =  8; ["CRV"] = "Class";    ["SUBTYPE"] =  31;                        ["VXP"] = 0; ["LP"] =  5; ["REP"] = 0; ["FACTION"] = 1; ["TIER"] = 1; ["MIN_LVL"] =  "35"; ["NAME"] = { ["EN"] = "Improved Echoes of Battle"; }; ["LORE"] = { ["EN"] = "Let the calls of battle echo from the hills and mountains in a great clamour."; }; ["SUMMARY"] = { ["EN"] = "Use The Melody of Battle or hit with Echoes of Battle, or Timeless Echoes of Battle 250 times"; }; };</v>
      </c>
      <c r="V301">
        <f t="shared" si="129"/>
        <v>300</v>
      </c>
      <c r="W301" t="str">
        <f t="shared" si="130"/>
        <v>[300] = {</v>
      </c>
      <c r="X301" t="str">
        <f t="shared" si="131"/>
        <v xml:space="preserve">["ID"] = 1879277347; </v>
      </c>
      <c r="Y301" t="str">
        <f t="shared" si="132"/>
        <v xml:space="preserve">["ID"] = 1879277347; </v>
      </c>
      <c r="Z301" t="str">
        <f t="shared" si="133"/>
        <v/>
      </c>
      <c r="AA301" t="str">
        <f t="shared" si="134"/>
        <v xml:space="preserve"> (Minstrel)</v>
      </c>
      <c r="AB301" s="1" t="str">
        <f t="shared" si="135"/>
        <v xml:space="preserve">["SAVE_INDEX"] = 189; </v>
      </c>
      <c r="AC301">
        <f>VLOOKUP(D301,Type!A$2:B$16,2,FALSE)</f>
        <v>8</v>
      </c>
      <c r="AD301" t="str">
        <f t="shared" si="136"/>
        <v xml:space="preserve">["TYPE"] =  8; </v>
      </c>
      <c r="AE301" t="str">
        <f t="shared" si="137"/>
        <v xml:space="preserve">["CRV"] = "Class";    </v>
      </c>
      <c r="AF301">
        <f>IF(AND(F301="Class",NOT(ISBLANK(E301))),VLOOKUP(E301,Class!A$1:B$12,2,FALSE),"")</f>
        <v>31</v>
      </c>
      <c r="AG301" t="str">
        <f>IF(AND(F301="Vocation",NOT(ISBLANK(E301))),VLOOKUP(E301,Vocation!A$1:B$8,2,FALSE),"")</f>
        <v/>
      </c>
      <c r="AH301" t="str">
        <f>IF(
  LEN(AF301)=0,
    IF(
    LEN(AG301)=0,
    "  0",
    CONCATENATE(REPT(" ",Vocation!B$12-LEN(AG301)),AG301)),
  CONCATENATE(REPT(" ",Vocation!B$12-LEN(AF301)),AF301))</f>
        <v xml:space="preserve"> 31</v>
      </c>
      <c r="AI301" t="str">
        <f t="shared" si="138"/>
        <v xml:space="preserve">["SUBTYPE"] =  31; </v>
      </c>
      <c r="AJ301" t="str">
        <f t="shared" si="139"/>
        <v xml:space="preserve">                       </v>
      </c>
      <c r="AK301" t="str">
        <f t="shared" si="140"/>
        <v>0</v>
      </c>
      <c r="AL301" t="str">
        <f t="shared" si="141"/>
        <v xml:space="preserve">["VXP"] = 0; </v>
      </c>
      <c r="AM301" t="str">
        <f t="shared" si="142"/>
        <v>5</v>
      </c>
      <c r="AN301" t="str">
        <f t="shared" si="143"/>
        <v xml:space="preserve">["LP"] =  5; </v>
      </c>
      <c r="AO301" t="str">
        <f t="shared" si="144"/>
        <v>0</v>
      </c>
      <c r="AP301" t="str">
        <f t="shared" si="145"/>
        <v xml:space="preserve">["REP"] = 0; </v>
      </c>
      <c r="AQ301">
        <f>IF(LEN(L301)&gt;0,VLOOKUP(L301,Faction!A$2:B$77,2,FALSE),1)</f>
        <v>1</v>
      </c>
      <c r="AR301" t="str">
        <f t="shared" si="146"/>
        <v xml:space="preserve">["FACTION"] = 1; </v>
      </c>
      <c r="AS301" t="str">
        <f t="shared" si="147"/>
        <v xml:space="preserve">["TIER"] = 1; </v>
      </c>
      <c r="AT301" t="str">
        <f t="shared" si="148"/>
        <v xml:space="preserve">["MIN_LVL"] =  "35"; </v>
      </c>
      <c r="AU301" t="str">
        <f t="shared" si="149"/>
        <v/>
      </c>
      <c r="AV301" t="str">
        <f t="shared" si="150"/>
        <v xml:space="preserve">["NAME"] = { ["EN"] = "Improved Echoes of Battle"; }; </v>
      </c>
      <c r="AW301" t="str">
        <f t="shared" si="151"/>
        <v xml:space="preserve">["LORE"] = { ["EN"] = "Let the calls of battle echo from the hills and mountains in a great clamour."; }; </v>
      </c>
      <c r="AX301" t="str">
        <f t="shared" si="152"/>
        <v xml:space="preserve">["SUMMARY"] = { ["EN"] = "Use The Melody of Battle or hit with Echoes of Battle, or Timeless Echoes of Battle 250 times"; }; </v>
      </c>
      <c r="AY301" t="str">
        <f t="shared" si="153"/>
        <v/>
      </c>
      <c r="AZ301" t="str">
        <f t="shared" si="154"/>
        <v>};</v>
      </c>
    </row>
    <row r="302" spans="1:52" x14ac:dyDescent="0.25">
      <c r="A302">
        <v>1879277350</v>
      </c>
      <c r="B302">
        <v>190</v>
      </c>
      <c r="C302" t="s">
        <v>251</v>
      </c>
      <c r="D302" t="s">
        <v>22</v>
      </c>
      <c r="E302" t="s">
        <v>226</v>
      </c>
      <c r="F302" t="s">
        <v>22</v>
      </c>
      <c r="J302">
        <v>5</v>
      </c>
      <c r="M302" t="s">
        <v>254</v>
      </c>
      <c r="N302" t="s">
        <v>1963</v>
      </c>
      <c r="O302">
        <v>1</v>
      </c>
      <c r="P302">
        <v>30</v>
      </c>
      <c r="T302" t="str">
        <f t="shared" si="127"/>
        <v>[301] = {["ID"] = 1879277350; }; -- Battle-hymn (Minstrel)</v>
      </c>
      <c r="U302" s="1" t="str">
        <f t="shared" si="128"/>
        <v>[301] = {["ID"] = 1879277350; ["SAVE_INDEX"] = 190; ["TYPE"] =  8; ["CRV"] = "Class";    ["SUBTYPE"] =  31;                        ["VXP"] = 0; ["LP"] =  5; ["REP"] = 0; ["FACTION"] = 1; ["TIER"] = 1; ["MIN_LVL"] =  "30"; ["NAME"] = { ["EN"] = "Battle-hymn"; }; ["LORE"] = { ["EN"] = "The Cry of the Valar is considered one of the most stirring pieces of music ever sung upon the battlefield."; }; ["SUMMARY"] = { ["EN"] = "Use Cry of the Valar 250 times"; }; };</v>
      </c>
      <c r="V302">
        <f t="shared" si="129"/>
        <v>301</v>
      </c>
      <c r="W302" t="str">
        <f t="shared" si="130"/>
        <v>[301] = {</v>
      </c>
      <c r="X302" t="str">
        <f t="shared" si="131"/>
        <v xml:space="preserve">["ID"] = 1879277350; </v>
      </c>
      <c r="Y302" t="str">
        <f t="shared" si="132"/>
        <v xml:space="preserve">["ID"] = 1879277350; </v>
      </c>
      <c r="Z302" t="str">
        <f t="shared" si="133"/>
        <v/>
      </c>
      <c r="AA302" t="str">
        <f t="shared" si="134"/>
        <v xml:space="preserve"> (Minstrel)</v>
      </c>
      <c r="AB302" s="1" t="str">
        <f t="shared" si="135"/>
        <v xml:space="preserve">["SAVE_INDEX"] = 190; </v>
      </c>
      <c r="AC302">
        <f>VLOOKUP(D302,Type!A$2:B$16,2,FALSE)</f>
        <v>8</v>
      </c>
      <c r="AD302" t="str">
        <f t="shared" si="136"/>
        <v xml:space="preserve">["TYPE"] =  8; </v>
      </c>
      <c r="AE302" t="str">
        <f t="shared" si="137"/>
        <v xml:space="preserve">["CRV"] = "Class";    </v>
      </c>
      <c r="AF302">
        <f>IF(AND(F302="Class",NOT(ISBLANK(E302))),VLOOKUP(E302,Class!A$1:B$12,2,FALSE),"")</f>
        <v>31</v>
      </c>
      <c r="AG302" t="str">
        <f>IF(AND(F302="Vocation",NOT(ISBLANK(E302))),VLOOKUP(E302,Vocation!A$1:B$8,2,FALSE),"")</f>
        <v/>
      </c>
      <c r="AH302" t="str">
        <f>IF(
  LEN(AF302)=0,
    IF(
    LEN(AG302)=0,
    "  0",
    CONCATENATE(REPT(" ",Vocation!B$12-LEN(AG302)),AG302)),
  CONCATENATE(REPT(" ",Vocation!B$12-LEN(AF302)),AF302))</f>
        <v xml:space="preserve"> 31</v>
      </c>
      <c r="AI302" t="str">
        <f t="shared" si="138"/>
        <v xml:space="preserve">["SUBTYPE"] =  31; </v>
      </c>
      <c r="AJ302" t="str">
        <f t="shared" si="139"/>
        <v xml:space="preserve">                       </v>
      </c>
      <c r="AK302" t="str">
        <f t="shared" si="140"/>
        <v>0</v>
      </c>
      <c r="AL302" t="str">
        <f t="shared" si="141"/>
        <v xml:space="preserve">["VXP"] = 0; </v>
      </c>
      <c r="AM302" t="str">
        <f t="shared" si="142"/>
        <v>5</v>
      </c>
      <c r="AN302" t="str">
        <f t="shared" si="143"/>
        <v xml:space="preserve">["LP"] =  5; </v>
      </c>
      <c r="AO302" t="str">
        <f t="shared" si="144"/>
        <v>0</v>
      </c>
      <c r="AP302" t="str">
        <f t="shared" si="145"/>
        <v xml:space="preserve">["REP"] = 0; </v>
      </c>
      <c r="AQ302">
        <f>IF(LEN(L302)&gt;0,VLOOKUP(L302,Faction!A$2:B$77,2,FALSE),1)</f>
        <v>1</v>
      </c>
      <c r="AR302" t="str">
        <f t="shared" si="146"/>
        <v xml:space="preserve">["FACTION"] = 1; </v>
      </c>
      <c r="AS302" t="str">
        <f t="shared" si="147"/>
        <v xml:space="preserve">["TIER"] = 1; </v>
      </c>
      <c r="AT302" t="str">
        <f t="shared" si="148"/>
        <v xml:space="preserve">["MIN_LVL"] =  "30"; </v>
      </c>
      <c r="AU302" t="str">
        <f t="shared" si="149"/>
        <v/>
      </c>
      <c r="AV302" t="str">
        <f t="shared" si="150"/>
        <v xml:space="preserve">["NAME"] = { ["EN"] = "Battle-hymn"; }; </v>
      </c>
      <c r="AW302" t="str">
        <f t="shared" si="151"/>
        <v xml:space="preserve">["LORE"] = { ["EN"] = "The Cry of the Valar is considered one of the most stirring pieces of music ever sung upon the battlefield."; }; </v>
      </c>
      <c r="AX302" t="str">
        <f t="shared" si="152"/>
        <v xml:space="preserve">["SUMMARY"] = { ["EN"] = "Use Cry of the Valar 250 times"; }; </v>
      </c>
      <c r="AY302" t="str">
        <f t="shared" si="153"/>
        <v/>
      </c>
      <c r="AZ302" t="str">
        <f t="shared" si="154"/>
        <v>};</v>
      </c>
    </row>
    <row r="303" spans="1:52" x14ac:dyDescent="0.25">
      <c r="A303">
        <v>1879277329</v>
      </c>
      <c r="B303">
        <v>191</v>
      </c>
      <c r="C303" t="s">
        <v>252</v>
      </c>
      <c r="D303" t="s">
        <v>22</v>
      </c>
      <c r="E303" t="s">
        <v>226</v>
      </c>
      <c r="F303" t="s">
        <v>22</v>
      </c>
      <c r="J303">
        <v>5</v>
      </c>
      <c r="M303" t="s">
        <v>255</v>
      </c>
      <c r="N303" t="s">
        <v>1962</v>
      </c>
      <c r="O303">
        <v>1</v>
      </c>
      <c r="P303">
        <v>30</v>
      </c>
      <c r="T303" t="str">
        <f t="shared" si="127"/>
        <v>[302] = {["ID"] = 1879277329; }; -- Strength of Voice (Minstrel)</v>
      </c>
      <c r="U303" s="1" t="str">
        <f t="shared" si="128"/>
        <v>[302] = {["ID"] = 1879277329; ["SAVE_INDEX"] = 191; ["TYPE"] =  8; ["CRV"] = "Class";    ["SUBTYPE"] =  31;                        ["VXP"] = 0; ["LP"] =  5; ["REP"] = 0; ["FACTION"] = 1; ["TIER"] = 1; ["MIN_LVL"] =  "30"; ["NAME"] = { ["EN"] = "Strength of Voice"; }; ["LORE"] = { ["EN"] = "The most powerful music is also the most tiring, and it cannot be sustained for long."; }; ["SUMMARY"] = { ["EN"] = "Use Anthem of War 500 times"; }; };</v>
      </c>
      <c r="V303">
        <f t="shared" si="129"/>
        <v>302</v>
      </c>
      <c r="W303" t="str">
        <f t="shared" si="130"/>
        <v>[302] = {</v>
      </c>
      <c r="X303" t="str">
        <f t="shared" si="131"/>
        <v xml:space="preserve">["ID"] = 1879277329; </v>
      </c>
      <c r="Y303" t="str">
        <f t="shared" si="132"/>
        <v xml:space="preserve">["ID"] = 1879277329; </v>
      </c>
      <c r="Z303" t="str">
        <f t="shared" si="133"/>
        <v/>
      </c>
      <c r="AA303" t="str">
        <f t="shared" si="134"/>
        <v xml:space="preserve"> (Minstrel)</v>
      </c>
      <c r="AB303" s="1" t="str">
        <f t="shared" si="135"/>
        <v xml:space="preserve">["SAVE_INDEX"] = 191; </v>
      </c>
      <c r="AC303">
        <f>VLOOKUP(D303,Type!A$2:B$16,2,FALSE)</f>
        <v>8</v>
      </c>
      <c r="AD303" t="str">
        <f t="shared" si="136"/>
        <v xml:space="preserve">["TYPE"] =  8; </v>
      </c>
      <c r="AE303" t="str">
        <f t="shared" si="137"/>
        <v xml:space="preserve">["CRV"] = "Class";    </v>
      </c>
      <c r="AF303">
        <f>IF(AND(F303="Class",NOT(ISBLANK(E303))),VLOOKUP(E303,Class!A$1:B$12,2,FALSE),"")</f>
        <v>31</v>
      </c>
      <c r="AG303" t="str">
        <f>IF(AND(F303="Vocation",NOT(ISBLANK(E303))),VLOOKUP(E303,Vocation!A$1:B$8,2,FALSE),"")</f>
        <v/>
      </c>
      <c r="AH303" t="str">
        <f>IF(
  LEN(AF303)=0,
    IF(
    LEN(AG303)=0,
    "  0",
    CONCATENATE(REPT(" ",Vocation!B$12-LEN(AG303)),AG303)),
  CONCATENATE(REPT(" ",Vocation!B$12-LEN(AF303)),AF303))</f>
        <v xml:space="preserve"> 31</v>
      </c>
      <c r="AI303" t="str">
        <f t="shared" si="138"/>
        <v xml:space="preserve">["SUBTYPE"] =  31; </v>
      </c>
      <c r="AJ303" t="str">
        <f t="shared" si="139"/>
        <v xml:space="preserve">                       </v>
      </c>
      <c r="AK303" t="str">
        <f t="shared" si="140"/>
        <v>0</v>
      </c>
      <c r="AL303" t="str">
        <f t="shared" si="141"/>
        <v xml:space="preserve">["VXP"] = 0; </v>
      </c>
      <c r="AM303" t="str">
        <f t="shared" si="142"/>
        <v>5</v>
      </c>
      <c r="AN303" t="str">
        <f t="shared" si="143"/>
        <v xml:space="preserve">["LP"] =  5; </v>
      </c>
      <c r="AO303" t="str">
        <f t="shared" si="144"/>
        <v>0</v>
      </c>
      <c r="AP303" t="str">
        <f t="shared" si="145"/>
        <v xml:space="preserve">["REP"] = 0; </v>
      </c>
      <c r="AQ303">
        <f>IF(LEN(L303)&gt;0,VLOOKUP(L303,Faction!A$2:B$77,2,FALSE),1)</f>
        <v>1</v>
      </c>
      <c r="AR303" t="str">
        <f t="shared" si="146"/>
        <v xml:space="preserve">["FACTION"] = 1; </v>
      </c>
      <c r="AS303" t="str">
        <f t="shared" si="147"/>
        <v xml:space="preserve">["TIER"] = 1; </v>
      </c>
      <c r="AT303" t="str">
        <f t="shared" si="148"/>
        <v xml:space="preserve">["MIN_LVL"] =  "30"; </v>
      </c>
      <c r="AU303" t="str">
        <f t="shared" si="149"/>
        <v/>
      </c>
      <c r="AV303" t="str">
        <f t="shared" si="150"/>
        <v xml:space="preserve">["NAME"] = { ["EN"] = "Strength of Voice"; }; </v>
      </c>
      <c r="AW303" t="str">
        <f t="shared" si="151"/>
        <v xml:space="preserve">["LORE"] = { ["EN"] = "The most powerful music is also the most tiring, and it cannot be sustained for long."; }; </v>
      </c>
      <c r="AX303" t="str">
        <f t="shared" si="152"/>
        <v xml:space="preserve">["SUMMARY"] = { ["EN"] = "Use Anthem of War 500 times"; }; </v>
      </c>
      <c r="AY303" t="str">
        <f t="shared" si="153"/>
        <v/>
      </c>
      <c r="AZ303" t="str">
        <f t="shared" si="154"/>
        <v>};</v>
      </c>
    </row>
    <row r="304" spans="1:52" x14ac:dyDescent="0.25">
      <c r="A304">
        <v>1879277219</v>
      </c>
      <c r="B304">
        <v>359</v>
      </c>
      <c r="C304" s="2" t="s">
        <v>123</v>
      </c>
      <c r="D304" t="s">
        <v>22</v>
      </c>
      <c r="E304" t="s">
        <v>291</v>
      </c>
      <c r="F304" t="s">
        <v>22</v>
      </c>
      <c r="J304">
        <v>0</v>
      </c>
      <c r="M304" t="s">
        <v>2839</v>
      </c>
      <c r="N304" t="s">
        <v>2047</v>
      </c>
      <c r="O304">
        <v>0</v>
      </c>
      <c r="P304">
        <v>40</v>
      </c>
      <c r="T304" t="str">
        <f t="shared" si="127"/>
        <v>[303] = {["ID"] = 1879277219; }; -- Class Deeds - Tier 7 (Rune-keeper)</v>
      </c>
      <c r="U304" s="1" t="str">
        <f t="shared" si="128"/>
        <v>[303] = {["ID"] = 1879277219; ["SAVE_INDEX"] = 359; ["TYPE"] =  8; ["CRV"] = "Class";    ["SUBTYPE"] = 193;                        ["VXP"] = 0; ["LP"] =  0; ["REP"] = 0; ["FACTION"] = 1; ["TIER"] = 0; ["MIN_LVL"] =  "40"; ["NAME"] = { ["EN"] = "Class Deeds - Tier 7"; }; ["LORE"] = { ["EN"] = "Complete these three deeds to earn a Class Trait Point."; }; ["SUMMARY"] = { ["EN"] = "Complete Closing Remarks, Alternate Ending, and Sign of the Times"; }; };</v>
      </c>
      <c r="V304">
        <f t="shared" si="129"/>
        <v>303</v>
      </c>
      <c r="W304" t="str">
        <f t="shared" si="130"/>
        <v>[303] = {</v>
      </c>
      <c r="X304" t="str">
        <f t="shared" si="131"/>
        <v xml:space="preserve">["ID"] = 1879277219; </v>
      </c>
      <c r="Y304" t="str">
        <f t="shared" si="132"/>
        <v xml:space="preserve">["ID"] = 1879277219; </v>
      </c>
      <c r="Z304" t="str">
        <f t="shared" si="133"/>
        <v/>
      </c>
      <c r="AA304" t="str">
        <f t="shared" si="134"/>
        <v xml:space="preserve"> (Rune-keeper)</v>
      </c>
      <c r="AB304" s="1" t="str">
        <f t="shared" si="135"/>
        <v xml:space="preserve">["SAVE_INDEX"] = 359; </v>
      </c>
      <c r="AC304">
        <f>VLOOKUP(D304,Type!A$2:B$16,2,FALSE)</f>
        <v>8</v>
      </c>
      <c r="AD304" t="str">
        <f t="shared" si="136"/>
        <v xml:space="preserve">["TYPE"] =  8; </v>
      </c>
      <c r="AE304" t="str">
        <f t="shared" si="137"/>
        <v xml:space="preserve">["CRV"] = "Class";    </v>
      </c>
      <c r="AF304">
        <f>IF(AND(F304="Class",NOT(ISBLANK(E304))),VLOOKUP(E304,Class!A$1:B$12,2,FALSE),"")</f>
        <v>193</v>
      </c>
      <c r="AG304" t="str">
        <f>IF(AND(F304="Vocation",NOT(ISBLANK(E304))),VLOOKUP(E304,Vocation!A$1:B$8,2,FALSE),"")</f>
        <v/>
      </c>
      <c r="AH304" t="str">
        <f>IF(
  LEN(AF304)=0,
    IF(
    LEN(AG304)=0,
    "  0",
    CONCATENATE(REPT(" ",Vocation!B$12-LEN(AG304)),AG304)),
  CONCATENATE(REPT(" ",Vocation!B$12-LEN(AF304)),AF304))</f>
        <v>193</v>
      </c>
      <c r="AI304" t="str">
        <f t="shared" si="138"/>
        <v xml:space="preserve">["SUBTYPE"] = 193; </v>
      </c>
      <c r="AJ304" t="str">
        <f t="shared" si="139"/>
        <v xml:space="preserve">                       </v>
      </c>
      <c r="AK304" t="str">
        <f t="shared" si="140"/>
        <v>0</v>
      </c>
      <c r="AL304" t="str">
        <f t="shared" si="141"/>
        <v xml:space="preserve">["VXP"] = 0; </v>
      </c>
      <c r="AM304" t="str">
        <f t="shared" si="142"/>
        <v>0</v>
      </c>
      <c r="AN304" t="str">
        <f t="shared" si="143"/>
        <v xml:space="preserve">["LP"] =  0; </v>
      </c>
      <c r="AO304" t="str">
        <f t="shared" si="144"/>
        <v>0</v>
      </c>
      <c r="AP304" t="str">
        <f t="shared" si="145"/>
        <v xml:space="preserve">["REP"] = 0; </v>
      </c>
      <c r="AQ304">
        <f>IF(LEN(L304)&gt;0,VLOOKUP(L304,Faction!A$2:B$77,2,FALSE),1)</f>
        <v>1</v>
      </c>
      <c r="AR304" t="str">
        <f t="shared" si="146"/>
        <v xml:space="preserve">["FACTION"] = 1; </v>
      </c>
      <c r="AS304" t="str">
        <f t="shared" si="147"/>
        <v xml:space="preserve">["TIER"] = 0; </v>
      </c>
      <c r="AT304" t="str">
        <f t="shared" si="148"/>
        <v xml:space="preserve">["MIN_LVL"] =  "40"; </v>
      </c>
      <c r="AU304" t="str">
        <f t="shared" si="149"/>
        <v/>
      </c>
      <c r="AV304" t="str">
        <f t="shared" si="150"/>
        <v xml:space="preserve">["NAME"] = { ["EN"] = "Class Deeds - Tier 7"; }; </v>
      </c>
      <c r="AW304" t="str">
        <f t="shared" si="151"/>
        <v xml:space="preserve">["LORE"] = { ["EN"] = "Complete these three deeds to earn a Class Trait Point."; }; </v>
      </c>
      <c r="AX304" t="str">
        <f t="shared" si="152"/>
        <v xml:space="preserve">["SUMMARY"] = { ["EN"] = "Complete Closing Remarks, Alternate Ending, and Sign of the Times"; }; </v>
      </c>
      <c r="AY304" t="str">
        <f t="shared" si="153"/>
        <v/>
      </c>
      <c r="AZ304" t="str">
        <f t="shared" si="154"/>
        <v>};</v>
      </c>
    </row>
    <row r="305" spans="1:52" x14ac:dyDescent="0.25">
      <c r="A305">
        <v>1879278974</v>
      </c>
      <c r="B305">
        <v>192</v>
      </c>
      <c r="C305" t="s">
        <v>420</v>
      </c>
      <c r="D305" t="s">
        <v>22</v>
      </c>
      <c r="E305" t="s">
        <v>291</v>
      </c>
      <c r="F305" t="s">
        <v>22</v>
      </c>
      <c r="J305">
        <v>5</v>
      </c>
      <c r="M305" t="s">
        <v>3076</v>
      </c>
      <c r="N305" t="s">
        <v>2108</v>
      </c>
      <c r="O305">
        <v>1</v>
      </c>
      <c r="P305">
        <v>40</v>
      </c>
      <c r="T305" t="str">
        <f t="shared" si="127"/>
        <v>[304] = {["ID"] = 1879278974; }; -- Closing Remarks (Rune-keeper)</v>
      </c>
      <c r="U305" s="1" t="str">
        <f t="shared" si="128"/>
        <v>[304] = {["ID"] = 1879278974; ["SAVE_INDEX"] = 192; ["TYPE"] =  8; ["CRV"] = "Class";    ["SUBTYPE"] = 193;                        ["VXP"] = 0; ["LP"] =  5; ["REP"] = 0; ["FACTION"] = 1; ["TIER"] = 1; ["MIN_LVL"] =  "40"; ["NAME"] = { ["EN"] = "Closing Remarks"; }; ["LORE"] = { ["EN"] = "Having the final word does not guarantee a positive outcome, but it certainly helps."; }; ["SUMMARY"] = { ["EN"] = "Use Final Word skill 65 times."; }; };</v>
      </c>
      <c r="V305">
        <f t="shared" si="129"/>
        <v>304</v>
      </c>
      <c r="W305" t="str">
        <f t="shared" si="130"/>
        <v>[304] = {</v>
      </c>
      <c r="X305" t="str">
        <f t="shared" si="131"/>
        <v xml:space="preserve">["ID"] = 1879278974; </v>
      </c>
      <c r="Y305" t="str">
        <f t="shared" si="132"/>
        <v xml:space="preserve">["ID"] = 1879278974; </v>
      </c>
      <c r="Z305" t="str">
        <f t="shared" si="133"/>
        <v/>
      </c>
      <c r="AA305" t="str">
        <f t="shared" si="134"/>
        <v xml:space="preserve"> (Rune-keeper)</v>
      </c>
      <c r="AB305" s="1" t="str">
        <f t="shared" si="135"/>
        <v xml:space="preserve">["SAVE_INDEX"] = 192; </v>
      </c>
      <c r="AC305">
        <f>VLOOKUP(D305,Type!A$2:B$16,2,FALSE)</f>
        <v>8</v>
      </c>
      <c r="AD305" t="str">
        <f t="shared" si="136"/>
        <v xml:space="preserve">["TYPE"] =  8; </v>
      </c>
      <c r="AE305" t="str">
        <f t="shared" si="137"/>
        <v xml:space="preserve">["CRV"] = "Class";    </v>
      </c>
      <c r="AF305">
        <f>IF(AND(F305="Class",NOT(ISBLANK(E305))),VLOOKUP(E305,Class!A$1:B$12,2,FALSE),"")</f>
        <v>193</v>
      </c>
      <c r="AG305" t="str">
        <f>IF(AND(F305="Vocation",NOT(ISBLANK(E305))),VLOOKUP(E305,Vocation!A$1:B$8,2,FALSE),"")</f>
        <v/>
      </c>
      <c r="AH305" t="str">
        <f>IF(
  LEN(AF305)=0,
    IF(
    LEN(AG305)=0,
    "  0",
    CONCATENATE(REPT(" ",Vocation!B$12-LEN(AG305)),AG305)),
  CONCATENATE(REPT(" ",Vocation!B$12-LEN(AF305)),AF305))</f>
        <v>193</v>
      </c>
      <c r="AI305" t="str">
        <f t="shared" si="138"/>
        <v xml:space="preserve">["SUBTYPE"] = 193; </v>
      </c>
      <c r="AJ305" t="str">
        <f t="shared" si="139"/>
        <v xml:space="preserve">                       </v>
      </c>
      <c r="AK305" t="str">
        <f t="shared" si="140"/>
        <v>0</v>
      </c>
      <c r="AL305" t="str">
        <f t="shared" si="141"/>
        <v xml:space="preserve">["VXP"] = 0; </v>
      </c>
      <c r="AM305" t="str">
        <f t="shared" si="142"/>
        <v>5</v>
      </c>
      <c r="AN305" t="str">
        <f t="shared" si="143"/>
        <v xml:space="preserve">["LP"] =  5; </v>
      </c>
      <c r="AO305" t="str">
        <f t="shared" si="144"/>
        <v>0</v>
      </c>
      <c r="AP305" t="str">
        <f t="shared" si="145"/>
        <v xml:space="preserve">["REP"] = 0; </v>
      </c>
      <c r="AQ305">
        <f>IF(LEN(L305)&gt;0,VLOOKUP(L305,Faction!A$2:B$77,2,FALSE),1)</f>
        <v>1</v>
      </c>
      <c r="AR305" t="str">
        <f t="shared" si="146"/>
        <v xml:space="preserve">["FACTION"] = 1; </v>
      </c>
      <c r="AS305" t="str">
        <f t="shared" si="147"/>
        <v xml:space="preserve">["TIER"] = 1; </v>
      </c>
      <c r="AT305" t="str">
        <f t="shared" si="148"/>
        <v xml:space="preserve">["MIN_LVL"] =  "40"; </v>
      </c>
      <c r="AU305" t="str">
        <f t="shared" si="149"/>
        <v/>
      </c>
      <c r="AV305" t="str">
        <f t="shared" si="150"/>
        <v xml:space="preserve">["NAME"] = { ["EN"] = "Closing Remarks"; }; </v>
      </c>
      <c r="AW305" t="str">
        <f t="shared" si="151"/>
        <v xml:space="preserve">["LORE"] = { ["EN"] = "Having the final word does not guarantee a positive outcome, but it certainly helps."; }; </v>
      </c>
      <c r="AX305" t="str">
        <f t="shared" si="152"/>
        <v xml:space="preserve">["SUMMARY"] = { ["EN"] = "Use Final Word skill 65 times."; }; </v>
      </c>
      <c r="AY305" t="str">
        <f t="shared" si="153"/>
        <v/>
      </c>
      <c r="AZ305" t="str">
        <f t="shared" si="154"/>
        <v>};</v>
      </c>
    </row>
    <row r="306" spans="1:52" x14ac:dyDescent="0.25">
      <c r="A306">
        <v>1879278971</v>
      </c>
      <c r="B306">
        <v>193</v>
      </c>
      <c r="C306" t="s">
        <v>421</v>
      </c>
      <c r="D306" t="s">
        <v>22</v>
      </c>
      <c r="E306" t="s">
        <v>291</v>
      </c>
      <c r="F306" t="s">
        <v>22</v>
      </c>
      <c r="J306">
        <v>5</v>
      </c>
      <c r="M306" t="s">
        <v>3077</v>
      </c>
      <c r="N306" t="s">
        <v>2951</v>
      </c>
      <c r="O306">
        <v>1</v>
      </c>
      <c r="P306">
        <v>40</v>
      </c>
      <c r="T306" t="str">
        <f t="shared" si="127"/>
        <v>[305] = {["ID"] = 1879278971; }; -- Alternate Ending (Rune-keeper)</v>
      </c>
      <c r="U306" s="1" t="str">
        <f t="shared" si="128"/>
        <v>[305] = {["ID"] = 1879278971; ["SAVE_INDEX"] = 193; ["TYPE"] =  8; ["CRV"] = "Class";    ["SUBTYPE"] = 193;                        ["VXP"] = 0; ["LP"] =  5; ["REP"] = 0; ["FACTION"] = 1; ["TIER"] = 1; ["MIN_LVL"] =  "40"; ["NAME"] = { ["EN"] = "Alternate Ending"; }; ["LORE"] = { ["EN"] = "The ending of this tale is yours to determine."; }; ["SUMMARY"] = { ["EN"] = "Use Scribe a New Ending 100 times."; }; };</v>
      </c>
      <c r="V306">
        <f t="shared" si="129"/>
        <v>305</v>
      </c>
      <c r="W306" t="str">
        <f t="shared" si="130"/>
        <v>[305] = {</v>
      </c>
      <c r="X306" t="str">
        <f t="shared" si="131"/>
        <v xml:space="preserve">["ID"] = 1879278971; </v>
      </c>
      <c r="Y306" t="str">
        <f t="shared" si="132"/>
        <v xml:space="preserve">["ID"] = 1879278971; </v>
      </c>
      <c r="Z306" t="str">
        <f t="shared" si="133"/>
        <v/>
      </c>
      <c r="AA306" t="str">
        <f t="shared" si="134"/>
        <v xml:space="preserve"> (Rune-keeper)</v>
      </c>
      <c r="AB306" s="1" t="str">
        <f t="shared" si="135"/>
        <v xml:space="preserve">["SAVE_INDEX"] = 193; </v>
      </c>
      <c r="AC306">
        <f>VLOOKUP(D306,Type!A$2:B$16,2,FALSE)</f>
        <v>8</v>
      </c>
      <c r="AD306" t="str">
        <f t="shared" si="136"/>
        <v xml:space="preserve">["TYPE"] =  8; </v>
      </c>
      <c r="AE306" t="str">
        <f t="shared" si="137"/>
        <v xml:space="preserve">["CRV"] = "Class";    </v>
      </c>
      <c r="AF306">
        <f>IF(AND(F306="Class",NOT(ISBLANK(E306))),VLOOKUP(E306,Class!A$1:B$12,2,FALSE),"")</f>
        <v>193</v>
      </c>
      <c r="AG306" t="str">
        <f>IF(AND(F306="Vocation",NOT(ISBLANK(E306))),VLOOKUP(E306,Vocation!A$1:B$8,2,FALSE),"")</f>
        <v/>
      </c>
      <c r="AH306" t="str">
        <f>IF(
  LEN(AF306)=0,
    IF(
    LEN(AG306)=0,
    "  0",
    CONCATENATE(REPT(" ",Vocation!B$12-LEN(AG306)),AG306)),
  CONCATENATE(REPT(" ",Vocation!B$12-LEN(AF306)),AF306))</f>
        <v>193</v>
      </c>
      <c r="AI306" t="str">
        <f t="shared" si="138"/>
        <v xml:space="preserve">["SUBTYPE"] = 193; </v>
      </c>
      <c r="AJ306" t="str">
        <f t="shared" si="139"/>
        <v xml:space="preserve">                       </v>
      </c>
      <c r="AK306" t="str">
        <f t="shared" si="140"/>
        <v>0</v>
      </c>
      <c r="AL306" t="str">
        <f t="shared" si="141"/>
        <v xml:space="preserve">["VXP"] = 0; </v>
      </c>
      <c r="AM306" t="str">
        <f t="shared" si="142"/>
        <v>5</v>
      </c>
      <c r="AN306" t="str">
        <f t="shared" si="143"/>
        <v xml:space="preserve">["LP"] =  5; </v>
      </c>
      <c r="AO306" t="str">
        <f t="shared" si="144"/>
        <v>0</v>
      </c>
      <c r="AP306" t="str">
        <f t="shared" si="145"/>
        <v xml:space="preserve">["REP"] = 0; </v>
      </c>
      <c r="AQ306">
        <f>IF(LEN(L306)&gt;0,VLOOKUP(L306,Faction!A$2:B$77,2,FALSE),1)</f>
        <v>1</v>
      </c>
      <c r="AR306" t="str">
        <f t="shared" si="146"/>
        <v xml:space="preserve">["FACTION"] = 1; </v>
      </c>
      <c r="AS306" t="str">
        <f t="shared" si="147"/>
        <v xml:space="preserve">["TIER"] = 1; </v>
      </c>
      <c r="AT306" t="str">
        <f t="shared" si="148"/>
        <v xml:space="preserve">["MIN_LVL"] =  "40"; </v>
      </c>
      <c r="AU306" t="str">
        <f t="shared" si="149"/>
        <v/>
      </c>
      <c r="AV306" t="str">
        <f t="shared" si="150"/>
        <v xml:space="preserve">["NAME"] = { ["EN"] = "Alternate Ending"; }; </v>
      </c>
      <c r="AW306" t="str">
        <f t="shared" si="151"/>
        <v xml:space="preserve">["LORE"] = { ["EN"] = "The ending of this tale is yours to determine."; }; </v>
      </c>
      <c r="AX306" t="str">
        <f t="shared" si="152"/>
        <v xml:space="preserve">["SUMMARY"] = { ["EN"] = "Use Scribe a New Ending 100 times."; }; </v>
      </c>
      <c r="AY306" t="str">
        <f t="shared" si="153"/>
        <v/>
      </c>
      <c r="AZ306" t="str">
        <f t="shared" si="154"/>
        <v>};</v>
      </c>
    </row>
    <row r="307" spans="1:52" x14ac:dyDescent="0.25">
      <c r="A307">
        <v>1879278972</v>
      </c>
      <c r="B307">
        <v>194</v>
      </c>
      <c r="C307" t="s">
        <v>422</v>
      </c>
      <c r="D307" t="s">
        <v>22</v>
      </c>
      <c r="E307" t="s">
        <v>291</v>
      </c>
      <c r="F307" t="s">
        <v>22</v>
      </c>
      <c r="J307">
        <v>5</v>
      </c>
      <c r="M307" t="s">
        <v>3078</v>
      </c>
      <c r="N307" t="s">
        <v>2952</v>
      </c>
      <c r="O307">
        <v>1</v>
      </c>
      <c r="P307">
        <v>40</v>
      </c>
      <c r="T307" t="str">
        <f t="shared" si="127"/>
        <v>[306] = {["ID"] = 1879278972; }; -- Sign of the Times (Rune-keeper)</v>
      </c>
      <c r="U307" s="1" t="str">
        <f t="shared" si="128"/>
        <v>[306] = {["ID"] = 1879278972; ["SAVE_INDEX"] = 194; ["TYPE"] =  8; ["CRV"] = "Class";    ["SUBTYPE"] = 193;                        ["VXP"] = 0; ["LP"] =  5; ["REP"] = 0; ["FACTION"] = 1; ["TIER"] = 1; ["MIN_LVL"] =  "40"; ["NAME"] = { ["EN"] = "Sign of the Times"; }; ["LORE"] = { ["EN"] = "All signs point to a grisly end for your foes."; }; ["SUMMARY"] = { ["EN"] = "Use Rune-sign of Winter 100 times."; }; };</v>
      </c>
      <c r="V307">
        <f t="shared" si="129"/>
        <v>306</v>
      </c>
      <c r="W307" t="str">
        <f t="shared" si="130"/>
        <v>[306] = {</v>
      </c>
      <c r="X307" t="str">
        <f t="shared" si="131"/>
        <v xml:space="preserve">["ID"] = 1879278972; </v>
      </c>
      <c r="Y307" t="str">
        <f t="shared" si="132"/>
        <v xml:space="preserve">["ID"] = 1879278972; </v>
      </c>
      <c r="Z307" t="str">
        <f t="shared" si="133"/>
        <v/>
      </c>
      <c r="AA307" t="str">
        <f t="shared" si="134"/>
        <v xml:space="preserve"> (Rune-keeper)</v>
      </c>
      <c r="AB307" s="1" t="str">
        <f t="shared" si="135"/>
        <v xml:space="preserve">["SAVE_INDEX"] = 194; </v>
      </c>
      <c r="AC307">
        <f>VLOOKUP(D307,Type!A$2:B$16,2,FALSE)</f>
        <v>8</v>
      </c>
      <c r="AD307" t="str">
        <f t="shared" si="136"/>
        <v xml:space="preserve">["TYPE"] =  8; </v>
      </c>
      <c r="AE307" t="str">
        <f t="shared" si="137"/>
        <v xml:space="preserve">["CRV"] = "Class";    </v>
      </c>
      <c r="AF307">
        <f>IF(AND(F307="Class",NOT(ISBLANK(E307))),VLOOKUP(E307,Class!A$1:B$12,2,FALSE),"")</f>
        <v>193</v>
      </c>
      <c r="AG307" t="str">
        <f>IF(AND(F307="Vocation",NOT(ISBLANK(E307))),VLOOKUP(E307,Vocation!A$1:B$8,2,FALSE),"")</f>
        <v/>
      </c>
      <c r="AH307" t="str">
        <f>IF(
  LEN(AF307)=0,
    IF(
    LEN(AG307)=0,
    "  0",
    CONCATENATE(REPT(" ",Vocation!B$12-LEN(AG307)),AG307)),
  CONCATENATE(REPT(" ",Vocation!B$12-LEN(AF307)),AF307))</f>
        <v>193</v>
      </c>
      <c r="AI307" t="str">
        <f t="shared" si="138"/>
        <v xml:space="preserve">["SUBTYPE"] = 193; </v>
      </c>
      <c r="AJ307" t="str">
        <f t="shared" si="139"/>
        <v xml:space="preserve">                       </v>
      </c>
      <c r="AK307" t="str">
        <f t="shared" si="140"/>
        <v>0</v>
      </c>
      <c r="AL307" t="str">
        <f t="shared" si="141"/>
        <v xml:space="preserve">["VXP"] = 0; </v>
      </c>
      <c r="AM307" t="str">
        <f t="shared" si="142"/>
        <v>5</v>
      </c>
      <c r="AN307" t="str">
        <f t="shared" si="143"/>
        <v xml:space="preserve">["LP"] =  5; </v>
      </c>
      <c r="AO307" t="str">
        <f t="shared" si="144"/>
        <v>0</v>
      </c>
      <c r="AP307" t="str">
        <f t="shared" si="145"/>
        <v xml:space="preserve">["REP"] = 0; </v>
      </c>
      <c r="AQ307">
        <f>IF(LEN(L307)&gt;0,VLOOKUP(L307,Faction!A$2:B$77,2,FALSE),1)</f>
        <v>1</v>
      </c>
      <c r="AR307" t="str">
        <f t="shared" si="146"/>
        <v xml:space="preserve">["FACTION"] = 1; </v>
      </c>
      <c r="AS307" t="str">
        <f t="shared" si="147"/>
        <v xml:space="preserve">["TIER"] = 1; </v>
      </c>
      <c r="AT307" t="str">
        <f t="shared" si="148"/>
        <v xml:space="preserve">["MIN_LVL"] =  "40"; </v>
      </c>
      <c r="AU307" t="str">
        <f t="shared" si="149"/>
        <v/>
      </c>
      <c r="AV307" t="str">
        <f t="shared" si="150"/>
        <v xml:space="preserve">["NAME"] = { ["EN"] = "Sign of the Times"; }; </v>
      </c>
      <c r="AW307" t="str">
        <f t="shared" si="151"/>
        <v xml:space="preserve">["LORE"] = { ["EN"] = "All signs point to a grisly end for your foes."; }; </v>
      </c>
      <c r="AX307" t="str">
        <f t="shared" si="152"/>
        <v xml:space="preserve">["SUMMARY"] = { ["EN"] = "Use Rune-sign of Winter 100 times."; }; </v>
      </c>
      <c r="AY307" t="str">
        <f t="shared" si="153"/>
        <v/>
      </c>
      <c r="AZ307" t="str">
        <f t="shared" si="154"/>
        <v>};</v>
      </c>
    </row>
    <row r="308" spans="1:52" x14ac:dyDescent="0.25">
      <c r="A308">
        <v>1879277234</v>
      </c>
      <c r="B308">
        <v>360</v>
      </c>
      <c r="C308" s="2" t="s">
        <v>123</v>
      </c>
      <c r="D308" t="s">
        <v>22</v>
      </c>
      <c r="E308" t="s">
        <v>292</v>
      </c>
      <c r="F308" t="s">
        <v>22</v>
      </c>
      <c r="J308">
        <v>0</v>
      </c>
      <c r="M308" t="s">
        <v>2840</v>
      </c>
      <c r="N308" t="s">
        <v>2047</v>
      </c>
      <c r="O308">
        <v>0</v>
      </c>
      <c r="P308">
        <v>40</v>
      </c>
      <c r="T308" t="str">
        <f t="shared" si="127"/>
        <v>[307] = {["ID"] = 1879277234; }; -- Class Deeds - Tier 7 (Warden)</v>
      </c>
      <c r="U308" s="1" t="str">
        <f t="shared" si="128"/>
        <v>[307] = {["ID"] = 1879277234; ["SAVE_INDEX"] = 360; ["TYPE"] =  8; ["CRV"] = "Class";    ["SUBTYPE"] = 194;                        ["VXP"] = 0; ["LP"] =  0; ["REP"] = 0; ["FACTION"] = 1; ["TIER"] = 0; ["MIN_LVL"] =  "40"; ["NAME"] = { ["EN"] = "Class Deeds - Tier 7"; }; ["LORE"] = { ["EN"] = "Complete these three deeds to earn a Class Trait Point."; }; ["SUMMARY"] = { ["EN"] = "Complete Mighty Throw, Master of the Spear, and Force of Personality"; }; };</v>
      </c>
      <c r="V308">
        <f t="shared" si="129"/>
        <v>307</v>
      </c>
      <c r="W308" t="str">
        <f t="shared" si="130"/>
        <v>[307] = {</v>
      </c>
      <c r="X308" t="str">
        <f t="shared" si="131"/>
        <v xml:space="preserve">["ID"] = 1879277234; </v>
      </c>
      <c r="Y308" t="str">
        <f t="shared" si="132"/>
        <v xml:space="preserve">["ID"] = 1879277234; </v>
      </c>
      <c r="Z308" t="str">
        <f t="shared" si="133"/>
        <v/>
      </c>
      <c r="AA308" t="str">
        <f t="shared" si="134"/>
        <v xml:space="preserve"> (Warden)</v>
      </c>
      <c r="AB308" s="1" t="str">
        <f t="shared" si="135"/>
        <v xml:space="preserve">["SAVE_INDEX"] = 360; </v>
      </c>
      <c r="AC308">
        <f>VLOOKUP(D308,Type!A$2:B$16,2,FALSE)</f>
        <v>8</v>
      </c>
      <c r="AD308" t="str">
        <f t="shared" si="136"/>
        <v xml:space="preserve">["TYPE"] =  8; </v>
      </c>
      <c r="AE308" t="str">
        <f t="shared" si="137"/>
        <v xml:space="preserve">["CRV"] = "Class";    </v>
      </c>
      <c r="AF308">
        <f>IF(AND(F308="Class",NOT(ISBLANK(E308))),VLOOKUP(E308,Class!A$1:B$12,2,FALSE),"")</f>
        <v>194</v>
      </c>
      <c r="AG308" t="str">
        <f>IF(AND(F308="Vocation",NOT(ISBLANK(E308))),VLOOKUP(E308,Vocation!A$1:B$8,2,FALSE),"")</f>
        <v/>
      </c>
      <c r="AH308" t="str">
        <f>IF(
  LEN(AF308)=0,
    IF(
    LEN(AG308)=0,
    "  0",
    CONCATENATE(REPT(" ",Vocation!B$12-LEN(AG308)),AG308)),
  CONCATENATE(REPT(" ",Vocation!B$12-LEN(AF308)),AF308))</f>
        <v>194</v>
      </c>
      <c r="AI308" t="str">
        <f t="shared" si="138"/>
        <v xml:space="preserve">["SUBTYPE"] = 194; </v>
      </c>
      <c r="AJ308" t="str">
        <f t="shared" si="139"/>
        <v xml:space="preserve">                       </v>
      </c>
      <c r="AK308" t="str">
        <f t="shared" si="140"/>
        <v>0</v>
      </c>
      <c r="AL308" t="str">
        <f t="shared" si="141"/>
        <v xml:space="preserve">["VXP"] = 0; </v>
      </c>
      <c r="AM308" t="str">
        <f t="shared" si="142"/>
        <v>0</v>
      </c>
      <c r="AN308" t="str">
        <f t="shared" si="143"/>
        <v xml:space="preserve">["LP"] =  0; </v>
      </c>
      <c r="AO308" t="str">
        <f t="shared" si="144"/>
        <v>0</v>
      </c>
      <c r="AP308" t="str">
        <f t="shared" si="145"/>
        <v xml:space="preserve">["REP"] = 0; </v>
      </c>
      <c r="AQ308">
        <f>IF(LEN(L308)&gt;0,VLOOKUP(L308,Faction!A$2:B$77,2,FALSE),1)</f>
        <v>1</v>
      </c>
      <c r="AR308" t="str">
        <f t="shared" si="146"/>
        <v xml:space="preserve">["FACTION"] = 1; </v>
      </c>
      <c r="AS308" t="str">
        <f t="shared" si="147"/>
        <v xml:space="preserve">["TIER"] = 0; </v>
      </c>
      <c r="AT308" t="str">
        <f t="shared" si="148"/>
        <v xml:space="preserve">["MIN_LVL"] =  "40"; </v>
      </c>
      <c r="AU308" t="str">
        <f t="shared" si="149"/>
        <v/>
      </c>
      <c r="AV308" t="str">
        <f t="shared" si="150"/>
        <v xml:space="preserve">["NAME"] = { ["EN"] = "Class Deeds - Tier 7"; }; </v>
      </c>
      <c r="AW308" t="str">
        <f t="shared" si="151"/>
        <v xml:space="preserve">["LORE"] = { ["EN"] = "Complete these three deeds to earn a Class Trait Point."; }; </v>
      </c>
      <c r="AX308" t="str">
        <f t="shared" si="152"/>
        <v xml:space="preserve">["SUMMARY"] = { ["EN"] = "Complete Mighty Throw, Master of the Spear, and Force of Personality"; }; </v>
      </c>
      <c r="AY308" t="str">
        <f t="shared" si="153"/>
        <v/>
      </c>
      <c r="AZ308" t="str">
        <f t="shared" si="154"/>
        <v>};</v>
      </c>
    </row>
    <row r="309" spans="1:52" x14ac:dyDescent="0.25">
      <c r="A309">
        <v>1879277314</v>
      </c>
      <c r="B309">
        <v>195</v>
      </c>
      <c r="C309" t="s">
        <v>423</v>
      </c>
      <c r="D309" t="s">
        <v>22</v>
      </c>
      <c r="E309" t="s">
        <v>292</v>
      </c>
      <c r="F309" t="s">
        <v>22</v>
      </c>
      <c r="J309">
        <v>5</v>
      </c>
      <c r="M309" t="s">
        <v>3079</v>
      </c>
      <c r="N309" t="s">
        <v>2015</v>
      </c>
      <c r="O309">
        <v>1</v>
      </c>
      <c r="P309">
        <v>40</v>
      </c>
      <c r="T309" t="str">
        <f t="shared" si="127"/>
        <v>[308] = {["ID"] = 1879277314; }; -- Mighty Throw (Warden)</v>
      </c>
      <c r="U309" s="1" t="str">
        <f t="shared" si="128"/>
        <v>[308] = {["ID"] = 1879277314; ["SAVE_INDEX"] = 195; ["TYPE"] =  8; ["CRV"] = "Class";    ["SUBTYPE"] = 194;                        ["VXP"] = 0; ["LP"] =  5; ["REP"] = 0; ["FACTION"] = 1; ["TIER"] = 1; ["MIN_LVL"] =  "40"; ["NAME"] = { ["EN"] = "Mighty Throw"; }; ["LORE"] = { ["EN"] = "The point may always be made sharper."; }; ["SUMMARY"] = { ["EN"] = "Strike with Ambush 350 times"; }; };</v>
      </c>
      <c r="V309">
        <f t="shared" si="129"/>
        <v>308</v>
      </c>
      <c r="W309" t="str">
        <f t="shared" si="130"/>
        <v>[308] = {</v>
      </c>
      <c r="X309" t="str">
        <f t="shared" si="131"/>
        <v xml:space="preserve">["ID"] = 1879277314; </v>
      </c>
      <c r="Y309" t="str">
        <f t="shared" si="132"/>
        <v xml:space="preserve">["ID"] = 1879277314; </v>
      </c>
      <c r="Z309" t="str">
        <f t="shared" si="133"/>
        <v/>
      </c>
      <c r="AA309" t="str">
        <f t="shared" si="134"/>
        <v xml:space="preserve"> (Warden)</v>
      </c>
      <c r="AB309" s="1" t="str">
        <f t="shared" si="135"/>
        <v xml:space="preserve">["SAVE_INDEX"] = 195; </v>
      </c>
      <c r="AC309">
        <f>VLOOKUP(D309,Type!A$2:B$16,2,FALSE)</f>
        <v>8</v>
      </c>
      <c r="AD309" t="str">
        <f t="shared" si="136"/>
        <v xml:space="preserve">["TYPE"] =  8; </v>
      </c>
      <c r="AE309" t="str">
        <f t="shared" si="137"/>
        <v xml:space="preserve">["CRV"] = "Class";    </v>
      </c>
      <c r="AF309">
        <f>IF(AND(F309="Class",NOT(ISBLANK(E309))),VLOOKUP(E309,Class!A$1:B$12,2,FALSE),"")</f>
        <v>194</v>
      </c>
      <c r="AG309" t="str">
        <f>IF(AND(F309="Vocation",NOT(ISBLANK(E309))),VLOOKUP(E309,Vocation!A$1:B$8,2,FALSE),"")</f>
        <v/>
      </c>
      <c r="AH309" t="str">
        <f>IF(
  LEN(AF309)=0,
    IF(
    LEN(AG309)=0,
    "  0",
    CONCATENATE(REPT(" ",Vocation!B$12-LEN(AG309)),AG309)),
  CONCATENATE(REPT(" ",Vocation!B$12-LEN(AF309)),AF309))</f>
        <v>194</v>
      </c>
      <c r="AI309" t="str">
        <f t="shared" si="138"/>
        <v xml:space="preserve">["SUBTYPE"] = 194; </v>
      </c>
      <c r="AJ309" t="str">
        <f t="shared" si="139"/>
        <v xml:space="preserve">                       </v>
      </c>
      <c r="AK309" t="str">
        <f t="shared" si="140"/>
        <v>0</v>
      </c>
      <c r="AL309" t="str">
        <f t="shared" si="141"/>
        <v xml:space="preserve">["VXP"] = 0; </v>
      </c>
      <c r="AM309" t="str">
        <f t="shared" si="142"/>
        <v>5</v>
      </c>
      <c r="AN309" t="str">
        <f t="shared" si="143"/>
        <v xml:space="preserve">["LP"] =  5; </v>
      </c>
      <c r="AO309" t="str">
        <f t="shared" si="144"/>
        <v>0</v>
      </c>
      <c r="AP309" t="str">
        <f t="shared" si="145"/>
        <v xml:space="preserve">["REP"] = 0; </v>
      </c>
      <c r="AQ309">
        <f>IF(LEN(L309)&gt;0,VLOOKUP(L309,Faction!A$2:B$77,2,FALSE),1)</f>
        <v>1</v>
      </c>
      <c r="AR309" t="str">
        <f t="shared" si="146"/>
        <v xml:space="preserve">["FACTION"] = 1; </v>
      </c>
      <c r="AS309" t="str">
        <f t="shared" si="147"/>
        <v xml:space="preserve">["TIER"] = 1; </v>
      </c>
      <c r="AT309" t="str">
        <f t="shared" si="148"/>
        <v xml:space="preserve">["MIN_LVL"] =  "40"; </v>
      </c>
      <c r="AU309" t="str">
        <f t="shared" si="149"/>
        <v/>
      </c>
      <c r="AV309" t="str">
        <f t="shared" si="150"/>
        <v xml:space="preserve">["NAME"] = { ["EN"] = "Mighty Throw"; }; </v>
      </c>
      <c r="AW309" t="str">
        <f t="shared" si="151"/>
        <v xml:space="preserve">["LORE"] = { ["EN"] = "The point may always be made sharper."; }; </v>
      </c>
      <c r="AX309" t="str">
        <f t="shared" si="152"/>
        <v xml:space="preserve">["SUMMARY"] = { ["EN"] = "Strike with Ambush 350 times"; }; </v>
      </c>
      <c r="AY309" t="str">
        <f t="shared" si="153"/>
        <v/>
      </c>
      <c r="AZ309" t="str">
        <f t="shared" si="154"/>
        <v>};</v>
      </c>
    </row>
    <row r="310" spans="1:52" x14ac:dyDescent="0.25">
      <c r="A310">
        <v>1879277312</v>
      </c>
      <c r="B310">
        <v>196</v>
      </c>
      <c r="C310" t="s">
        <v>424</v>
      </c>
      <c r="D310" t="s">
        <v>22</v>
      </c>
      <c r="E310" t="s">
        <v>292</v>
      </c>
      <c r="F310" t="s">
        <v>22</v>
      </c>
      <c r="J310">
        <v>5</v>
      </c>
      <c r="M310" t="s">
        <v>3080</v>
      </c>
      <c r="N310" t="s">
        <v>2014</v>
      </c>
      <c r="O310">
        <v>1</v>
      </c>
      <c r="P310">
        <v>40</v>
      </c>
      <c r="T310" t="str">
        <f t="shared" si="127"/>
        <v>[309] = {["ID"] = 1879277312; }; -- Master of the Spear (Warden)</v>
      </c>
      <c r="U310" s="1" t="str">
        <f t="shared" si="128"/>
        <v>[309] = {["ID"] = 1879277312; ["SAVE_INDEX"] = 196; ["TYPE"] =  8; ["CRV"] = "Class";    ["SUBTYPE"] = 194;                        ["VXP"] = 0; ["LP"] =  5; ["REP"] = 0; ["FACTION"] = 1; ["TIER"] = 1; ["MIN_LVL"] =  "40"; ["NAME"] = { ["EN"] = "Master of the Spear"; }; ["LORE"] = { ["EN"] = "Master the Way of the Spear."; }; ["SUMMARY"] = { ["EN"] = "Strike with Mighty Blow, Wall of Steel, or Boar's Rush 500 times"; }; };</v>
      </c>
      <c r="V310">
        <f t="shared" si="129"/>
        <v>309</v>
      </c>
      <c r="W310" t="str">
        <f t="shared" si="130"/>
        <v>[309] = {</v>
      </c>
      <c r="X310" t="str">
        <f t="shared" si="131"/>
        <v xml:space="preserve">["ID"] = 1879277312; </v>
      </c>
      <c r="Y310" t="str">
        <f t="shared" si="132"/>
        <v xml:space="preserve">["ID"] = 1879277312; </v>
      </c>
      <c r="Z310" t="str">
        <f t="shared" si="133"/>
        <v/>
      </c>
      <c r="AA310" t="str">
        <f t="shared" si="134"/>
        <v xml:space="preserve"> (Warden)</v>
      </c>
      <c r="AB310" s="1" t="str">
        <f t="shared" si="135"/>
        <v xml:space="preserve">["SAVE_INDEX"] = 196; </v>
      </c>
      <c r="AC310">
        <f>VLOOKUP(D310,Type!A$2:B$16,2,FALSE)</f>
        <v>8</v>
      </c>
      <c r="AD310" t="str">
        <f t="shared" si="136"/>
        <v xml:space="preserve">["TYPE"] =  8; </v>
      </c>
      <c r="AE310" t="str">
        <f t="shared" si="137"/>
        <v xml:space="preserve">["CRV"] = "Class";    </v>
      </c>
      <c r="AF310">
        <f>IF(AND(F310="Class",NOT(ISBLANK(E310))),VLOOKUP(E310,Class!A$1:B$12,2,FALSE),"")</f>
        <v>194</v>
      </c>
      <c r="AG310" t="str">
        <f>IF(AND(F310="Vocation",NOT(ISBLANK(E310))),VLOOKUP(E310,Vocation!A$1:B$8,2,FALSE),"")</f>
        <v/>
      </c>
      <c r="AH310" t="str">
        <f>IF(
  LEN(AF310)=0,
    IF(
    LEN(AG310)=0,
    "  0",
    CONCATENATE(REPT(" ",Vocation!B$12-LEN(AG310)),AG310)),
  CONCATENATE(REPT(" ",Vocation!B$12-LEN(AF310)),AF310))</f>
        <v>194</v>
      </c>
      <c r="AI310" t="str">
        <f t="shared" si="138"/>
        <v xml:space="preserve">["SUBTYPE"] = 194; </v>
      </c>
      <c r="AJ310" t="str">
        <f t="shared" si="139"/>
        <v xml:space="preserve">                       </v>
      </c>
      <c r="AK310" t="str">
        <f t="shared" si="140"/>
        <v>0</v>
      </c>
      <c r="AL310" t="str">
        <f t="shared" si="141"/>
        <v xml:space="preserve">["VXP"] = 0; </v>
      </c>
      <c r="AM310" t="str">
        <f t="shared" si="142"/>
        <v>5</v>
      </c>
      <c r="AN310" t="str">
        <f t="shared" si="143"/>
        <v xml:space="preserve">["LP"] =  5; </v>
      </c>
      <c r="AO310" t="str">
        <f t="shared" si="144"/>
        <v>0</v>
      </c>
      <c r="AP310" t="str">
        <f t="shared" si="145"/>
        <v xml:space="preserve">["REP"] = 0; </v>
      </c>
      <c r="AQ310">
        <f>IF(LEN(L310)&gt;0,VLOOKUP(L310,Faction!A$2:B$77,2,FALSE),1)</f>
        <v>1</v>
      </c>
      <c r="AR310" t="str">
        <f t="shared" si="146"/>
        <v xml:space="preserve">["FACTION"] = 1; </v>
      </c>
      <c r="AS310" t="str">
        <f t="shared" si="147"/>
        <v xml:space="preserve">["TIER"] = 1; </v>
      </c>
      <c r="AT310" t="str">
        <f t="shared" si="148"/>
        <v xml:space="preserve">["MIN_LVL"] =  "40"; </v>
      </c>
      <c r="AU310" t="str">
        <f t="shared" si="149"/>
        <v/>
      </c>
      <c r="AV310" t="str">
        <f t="shared" si="150"/>
        <v xml:space="preserve">["NAME"] = { ["EN"] = "Master of the Spear"; }; </v>
      </c>
      <c r="AW310" t="str">
        <f t="shared" si="151"/>
        <v xml:space="preserve">["LORE"] = { ["EN"] = "Master the Way of the Spear."; }; </v>
      </c>
      <c r="AX310" t="str">
        <f t="shared" si="152"/>
        <v xml:space="preserve">["SUMMARY"] = { ["EN"] = "Strike with Mighty Blow, Wall of Steel, or Boar's Rush 500 times"; }; </v>
      </c>
      <c r="AY310" t="str">
        <f t="shared" si="153"/>
        <v/>
      </c>
      <c r="AZ310" t="str">
        <f t="shared" si="154"/>
        <v>};</v>
      </c>
    </row>
    <row r="311" spans="1:52" x14ac:dyDescent="0.25">
      <c r="A311">
        <v>1879277316</v>
      </c>
      <c r="B311">
        <v>197</v>
      </c>
      <c r="C311" t="s">
        <v>425</v>
      </c>
      <c r="D311" t="s">
        <v>22</v>
      </c>
      <c r="E311" t="s">
        <v>292</v>
      </c>
      <c r="F311" t="s">
        <v>22</v>
      </c>
      <c r="J311">
        <v>5</v>
      </c>
      <c r="M311" t="s">
        <v>3081</v>
      </c>
      <c r="N311" t="s">
        <v>2012</v>
      </c>
      <c r="O311">
        <v>1</v>
      </c>
      <c r="P311">
        <v>40</v>
      </c>
      <c r="T311" t="str">
        <f t="shared" si="127"/>
        <v>[310] = {["ID"] = 1879277316; }; -- Force of Personality (Warden)</v>
      </c>
      <c r="U311" s="1" t="str">
        <f t="shared" si="128"/>
        <v>[310] = {["ID"] = 1879277316; ["SAVE_INDEX"] = 197; ["TYPE"] =  8; ["CRV"] = "Class";    ["SUBTYPE"] = 194;                        ["VXP"] = 0; ["LP"] =  5; ["REP"] = 0; ["FACTION"] = 1; ["TIER"] = 1; ["MIN_LVL"] =  "40"; ["NAME"] = { ["EN"] = "Force of Personality"; }; ["LORE"] = { ["EN"] = "Lead with the fist, and the rest will follow."; }; ["SUMMARY"] = { ["EN"] = "Strike with Surety of Death, Resolution, or Spear of Virtue 500 times"; }; };</v>
      </c>
      <c r="V311">
        <f t="shared" si="129"/>
        <v>310</v>
      </c>
      <c r="W311" t="str">
        <f t="shared" si="130"/>
        <v>[310] = {</v>
      </c>
      <c r="X311" t="str">
        <f t="shared" si="131"/>
        <v xml:space="preserve">["ID"] = 1879277316; </v>
      </c>
      <c r="Y311" t="str">
        <f t="shared" si="132"/>
        <v xml:space="preserve">["ID"] = 1879277316; </v>
      </c>
      <c r="Z311" t="str">
        <f t="shared" si="133"/>
        <v/>
      </c>
      <c r="AA311" t="str">
        <f t="shared" si="134"/>
        <v xml:space="preserve"> (Warden)</v>
      </c>
      <c r="AB311" s="1" t="str">
        <f t="shared" si="135"/>
        <v xml:space="preserve">["SAVE_INDEX"] = 197; </v>
      </c>
      <c r="AC311">
        <f>VLOOKUP(D311,Type!A$2:B$16,2,FALSE)</f>
        <v>8</v>
      </c>
      <c r="AD311" t="str">
        <f t="shared" si="136"/>
        <v xml:space="preserve">["TYPE"] =  8; </v>
      </c>
      <c r="AE311" t="str">
        <f t="shared" si="137"/>
        <v xml:space="preserve">["CRV"] = "Class";    </v>
      </c>
      <c r="AF311">
        <f>IF(AND(F311="Class",NOT(ISBLANK(E311))),VLOOKUP(E311,Class!A$1:B$12,2,FALSE),"")</f>
        <v>194</v>
      </c>
      <c r="AG311" t="str">
        <f>IF(AND(F311="Vocation",NOT(ISBLANK(E311))),VLOOKUP(E311,Vocation!A$1:B$8,2,FALSE),"")</f>
        <v/>
      </c>
      <c r="AH311" t="str">
        <f>IF(
  LEN(AF311)=0,
    IF(
    LEN(AG311)=0,
    "  0",
    CONCATENATE(REPT(" ",Vocation!B$12-LEN(AG311)),AG311)),
  CONCATENATE(REPT(" ",Vocation!B$12-LEN(AF311)),AF311))</f>
        <v>194</v>
      </c>
      <c r="AI311" t="str">
        <f t="shared" si="138"/>
        <v xml:space="preserve">["SUBTYPE"] = 194; </v>
      </c>
      <c r="AJ311" t="str">
        <f t="shared" si="139"/>
        <v xml:space="preserve">                       </v>
      </c>
      <c r="AK311" t="str">
        <f t="shared" si="140"/>
        <v>0</v>
      </c>
      <c r="AL311" t="str">
        <f t="shared" si="141"/>
        <v xml:space="preserve">["VXP"] = 0; </v>
      </c>
      <c r="AM311" t="str">
        <f t="shared" si="142"/>
        <v>5</v>
      </c>
      <c r="AN311" t="str">
        <f t="shared" si="143"/>
        <v xml:space="preserve">["LP"] =  5; </v>
      </c>
      <c r="AO311" t="str">
        <f t="shared" si="144"/>
        <v>0</v>
      </c>
      <c r="AP311" t="str">
        <f t="shared" si="145"/>
        <v xml:space="preserve">["REP"] = 0; </v>
      </c>
      <c r="AQ311">
        <f>IF(LEN(L311)&gt;0,VLOOKUP(L311,Faction!A$2:B$77,2,FALSE),1)</f>
        <v>1</v>
      </c>
      <c r="AR311" t="str">
        <f t="shared" si="146"/>
        <v xml:space="preserve">["FACTION"] = 1; </v>
      </c>
      <c r="AS311" t="str">
        <f t="shared" si="147"/>
        <v xml:space="preserve">["TIER"] = 1; </v>
      </c>
      <c r="AT311" t="str">
        <f t="shared" si="148"/>
        <v xml:space="preserve">["MIN_LVL"] =  "40"; </v>
      </c>
      <c r="AU311" t="str">
        <f t="shared" si="149"/>
        <v/>
      </c>
      <c r="AV311" t="str">
        <f t="shared" si="150"/>
        <v xml:space="preserve">["NAME"] = { ["EN"] = "Force of Personality"; }; </v>
      </c>
      <c r="AW311" t="str">
        <f t="shared" si="151"/>
        <v xml:space="preserve">["LORE"] = { ["EN"] = "Lead with the fist, and the rest will follow."; }; </v>
      </c>
      <c r="AX311" t="str">
        <f t="shared" si="152"/>
        <v xml:space="preserve">["SUMMARY"] = { ["EN"] = "Strike with Surety of Death, Resolution, or Spear of Virtue 500 times"; }; </v>
      </c>
      <c r="AY311" t="str">
        <f t="shared" si="153"/>
        <v/>
      </c>
      <c r="AZ311" t="str">
        <f t="shared" si="154"/>
        <v>};</v>
      </c>
    </row>
    <row r="312" spans="1:52" x14ac:dyDescent="0.25">
      <c r="A312">
        <v>1879317530</v>
      </c>
      <c r="B312">
        <v>361</v>
      </c>
      <c r="C312" s="2" t="s">
        <v>124</v>
      </c>
      <c r="D312" t="s">
        <v>22</v>
      </c>
      <c r="E312" t="s">
        <v>117</v>
      </c>
      <c r="F312" t="s">
        <v>22</v>
      </c>
      <c r="J312">
        <v>0</v>
      </c>
      <c r="M312" t="s">
        <v>2841</v>
      </c>
      <c r="N312" t="s">
        <v>2047</v>
      </c>
      <c r="O312">
        <v>0</v>
      </c>
      <c r="P312">
        <v>50</v>
      </c>
      <c r="T312" t="str">
        <f t="shared" si="127"/>
        <v>[311] = {["ID"] = 1879317530; }; -- Class Deeds - Tier 8 (Beorning)</v>
      </c>
      <c r="U312" s="1" t="str">
        <f t="shared" si="128"/>
        <v>[311] = {["ID"] = 1879317530; ["SAVE_INDEX"] = 361; ["TYPE"] =  8; ["CRV"] = "Class";    ["SUBTYPE"] = 214;                        ["VXP"] = 0; ["LP"] =  0; ["REP"] = 0; ["FACTION"] = 1; ["TIER"] = 0; ["MIN_LVL"] =  "50"; ["NAME"] = { ["EN"] = "Class Deeds - Tier 8"; }; ["LORE"] = { ["EN"] = "Complete these three deeds to earn a Class Trait Point."; }; ["SUMMARY"] = { ["EN"] = "Complete the quest The Path Homeward, and deeds Bear in Mind and Heart and Beorn's Might"; }; };</v>
      </c>
      <c r="V312">
        <f t="shared" si="129"/>
        <v>311</v>
      </c>
      <c r="W312" t="str">
        <f t="shared" si="130"/>
        <v>[311] = {</v>
      </c>
      <c r="X312" t="str">
        <f t="shared" si="131"/>
        <v xml:space="preserve">["ID"] = 1879317530; </v>
      </c>
      <c r="Y312" t="str">
        <f t="shared" si="132"/>
        <v xml:space="preserve">["ID"] = 1879317530; </v>
      </c>
      <c r="Z312" t="str">
        <f t="shared" si="133"/>
        <v/>
      </c>
      <c r="AA312" t="str">
        <f t="shared" si="134"/>
        <v xml:space="preserve"> (Beorning)</v>
      </c>
      <c r="AB312" s="1" t="str">
        <f t="shared" si="135"/>
        <v xml:space="preserve">["SAVE_INDEX"] = 361; </v>
      </c>
      <c r="AC312">
        <f>VLOOKUP(D312,Type!A$2:B$16,2,FALSE)</f>
        <v>8</v>
      </c>
      <c r="AD312" t="str">
        <f t="shared" si="136"/>
        <v xml:space="preserve">["TYPE"] =  8; </v>
      </c>
      <c r="AE312" t="str">
        <f t="shared" si="137"/>
        <v xml:space="preserve">["CRV"] = "Class";    </v>
      </c>
      <c r="AF312">
        <f>IF(AND(F312="Class",NOT(ISBLANK(E312))),VLOOKUP(E312,Class!A$1:B$12,2,FALSE),"")</f>
        <v>214</v>
      </c>
      <c r="AG312" t="str">
        <f>IF(AND(F312="Vocation",NOT(ISBLANK(E312))),VLOOKUP(E312,Vocation!A$1:B$8,2,FALSE),"")</f>
        <v/>
      </c>
      <c r="AH312" t="str">
        <f>IF(
  LEN(AF312)=0,
    IF(
    LEN(AG312)=0,
    "  0",
    CONCATENATE(REPT(" ",Vocation!B$12-LEN(AG312)),AG312)),
  CONCATENATE(REPT(" ",Vocation!B$12-LEN(AF312)),AF312))</f>
        <v>214</v>
      </c>
      <c r="AI312" t="str">
        <f t="shared" si="138"/>
        <v xml:space="preserve">["SUBTYPE"] = 214; </v>
      </c>
      <c r="AJ312" t="str">
        <f t="shared" si="139"/>
        <v xml:space="preserve">                       </v>
      </c>
      <c r="AK312" t="str">
        <f t="shared" si="140"/>
        <v>0</v>
      </c>
      <c r="AL312" t="str">
        <f t="shared" si="141"/>
        <v xml:space="preserve">["VXP"] = 0; </v>
      </c>
      <c r="AM312" t="str">
        <f t="shared" si="142"/>
        <v>0</v>
      </c>
      <c r="AN312" t="str">
        <f t="shared" si="143"/>
        <v xml:space="preserve">["LP"] =  0; </v>
      </c>
      <c r="AO312" t="str">
        <f t="shared" si="144"/>
        <v>0</v>
      </c>
      <c r="AP312" t="str">
        <f t="shared" si="145"/>
        <v xml:space="preserve">["REP"] = 0; </v>
      </c>
      <c r="AQ312">
        <f>IF(LEN(L312)&gt;0,VLOOKUP(L312,Faction!A$2:B$77,2,FALSE),1)</f>
        <v>1</v>
      </c>
      <c r="AR312" t="str">
        <f t="shared" si="146"/>
        <v xml:space="preserve">["FACTION"] = 1; </v>
      </c>
      <c r="AS312" t="str">
        <f t="shared" si="147"/>
        <v xml:space="preserve">["TIER"] = 0; </v>
      </c>
      <c r="AT312" t="str">
        <f t="shared" si="148"/>
        <v xml:space="preserve">["MIN_LVL"] =  "50"; </v>
      </c>
      <c r="AU312" t="str">
        <f t="shared" si="149"/>
        <v/>
      </c>
      <c r="AV312" t="str">
        <f t="shared" si="150"/>
        <v xml:space="preserve">["NAME"] = { ["EN"] = "Class Deeds - Tier 8"; }; </v>
      </c>
      <c r="AW312" t="str">
        <f t="shared" si="151"/>
        <v xml:space="preserve">["LORE"] = { ["EN"] = "Complete these three deeds to earn a Class Trait Point."; }; </v>
      </c>
      <c r="AX312" t="str">
        <f t="shared" si="152"/>
        <v xml:space="preserve">["SUMMARY"] = { ["EN"] = "Complete the quest The Path Homeward, and deeds Bear in Mind and Heart and Beorn's Might"; }; </v>
      </c>
      <c r="AY312" t="str">
        <f t="shared" si="153"/>
        <v/>
      </c>
      <c r="AZ312" t="str">
        <f t="shared" si="154"/>
        <v>};</v>
      </c>
    </row>
    <row r="313" spans="1:52" x14ac:dyDescent="0.25">
      <c r="A313">
        <v>1879317543</v>
      </c>
      <c r="B313">
        <v>199</v>
      </c>
      <c r="C313" t="s">
        <v>140</v>
      </c>
      <c r="D313" t="s">
        <v>22</v>
      </c>
      <c r="E313" t="s">
        <v>117</v>
      </c>
      <c r="F313" t="s">
        <v>22</v>
      </c>
      <c r="J313">
        <v>5</v>
      </c>
      <c r="M313" t="s">
        <v>154</v>
      </c>
      <c r="N313" t="s">
        <v>2133</v>
      </c>
      <c r="O313">
        <v>1</v>
      </c>
      <c r="P313">
        <v>50</v>
      </c>
      <c r="T313" t="str">
        <f t="shared" si="127"/>
        <v>[312] = {["ID"] = 1879317543; }; -- Bear in Mind and Heart (Beorning)</v>
      </c>
      <c r="U313" s="1" t="str">
        <f t="shared" si="128"/>
        <v>[312] = {["ID"] = 1879317543; ["SAVE_INDEX"] = 199; ["TYPE"] =  8; ["CRV"] = "Class";    ["SUBTYPE"] = 214;                        ["VXP"] = 0; ["LP"] =  5; ["REP"] = 0; ["FACTION"] = 1; ["TIER"] = 1; ["MIN_LVL"] =  "50"; ["NAME"] = { ["EN"] = "Bear in Mind and Heart"; }; ["LORE"] = { ["EN"] = "Find harmony between your two forms and wield a power as great as Beorn's own."; }; ["SUMMARY"] = { ["EN"] = "Enter Bear Form 500 times"; }; };</v>
      </c>
      <c r="V313">
        <f t="shared" si="129"/>
        <v>312</v>
      </c>
      <c r="W313" t="str">
        <f t="shared" si="130"/>
        <v>[312] = {</v>
      </c>
      <c r="X313" t="str">
        <f t="shared" si="131"/>
        <v xml:space="preserve">["ID"] = 1879317543; </v>
      </c>
      <c r="Y313" t="str">
        <f t="shared" si="132"/>
        <v xml:space="preserve">["ID"] = 1879317543; </v>
      </c>
      <c r="Z313" t="str">
        <f t="shared" si="133"/>
        <v/>
      </c>
      <c r="AA313" t="str">
        <f t="shared" si="134"/>
        <v xml:space="preserve"> (Beorning)</v>
      </c>
      <c r="AB313" s="1" t="str">
        <f t="shared" si="135"/>
        <v xml:space="preserve">["SAVE_INDEX"] = 199; </v>
      </c>
      <c r="AC313">
        <f>VLOOKUP(D313,Type!A$2:B$16,2,FALSE)</f>
        <v>8</v>
      </c>
      <c r="AD313" t="str">
        <f t="shared" si="136"/>
        <v xml:space="preserve">["TYPE"] =  8; </v>
      </c>
      <c r="AE313" t="str">
        <f t="shared" si="137"/>
        <v xml:space="preserve">["CRV"] = "Class";    </v>
      </c>
      <c r="AF313">
        <f>IF(AND(F313="Class",NOT(ISBLANK(E313))),VLOOKUP(E313,Class!A$1:B$12,2,FALSE),"")</f>
        <v>214</v>
      </c>
      <c r="AG313" t="str">
        <f>IF(AND(F313="Vocation",NOT(ISBLANK(E313))),VLOOKUP(E313,Vocation!A$1:B$8,2,FALSE),"")</f>
        <v/>
      </c>
      <c r="AH313" t="str">
        <f>IF(
  LEN(AF313)=0,
    IF(
    LEN(AG313)=0,
    "  0",
    CONCATENATE(REPT(" ",Vocation!B$12-LEN(AG313)),AG313)),
  CONCATENATE(REPT(" ",Vocation!B$12-LEN(AF313)),AF313))</f>
        <v>214</v>
      </c>
      <c r="AI313" t="str">
        <f t="shared" si="138"/>
        <v xml:space="preserve">["SUBTYPE"] = 214; </v>
      </c>
      <c r="AJ313" t="str">
        <f t="shared" si="139"/>
        <v xml:space="preserve">                       </v>
      </c>
      <c r="AK313" t="str">
        <f t="shared" si="140"/>
        <v>0</v>
      </c>
      <c r="AL313" t="str">
        <f t="shared" si="141"/>
        <v xml:space="preserve">["VXP"] = 0; </v>
      </c>
      <c r="AM313" t="str">
        <f t="shared" si="142"/>
        <v>5</v>
      </c>
      <c r="AN313" t="str">
        <f t="shared" si="143"/>
        <v xml:space="preserve">["LP"] =  5; </v>
      </c>
      <c r="AO313" t="str">
        <f t="shared" si="144"/>
        <v>0</v>
      </c>
      <c r="AP313" t="str">
        <f t="shared" si="145"/>
        <v xml:space="preserve">["REP"] = 0; </v>
      </c>
      <c r="AQ313">
        <f>IF(LEN(L313)&gt;0,VLOOKUP(L313,Faction!A$2:B$77,2,FALSE),1)</f>
        <v>1</v>
      </c>
      <c r="AR313" t="str">
        <f t="shared" si="146"/>
        <v xml:space="preserve">["FACTION"] = 1; </v>
      </c>
      <c r="AS313" t="str">
        <f t="shared" si="147"/>
        <v xml:space="preserve">["TIER"] = 1; </v>
      </c>
      <c r="AT313" t="str">
        <f t="shared" si="148"/>
        <v xml:space="preserve">["MIN_LVL"] =  "50"; </v>
      </c>
      <c r="AU313" t="str">
        <f t="shared" si="149"/>
        <v/>
      </c>
      <c r="AV313" t="str">
        <f t="shared" si="150"/>
        <v xml:space="preserve">["NAME"] = { ["EN"] = "Bear in Mind and Heart"; }; </v>
      </c>
      <c r="AW313" t="str">
        <f t="shared" si="151"/>
        <v xml:space="preserve">["LORE"] = { ["EN"] = "Find harmony between your two forms and wield a power as great as Beorn's own."; }; </v>
      </c>
      <c r="AX313" t="str">
        <f t="shared" si="152"/>
        <v xml:space="preserve">["SUMMARY"] = { ["EN"] = "Enter Bear Form 500 times"; }; </v>
      </c>
      <c r="AY313" t="str">
        <f t="shared" si="153"/>
        <v/>
      </c>
      <c r="AZ313" t="str">
        <f t="shared" si="154"/>
        <v>};</v>
      </c>
    </row>
    <row r="314" spans="1:52" x14ac:dyDescent="0.25">
      <c r="A314">
        <v>1879317524</v>
      </c>
      <c r="B314">
        <v>200</v>
      </c>
      <c r="C314" t="s">
        <v>141</v>
      </c>
      <c r="D314" t="s">
        <v>22</v>
      </c>
      <c r="E314" t="s">
        <v>117</v>
      </c>
      <c r="F314" t="s">
        <v>22</v>
      </c>
      <c r="J314">
        <v>5</v>
      </c>
      <c r="M314" t="s">
        <v>165</v>
      </c>
      <c r="N314" t="s">
        <v>2122</v>
      </c>
      <c r="O314">
        <v>1</v>
      </c>
      <c r="P314">
        <v>50</v>
      </c>
      <c r="T314" t="str">
        <f t="shared" si="127"/>
        <v>[313] = {["ID"] = 1879317524; }; -- Beorn's Might (Beorning)</v>
      </c>
      <c r="U314" s="1" t="str">
        <f t="shared" si="128"/>
        <v>[313] = {["ID"] = 1879317524; ["SAVE_INDEX"] = 200; ["TYPE"] =  8; ["CRV"] = "Class";    ["SUBTYPE"] = 214;                        ["VXP"] = 0; ["LP"] =  5; ["REP"] = 0; ["FACTION"] = 1; ["TIER"] = 1; ["MIN_LVL"] =  "50"; ["NAME"] = { ["EN"] = "Beorn's Might"; }; ["LORE"] = { ["EN"] = "Wield the strongest of your abilities in the fight for Middle-earth."; }; ["SUMMARY"] = { ["EN"] = "Use Thickened Hide, Call To Wild or Nature's Bond 150 times"; }; };</v>
      </c>
      <c r="V314">
        <f t="shared" si="129"/>
        <v>313</v>
      </c>
      <c r="W314" t="str">
        <f t="shared" si="130"/>
        <v>[313] = {</v>
      </c>
      <c r="X314" t="str">
        <f t="shared" si="131"/>
        <v xml:space="preserve">["ID"] = 1879317524; </v>
      </c>
      <c r="Y314" t="str">
        <f t="shared" si="132"/>
        <v xml:space="preserve">["ID"] = 1879317524; </v>
      </c>
      <c r="Z314" t="str">
        <f t="shared" si="133"/>
        <v/>
      </c>
      <c r="AA314" t="str">
        <f t="shared" si="134"/>
        <v xml:space="preserve"> (Beorning)</v>
      </c>
      <c r="AB314" s="1" t="str">
        <f t="shared" si="135"/>
        <v xml:space="preserve">["SAVE_INDEX"] = 200; </v>
      </c>
      <c r="AC314">
        <f>VLOOKUP(D314,Type!A$2:B$16,2,FALSE)</f>
        <v>8</v>
      </c>
      <c r="AD314" t="str">
        <f t="shared" si="136"/>
        <v xml:space="preserve">["TYPE"] =  8; </v>
      </c>
      <c r="AE314" t="str">
        <f t="shared" si="137"/>
        <v xml:space="preserve">["CRV"] = "Class";    </v>
      </c>
      <c r="AF314">
        <f>IF(AND(F314="Class",NOT(ISBLANK(E314))),VLOOKUP(E314,Class!A$1:B$12,2,FALSE),"")</f>
        <v>214</v>
      </c>
      <c r="AG314" t="str">
        <f>IF(AND(F314="Vocation",NOT(ISBLANK(E314))),VLOOKUP(E314,Vocation!A$1:B$8,2,FALSE),"")</f>
        <v/>
      </c>
      <c r="AH314" t="str">
        <f>IF(
  LEN(AF314)=0,
    IF(
    LEN(AG314)=0,
    "  0",
    CONCATENATE(REPT(" ",Vocation!B$12-LEN(AG314)),AG314)),
  CONCATENATE(REPT(" ",Vocation!B$12-LEN(AF314)),AF314))</f>
        <v>214</v>
      </c>
      <c r="AI314" t="str">
        <f t="shared" si="138"/>
        <v xml:space="preserve">["SUBTYPE"] = 214; </v>
      </c>
      <c r="AJ314" t="str">
        <f t="shared" si="139"/>
        <v xml:space="preserve">                       </v>
      </c>
      <c r="AK314" t="str">
        <f t="shared" si="140"/>
        <v>0</v>
      </c>
      <c r="AL314" t="str">
        <f t="shared" si="141"/>
        <v xml:space="preserve">["VXP"] = 0; </v>
      </c>
      <c r="AM314" t="str">
        <f t="shared" si="142"/>
        <v>5</v>
      </c>
      <c r="AN314" t="str">
        <f t="shared" si="143"/>
        <v xml:space="preserve">["LP"] =  5; </v>
      </c>
      <c r="AO314" t="str">
        <f t="shared" si="144"/>
        <v>0</v>
      </c>
      <c r="AP314" t="str">
        <f t="shared" si="145"/>
        <v xml:space="preserve">["REP"] = 0; </v>
      </c>
      <c r="AQ314">
        <f>IF(LEN(L314)&gt;0,VLOOKUP(L314,Faction!A$2:B$77,2,FALSE),1)</f>
        <v>1</v>
      </c>
      <c r="AR314" t="str">
        <f t="shared" si="146"/>
        <v xml:space="preserve">["FACTION"] = 1; </v>
      </c>
      <c r="AS314" t="str">
        <f t="shared" si="147"/>
        <v xml:space="preserve">["TIER"] = 1; </v>
      </c>
      <c r="AT314" t="str">
        <f t="shared" si="148"/>
        <v xml:space="preserve">["MIN_LVL"] =  "50"; </v>
      </c>
      <c r="AU314" t="str">
        <f t="shared" si="149"/>
        <v/>
      </c>
      <c r="AV314" t="str">
        <f t="shared" si="150"/>
        <v xml:space="preserve">["NAME"] = { ["EN"] = "Beorn's Might"; }; </v>
      </c>
      <c r="AW314" t="str">
        <f t="shared" si="151"/>
        <v xml:space="preserve">["LORE"] = { ["EN"] = "Wield the strongest of your abilities in the fight for Middle-earth."; }; </v>
      </c>
      <c r="AX314" t="str">
        <f t="shared" si="152"/>
        <v xml:space="preserve">["SUMMARY"] = { ["EN"] = "Use Thickened Hide, Call To Wild or Nature's Bond 150 times"; }; </v>
      </c>
      <c r="AY314" t="str">
        <f t="shared" si="153"/>
        <v/>
      </c>
      <c r="AZ314" t="str">
        <f t="shared" si="154"/>
        <v>};</v>
      </c>
    </row>
    <row r="315" spans="1:52" x14ac:dyDescent="0.25">
      <c r="A315">
        <v>1879428325</v>
      </c>
      <c r="B315">
        <v>436</v>
      </c>
      <c r="C315" s="2" t="s">
        <v>124</v>
      </c>
      <c r="D315" t="s">
        <v>22</v>
      </c>
      <c r="E315" t="s">
        <v>3224</v>
      </c>
      <c r="F315" t="s">
        <v>22</v>
      </c>
      <c r="J315">
        <v>0</v>
      </c>
      <c r="M315" t="s">
        <v>3292</v>
      </c>
      <c r="N315" t="s">
        <v>3252</v>
      </c>
      <c r="O315">
        <v>0</v>
      </c>
      <c r="P315">
        <v>50</v>
      </c>
      <c r="T315" t="str">
        <f t="shared" si="127"/>
        <v>[314] = {["ID"] = 1879428325; }; -- Class Deeds - Tier 8 (Brawler)</v>
      </c>
      <c r="U315" s="1" t="str">
        <f t="shared" si="128"/>
        <v>[314] = {["ID"] = 1879428325; ["SAVE_INDEX"] = 436; ["TYPE"] =  8; ["CRV"] = "Class";    ["SUBTYPE"] = 215;                        ["VXP"] = 0; ["LP"] =  0; ["REP"] = 0; ["FACTION"] = 1; ["TIER"] = 0; ["MIN_LVL"] =  "50"; ["NAME"] = { ["EN"] = "Class Deeds - Tier 8"; }; ["LORE"] = { ["EN"] = "Complete these two deeds to earn a Class Trait Point."; }; ["SUMMARY"] = { ["EN"] = "Complete Sharing is Caring and Challenge the Corrupt"; }; };</v>
      </c>
      <c r="V315">
        <f t="shared" si="129"/>
        <v>314</v>
      </c>
      <c r="W315" t="str">
        <f t="shared" si="130"/>
        <v>[314] = {</v>
      </c>
      <c r="X315" t="str">
        <f t="shared" si="131"/>
        <v xml:space="preserve">["ID"] = 1879428325; </v>
      </c>
      <c r="Y315" t="str">
        <f t="shared" si="132"/>
        <v xml:space="preserve">["ID"] = 1879428325; </v>
      </c>
      <c r="Z315" t="str">
        <f t="shared" si="133"/>
        <v/>
      </c>
      <c r="AA315" t="str">
        <f t="shared" si="134"/>
        <v xml:space="preserve"> (Brawler)</v>
      </c>
      <c r="AB315" s="1" t="str">
        <f t="shared" si="135"/>
        <v xml:space="preserve">["SAVE_INDEX"] = 436; </v>
      </c>
      <c r="AC315">
        <f>VLOOKUP(D315,Type!A$2:B$16,2,FALSE)</f>
        <v>8</v>
      </c>
      <c r="AD315" t="str">
        <f t="shared" si="136"/>
        <v xml:space="preserve">["TYPE"] =  8; </v>
      </c>
      <c r="AE315" t="str">
        <f t="shared" si="137"/>
        <v xml:space="preserve">["CRV"] = "Class";    </v>
      </c>
      <c r="AF315">
        <f>IF(AND(F315="Class",NOT(ISBLANK(E315))),VLOOKUP(E315,Class!A$1:B$12,2,FALSE),"")</f>
        <v>215</v>
      </c>
      <c r="AG315" t="str">
        <f>IF(AND(F315="Vocation",NOT(ISBLANK(E315))),VLOOKUP(E315,Vocation!A$1:B$8,2,FALSE),"")</f>
        <v/>
      </c>
      <c r="AH315" t="str">
        <f>IF(
  LEN(AF315)=0,
    IF(
    LEN(AG315)=0,
    "  0",
    CONCATENATE(REPT(" ",Vocation!B$12-LEN(AG315)),AG315)),
  CONCATENATE(REPT(" ",Vocation!B$12-LEN(AF315)),AF315))</f>
        <v>215</v>
      </c>
      <c r="AI315" t="str">
        <f t="shared" si="138"/>
        <v xml:space="preserve">["SUBTYPE"] = 215; </v>
      </c>
      <c r="AJ315" t="str">
        <f t="shared" si="139"/>
        <v xml:space="preserve">                       </v>
      </c>
      <c r="AK315" t="str">
        <f t="shared" si="140"/>
        <v>0</v>
      </c>
      <c r="AL315" t="str">
        <f t="shared" si="141"/>
        <v xml:space="preserve">["VXP"] = 0; </v>
      </c>
      <c r="AM315" t="str">
        <f t="shared" si="142"/>
        <v>0</v>
      </c>
      <c r="AN315" t="str">
        <f t="shared" si="143"/>
        <v xml:space="preserve">["LP"] =  0; </v>
      </c>
      <c r="AO315" t="str">
        <f t="shared" si="144"/>
        <v>0</v>
      </c>
      <c r="AP315" t="str">
        <f t="shared" si="145"/>
        <v xml:space="preserve">["REP"] = 0; </v>
      </c>
      <c r="AQ315">
        <f>IF(LEN(L315)&gt;0,VLOOKUP(L315,Faction!A$2:B$77,2,FALSE),1)</f>
        <v>1</v>
      </c>
      <c r="AR315" t="str">
        <f t="shared" si="146"/>
        <v xml:space="preserve">["FACTION"] = 1; </v>
      </c>
      <c r="AS315" t="str">
        <f t="shared" si="147"/>
        <v xml:space="preserve">["TIER"] = 0; </v>
      </c>
      <c r="AT315" t="str">
        <f t="shared" si="148"/>
        <v xml:space="preserve">["MIN_LVL"] =  "50"; </v>
      </c>
      <c r="AU315" t="str">
        <f t="shared" si="149"/>
        <v/>
      </c>
      <c r="AV315" t="str">
        <f t="shared" si="150"/>
        <v xml:space="preserve">["NAME"] = { ["EN"] = "Class Deeds - Tier 8"; }; </v>
      </c>
      <c r="AW315" t="str">
        <f t="shared" si="151"/>
        <v xml:space="preserve">["LORE"] = { ["EN"] = "Complete these two deeds to earn a Class Trait Point."; }; </v>
      </c>
      <c r="AX315" t="str">
        <f t="shared" si="152"/>
        <v xml:space="preserve">["SUMMARY"] = { ["EN"] = "Complete Sharing is Caring and Challenge the Corrupt"; }; </v>
      </c>
      <c r="AY315" t="str">
        <f t="shared" si="153"/>
        <v/>
      </c>
      <c r="AZ315" t="str">
        <f t="shared" si="154"/>
        <v>};</v>
      </c>
    </row>
    <row r="316" spans="1:52" x14ac:dyDescent="0.25">
      <c r="A316">
        <v>1879428326</v>
      </c>
      <c r="B316">
        <v>437</v>
      </c>
      <c r="C316" t="s">
        <v>3293</v>
      </c>
      <c r="D316" t="s">
        <v>22</v>
      </c>
      <c r="E316" t="s">
        <v>3224</v>
      </c>
      <c r="F316" t="s">
        <v>22</v>
      </c>
      <c r="J316">
        <v>5</v>
      </c>
      <c r="M316" t="s">
        <v>3295</v>
      </c>
      <c r="N316" t="s">
        <v>3294</v>
      </c>
      <c r="O316">
        <v>1</v>
      </c>
      <c r="P316">
        <v>50</v>
      </c>
      <c r="T316" t="str">
        <f t="shared" si="127"/>
        <v>[315] = {["ID"] = 1879428326; }; -- Sharing is Caring (Brawler)</v>
      </c>
      <c r="U316" s="1" t="str">
        <f t="shared" si="128"/>
        <v>[315] = {["ID"] = 1879428326; ["SAVE_INDEX"] = 437; ["TYPE"] =  8; ["CRV"] = "Class";    ["SUBTYPE"] = 215;                        ["VXP"] = 0; ["LP"] =  5; ["REP"] = 0; ["FACTION"] = 1; ["TIER"] = 1; ["MIN_LVL"] =  "50"; ["NAME"] = { ["EN"] = "Sharing is Caring"; }; ["LORE"] = { ["EN"] = "The Brawler has unique talents and it would be a shame not to share them with the world."; }; ["SUMMARY"] = { ["EN"] = "Use any Share Innate Strength skill 75 times"; }; };</v>
      </c>
      <c r="V316">
        <f t="shared" si="129"/>
        <v>315</v>
      </c>
      <c r="W316" t="str">
        <f t="shared" si="130"/>
        <v>[315] = {</v>
      </c>
      <c r="X316" t="str">
        <f t="shared" si="131"/>
        <v xml:space="preserve">["ID"] = 1879428326; </v>
      </c>
      <c r="Y316" t="str">
        <f t="shared" si="132"/>
        <v xml:space="preserve">["ID"] = 1879428326; </v>
      </c>
      <c r="Z316" t="str">
        <f t="shared" si="133"/>
        <v/>
      </c>
      <c r="AA316" t="str">
        <f t="shared" si="134"/>
        <v xml:space="preserve"> (Brawler)</v>
      </c>
      <c r="AB316" s="1" t="str">
        <f t="shared" si="135"/>
        <v xml:space="preserve">["SAVE_INDEX"] = 437; </v>
      </c>
      <c r="AC316">
        <f>VLOOKUP(D316,Type!A$2:B$16,2,FALSE)</f>
        <v>8</v>
      </c>
      <c r="AD316" t="str">
        <f t="shared" si="136"/>
        <v xml:space="preserve">["TYPE"] =  8; </v>
      </c>
      <c r="AE316" t="str">
        <f t="shared" si="137"/>
        <v xml:space="preserve">["CRV"] = "Class";    </v>
      </c>
      <c r="AF316">
        <f>IF(AND(F316="Class",NOT(ISBLANK(E316))),VLOOKUP(E316,Class!A$1:B$12,2,FALSE),"")</f>
        <v>215</v>
      </c>
      <c r="AG316" t="str">
        <f>IF(AND(F316="Vocation",NOT(ISBLANK(E316))),VLOOKUP(E316,Vocation!A$1:B$8,2,FALSE),"")</f>
        <v/>
      </c>
      <c r="AH316" t="str">
        <f>IF(
  LEN(AF316)=0,
    IF(
    LEN(AG316)=0,
    "  0",
    CONCATENATE(REPT(" ",Vocation!B$12-LEN(AG316)),AG316)),
  CONCATENATE(REPT(" ",Vocation!B$12-LEN(AF316)),AF316))</f>
        <v>215</v>
      </c>
      <c r="AI316" t="str">
        <f t="shared" si="138"/>
        <v xml:space="preserve">["SUBTYPE"] = 215; </v>
      </c>
      <c r="AJ316" t="str">
        <f t="shared" si="139"/>
        <v xml:space="preserve">                       </v>
      </c>
      <c r="AK316" t="str">
        <f t="shared" si="140"/>
        <v>0</v>
      </c>
      <c r="AL316" t="str">
        <f t="shared" si="141"/>
        <v xml:space="preserve">["VXP"] = 0; </v>
      </c>
      <c r="AM316" t="str">
        <f t="shared" si="142"/>
        <v>5</v>
      </c>
      <c r="AN316" t="str">
        <f t="shared" si="143"/>
        <v xml:space="preserve">["LP"] =  5; </v>
      </c>
      <c r="AO316" t="str">
        <f t="shared" si="144"/>
        <v>0</v>
      </c>
      <c r="AP316" t="str">
        <f t="shared" si="145"/>
        <v xml:space="preserve">["REP"] = 0; </v>
      </c>
      <c r="AQ316">
        <f>IF(LEN(L316)&gt;0,VLOOKUP(L316,Faction!A$2:B$77,2,FALSE),1)</f>
        <v>1</v>
      </c>
      <c r="AR316" t="str">
        <f t="shared" si="146"/>
        <v xml:space="preserve">["FACTION"] = 1; </v>
      </c>
      <c r="AS316" t="str">
        <f t="shared" si="147"/>
        <v xml:space="preserve">["TIER"] = 1; </v>
      </c>
      <c r="AT316" t="str">
        <f t="shared" si="148"/>
        <v xml:space="preserve">["MIN_LVL"] =  "50"; </v>
      </c>
      <c r="AU316" t="str">
        <f t="shared" si="149"/>
        <v/>
      </c>
      <c r="AV316" t="str">
        <f t="shared" si="150"/>
        <v xml:space="preserve">["NAME"] = { ["EN"] = "Sharing is Caring"; }; </v>
      </c>
      <c r="AW316" t="str">
        <f t="shared" si="151"/>
        <v xml:space="preserve">["LORE"] = { ["EN"] = "The Brawler has unique talents and it would be a shame not to share them with the world."; }; </v>
      </c>
      <c r="AX316" t="str">
        <f t="shared" si="152"/>
        <v xml:space="preserve">["SUMMARY"] = { ["EN"] = "Use any Share Innate Strength skill 75 times"; }; </v>
      </c>
      <c r="AY316" t="str">
        <f t="shared" si="153"/>
        <v/>
      </c>
      <c r="AZ316" t="str">
        <f t="shared" si="154"/>
        <v>};</v>
      </c>
    </row>
    <row r="317" spans="1:52" x14ac:dyDescent="0.25">
      <c r="A317">
        <v>1879428334</v>
      </c>
      <c r="B317">
        <v>438</v>
      </c>
      <c r="C317" t="s">
        <v>3296</v>
      </c>
      <c r="D317" t="s">
        <v>22</v>
      </c>
      <c r="E317" t="s">
        <v>3224</v>
      </c>
      <c r="F317" t="s">
        <v>22</v>
      </c>
      <c r="J317">
        <v>5</v>
      </c>
      <c r="M317" t="s">
        <v>3298</v>
      </c>
      <c r="N317" t="s">
        <v>3297</v>
      </c>
      <c r="O317">
        <v>1</v>
      </c>
      <c r="P317">
        <v>50</v>
      </c>
      <c r="T317" t="str">
        <f t="shared" si="127"/>
        <v>[316] = {["ID"] = 1879428334; }; -- Challenge the Corrupt (Brawler)</v>
      </c>
      <c r="U317" s="1" t="str">
        <f t="shared" si="128"/>
        <v>[316] = {["ID"] = 1879428334; ["SAVE_INDEX"] = 438; ["TYPE"] =  8; ["CRV"] = "Class";    ["SUBTYPE"] = 215;                        ["VXP"] = 0; ["LP"] =  5; ["REP"] = 0; ["FACTION"] = 1; ["TIER"] = 1; ["MIN_LVL"] =  "50"; ["NAME"] = { ["EN"] = "Challenge the Corrupt"; }; ["LORE"] = { ["EN"] = "Strike at the wickedness in the hearts of your enemies. Or the legs, or stomach, or wherever they keep their wickedness."; }; ["SUMMARY"] = { ["EN"] = "Use Helm's Hammer 100 times"; }; };</v>
      </c>
      <c r="V317">
        <f t="shared" si="129"/>
        <v>316</v>
      </c>
      <c r="W317" t="str">
        <f t="shared" si="130"/>
        <v>[316] = {</v>
      </c>
      <c r="X317" t="str">
        <f t="shared" si="131"/>
        <v xml:space="preserve">["ID"] = 1879428334; </v>
      </c>
      <c r="Y317" t="str">
        <f t="shared" si="132"/>
        <v xml:space="preserve">["ID"] = 1879428334; </v>
      </c>
      <c r="Z317" t="str">
        <f t="shared" si="133"/>
        <v/>
      </c>
      <c r="AA317" t="str">
        <f t="shared" si="134"/>
        <v xml:space="preserve"> (Brawler)</v>
      </c>
      <c r="AB317" s="1" t="str">
        <f t="shared" si="135"/>
        <v xml:space="preserve">["SAVE_INDEX"] = 438; </v>
      </c>
      <c r="AC317">
        <f>VLOOKUP(D317,Type!A$2:B$16,2,FALSE)</f>
        <v>8</v>
      </c>
      <c r="AD317" t="str">
        <f t="shared" si="136"/>
        <v xml:space="preserve">["TYPE"] =  8; </v>
      </c>
      <c r="AE317" t="str">
        <f t="shared" si="137"/>
        <v xml:space="preserve">["CRV"] = "Class";    </v>
      </c>
      <c r="AF317">
        <f>IF(AND(F317="Class",NOT(ISBLANK(E317))),VLOOKUP(E317,Class!A$1:B$12,2,FALSE),"")</f>
        <v>215</v>
      </c>
      <c r="AG317" t="str">
        <f>IF(AND(F317="Vocation",NOT(ISBLANK(E317))),VLOOKUP(E317,Vocation!A$1:B$8,2,FALSE),"")</f>
        <v/>
      </c>
      <c r="AH317" t="str">
        <f>IF(
  LEN(AF317)=0,
    IF(
    LEN(AG317)=0,
    "  0",
    CONCATENATE(REPT(" ",Vocation!B$12-LEN(AG317)),AG317)),
  CONCATENATE(REPT(" ",Vocation!B$12-LEN(AF317)),AF317))</f>
        <v>215</v>
      </c>
      <c r="AI317" t="str">
        <f t="shared" si="138"/>
        <v xml:space="preserve">["SUBTYPE"] = 215; </v>
      </c>
      <c r="AJ317" t="str">
        <f t="shared" si="139"/>
        <v xml:space="preserve">                       </v>
      </c>
      <c r="AK317" t="str">
        <f t="shared" si="140"/>
        <v>0</v>
      </c>
      <c r="AL317" t="str">
        <f t="shared" si="141"/>
        <v xml:space="preserve">["VXP"] = 0; </v>
      </c>
      <c r="AM317" t="str">
        <f t="shared" si="142"/>
        <v>5</v>
      </c>
      <c r="AN317" t="str">
        <f t="shared" si="143"/>
        <v xml:space="preserve">["LP"] =  5; </v>
      </c>
      <c r="AO317" t="str">
        <f t="shared" si="144"/>
        <v>0</v>
      </c>
      <c r="AP317" t="str">
        <f t="shared" si="145"/>
        <v xml:space="preserve">["REP"] = 0; </v>
      </c>
      <c r="AQ317">
        <f>IF(LEN(L317)&gt;0,VLOOKUP(L317,Faction!A$2:B$77,2,FALSE),1)</f>
        <v>1</v>
      </c>
      <c r="AR317" t="str">
        <f t="shared" si="146"/>
        <v xml:space="preserve">["FACTION"] = 1; </v>
      </c>
      <c r="AS317" t="str">
        <f t="shared" si="147"/>
        <v xml:space="preserve">["TIER"] = 1; </v>
      </c>
      <c r="AT317" t="str">
        <f t="shared" si="148"/>
        <v xml:space="preserve">["MIN_LVL"] =  "50"; </v>
      </c>
      <c r="AU317" t="str">
        <f t="shared" si="149"/>
        <v/>
      </c>
      <c r="AV317" t="str">
        <f t="shared" si="150"/>
        <v xml:space="preserve">["NAME"] = { ["EN"] = "Challenge the Corrupt"; }; </v>
      </c>
      <c r="AW317" t="str">
        <f t="shared" si="151"/>
        <v xml:space="preserve">["LORE"] = { ["EN"] = "Strike at the wickedness in the hearts of your enemies. Or the legs, or stomach, or wherever they keep their wickedness."; }; </v>
      </c>
      <c r="AX317" t="str">
        <f t="shared" si="152"/>
        <v xml:space="preserve">["SUMMARY"] = { ["EN"] = "Use Helm's Hammer 100 times"; }; </v>
      </c>
      <c r="AY317" t="str">
        <f t="shared" si="153"/>
        <v/>
      </c>
      <c r="AZ317" t="str">
        <f t="shared" si="154"/>
        <v>};</v>
      </c>
    </row>
    <row r="318" spans="1:52" x14ac:dyDescent="0.25">
      <c r="A318">
        <v>1879277112</v>
      </c>
      <c r="B318">
        <v>362</v>
      </c>
      <c r="C318" s="2" t="s">
        <v>124</v>
      </c>
      <c r="D318" t="s">
        <v>22</v>
      </c>
      <c r="E318" t="s">
        <v>145</v>
      </c>
      <c r="F318" t="s">
        <v>22</v>
      </c>
      <c r="J318">
        <v>0</v>
      </c>
      <c r="M318" t="s">
        <v>2842</v>
      </c>
      <c r="N318" t="s">
        <v>2047</v>
      </c>
      <c r="O318">
        <v>0</v>
      </c>
      <c r="P318">
        <v>50</v>
      </c>
      <c r="T318" t="str">
        <f t="shared" si="127"/>
        <v>[317] = {["ID"] = 1879277112; }; -- Class Deeds - Tier 8 (Burglar)</v>
      </c>
      <c r="U318" s="1" t="str">
        <f t="shared" si="128"/>
        <v>[317] = {["ID"] = 1879277112; ["SAVE_INDEX"] = 362; ["TYPE"] =  8; ["CRV"] = "Class";    ["SUBTYPE"] =  40;                        ["VXP"] = 0; ["LP"] =  0; ["REP"] = 0; ["FACTION"] = 1; ["TIER"] = 0; ["MIN_LVL"] =  "50"; ["NAME"] = { ["EN"] = "Class Deeds - Tier 8"; }; ["LORE"] = { ["EN"] = "Complete these three deeds to earn a Class Trait Point."; }; ["SUMMARY"] = { ["EN"] = "Complete An Unpleasant Surprise, Insult to Injury, and On the Move"; }; };</v>
      </c>
      <c r="V318">
        <f t="shared" si="129"/>
        <v>317</v>
      </c>
      <c r="W318" t="str">
        <f t="shared" si="130"/>
        <v>[317] = {</v>
      </c>
      <c r="X318" t="str">
        <f t="shared" si="131"/>
        <v xml:space="preserve">["ID"] = 1879277112; </v>
      </c>
      <c r="Y318" t="str">
        <f t="shared" si="132"/>
        <v xml:space="preserve">["ID"] = 1879277112; </v>
      </c>
      <c r="Z318" t="str">
        <f t="shared" si="133"/>
        <v/>
      </c>
      <c r="AA318" t="str">
        <f t="shared" si="134"/>
        <v xml:space="preserve"> (Burglar)</v>
      </c>
      <c r="AB318" s="1" t="str">
        <f t="shared" si="135"/>
        <v xml:space="preserve">["SAVE_INDEX"] = 362; </v>
      </c>
      <c r="AC318">
        <f>VLOOKUP(D318,Type!A$2:B$16,2,FALSE)</f>
        <v>8</v>
      </c>
      <c r="AD318" t="str">
        <f t="shared" si="136"/>
        <v xml:space="preserve">["TYPE"] =  8; </v>
      </c>
      <c r="AE318" t="str">
        <f t="shared" si="137"/>
        <v xml:space="preserve">["CRV"] = "Class";    </v>
      </c>
      <c r="AF318">
        <f>IF(AND(F318="Class",NOT(ISBLANK(E318))),VLOOKUP(E318,Class!A$1:B$12,2,FALSE),"")</f>
        <v>40</v>
      </c>
      <c r="AG318" t="str">
        <f>IF(AND(F318="Vocation",NOT(ISBLANK(E318))),VLOOKUP(E318,Vocation!A$1:B$8,2,FALSE),"")</f>
        <v/>
      </c>
      <c r="AH318" t="str">
        <f>IF(
  LEN(AF318)=0,
    IF(
    LEN(AG318)=0,
    "  0",
    CONCATENATE(REPT(" ",Vocation!B$12-LEN(AG318)),AG318)),
  CONCATENATE(REPT(" ",Vocation!B$12-LEN(AF318)),AF318))</f>
        <v xml:space="preserve"> 40</v>
      </c>
      <c r="AI318" t="str">
        <f t="shared" si="138"/>
        <v xml:space="preserve">["SUBTYPE"] =  40; </v>
      </c>
      <c r="AJ318" t="str">
        <f t="shared" si="139"/>
        <v xml:space="preserve">                       </v>
      </c>
      <c r="AK318" t="str">
        <f t="shared" si="140"/>
        <v>0</v>
      </c>
      <c r="AL318" t="str">
        <f t="shared" si="141"/>
        <v xml:space="preserve">["VXP"] = 0; </v>
      </c>
      <c r="AM318" t="str">
        <f t="shared" si="142"/>
        <v>0</v>
      </c>
      <c r="AN318" t="str">
        <f t="shared" si="143"/>
        <v xml:space="preserve">["LP"] =  0; </v>
      </c>
      <c r="AO318" t="str">
        <f t="shared" si="144"/>
        <v>0</v>
      </c>
      <c r="AP318" t="str">
        <f t="shared" si="145"/>
        <v xml:space="preserve">["REP"] = 0; </v>
      </c>
      <c r="AQ318">
        <f>IF(LEN(L318)&gt;0,VLOOKUP(L318,Faction!A$2:B$77,2,FALSE),1)</f>
        <v>1</v>
      </c>
      <c r="AR318" t="str">
        <f t="shared" si="146"/>
        <v xml:space="preserve">["FACTION"] = 1; </v>
      </c>
      <c r="AS318" t="str">
        <f t="shared" si="147"/>
        <v xml:space="preserve">["TIER"] = 0; </v>
      </c>
      <c r="AT318" t="str">
        <f t="shared" si="148"/>
        <v xml:space="preserve">["MIN_LVL"] =  "50"; </v>
      </c>
      <c r="AU318" t="str">
        <f t="shared" si="149"/>
        <v/>
      </c>
      <c r="AV318" t="str">
        <f t="shared" si="150"/>
        <v xml:space="preserve">["NAME"] = { ["EN"] = "Class Deeds - Tier 8"; }; </v>
      </c>
      <c r="AW318" t="str">
        <f t="shared" si="151"/>
        <v xml:space="preserve">["LORE"] = { ["EN"] = "Complete these three deeds to earn a Class Trait Point."; }; </v>
      </c>
      <c r="AX318" t="str">
        <f t="shared" si="152"/>
        <v xml:space="preserve">["SUMMARY"] = { ["EN"] = "Complete An Unpleasant Surprise, Insult to Injury, and On the Move"; }; </v>
      </c>
      <c r="AY318" t="str">
        <f t="shared" si="153"/>
        <v/>
      </c>
      <c r="AZ318" t="str">
        <f t="shared" si="154"/>
        <v>};</v>
      </c>
    </row>
    <row r="319" spans="1:52" x14ac:dyDescent="0.25">
      <c r="A319">
        <v>1879277436</v>
      </c>
      <c r="B319">
        <v>201</v>
      </c>
      <c r="C319" t="s">
        <v>204</v>
      </c>
      <c r="D319" t="s">
        <v>22</v>
      </c>
      <c r="E319" t="s">
        <v>145</v>
      </c>
      <c r="F319" t="s">
        <v>22</v>
      </c>
      <c r="J319">
        <v>5</v>
      </c>
      <c r="M319" t="s">
        <v>207</v>
      </c>
      <c r="N319" t="s">
        <v>2953</v>
      </c>
      <c r="O319">
        <v>1</v>
      </c>
      <c r="P319">
        <v>50</v>
      </c>
      <c r="T319" t="str">
        <f t="shared" si="127"/>
        <v>[318] = {["ID"] = 1879277436; }; -- An Unpleasant Surprise (Burglar)</v>
      </c>
      <c r="U319" s="1" t="str">
        <f t="shared" si="128"/>
        <v>[318] = {["ID"] = 1879277436; ["SAVE_INDEX"] = 201; ["TYPE"] =  8; ["CRV"] = "Class";    ["SUBTYPE"] =  40;                        ["VXP"] = 0; ["LP"] =  5; ["REP"] = 0; ["FACTION"] = 1; ["TIER"] = 1; ["MIN_LVL"] =  "50"; ["NAME"] = { ["EN"] = "An Unpleasant Surprise"; }; ["LORE"] = { ["EN"] = "Those who strike first often see more success, and you like your odds."; }; ["SUMMARY"] = { ["EN"] = "Use the Surprise Strike skill 200 times"; }; };</v>
      </c>
      <c r="V319">
        <f t="shared" si="129"/>
        <v>318</v>
      </c>
      <c r="W319" t="str">
        <f t="shared" si="130"/>
        <v>[318] = {</v>
      </c>
      <c r="X319" t="str">
        <f t="shared" si="131"/>
        <v xml:space="preserve">["ID"] = 1879277436; </v>
      </c>
      <c r="Y319" t="str">
        <f t="shared" si="132"/>
        <v xml:space="preserve">["ID"] = 1879277436; </v>
      </c>
      <c r="Z319" t="str">
        <f t="shared" si="133"/>
        <v/>
      </c>
      <c r="AA319" t="str">
        <f t="shared" si="134"/>
        <v xml:space="preserve"> (Burglar)</v>
      </c>
      <c r="AB319" s="1" t="str">
        <f t="shared" si="135"/>
        <v xml:space="preserve">["SAVE_INDEX"] = 201; </v>
      </c>
      <c r="AC319">
        <f>VLOOKUP(D319,Type!A$2:B$16,2,FALSE)</f>
        <v>8</v>
      </c>
      <c r="AD319" t="str">
        <f t="shared" si="136"/>
        <v xml:space="preserve">["TYPE"] =  8; </v>
      </c>
      <c r="AE319" t="str">
        <f t="shared" si="137"/>
        <v xml:space="preserve">["CRV"] = "Class";    </v>
      </c>
      <c r="AF319">
        <f>IF(AND(F319="Class",NOT(ISBLANK(E319))),VLOOKUP(E319,Class!A$1:B$12,2,FALSE),"")</f>
        <v>40</v>
      </c>
      <c r="AG319" t="str">
        <f>IF(AND(F319="Vocation",NOT(ISBLANK(E319))),VLOOKUP(E319,Vocation!A$1:B$8,2,FALSE),"")</f>
        <v/>
      </c>
      <c r="AH319" t="str">
        <f>IF(
  LEN(AF319)=0,
    IF(
    LEN(AG319)=0,
    "  0",
    CONCATENATE(REPT(" ",Vocation!B$12-LEN(AG319)),AG319)),
  CONCATENATE(REPT(" ",Vocation!B$12-LEN(AF319)),AF319))</f>
        <v xml:space="preserve"> 40</v>
      </c>
      <c r="AI319" t="str">
        <f t="shared" si="138"/>
        <v xml:space="preserve">["SUBTYPE"] =  40; </v>
      </c>
      <c r="AJ319" t="str">
        <f t="shared" si="139"/>
        <v xml:space="preserve">                       </v>
      </c>
      <c r="AK319" t="str">
        <f t="shared" si="140"/>
        <v>0</v>
      </c>
      <c r="AL319" t="str">
        <f t="shared" si="141"/>
        <v xml:space="preserve">["VXP"] = 0; </v>
      </c>
      <c r="AM319" t="str">
        <f t="shared" si="142"/>
        <v>5</v>
      </c>
      <c r="AN319" t="str">
        <f t="shared" si="143"/>
        <v xml:space="preserve">["LP"] =  5; </v>
      </c>
      <c r="AO319" t="str">
        <f t="shared" si="144"/>
        <v>0</v>
      </c>
      <c r="AP319" t="str">
        <f t="shared" si="145"/>
        <v xml:space="preserve">["REP"] = 0; </v>
      </c>
      <c r="AQ319">
        <f>IF(LEN(L319)&gt;0,VLOOKUP(L319,Faction!A$2:B$77,2,FALSE),1)</f>
        <v>1</v>
      </c>
      <c r="AR319" t="str">
        <f t="shared" si="146"/>
        <v xml:space="preserve">["FACTION"] = 1; </v>
      </c>
      <c r="AS319" t="str">
        <f t="shared" si="147"/>
        <v xml:space="preserve">["TIER"] = 1; </v>
      </c>
      <c r="AT319" t="str">
        <f t="shared" si="148"/>
        <v xml:space="preserve">["MIN_LVL"] =  "50"; </v>
      </c>
      <c r="AU319" t="str">
        <f t="shared" si="149"/>
        <v/>
      </c>
      <c r="AV319" t="str">
        <f t="shared" si="150"/>
        <v xml:space="preserve">["NAME"] = { ["EN"] = "An Unpleasant Surprise"; }; </v>
      </c>
      <c r="AW319" t="str">
        <f t="shared" si="151"/>
        <v xml:space="preserve">["LORE"] = { ["EN"] = "Those who strike first often see more success, and you like your odds."; }; </v>
      </c>
      <c r="AX319" t="str">
        <f t="shared" si="152"/>
        <v xml:space="preserve">["SUMMARY"] = { ["EN"] = "Use the Surprise Strike skill 200 times"; }; </v>
      </c>
      <c r="AY319" t="str">
        <f t="shared" si="153"/>
        <v/>
      </c>
      <c r="AZ319" t="str">
        <f t="shared" si="154"/>
        <v>};</v>
      </c>
    </row>
    <row r="320" spans="1:52" x14ac:dyDescent="0.25">
      <c r="A320">
        <v>1879277438</v>
      </c>
      <c r="B320">
        <v>202</v>
      </c>
      <c r="C320" t="s">
        <v>205</v>
      </c>
      <c r="D320" t="s">
        <v>22</v>
      </c>
      <c r="E320" t="s">
        <v>145</v>
      </c>
      <c r="F320" t="s">
        <v>22</v>
      </c>
      <c r="J320">
        <v>5</v>
      </c>
      <c r="M320" t="s">
        <v>208</v>
      </c>
      <c r="N320" t="s">
        <v>2954</v>
      </c>
      <c r="O320">
        <v>1</v>
      </c>
      <c r="P320">
        <v>50</v>
      </c>
      <c r="T320" t="str">
        <f t="shared" si="127"/>
        <v>[319] = {["ID"] = 1879277438; }; -- Insult to Injury (Burglar)</v>
      </c>
      <c r="U320" s="1" t="str">
        <f t="shared" si="128"/>
        <v>[319] = {["ID"] = 1879277438; ["SAVE_INDEX"] = 202; ["TYPE"] =  8; ["CRV"] = "Class";    ["SUBTYPE"] =  40;                        ["VXP"] = 0; ["LP"] =  5; ["REP"] = 0; ["FACTION"] = 1; ["TIER"] = 1; ["MIN_LVL"] =  "50"; ["NAME"] = { ["EN"] = "Insult to Injury"; }; ["LORE"] = { ["EN"] = "As a burglar, you know that you must take advantage of any opportunity that presents itself and revel in the moments when luck is on your side."; }; ["SUMMARY"] = { ["EN"] = "Crit with a Critical Hit chain skill 200 times"; }; };</v>
      </c>
      <c r="V320">
        <f t="shared" si="129"/>
        <v>319</v>
      </c>
      <c r="W320" t="str">
        <f t="shared" si="130"/>
        <v>[319] = {</v>
      </c>
      <c r="X320" t="str">
        <f t="shared" si="131"/>
        <v xml:space="preserve">["ID"] = 1879277438; </v>
      </c>
      <c r="Y320" t="str">
        <f t="shared" si="132"/>
        <v xml:space="preserve">["ID"] = 1879277438; </v>
      </c>
      <c r="Z320" t="str">
        <f t="shared" si="133"/>
        <v/>
      </c>
      <c r="AA320" t="str">
        <f t="shared" si="134"/>
        <v xml:space="preserve"> (Burglar)</v>
      </c>
      <c r="AB320" s="1" t="str">
        <f t="shared" si="135"/>
        <v xml:space="preserve">["SAVE_INDEX"] = 202; </v>
      </c>
      <c r="AC320">
        <f>VLOOKUP(D320,Type!A$2:B$16,2,FALSE)</f>
        <v>8</v>
      </c>
      <c r="AD320" t="str">
        <f t="shared" si="136"/>
        <v xml:space="preserve">["TYPE"] =  8; </v>
      </c>
      <c r="AE320" t="str">
        <f t="shared" si="137"/>
        <v xml:space="preserve">["CRV"] = "Class";    </v>
      </c>
      <c r="AF320">
        <f>IF(AND(F320="Class",NOT(ISBLANK(E320))),VLOOKUP(E320,Class!A$1:B$12,2,FALSE),"")</f>
        <v>40</v>
      </c>
      <c r="AG320" t="str">
        <f>IF(AND(F320="Vocation",NOT(ISBLANK(E320))),VLOOKUP(E320,Vocation!A$1:B$8,2,FALSE),"")</f>
        <v/>
      </c>
      <c r="AH320" t="str">
        <f>IF(
  LEN(AF320)=0,
    IF(
    LEN(AG320)=0,
    "  0",
    CONCATENATE(REPT(" ",Vocation!B$12-LEN(AG320)),AG320)),
  CONCATENATE(REPT(" ",Vocation!B$12-LEN(AF320)),AF320))</f>
        <v xml:space="preserve"> 40</v>
      </c>
      <c r="AI320" t="str">
        <f t="shared" si="138"/>
        <v xml:space="preserve">["SUBTYPE"] =  40; </v>
      </c>
      <c r="AJ320" t="str">
        <f t="shared" si="139"/>
        <v xml:space="preserve">                       </v>
      </c>
      <c r="AK320" t="str">
        <f t="shared" si="140"/>
        <v>0</v>
      </c>
      <c r="AL320" t="str">
        <f t="shared" si="141"/>
        <v xml:space="preserve">["VXP"] = 0; </v>
      </c>
      <c r="AM320" t="str">
        <f t="shared" si="142"/>
        <v>5</v>
      </c>
      <c r="AN320" t="str">
        <f t="shared" si="143"/>
        <v xml:space="preserve">["LP"] =  5; </v>
      </c>
      <c r="AO320" t="str">
        <f t="shared" si="144"/>
        <v>0</v>
      </c>
      <c r="AP320" t="str">
        <f t="shared" si="145"/>
        <v xml:space="preserve">["REP"] = 0; </v>
      </c>
      <c r="AQ320">
        <f>IF(LEN(L320)&gt;0,VLOOKUP(L320,Faction!A$2:B$77,2,FALSE),1)</f>
        <v>1</v>
      </c>
      <c r="AR320" t="str">
        <f t="shared" si="146"/>
        <v xml:space="preserve">["FACTION"] = 1; </v>
      </c>
      <c r="AS320" t="str">
        <f t="shared" si="147"/>
        <v xml:space="preserve">["TIER"] = 1; </v>
      </c>
      <c r="AT320" t="str">
        <f t="shared" si="148"/>
        <v xml:space="preserve">["MIN_LVL"] =  "50"; </v>
      </c>
      <c r="AU320" t="str">
        <f t="shared" si="149"/>
        <v/>
      </c>
      <c r="AV320" t="str">
        <f t="shared" si="150"/>
        <v xml:space="preserve">["NAME"] = { ["EN"] = "Insult to Injury"; }; </v>
      </c>
      <c r="AW320" t="str">
        <f t="shared" si="151"/>
        <v xml:space="preserve">["LORE"] = { ["EN"] = "As a burglar, you know that you must take advantage of any opportunity that presents itself and revel in the moments when luck is on your side."; }; </v>
      </c>
      <c r="AX320" t="str">
        <f t="shared" si="152"/>
        <v xml:space="preserve">["SUMMARY"] = { ["EN"] = "Crit with a Critical Hit chain skill 200 times"; }; </v>
      </c>
      <c r="AY320" t="str">
        <f t="shared" si="153"/>
        <v/>
      </c>
      <c r="AZ320" t="str">
        <f t="shared" si="154"/>
        <v>};</v>
      </c>
    </row>
    <row r="321" spans="1:52" x14ac:dyDescent="0.25">
      <c r="A321">
        <v>1879277437</v>
      </c>
      <c r="B321">
        <v>203</v>
      </c>
      <c r="C321" t="s">
        <v>206</v>
      </c>
      <c r="D321" t="s">
        <v>22</v>
      </c>
      <c r="E321" t="s">
        <v>145</v>
      </c>
      <c r="F321" t="s">
        <v>22</v>
      </c>
      <c r="J321">
        <v>5</v>
      </c>
      <c r="M321" t="s">
        <v>209</v>
      </c>
      <c r="N321" t="s">
        <v>2098</v>
      </c>
      <c r="O321">
        <v>1</v>
      </c>
      <c r="P321">
        <v>50</v>
      </c>
      <c r="T321" t="str">
        <f t="shared" si="127"/>
        <v>[320] = {["ID"] = 1879277437; }; -- On the Move (Burglar)</v>
      </c>
      <c r="U321" s="1" t="str">
        <f t="shared" si="128"/>
        <v>[320] = {["ID"] = 1879277437; ["SAVE_INDEX"] = 203; ["TYPE"] =  8; ["CRV"] = "Class";    ["SUBTYPE"] =  40;                        ["VXP"] = 0; ["LP"] =  5; ["REP"] = 0; ["FACTION"] = 1; ["TIER"] = 1; ["MIN_LVL"] =  "50"; ["NAME"] = { ["EN"] = "On the Move"; }; ["LORE"] = { ["EN"] = "Make the most of successful coordination with your allies, be it to strike fast or ready an escape."; }; ["SUMMARY"] = { ["EN"] = "Use the Touch and Go skill 35 times"; }; };</v>
      </c>
      <c r="V321">
        <f t="shared" si="129"/>
        <v>320</v>
      </c>
      <c r="W321" t="str">
        <f t="shared" si="130"/>
        <v>[320] = {</v>
      </c>
      <c r="X321" t="str">
        <f t="shared" si="131"/>
        <v xml:space="preserve">["ID"] = 1879277437; </v>
      </c>
      <c r="Y321" t="str">
        <f t="shared" si="132"/>
        <v xml:space="preserve">["ID"] = 1879277437; </v>
      </c>
      <c r="Z321" t="str">
        <f t="shared" si="133"/>
        <v/>
      </c>
      <c r="AA321" t="str">
        <f t="shared" si="134"/>
        <v xml:space="preserve"> (Burglar)</v>
      </c>
      <c r="AB321" s="1" t="str">
        <f t="shared" si="135"/>
        <v xml:space="preserve">["SAVE_INDEX"] = 203; </v>
      </c>
      <c r="AC321">
        <f>VLOOKUP(D321,Type!A$2:B$16,2,FALSE)</f>
        <v>8</v>
      </c>
      <c r="AD321" t="str">
        <f t="shared" si="136"/>
        <v xml:space="preserve">["TYPE"] =  8; </v>
      </c>
      <c r="AE321" t="str">
        <f t="shared" si="137"/>
        <v xml:space="preserve">["CRV"] = "Class";    </v>
      </c>
      <c r="AF321">
        <f>IF(AND(F321="Class",NOT(ISBLANK(E321))),VLOOKUP(E321,Class!A$1:B$12,2,FALSE),"")</f>
        <v>40</v>
      </c>
      <c r="AG321" t="str">
        <f>IF(AND(F321="Vocation",NOT(ISBLANK(E321))),VLOOKUP(E321,Vocation!A$1:B$8,2,FALSE),"")</f>
        <v/>
      </c>
      <c r="AH321" t="str">
        <f>IF(
  LEN(AF321)=0,
    IF(
    LEN(AG321)=0,
    "  0",
    CONCATENATE(REPT(" ",Vocation!B$12-LEN(AG321)),AG321)),
  CONCATENATE(REPT(" ",Vocation!B$12-LEN(AF321)),AF321))</f>
        <v xml:space="preserve"> 40</v>
      </c>
      <c r="AI321" t="str">
        <f t="shared" si="138"/>
        <v xml:space="preserve">["SUBTYPE"] =  40; </v>
      </c>
      <c r="AJ321" t="str">
        <f t="shared" si="139"/>
        <v xml:space="preserve">                       </v>
      </c>
      <c r="AK321" t="str">
        <f t="shared" si="140"/>
        <v>0</v>
      </c>
      <c r="AL321" t="str">
        <f t="shared" si="141"/>
        <v xml:space="preserve">["VXP"] = 0; </v>
      </c>
      <c r="AM321" t="str">
        <f t="shared" si="142"/>
        <v>5</v>
      </c>
      <c r="AN321" t="str">
        <f t="shared" si="143"/>
        <v xml:space="preserve">["LP"] =  5; </v>
      </c>
      <c r="AO321" t="str">
        <f t="shared" si="144"/>
        <v>0</v>
      </c>
      <c r="AP321" t="str">
        <f t="shared" si="145"/>
        <v xml:space="preserve">["REP"] = 0; </v>
      </c>
      <c r="AQ321">
        <f>IF(LEN(L321)&gt;0,VLOOKUP(L321,Faction!A$2:B$77,2,FALSE),1)</f>
        <v>1</v>
      </c>
      <c r="AR321" t="str">
        <f t="shared" si="146"/>
        <v xml:space="preserve">["FACTION"] = 1; </v>
      </c>
      <c r="AS321" t="str">
        <f t="shared" si="147"/>
        <v xml:space="preserve">["TIER"] = 1; </v>
      </c>
      <c r="AT321" t="str">
        <f t="shared" si="148"/>
        <v xml:space="preserve">["MIN_LVL"] =  "50"; </v>
      </c>
      <c r="AU321" t="str">
        <f t="shared" si="149"/>
        <v/>
      </c>
      <c r="AV321" t="str">
        <f t="shared" si="150"/>
        <v xml:space="preserve">["NAME"] = { ["EN"] = "On the Move"; }; </v>
      </c>
      <c r="AW321" t="str">
        <f t="shared" si="151"/>
        <v xml:space="preserve">["LORE"] = { ["EN"] = "Make the most of successful coordination with your allies, be it to strike fast or ready an escape."; }; </v>
      </c>
      <c r="AX321" t="str">
        <f t="shared" si="152"/>
        <v xml:space="preserve">["SUMMARY"] = { ["EN"] = "Use the Touch and Go skill 35 times"; }; </v>
      </c>
      <c r="AY321" t="str">
        <f t="shared" si="153"/>
        <v/>
      </c>
      <c r="AZ321" t="str">
        <f t="shared" si="154"/>
        <v>};</v>
      </c>
    </row>
    <row r="322" spans="1:52" x14ac:dyDescent="0.25">
      <c r="A322">
        <v>1879277138</v>
      </c>
      <c r="B322">
        <v>363</v>
      </c>
      <c r="C322" s="2" t="s">
        <v>124</v>
      </c>
      <c r="D322" t="s">
        <v>22</v>
      </c>
      <c r="E322" t="s">
        <v>286</v>
      </c>
      <c r="F322" t="s">
        <v>22</v>
      </c>
      <c r="J322">
        <v>0</v>
      </c>
      <c r="M322" t="s">
        <v>2843</v>
      </c>
      <c r="N322" t="s">
        <v>2047</v>
      </c>
      <c r="O322">
        <v>0</v>
      </c>
      <c r="P322">
        <v>50</v>
      </c>
      <c r="T322" t="str">
        <f t="shared" si="127"/>
        <v>[321] = {["ID"] = 1879277138; }; -- Class Deeds - Tier 8 (Captain)</v>
      </c>
      <c r="U322" s="1" t="str">
        <f t="shared" si="128"/>
        <v>[321] = {["ID"] = 1879277138; ["SAVE_INDEX"] = 363; ["TYPE"] =  8; ["CRV"] = "Class";    ["SUBTYPE"] =  24;                        ["VXP"] = 0; ["LP"] =  0; ["REP"] = 0; ["FACTION"] = 1; ["TIER"] = 0; ["MIN_LVL"] =  "50"; ["NAME"] = { ["EN"] = "Class Deeds - Tier 8"; }; ["LORE"] = { ["EN"] = "Complete these three deeds to earn a Class Trait Point."; }; ["SUMMARY"] = { ["EN"] = "Complete Adherent of Elendil, Grave Digger, and Precise Ally"; }; };</v>
      </c>
      <c r="V322">
        <f t="shared" si="129"/>
        <v>321</v>
      </c>
      <c r="W322" t="str">
        <f t="shared" si="130"/>
        <v>[321] = {</v>
      </c>
      <c r="X322" t="str">
        <f t="shared" si="131"/>
        <v xml:space="preserve">["ID"] = 1879277138; </v>
      </c>
      <c r="Y322" t="str">
        <f t="shared" si="132"/>
        <v xml:space="preserve">["ID"] = 1879277138; </v>
      </c>
      <c r="Z322" t="str">
        <f t="shared" si="133"/>
        <v/>
      </c>
      <c r="AA322" t="str">
        <f t="shared" si="134"/>
        <v xml:space="preserve"> (Captain)</v>
      </c>
      <c r="AB322" s="1" t="str">
        <f t="shared" si="135"/>
        <v xml:space="preserve">["SAVE_INDEX"] = 363; </v>
      </c>
      <c r="AC322">
        <f>VLOOKUP(D322,Type!A$2:B$16,2,FALSE)</f>
        <v>8</v>
      </c>
      <c r="AD322" t="str">
        <f t="shared" si="136"/>
        <v xml:space="preserve">["TYPE"] =  8; </v>
      </c>
      <c r="AE322" t="str">
        <f t="shared" si="137"/>
        <v xml:space="preserve">["CRV"] = "Class";    </v>
      </c>
      <c r="AF322">
        <f>IF(AND(F322="Class",NOT(ISBLANK(E322))),VLOOKUP(E322,Class!A$1:B$12,2,FALSE),"")</f>
        <v>24</v>
      </c>
      <c r="AG322" t="str">
        <f>IF(AND(F322="Vocation",NOT(ISBLANK(E322))),VLOOKUP(E322,Vocation!A$1:B$8,2,FALSE),"")</f>
        <v/>
      </c>
      <c r="AH322" t="str">
        <f>IF(
  LEN(AF322)=0,
    IF(
    LEN(AG322)=0,
    "  0",
    CONCATENATE(REPT(" ",Vocation!B$12-LEN(AG322)),AG322)),
  CONCATENATE(REPT(" ",Vocation!B$12-LEN(AF322)),AF322))</f>
        <v xml:space="preserve"> 24</v>
      </c>
      <c r="AI322" t="str">
        <f t="shared" si="138"/>
        <v xml:space="preserve">["SUBTYPE"] =  24; </v>
      </c>
      <c r="AJ322" t="str">
        <f t="shared" si="139"/>
        <v xml:space="preserve">                       </v>
      </c>
      <c r="AK322" t="str">
        <f t="shared" si="140"/>
        <v>0</v>
      </c>
      <c r="AL322" t="str">
        <f t="shared" si="141"/>
        <v xml:space="preserve">["VXP"] = 0; </v>
      </c>
      <c r="AM322" t="str">
        <f t="shared" si="142"/>
        <v>0</v>
      </c>
      <c r="AN322" t="str">
        <f t="shared" si="143"/>
        <v xml:space="preserve">["LP"] =  0; </v>
      </c>
      <c r="AO322" t="str">
        <f t="shared" si="144"/>
        <v>0</v>
      </c>
      <c r="AP322" t="str">
        <f t="shared" si="145"/>
        <v xml:space="preserve">["REP"] = 0; </v>
      </c>
      <c r="AQ322">
        <f>IF(LEN(L322)&gt;0,VLOOKUP(L322,Faction!A$2:B$77,2,FALSE),1)</f>
        <v>1</v>
      </c>
      <c r="AR322" t="str">
        <f t="shared" si="146"/>
        <v xml:space="preserve">["FACTION"] = 1; </v>
      </c>
      <c r="AS322" t="str">
        <f t="shared" si="147"/>
        <v xml:space="preserve">["TIER"] = 0; </v>
      </c>
      <c r="AT322" t="str">
        <f t="shared" si="148"/>
        <v xml:space="preserve">["MIN_LVL"] =  "50"; </v>
      </c>
      <c r="AU322" t="str">
        <f t="shared" si="149"/>
        <v/>
      </c>
      <c r="AV322" t="str">
        <f t="shared" si="150"/>
        <v xml:space="preserve">["NAME"] = { ["EN"] = "Class Deeds - Tier 8"; }; </v>
      </c>
      <c r="AW322" t="str">
        <f t="shared" si="151"/>
        <v xml:space="preserve">["LORE"] = { ["EN"] = "Complete these three deeds to earn a Class Trait Point."; }; </v>
      </c>
      <c r="AX322" t="str">
        <f t="shared" si="152"/>
        <v xml:space="preserve">["SUMMARY"] = { ["EN"] = "Complete Adherent of Elendil, Grave Digger, and Precise Ally"; }; </v>
      </c>
      <c r="AY322" t="str">
        <f t="shared" si="153"/>
        <v/>
      </c>
      <c r="AZ322" t="str">
        <f t="shared" si="154"/>
        <v>};</v>
      </c>
    </row>
    <row r="323" spans="1:52" x14ac:dyDescent="0.25">
      <c r="A323">
        <v>1879277394</v>
      </c>
      <c r="B323">
        <v>204</v>
      </c>
      <c r="C323" t="s">
        <v>426</v>
      </c>
      <c r="D323" t="s">
        <v>22</v>
      </c>
      <c r="E323" t="s">
        <v>286</v>
      </c>
      <c r="F323" t="s">
        <v>22</v>
      </c>
      <c r="J323">
        <v>5</v>
      </c>
      <c r="M323" t="s">
        <v>3082</v>
      </c>
      <c r="N323" t="s">
        <v>1985</v>
      </c>
      <c r="O323">
        <v>1</v>
      </c>
      <c r="P323">
        <v>50</v>
      </c>
      <c r="T323" t="str">
        <f t="shared" ref="T323:T386" si="155">CONCATENATE(W323,Y323,Z323,AZ323," -- ",C323,AA323)</f>
        <v>[322] = {["ID"] = 1879277394; }; -- Adherent of Elendil (Captain)</v>
      </c>
      <c r="U323" s="1" t="str">
        <f t="shared" ref="U323:U386" si="156">CONCATENATE(W323,X323,AB323,AD323,AE323,AI323,AJ323,AL323,AN323,AP323,AR323,AS323,AT323,AV323,AW323,AX323,AY323,AZ323)</f>
        <v>[322] = {["ID"] = 1879277394; ["SAVE_INDEX"] = 204; ["TYPE"] =  8; ["CRV"] = "Class";    ["SUBTYPE"] =  24;                        ["VXP"] = 0; ["LP"] =  5; ["REP"] = 0; ["FACTION"] = 1; ["TIER"] = 1; ["MIN_LVL"] =  "50"; ["NAME"] = { ["EN"] = "Adherent of Elendil"; }; ["LORE"] = { ["EN"] = "Invoke the name of Elendil, the Elf-friend and king of old, and let his example guide your blade."; }; ["SUMMARY"] = { ["EN"] = "Strike with Blade of Elendil 350 times"; }; };</v>
      </c>
      <c r="V323">
        <f t="shared" ref="V323:V386" si="157">ROW()-1</f>
        <v>322</v>
      </c>
      <c r="W323" t="str">
        <f t="shared" ref="W323:W386" si="158">CONCATENATE(REPT(" ",3-LEN(V323)),"[",V323,"] = {")</f>
        <v>[322] = {</v>
      </c>
      <c r="X323" t="str">
        <f t="shared" ref="X323:X386" si="159">IF(LEN(A323)&gt;0,CONCATENATE("[""ID""] = ",A323,"; "),"                     ")</f>
        <v xml:space="preserve">["ID"] = 1879277394; </v>
      </c>
      <c r="Y323" t="str">
        <f t="shared" ref="Y323:Y386" si="160">IF(LEN(A323)&gt;0,CONCATENATE("[""ID""] = ",A323,"; "),"")</f>
        <v xml:space="preserve">["ID"] = 1879277394; </v>
      </c>
      <c r="Z323" t="str">
        <f t="shared" ref="Z323:Z386" si="161">IF(LEN(R323)&gt;0,CONCATENATE("[""CAT_ID""] = ",R323,"; "),"")</f>
        <v/>
      </c>
      <c r="AA323" t="str">
        <f t="shared" ref="AA323:AA386" si="162">IF(LEN(E323)&gt;0,CONCATENATE(" (",E323,")"),"")</f>
        <v xml:space="preserve"> (Captain)</v>
      </c>
      <c r="AB323" s="1" t="str">
        <f t="shared" ref="AB323:AB386" si="163">IF(LEN(B323)&gt;0,CONCATENATE("[""SAVE_INDEX""] = ",REPT(" ",3-LEN(B323)),B323,"; "),"")</f>
        <v xml:space="preserve">["SAVE_INDEX"] = 204; </v>
      </c>
      <c r="AC323">
        <f>VLOOKUP(D323,Type!A$2:B$16,2,FALSE)</f>
        <v>8</v>
      </c>
      <c r="AD323" t="str">
        <f t="shared" ref="AD323:AD386" si="164">CONCATENATE("[""TYPE""] = ",REPT(" ",2-LEN(AC323)),AC323,"; ")</f>
        <v xml:space="preserve">["TYPE"] =  8; </v>
      </c>
      <c r="AE323" t="str">
        <f t="shared" ref="AE323:AE386" si="165">IF(LEN(F323)&gt;0,CONCATENATE("[""CRV""] = ","""",F323,"""; ",REPT(" ",8-LEN(F323))),REPT(" ",22))</f>
        <v xml:space="preserve">["CRV"] = "Class";    </v>
      </c>
      <c r="AF323">
        <f>IF(AND(F323="Class",NOT(ISBLANK(E323))),VLOOKUP(E323,Class!A$1:B$12,2,FALSE),"")</f>
        <v>24</v>
      </c>
      <c r="AG323" t="str">
        <f>IF(AND(F323="Vocation",NOT(ISBLANK(E323))),VLOOKUP(E323,Vocation!A$1:B$8,2,FALSE),"")</f>
        <v/>
      </c>
      <c r="AH323" t="str">
        <f>IF(
  LEN(AF323)=0,
    IF(
    LEN(AG323)=0,
    "  0",
    CONCATENATE(REPT(" ",Vocation!B$12-LEN(AG323)),AG323)),
  CONCATENATE(REPT(" ",Vocation!B$12-LEN(AF323)),AF323))</f>
        <v xml:space="preserve"> 24</v>
      </c>
      <c r="AI323" t="str">
        <f t="shared" ref="AI323:AI386" si="166">CONCATENATE("[""SUBTYPE""] = ",AH323,"; ")</f>
        <v xml:space="preserve">["SUBTYPE"] =  24; </v>
      </c>
      <c r="AJ323" t="str">
        <f t="shared" ref="AJ323:AJ386" si="167">IF(NOT(ISBLANK(G323)),"[""DIFFICULTY""] = true; ","                       ")</f>
        <v xml:space="preserve">                       </v>
      </c>
      <c r="AK323" t="str">
        <f t="shared" ref="AK323:AK386" si="168">TEXT(H323,0)</f>
        <v>0</v>
      </c>
      <c r="AL323" t="str">
        <f t="shared" ref="AL323:AL386" si="169">CONCATENATE("[""VXP""] = ",REPT(" ",1-LEN(AK323)),TEXT(AK323,"0"),"; ")</f>
        <v xml:space="preserve">["VXP"] = 0; </v>
      </c>
      <c r="AM323" t="str">
        <f t="shared" ref="AM323:AM386" si="170">TEXT(J323,0)</f>
        <v>5</v>
      </c>
      <c r="AN323" t="str">
        <f t="shared" ref="AN323:AN386" si="171">CONCATENATE("[""LP""] = ",REPT(" ",2-LEN(AM323)),TEXT(AM323,"0"),"; ")</f>
        <v xml:space="preserve">["LP"] =  5; </v>
      </c>
      <c r="AO323" t="str">
        <f t="shared" ref="AO323:AO386" si="172">TEXT(K323,0)</f>
        <v>0</v>
      </c>
      <c r="AP323" t="str">
        <f t="shared" ref="AP323:AP386" si="173">CONCATENATE("[""REP""] = ",REPT(" ",1-LEN(AO323)),TEXT(AO323,"0"),"; ")</f>
        <v xml:space="preserve">["REP"] = 0; </v>
      </c>
      <c r="AQ323">
        <f>IF(LEN(L323)&gt;0,VLOOKUP(L323,Faction!A$2:B$77,2,FALSE),1)</f>
        <v>1</v>
      </c>
      <c r="AR323" t="str">
        <f t="shared" ref="AR323:AR386" si="174">CONCATENATE("[""FACTION""] = ",TEXT(AQ323,"0"),"; ")</f>
        <v xml:space="preserve">["FACTION"] = 1; </v>
      </c>
      <c r="AS323" t="str">
        <f t="shared" ref="AS323:AS386" si="175">CONCATENATE("[""TIER""] = ",TEXT(O323,"0"),"; ")</f>
        <v xml:space="preserve">["TIER"] = 1; </v>
      </c>
      <c r="AT323" t="str">
        <f t="shared" ref="AT323:AT386" si="176">IF(LEN(P323)&gt;0,CONCATENATE("[""MIN_LVL""] = ",REPT(" ",3-LEN(P323)),"""",P323,"""; "),"                     ")</f>
        <v xml:space="preserve">["MIN_LVL"] =  "50"; </v>
      </c>
      <c r="AU323" t="str">
        <f t="shared" ref="AU323:AU386" si="177">IF(LEN(Q323)&gt;0,CONCATENATE("[""MIN_LVL""] = ",REPT(" ",2-LEN(Q323)),Q323,"; "),"")</f>
        <v/>
      </c>
      <c r="AV323" t="str">
        <f t="shared" ref="AV323:AV386" si="178">CONCATENATE("[""NAME""] = { [""EN""] = """,C323,"""; }; ")</f>
        <v xml:space="preserve">["NAME"] = { ["EN"] = "Adherent of Elendil"; }; </v>
      </c>
      <c r="AW323" t="str">
        <f t="shared" ref="AW323:AW386" si="179">IF(LEN(N323)&gt;0,CONCATENATE("[""LORE""] = { [""EN""] = """,N323,"""; }; "),"")</f>
        <v xml:space="preserve">["LORE"] = { ["EN"] = "Invoke the name of Elendil, the Elf-friend and king of old, and let his example guide your blade."; }; </v>
      </c>
      <c r="AX323" t="str">
        <f t="shared" ref="AX323:AX386" si="180">IF(LEN(M323)&gt;0,CONCATENATE("[""SUMMARY""] = { [""EN""] = """,M323,"""; }; "),"")</f>
        <v xml:space="preserve">["SUMMARY"] = { ["EN"] = "Strike with Blade of Elendil 350 times"; }; </v>
      </c>
      <c r="AY323" t="str">
        <f t="shared" ref="AY323:AY386" si="181">IF(LEN(I323)&gt;0,CONCATENATE("[""TITLE""] = { [""EN""] = """,I323,"""; }; "),"")</f>
        <v/>
      </c>
      <c r="AZ323" t="str">
        <f t="shared" ref="AZ323:AZ386" si="182">CONCATENATE("};")</f>
        <v>};</v>
      </c>
    </row>
    <row r="324" spans="1:52" x14ac:dyDescent="0.25">
      <c r="A324">
        <v>1879277405</v>
      </c>
      <c r="B324">
        <v>205</v>
      </c>
      <c r="C324" t="s">
        <v>427</v>
      </c>
      <c r="D324" t="s">
        <v>22</v>
      </c>
      <c r="E324" t="s">
        <v>286</v>
      </c>
      <c r="F324" t="s">
        <v>22</v>
      </c>
      <c r="J324">
        <v>5</v>
      </c>
      <c r="M324" t="s">
        <v>3083</v>
      </c>
      <c r="N324" t="s">
        <v>2089</v>
      </c>
      <c r="O324">
        <v>1</v>
      </c>
      <c r="P324">
        <v>50</v>
      </c>
      <c r="T324" t="str">
        <f t="shared" si="155"/>
        <v>[323] = {["ID"] = 1879277405; }; -- Grave Digger (Captain)</v>
      </c>
      <c r="U324" s="1" t="str">
        <f t="shared" si="156"/>
        <v>[323] = {["ID"] = 1879277405; ["SAVE_INDEX"] = 205; ["TYPE"] =  8; ["CRV"] = "Class";    ["SUBTYPE"] =  24;                        ["VXP"] = 0; ["LP"] =  5; ["REP"] = 0; ["FACTION"] = 1; ["TIER"] = 1; ["MIN_LVL"] =  "50"; ["NAME"] = { ["EN"] = "Grave Digger"; }; ["LORE"] = { ["EN"] = "You aim to inflict a grave wound that your enemy will never fully recover from."; }; ["SUMMARY"] = { ["EN"] = "Use the Grave Wound skill 50 times"; }; };</v>
      </c>
      <c r="V324">
        <f t="shared" si="157"/>
        <v>323</v>
      </c>
      <c r="W324" t="str">
        <f t="shared" si="158"/>
        <v>[323] = {</v>
      </c>
      <c r="X324" t="str">
        <f t="shared" si="159"/>
        <v xml:space="preserve">["ID"] = 1879277405; </v>
      </c>
      <c r="Y324" t="str">
        <f t="shared" si="160"/>
        <v xml:space="preserve">["ID"] = 1879277405; </v>
      </c>
      <c r="Z324" t="str">
        <f t="shared" si="161"/>
        <v/>
      </c>
      <c r="AA324" t="str">
        <f t="shared" si="162"/>
        <v xml:space="preserve"> (Captain)</v>
      </c>
      <c r="AB324" s="1" t="str">
        <f t="shared" si="163"/>
        <v xml:space="preserve">["SAVE_INDEX"] = 205; </v>
      </c>
      <c r="AC324">
        <f>VLOOKUP(D324,Type!A$2:B$16,2,FALSE)</f>
        <v>8</v>
      </c>
      <c r="AD324" t="str">
        <f t="shared" si="164"/>
        <v xml:space="preserve">["TYPE"] =  8; </v>
      </c>
      <c r="AE324" t="str">
        <f t="shared" si="165"/>
        <v xml:space="preserve">["CRV"] = "Class";    </v>
      </c>
      <c r="AF324">
        <f>IF(AND(F324="Class",NOT(ISBLANK(E324))),VLOOKUP(E324,Class!A$1:B$12,2,FALSE),"")</f>
        <v>24</v>
      </c>
      <c r="AG324" t="str">
        <f>IF(AND(F324="Vocation",NOT(ISBLANK(E324))),VLOOKUP(E324,Vocation!A$1:B$8,2,FALSE),"")</f>
        <v/>
      </c>
      <c r="AH324" t="str">
        <f>IF(
  LEN(AF324)=0,
    IF(
    LEN(AG324)=0,
    "  0",
    CONCATENATE(REPT(" ",Vocation!B$12-LEN(AG324)),AG324)),
  CONCATENATE(REPT(" ",Vocation!B$12-LEN(AF324)),AF324))</f>
        <v xml:space="preserve"> 24</v>
      </c>
      <c r="AI324" t="str">
        <f t="shared" si="166"/>
        <v xml:space="preserve">["SUBTYPE"] =  24; </v>
      </c>
      <c r="AJ324" t="str">
        <f t="shared" si="167"/>
        <v xml:space="preserve">                       </v>
      </c>
      <c r="AK324" t="str">
        <f t="shared" si="168"/>
        <v>0</v>
      </c>
      <c r="AL324" t="str">
        <f t="shared" si="169"/>
        <v xml:space="preserve">["VXP"] = 0; </v>
      </c>
      <c r="AM324" t="str">
        <f t="shared" si="170"/>
        <v>5</v>
      </c>
      <c r="AN324" t="str">
        <f t="shared" si="171"/>
        <v xml:space="preserve">["LP"] =  5; </v>
      </c>
      <c r="AO324" t="str">
        <f t="shared" si="172"/>
        <v>0</v>
      </c>
      <c r="AP324" t="str">
        <f t="shared" si="173"/>
        <v xml:space="preserve">["REP"] = 0; </v>
      </c>
      <c r="AQ324">
        <f>IF(LEN(L324)&gt;0,VLOOKUP(L324,Faction!A$2:B$77,2,FALSE),1)</f>
        <v>1</v>
      </c>
      <c r="AR324" t="str">
        <f t="shared" si="174"/>
        <v xml:space="preserve">["FACTION"] = 1; </v>
      </c>
      <c r="AS324" t="str">
        <f t="shared" si="175"/>
        <v xml:space="preserve">["TIER"] = 1; </v>
      </c>
      <c r="AT324" t="str">
        <f t="shared" si="176"/>
        <v xml:space="preserve">["MIN_LVL"] =  "50"; </v>
      </c>
      <c r="AU324" t="str">
        <f t="shared" si="177"/>
        <v/>
      </c>
      <c r="AV324" t="str">
        <f t="shared" si="178"/>
        <v xml:space="preserve">["NAME"] = { ["EN"] = "Grave Digger"; }; </v>
      </c>
      <c r="AW324" t="str">
        <f t="shared" si="179"/>
        <v xml:space="preserve">["LORE"] = { ["EN"] = "You aim to inflict a grave wound that your enemy will never fully recover from."; }; </v>
      </c>
      <c r="AX324" t="str">
        <f t="shared" si="180"/>
        <v xml:space="preserve">["SUMMARY"] = { ["EN"] = "Use the Grave Wound skill 50 times"; }; </v>
      </c>
      <c r="AY324" t="str">
        <f t="shared" si="181"/>
        <v/>
      </c>
      <c r="AZ324" t="str">
        <f t="shared" si="182"/>
        <v>};</v>
      </c>
    </row>
    <row r="325" spans="1:52" x14ac:dyDescent="0.25">
      <c r="A325">
        <v>1879277401</v>
      </c>
      <c r="B325">
        <v>206</v>
      </c>
      <c r="C325" t="s">
        <v>428</v>
      </c>
      <c r="D325" t="s">
        <v>22</v>
      </c>
      <c r="E325" t="s">
        <v>286</v>
      </c>
      <c r="F325" t="s">
        <v>22</v>
      </c>
      <c r="J325">
        <v>5</v>
      </c>
      <c r="M325" t="s">
        <v>3084</v>
      </c>
      <c r="N325" t="s">
        <v>1987</v>
      </c>
      <c r="O325">
        <v>1</v>
      </c>
      <c r="P325">
        <v>50</v>
      </c>
      <c r="T325" t="str">
        <f t="shared" si="155"/>
        <v>[324] = {["ID"] = 1879277401; }; -- Precise Ally (Captain)</v>
      </c>
      <c r="U325" s="1" t="str">
        <f t="shared" si="156"/>
        <v>[324] = {["ID"] = 1879277401; ["SAVE_INDEX"] = 206; ["TYPE"] =  8; ["CRV"] = "Class";    ["SUBTYPE"] =  24;                        ["VXP"] = 0; ["LP"] =  5; ["REP"] = 0; ["FACTION"] = 1; ["TIER"] = 1; ["MIN_LVL"] =  "50"; ["NAME"] = { ["EN"] = "Precise Ally"; }; ["LORE"] = { ["EN"] = "You must field your archer to practice his art in order to cultivate greater skill and precision."; }; ["SUMMARY"] = { ["EN"] = "Call forth your archer 100 times"; }; };</v>
      </c>
      <c r="V325">
        <f t="shared" si="157"/>
        <v>324</v>
      </c>
      <c r="W325" t="str">
        <f t="shared" si="158"/>
        <v>[324] = {</v>
      </c>
      <c r="X325" t="str">
        <f t="shared" si="159"/>
        <v xml:space="preserve">["ID"] = 1879277401; </v>
      </c>
      <c r="Y325" t="str">
        <f t="shared" si="160"/>
        <v xml:space="preserve">["ID"] = 1879277401; </v>
      </c>
      <c r="Z325" t="str">
        <f t="shared" si="161"/>
        <v/>
      </c>
      <c r="AA325" t="str">
        <f t="shared" si="162"/>
        <v xml:space="preserve"> (Captain)</v>
      </c>
      <c r="AB325" s="1" t="str">
        <f t="shared" si="163"/>
        <v xml:space="preserve">["SAVE_INDEX"] = 206; </v>
      </c>
      <c r="AC325">
        <f>VLOOKUP(D325,Type!A$2:B$16,2,FALSE)</f>
        <v>8</v>
      </c>
      <c r="AD325" t="str">
        <f t="shared" si="164"/>
        <v xml:space="preserve">["TYPE"] =  8; </v>
      </c>
      <c r="AE325" t="str">
        <f t="shared" si="165"/>
        <v xml:space="preserve">["CRV"] = "Class";    </v>
      </c>
      <c r="AF325">
        <f>IF(AND(F325="Class",NOT(ISBLANK(E325))),VLOOKUP(E325,Class!A$1:B$12,2,FALSE),"")</f>
        <v>24</v>
      </c>
      <c r="AG325" t="str">
        <f>IF(AND(F325="Vocation",NOT(ISBLANK(E325))),VLOOKUP(E325,Vocation!A$1:B$8,2,FALSE),"")</f>
        <v/>
      </c>
      <c r="AH325" t="str">
        <f>IF(
  LEN(AF325)=0,
    IF(
    LEN(AG325)=0,
    "  0",
    CONCATENATE(REPT(" ",Vocation!B$12-LEN(AG325)),AG325)),
  CONCATENATE(REPT(" ",Vocation!B$12-LEN(AF325)),AF325))</f>
        <v xml:space="preserve"> 24</v>
      </c>
      <c r="AI325" t="str">
        <f t="shared" si="166"/>
        <v xml:space="preserve">["SUBTYPE"] =  24; </v>
      </c>
      <c r="AJ325" t="str">
        <f t="shared" si="167"/>
        <v xml:space="preserve">                       </v>
      </c>
      <c r="AK325" t="str">
        <f t="shared" si="168"/>
        <v>0</v>
      </c>
      <c r="AL325" t="str">
        <f t="shared" si="169"/>
        <v xml:space="preserve">["VXP"] = 0; </v>
      </c>
      <c r="AM325" t="str">
        <f t="shared" si="170"/>
        <v>5</v>
      </c>
      <c r="AN325" t="str">
        <f t="shared" si="171"/>
        <v xml:space="preserve">["LP"] =  5; </v>
      </c>
      <c r="AO325" t="str">
        <f t="shared" si="172"/>
        <v>0</v>
      </c>
      <c r="AP325" t="str">
        <f t="shared" si="173"/>
        <v xml:space="preserve">["REP"] = 0; </v>
      </c>
      <c r="AQ325">
        <f>IF(LEN(L325)&gt;0,VLOOKUP(L325,Faction!A$2:B$77,2,FALSE),1)</f>
        <v>1</v>
      </c>
      <c r="AR325" t="str">
        <f t="shared" si="174"/>
        <v xml:space="preserve">["FACTION"] = 1; </v>
      </c>
      <c r="AS325" t="str">
        <f t="shared" si="175"/>
        <v xml:space="preserve">["TIER"] = 1; </v>
      </c>
      <c r="AT325" t="str">
        <f t="shared" si="176"/>
        <v xml:space="preserve">["MIN_LVL"] =  "50"; </v>
      </c>
      <c r="AU325" t="str">
        <f t="shared" si="177"/>
        <v/>
      </c>
      <c r="AV325" t="str">
        <f t="shared" si="178"/>
        <v xml:space="preserve">["NAME"] = { ["EN"] = "Precise Ally"; }; </v>
      </c>
      <c r="AW325" t="str">
        <f t="shared" si="179"/>
        <v xml:space="preserve">["LORE"] = { ["EN"] = "You must field your archer to practice his art in order to cultivate greater skill and precision."; }; </v>
      </c>
      <c r="AX325" t="str">
        <f t="shared" si="180"/>
        <v xml:space="preserve">["SUMMARY"] = { ["EN"] = "Call forth your archer 100 times"; }; </v>
      </c>
      <c r="AY325" t="str">
        <f t="shared" si="181"/>
        <v/>
      </c>
      <c r="AZ325" t="str">
        <f t="shared" si="182"/>
        <v>};</v>
      </c>
    </row>
    <row r="326" spans="1:52" x14ac:dyDescent="0.25">
      <c r="A326">
        <v>1879277157</v>
      </c>
      <c r="B326">
        <v>364</v>
      </c>
      <c r="C326" s="2" t="s">
        <v>124</v>
      </c>
      <c r="D326" t="s">
        <v>22</v>
      </c>
      <c r="E326" t="s">
        <v>287</v>
      </c>
      <c r="F326" t="s">
        <v>22</v>
      </c>
      <c r="J326">
        <v>0</v>
      </c>
      <c r="M326" t="s">
        <v>2844</v>
      </c>
      <c r="N326" t="s">
        <v>2047</v>
      </c>
      <c r="O326">
        <v>0</v>
      </c>
      <c r="P326">
        <v>50</v>
      </c>
      <c r="T326" t="str">
        <f t="shared" si="155"/>
        <v>[325] = {["ID"] = 1879277157; }; -- Class Deeds - Tier 8 (Champion)</v>
      </c>
      <c r="U326" s="1" t="str">
        <f t="shared" si="156"/>
        <v>[325] = {["ID"] = 1879277157; ["SAVE_INDEX"] = 364; ["TYPE"] =  8; ["CRV"] = "Class";    ["SUBTYPE"] = 172;                        ["VXP"] = 0; ["LP"] =  0; ["REP"] = 0; ["FACTION"] = 1; ["TIER"] = 0; ["MIN_LVL"] =  "50"; ["NAME"] = { ["EN"] = "Class Deeds - Tier 8"; }; ["LORE"] = { ["EN"] = "Complete these three deeds to earn a Class Trait Point."; }; ["SUMMARY"] = { ["EN"] = "Complete Mighty Blast, Always in Control, and Bountiful Mercy"; }; };</v>
      </c>
      <c r="V326">
        <f t="shared" si="157"/>
        <v>325</v>
      </c>
      <c r="W326" t="str">
        <f t="shared" si="158"/>
        <v>[325] = {</v>
      </c>
      <c r="X326" t="str">
        <f t="shared" si="159"/>
        <v xml:space="preserve">["ID"] = 1879277157; </v>
      </c>
      <c r="Y326" t="str">
        <f t="shared" si="160"/>
        <v xml:space="preserve">["ID"] = 1879277157; </v>
      </c>
      <c r="Z326" t="str">
        <f t="shared" si="161"/>
        <v/>
      </c>
      <c r="AA326" t="str">
        <f t="shared" si="162"/>
        <v xml:space="preserve"> (Champion)</v>
      </c>
      <c r="AB326" s="1" t="str">
        <f t="shared" si="163"/>
        <v xml:space="preserve">["SAVE_INDEX"] = 364; </v>
      </c>
      <c r="AC326">
        <f>VLOOKUP(D326,Type!A$2:B$16,2,FALSE)</f>
        <v>8</v>
      </c>
      <c r="AD326" t="str">
        <f t="shared" si="164"/>
        <v xml:space="preserve">["TYPE"] =  8; </v>
      </c>
      <c r="AE326" t="str">
        <f t="shared" si="165"/>
        <v xml:space="preserve">["CRV"] = "Class";    </v>
      </c>
      <c r="AF326">
        <f>IF(AND(F326="Class",NOT(ISBLANK(E326))),VLOOKUP(E326,Class!A$1:B$12,2,FALSE),"")</f>
        <v>172</v>
      </c>
      <c r="AG326" t="str">
        <f>IF(AND(F326="Vocation",NOT(ISBLANK(E326))),VLOOKUP(E326,Vocation!A$1:B$8,2,FALSE),"")</f>
        <v/>
      </c>
      <c r="AH326" t="str">
        <f>IF(
  LEN(AF326)=0,
    IF(
    LEN(AG326)=0,
    "  0",
    CONCATENATE(REPT(" ",Vocation!B$12-LEN(AG326)),AG326)),
  CONCATENATE(REPT(" ",Vocation!B$12-LEN(AF326)),AF326))</f>
        <v>172</v>
      </c>
      <c r="AI326" t="str">
        <f t="shared" si="166"/>
        <v xml:space="preserve">["SUBTYPE"] = 172; </v>
      </c>
      <c r="AJ326" t="str">
        <f t="shared" si="167"/>
        <v xml:space="preserve">                       </v>
      </c>
      <c r="AK326" t="str">
        <f t="shared" si="168"/>
        <v>0</v>
      </c>
      <c r="AL326" t="str">
        <f t="shared" si="169"/>
        <v xml:space="preserve">["VXP"] = 0; </v>
      </c>
      <c r="AM326" t="str">
        <f t="shared" si="170"/>
        <v>0</v>
      </c>
      <c r="AN326" t="str">
        <f t="shared" si="171"/>
        <v xml:space="preserve">["LP"] =  0; </v>
      </c>
      <c r="AO326" t="str">
        <f t="shared" si="172"/>
        <v>0</v>
      </c>
      <c r="AP326" t="str">
        <f t="shared" si="173"/>
        <v xml:space="preserve">["REP"] = 0; </v>
      </c>
      <c r="AQ326">
        <f>IF(LEN(L326)&gt;0,VLOOKUP(L326,Faction!A$2:B$77,2,FALSE),1)</f>
        <v>1</v>
      </c>
      <c r="AR326" t="str">
        <f t="shared" si="174"/>
        <v xml:space="preserve">["FACTION"] = 1; </v>
      </c>
      <c r="AS326" t="str">
        <f t="shared" si="175"/>
        <v xml:space="preserve">["TIER"] = 0; </v>
      </c>
      <c r="AT326" t="str">
        <f t="shared" si="176"/>
        <v xml:space="preserve">["MIN_LVL"] =  "50"; </v>
      </c>
      <c r="AU326" t="str">
        <f t="shared" si="177"/>
        <v/>
      </c>
      <c r="AV326" t="str">
        <f t="shared" si="178"/>
        <v xml:space="preserve">["NAME"] = { ["EN"] = "Class Deeds - Tier 8"; }; </v>
      </c>
      <c r="AW326" t="str">
        <f t="shared" si="179"/>
        <v xml:space="preserve">["LORE"] = { ["EN"] = "Complete these three deeds to earn a Class Trait Point."; }; </v>
      </c>
      <c r="AX326" t="str">
        <f t="shared" si="180"/>
        <v xml:space="preserve">["SUMMARY"] = { ["EN"] = "Complete Mighty Blast, Always in Control, and Bountiful Mercy"; }; </v>
      </c>
      <c r="AY326" t="str">
        <f t="shared" si="181"/>
        <v/>
      </c>
      <c r="AZ326" t="str">
        <f t="shared" si="182"/>
        <v>};</v>
      </c>
    </row>
    <row r="327" spans="1:52" x14ac:dyDescent="0.25">
      <c r="A327">
        <v>1879277353</v>
      </c>
      <c r="B327">
        <v>207</v>
      </c>
      <c r="C327" t="s">
        <v>429</v>
      </c>
      <c r="D327" t="s">
        <v>22</v>
      </c>
      <c r="E327" t="s">
        <v>287</v>
      </c>
      <c r="F327" t="s">
        <v>22</v>
      </c>
      <c r="J327">
        <v>5</v>
      </c>
      <c r="M327" t="s">
        <v>3085</v>
      </c>
      <c r="N327" t="s">
        <v>1980</v>
      </c>
      <c r="O327">
        <v>1</v>
      </c>
      <c r="P327">
        <v>50</v>
      </c>
      <c r="T327" t="str">
        <f t="shared" si="155"/>
        <v>[326] = {["ID"] = 1879277353; }; -- Mighty Blast (Champion)</v>
      </c>
      <c r="U327" s="1" t="str">
        <f t="shared" si="156"/>
        <v>[326] = {["ID"] = 1879277353; ["SAVE_INDEX"] = 207; ["TYPE"] =  8; ["CRV"] = "Class";    ["SUBTYPE"] = 172;                        ["VXP"] = 0; ["LP"] =  5; ["REP"] = 0; ["FACTION"] = 1; ["TIER"] = 1; ["MIN_LVL"] =  "50"; ["NAME"] = { ["EN"] = "Mighty Blast"; }; ["LORE"] = { ["EN"] = "You must master your horn-blowing technique to use the horns of the South Kingdom."; }; ["SUMMARY"] = { ["EN"] = "Hit with Horn of Gondor 500 times"; }; };</v>
      </c>
      <c r="V327">
        <f t="shared" si="157"/>
        <v>326</v>
      </c>
      <c r="W327" t="str">
        <f t="shared" si="158"/>
        <v>[326] = {</v>
      </c>
      <c r="X327" t="str">
        <f t="shared" si="159"/>
        <v xml:space="preserve">["ID"] = 1879277353; </v>
      </c>
      <c r="Y327" t="str">
        <f t="shared" si="160"/>
        <v xml:space="preserve">["ID"] = 1879277353; </v>
      </c>
      <c r="Z327" t="str">
        <f t="shared" si="161"/>
        <v/>
      </c>
      <c r="AA327" t="str">
        <f t="shared" si="162"/>
        <v xml:space="preserve"> (Champion)</v>
      </c>
      <c r="AB327" s="1" t="str">
        <f t="shared" si="163"/>
        <v xml:space="preserve">["SAVE_INDEX"] = 207; </v>
      </c>
      <c r="AC327">
        <f>VLOOKUP(D327,Type!A$2:B$16,2,FALSE)</f>
        <v>8</v>
      </c>
      <c r="AD327" t="str">
        <f t="shared" si="164"/>
        <v xml:space="preserve">["TYPE"] =  8; </v>
      </c>
      <c r="AE327" t="str">
        <f t="shared" si="165"/>
        <v xml:space="preserve">["CRV"] = "Class";    </v>
      </c>
      <c r="AF327">
        <f>IF(AND(F327="Class",NOT(ISBLANK(E327))),VLOOKUP(E327,Class!A$1:B$12,2,FALSE),"")</f>
        <v>172</v>
      </c>
      <c r="AG327" t="str">
        <f>IF(AND(F327="Vocation",NOT(ISBLANK(E327))),VLOOKUP(E327,Vocation!A$1:B$8,2,FALSE),"")</f>
        <v/>
      </c>
      <c r="AH327" t="str">
        <f>IF(
  LEN(AF327)=0,
    IF(
    LEN(AG327)=0,
    "  0",
    CONCATENATE(REPT(" ",Vocation!B$12-LEN(AG327)),AG327)),
  CONCATENATE(REPT(" ",Vocation!B$12-LEN(AF327)),AF327))</f>
        <v>172</v>
      </c>
      <c r="AI327" t="str">
        <f t="shared" si="166"/>
        <v xml:space="preserve">["SUBTYPE"] = 172; </v>
      </c>
      <c r="AJ327" t="str">
        <f t="shared" si="167"/>
        <v xml:space="preserve">                       </v>
      </c>
      <c r="AK327" t="str">
        <f t="shared" si="168"/>
        <v>0</v>
      </c>
      <c r="AL327" t="str">
        <f t="shared" si="169"/>
        <v xml:space="preserve">["VXP"] = 0; </v>
      </c>
      <c r="AM327" t="str">
        <f t="shared" si="170"/>
        <v>5</v>
      </c>
      <c r="AN327" t="str">
        <f t="shared" si="171"/>
        <v xml:space="preserve">["LP"] =  5; </v>
      </c>
      <c r="AO327" t="str">
        <f t="shared" si="172"/>
        <v>0</v>
      </c>
      <c r="AP327" t="str">
        <f t="shared" si="173"/>
        <v xml:space="preserve">["REP"] = 0; </v>
      </c>
      <c r="AQ327">
        <f>IF(LEN(L327)&gt;0,VLOOKUP(L327,Faction!A$2:B$77,2,FALSE),1)</f>
        <v>1</v>
      </c>
      <c r="AR327" t="str">
        <f t="shared" si="174"/>
        <v xml:space="preserve">["FACTION"] = 1; </v>
      </c>
      <c r="AS327" t="str">
        <f t="shared" si="175"/>
        <v xml:space="preserve">["TIER"] = 1; </v>
      </c>
      <c r="AT327" t="str">
        <f t="shared" si="176"/>
        <v xml:space="preserve">["MIN_LVL"] =  "50"; </v>
      </c>
      <c r="AU327" t="str">
        <f t="shared" si="177"/>
        <v/>
      </c>
      <c r="AV327" t="str">
        <f t="shared" si="178"/>
        <v xml:space="preserve">["NAME"] = { ["EN"] = "Mighty Blast"; }; </v>
      </c>
      <c r="AW327" t="str">
        <f t="shared" si="179"/>
        <v xml:space="preserve">["LORE"] = { ["EN"] = "You must master your horn-blowing technique to use the horns of the South Kingdom."; }; </v>
      </c>
      <c r="AX327" t="str">
        <f t="shared" si="180"/>
        <v xml:space="preserve">["SUMMARY"] = { ["EN"] = "Hit with Horn of Gondor 500 times"; }; </v>
      </c>
      <c r="AY327" t="str">
        <f t="shared" si="181"/>
        <v/>
      </c>
      <c r="AZ327" t="str">
        <f t="shared" si="182"/>
        <v>};</v>
      </c>
    </row>
    <row r="328" spans="1:52" x14ac:dyDescent="0.25">
      <c r="A328">
        <v>1879277366</v>
      </c>
      <c r="B328">
        <v>208</v>
      </c>
      <c r="C328" t="s">
        <v>430</v>
      </c>
      <c r="D328" t="s">
        <v>22</v>
      </c>
      <c r="E328" t="s">
        <v>287</v>
      </c>
      <c r="F328" t="s">
        <v>22</v>
      </c>
      <c r="J328">
        <v>5</v>
      </c>
      <c r="M328" t="s">
        <v>3086</v>
      </c>
      <c r="N328" t="s">
        <v>2078</v>
      </c>
      <c r="O328">
        <v>1</v>
      </c>
      <c r="P328">
        <v>50</v>
      </c>
      <c r="T328" t="str">
        <f t="shared" si="155"/>
        <v>[327] = {["ID"] = 1879277366; }; -- Always in Control (Champion)</v>
      </c>
      <c r="U328" s="1" t="str">
        <f t="shared" si="156"/>
        <v>[327] = {["ID"] = 1879277366; ["SAVE_INDEX"] = 208; ["TYPE"] =  8; ["CRV"] = "Class";    ["SUBTYPE"] = 172;                        ["VXP"] = 0; ["LP"] =  5; ["REP"] = 0; ["FACTION"] = 1; ["TIER"] = 1; ["MIN_LVL"] =  "50"; ["NAME"] = { ["EN"] = "Always in Control"; }; ["LORE"] = { ["EN"] = "Master self-control, and many techniques will be possible that were not before."; }; ["SUMMARY"] = { ["EN"] = "Hit with Devastating Strike, Exchange of Blows, or Adamant 75 times"; }; };</v>
      </c>
      <c r="V328">
        <f t="shared" si="157"/>
        <v>327</v>
      </c>
      <c r="W328" t="str">
        <f t="shared" si="158"/>
        <v>[327] = {</v>
      </c>
      <c r="X328" t="str">
        <f t="shared" si="159"/>
        <v xml:space="preserve">["ID"] = 1879277366; </v>
      </c>
      <c r="Y328" t="str">
        <f t="shared" si="160"/>
        <v xml:space="preserve">["ID"] = 1879277366; </v>
      </c>
      <c r="Z328" t="str">
        <f t="shared" si="161"/>
        <v/>
      </c>
      <c r="AA328" t="str">
        <f t="shared" si="162"/>
        <v xml:space="preserve"> (Champion)</v>
      </c>
      <c r="AB328" s="1" t="str">
        <f t="shared" si="163"/>
        <v xml:space="preserve">["SAVE_INDEX"] = 208; </v>
      </c>
      <c r="AC328">
        <f>VLOOKUP(D328,Type!A$2:B$16,2,FALSE)</f>
        <v>8</v>
      </c>
      <c r="AD328" t="str">
        <f t="shared" si="164"/>
        <v xml:space="preserve">["TYPE"] =  8; </v>
      </c>
      <c r="AE328" t="str">
        <f t="shared" si="165"/>
        <v xml:space="preserve">["CRV"] = "Class";    </v>
      </c>
      <c r="AF328">
        <f>IF(AND(F328="Class",NOT(ISBLANK(E328))),VLOOKUP(E328,Class!A$1:B$12,2,FALSE),"")</f>
        <v>172</v>
      </c>
      <c r="AG328" t="str">
        <f>IF(AND(F328="Vocation",NOT(ISBLANK(E328))),VLOOKUP(E328,Vocation!A$1:B$8,2,FALSE),"")</f>
        <v/>
      </c>
      <c r="AH328" t="str">
        <f>IF(
  LEN(AF328)=0,
    IF(
    LEN(AG328)=0,
    "  0",
    CONCATENATE(REPT(" ",Vocation!B$12-LEN(AG328)),AG328)),
  CONCATENATE(REPT(" ",Vocation!B$12-LEN(AF328)),AF328))</f>
        <v>172</v>
      </c>
      <c r="AI328" t="str">
        <f t="shared" si="166"/>
        <v xml:space="preserve">["SUBTYPE"] = 172; </v>
      </c>
      <c r="AJ328" t="str">
        <f t="shared" si="167"/>
        <v xml:space="preserve">                       </v>
      </c>
      <c r="AK328" t="str">
        <f t="shared" si="168"/>
        <v>0</v>
      </c>
      <c r="AL328" t="str">
        <f t="shared" si="169"/>
        <v xml:space="preserve">["VXP"] = 0; </v>
      </c>
      <c r="AM328" t="str">
        <f t="shared" si="170"/>
        <v>5</v>
      </c>
      <c r="AN328" t="str">
        <f t="shared" si="171"/>
        <v xml:space="preserve">["LP"] =  5; </v>
      </c>
      <c r="AO328" t="str">
        <f t="shared" si="172"/>
        <v>0</v>
      </c>
      <c r="AP328" t="str">
        <f t="shared" si="173"/>
        <v xml:space="preserve">["REP"] = 0; </v>
      </c>
      <c r="AQ328">
        <f>IF(LEN(L328)&gt;0,VLOOKUP(L328,Faction!A$2:B$77,2,FALSE),1)</f>
        <v>1</v>
      </c>
      <c r="AR328" t="str">
        <f t="shared" si="174"/>
        <v xml:space="preserve">["FACTION"] = 1; </v>
      </c>
      <c r="AS328" t="str">
        <f t="shared" si="175"/>
        <v xml:space="preserve">["TIER"] = 1; </v>
      </c>
      <c r="AT328" t="str">
        <f t="shared" si="176"/>
        <v xml:space="preserve">["MIN_LVL"] =  "50"; </v>
      </c>
      <c r="AU328" t="str">
        <f t="shared" si="177"/>
        <v/>
      </c>
      <c r="AV328" t="str">
        <f t="shared" si="178"/>
        <v xml:space="preserve">["NAME"] = { ["EN"] = "Always in Control"; }; </v>
      </c>
      <c r="AW328" t="str">
        <f t="shared" si="179"/>
        <v xml:space="preserve">["LORE"] = { ["EN"] = "Master self-control, and many techniques will be possible that were not before."; }; </v>
      </c>
      <c r="AX328" t="str">
        <f t="shared" si="180"/>
        <v xml:space="preserve">["SUMMARY"] = { ["EN"] = "Hit with Devastating Strike, Exchange of Blows, or Adamant 75 times"; }; </v>
      </c>
      <c r="AY328" t="str">
        <f t="shared" si="181"/>
        <v/>
      </c>
      <c r="AZ328" t="str">
        <f t="shared" si="182"/>
        <v>};</v>
      </c>
    </row>
    <row r="329" spans="1:52" x14ac:dyDescent="0.25">
      <c r="A329">
        <v>1879277368</v>
      </c>
      <c r="B329">
        <v>209</v>
      </c>
      <c r="C329" t="s">
        <v>431</v>
      </c>
      <c r="D329" t="s">
        <v>22</v>
      </c>
      <c r="E329" t="s">
        <v>287</v>
      </c>
      <c r="F329" t="s">
        <v>22</v>
      </c>
      <c r="J329">
        <v>5</v>
      </c>
      <c r="M329" t="s">
        <v>3087</v>
      </c>
      <c r="N329" t="s">
        <v>1983</v>
      </c>
      <c r="O329">
        <v>1</v>
      </c>
      <c r="P329">
        <v>50</v>
      </c>
      <c r="T329" t="str">
        <f t="shared" si="155"/>
        <v>[328] = {["ID"] = 1879277368; }; -- Bountiful Mercy (Champion)</v>
      </c>
      <c r="U329" s="1" t="str">
        <f t="shared" si="156"/>
        <v>[328] = {["ID"] = 1879277368; ["SAVE_INDEX"] = 209; ["TYPE"] =  8; ["CRV"] = "Class";    ["SUBTYPE"] = 172;                        ["VXP"] = 0; ["LP"] =  5; ["REP"] = 0; ["FACTION"] = 1; ["TIER"] = 1; ["MIN_LVL"] =  "50"; ["NAME"] = { ["EN"] = "Bountiful Mercy"; }; ["LORE"] = { ["EN"] = "Learn to identify the turning point in a foe's strength and strike."; }; ["SUMMARY"] = { ["EN"] = "Strike with Merciful Strike 350 times"; }; };</v>
      </c>
      <c r="V329">
        <f t="shared" si="157"/>
        <v>328</v>
      </c>
      <c r="W329" t="str">
        <f t="shared" si="158"/>
        <v>[328] = {</v>
      </c>
      <c r="X329" t="str">
        <f t="shared" si="159"/>
        <v xml:space="preserve">["ID"] = 1879277368; </v>
      </c>
      <c r="Y329" t="str">
        <f t="shared" si="160"/>
        <v xml:space="preserve">["ID"] = 1879277368; </v>
      </c>
      <c r="Z329" t="str">
        <f t="shared" si="161"/>
        <v/>
      </c>
      <c r="AA329" t="str">
        <f t="shared" si="162"/>
        <v xml:space="preserve"> (Champion)</v>
      </c>
      <c r="AB329" s="1" t="str">
        <f t="shared" si="163"/>
        <v xml:space="preserve">["SAVE_INDEX"] = 209; </v>
      </c>
      <c r="AC329">
        <f>VLOOKUP(D329,Type!A$2:B$16,2,FALSE)</f>
        <v>8</v>
      </c>
      <c r="AD329" t="str">
        <f t="shared" si="164"/>
        <v xml:space="preserve">["TYPE"] =  8; </v>
      </c>
      <c r="AE329" t="str">
        <f t="shared" si="165"/>
        <v xml:space="preserve">["CRV"] = "Class";    </v>
      </c>
      <c r="AF329">
        <f>IF(AND(F329="Class",NOT(ISBLANK(E329))),VLOOKUP(E329,Class!A$1:B$12,2,FALSE),"")</f>
        <v>172</v>
      </c>
      <c r="AG329" t="str">
        <f>IF(AND(F329="Vocation",NOT(ISBLANK(E329))),VLOOKUP(E329,Vocation!A$1:B$8,2,FALSE),"")</f>
        <v/>
      </c>
      <c r="AH329" t="str">
        <f>IF(
  LEN(AF329)=0,
    IF(
    LEN(AG329)=0,
    "  0",
    CONCATENATE(REPT(" ",Vocation!B$12-LEN(AG329)),AG329)),
  CONCATENATE(REPT(" ",Vocation!B$12-LEN(AF329)),AF329))</f>
        <v>172</v>
      </c>
      <c r="AI329" t="str">
        <f t="shared" si="166"/>
        <v xml:space="preserve">["SUBTYPE"] = 172; </v>
      </c>
      <c r="AJ329" t="str">
        <f t="shared" si="167"/>
        <v xml:space="preserve">                       </v>
      </c>
      <c r="AK329" t="str">
        <f t="shared" si="168"/>
        <v>0</v>
      </c>
      <c r="AL329" t="str">
        <f t="shared" si="169"/>
        <v xml:space="preserve">["VXP"] = 0; </v>
      </c>
      <c r="AM329" t="str">
        <f t="shared" si="170"/>
        <v>5</v>
      </c>
      <c r="AN329" t="str">
        <f t="shared" si="171"/>
        <v xml:space="preserve">["LP"] =  5; </v>
      </c>
      <c r="AO329" t="str">
        <f t="shared" si="172"/>
        <v>0</v>
      </c>
      <c r="AP329" t="str">
        <f t="shared" si="173"/>
        <v xml:space="preserve">["REP"] = 0; </v>
      </c>
      <c r="AQ329">
        <f>IF(LEN(L329)&gt;0,VLOOKUP(L329,Faction!A$2:B$77,2,FALSE),1)</f>
        <v>1</v>
      </c>
      <c r="AR329" t="str">
        <f t="shared" si="174"/>
        <v xml:space="preserve">["FACTION"] = 1; </v>
      </c>
      <c r="AS329" t="str">
        <f t="shared" si="175"/>
        <v xml:space="preserve">["TIER"] = 1; </v>
      </c>
      <c r="AT329" t="str">
        <f t="shared" si="176"/>
        <v xml:space="preserve">["MIN_LVL"] =  "50"; </v>
      </c>
      <c r="AU329" t="str">
        <f t="shared" si="177"/>
        <v/>
      </c>
      <c r="AV329" t="str">
        <f t="shared" si="178"/>
        <v xml:space="preserve">["NAME"] = { ["EN"] = "Bountiful Mercy"; }; </v>
      </c>
      <c r="AW329" t="str">
        <f t="shared" si="179"/>
        <v xml:space="preserve">["LORE"] = { ["EN"] = "Learn to identify the turning point in a foe's strength and strike."; }; </v>
      </c>
      <c r="AX329" t="str">
        <f t="shared" si="180"/>
        <v xml:space="preserve">["SUMMARY"] = { ["EN"] = "Strike with Merciful Strike 350 times"; }; </v>
      </c>
      <c r="AY329" t="str">
        <f t="shared" si="181"/>
        <v/>
      </c>
      <c r="AZ329" t="str">
        <f t="shared" si="182"/>
        <v>};</v>
      </c>
    </row>
    <row r="330" spans="1:52" x14ac:dyDescent="0.25">
      <c r="A330">
        <v>1879277179</v>
      </c>
      <c r="B330">
        <v>365</v>
      </c>
      <c r="C330" s="2" t="s">
        <v>124</v>
      </c>
      <c r="D330" t="s">
        <v>22</v>
      </c>
      <c r="E330" t="s">
        <v>288</v>
      </c>
      <c r="F330" t="s">
        <v>22</v>
      </c>
      <c r="J330">
        <v>0</v>
      </c>
      <c r="M330" t="s">
        <v>2845</v>
      </c>
      <c r="N330" t="s">
        <v>2047</v>
      </c>
      <c r="O330">
        <v>0</v>
      </c>
      <c r="P330">
        <v>50</v>
      </c>
      <c r="T330" t="str">
        <f t="shared" si="155"/>
        <v>[329] = {["ID"] = 1879277179; }; -- Class Deeds - Tier 8 (Guardian)</v>
      </c>
      <c r="U330" s="1" t="str">
        <f t="shared" si="156"/>
        <v>[329] = {["ID"] = 1879277179; ["SAVE_INDEX"] = 365; ["TYPE"] =  8; ["CRV"] = "Class";    ["SUBTYPE"] =  23;                        ["VXP"] = 0; ["LP"] =  0; ["REP"] = 0; ["FACTION"] = 1; ["TIER"] = 0; ["MIN_LVL"] =  "50"; ["NAME"] = { ["EN"] = "Class Deeds - Tier 8"; }; ["LORE"] = { ["EN"] = "Complete these three deeds to earn a Class Trait Point."; }; ["SUMMARY"] = { ["EN"] = "Complete Final Straw, Stoic, and Hit Where It Hurts"; }; };</v>
      </c>
      <c r="V330">
        <f t="shared" si="157"/>
        <v>329</v>
      </c>
      <c r="W330" t="str">
        <f t="shared" si="158"/>
        <v>[329] = {</v>
      </c>
      <c r="X330" t="str">
        <f t="shared" si="159"/>
        <v xml:space="preserve">["ID"] = 1879277179; </v>
      </c>
      <c r="Y330" t="str">
        <f t="shared" si="160"/>
        <v xml:space="preserve">["ID"] = 1879277179; </v>
      </c>
      <c r="Z330" t="str">
        <f t="shared" si="161"/>
        <v/>
      </c>
      <c r="AA330" t="str">
        <f t="shared" si="162"/>
        <v xml:space="preserve"> (Guardian)</v>
      </c>
      <c r="AB330" s="1" t="str">
        <f t="shared" si="163"/>
        <v xml:space="preserve">["SAVE_INDEX"] = 365; </v>
      </c>
      <c r="AC330">
        <f>VLOOKUP(D330,Type!A$2:B$16,2,FALSE)</f>
        <v>8</v>
      </c>
      <c r="AD330" t="str">
        <f t="shared" si="164"/>
        <v xml:space="preserve">["TYPE"] =  8; </v>
      </c>
      <c r="AE330" t="str">
        <f t="shared" si="165"/>
        <v xml:space="preserve">["CRV"] = "Class";    </v>
      </c>
      <c r="AF330">
        <f>IF(AND(F330="Class",NOT(ISBLANK(E330))),VLOOKUP(E330,Class!A$1:B$12,2,FALSE),"")</f>
        <v>23</v>
      </c>
      <c r="AG330" t="str">
        <f>IF(AND(F330="Vocation",NOT(ISBLANK(E330))),VLOOKUP(E330,Vocation!A$1:B$8,2,FALSE),"")</f>
        <v/>
      </c>
      <c r="AH330" t="str">
        <f>IF(
  LEN(AF330)=0,
    IF(
    LEN(AG330)=0,
    "  0",
    CONCATENATE(REPT(" ",Vocation!B$12-LEN(AG330)),AG330)),
  CONCATENATE(REPT(" ",Vocation!B$12-LEN(AF330)),AF330))</f>
        <v xml:space="preserve"> 23</v>
      </c>
      <c r="AI330" t="str">
        <f t="shared" si="166"/>
        <v xml:space="preserve">["SUBTYPE"] =  23; </v>
      </c>
      <c r="AJ330" t="str">
        <f t="shared" si="167"/>
        <v xml:space="preserve">                       </v>
      </c>
      <c r="AK330" t="str">
        <f t="shared" si="168"/>
        <v>0</v>
      </c>
      <c r="AL330" t="str">
        <f t="shared" si="169"/>
        <v xml:space="preserve">["VXP"] = 0; </v>
      </c>
      <c r="AM330" t="str">
        <f t="shared" si="170"/>
        <v>0</v>
      </c>
      <c r="AN330" t="str">
        <f t="shared" si="171"/>
        <v xml:space="preserve">["LP"] =  0; </v>
      </c>
      <c r="AO330" t="str">
        <f t="shared" si="172"/>
        <v>0</v>
      </c>
      <c r="AP330" t="str">
        <f t="shared" si="173"/>
        <v xml:space="preserve">["REP"] = 0; </v>
      </c>
      <c r="AQ330">
        <f>IF(LEN(L330)&gt;0,VLOOKUP(L330,Faction!A$2:B$77,2,FALSE),1)</f>
        <v>1</v>
      </c>
      <c r="AR330" t="str">
        <f t="shared" si="174"/>
        <v xml:space="preserve">["FACTION"] = 1; </v>
      </c>
      <c r="AS330" t="str">
        <f t="shared" si="175"/>
        <v xml:space="preserve">["TIER"] = 0; </v>
      </c>
      <c r="AT330" t="str">
        <f t="shared" si="176"/>
        <v xml:space="preserve">["MIN_LVL"] =  "50"; </v>
      </c>
      <c r="AU330" t="str">
        <f t="shared" si="177"/>
        <v/>
      </c>
      <c r="AV330" t="str">
        <f t="shared" si="178"/>
        <v xml:space="preserve">["NAME"] = { ["EN"] = "Class Deeds - Tier 8"; }; </v>
      </c>
      <c r="AW330" t="str">
        <f t="shared" si="179"/>
        <v xml:space="preserve">["LORE"] = { ["EN"] = "Complete these three deeds to earn a Class Trait Point."; }; </v>
      </c>
      <c r="AX330" t="str">
        <f t="shared" si="180"/>
        <v xml:space="preserve">["SUMMARY"] = { ["EN"] = "Complete Final Straw, Stoic, and Hit Where It Hurts"; }; </v>
      </c>
      <c r="AY330" t="str">
        <f t="shared" si="181"/>
        <v/>
      </c>
      <c r="AZ330" t="str">
        <f t="shared" si="182"/>
        <v>};</v>
      </c>
    </row>
    <row r="331" spans="1:52" x14ac:dyDescent="0.25">
      <c r="A331">
        <v>1879277268</v>
      </c>
      <c r="B331">
        <v>210</v>
      </c>
      <c r="C331" t="s">
        <v>432</v>
      </c>
      <c r="D331" t="s">
        <v>22</v>
      </c>
      <c r="E331" t="s">
        <v>288</v>
      </c>
      <c r="F331" t="s">
        <v>22</v>
      </c>
      <c r="J331">
        <v>5</v>
      </c>
      <c r="M331" t="s">
        <v>3088</v>
      </c>
      <c r="N331" t="s">
        <v>2000</v>
      </c>
      <c r="O331">
        <v>1</v>
      </c>
      <c r="P331">
        <v>50</v>
      </c>
      <c r="T331" t="str">
        <f t="shared" si="155"/>
        <v>[330] = {["ID"] = 1879277268; }; -- Final Straw (Guardian)</v>
      </c>
      <c r="U331" s="1" t="str">
        <f t="shared" si="156"/>
        <v>[330] = {["ID"] = 1879277268; ["SAVE_INDEX"] = 210; ["TYPE"] =  8; ["CRV"] = "Class";    ["SUBTYPE"] =  23;                        ["VXP"] = 0; ["LP"] =  5; ["REP"] = 0; ["FACTION"] = 1; ["TIER"] = 1; ["MIN_LVL"] =  "50"; ["NAME"] = { ["EN"] = "Final Straw"; }; ["LORE"] = { ["EN"] = "Practice harrying your foes, encouraging them to expose their vulnerabilities."; }; ["SUMMARY"] = { ["EN"] = "Hit with Hammer Down, Juggernaut, or Cataclysmic Shout 1,000 times"; }; };</v>
      </c>
      <c r="V331">
        <f t="shared" si="157"/>
        <v>330</v>
      </c>
      <c r="W331" t="str">
        <f t="shared" si="158"/>
        <v>[330] = {</v>
      </c>
      <c r="X331" t="str">
        <f t="shared" si="159"/>
        <v xml:space="preserve">["ID"] = 1879277268; </v>
      </c>
      <c r="Y331" t="str">
        <f t="shared" si="160"/>
        <v xml:space="preserve">["ID"] = 1879277268; </v>
      </c>
      <c r="Z331" t="str">
        <f t="shared" si="161"/>
        <v/>
      </c>
      <c r="AA331" t="str">
        <f t="shared" si="162"/>
        <v xml:space="preserve"> (Guardian)</v>
      </c>
      <c r="AB331" s="1" t="str">
        <f t="shared" si="163"/>
        <v xml:space="preserve">["SAVE_INDEX"] = 210; </v>
      </c>
      <c r="AC331">
        <f>VLOOKUP(D331,Type!A$2:B$16,2,FALSE)</f>
        <v>8</v>
      </c>
      <c r="AD331" t="str">
        <f t="shared" si="164"/>
        <v xml:space="preserve">["TYPE"] =  8; </v>
      </c>
      <c r="AE331" t="str">
        <f t="shared" si="165"/>
        <v xml:space="preserve">["CRV"] = "Class";    </v>
      </c>
      <c r="AF331">
        <f>IF(AND(F331="Class",NOT(ISBLANK(E331))),VLOOKUP(E331,Class!A$1:B$12,2,FALSE),"")</f>
        <v>23</v>
      </c>
      <c r="AG331" t="str">
        <f>IF(AND(F331="Vocation",NOT(ISBLANK(E331))),VLOOKUP(E331,Vocation!A$1:B$8,2,FALSE),"")</f>
        <v/>
      </c>
      <c r="AH331" t="str">
        <f>IF(
  LEN(AF331)=0,
    IF(
    LEN(AG331)=0,
    "  0",
    CONCATENATE(REPT(" ",Vocation!B$12-LEN(AG331)),AG331)),
  CONCATENATE(REPT(" ",Vocation!B$12-LEN(AF331)),AF331))</f>
        <v xml:space="preserve"> 23</v>
      </c>
      <c r="AI331" t="str">
        <f t="shared" si="166"/>
        <v xml:space="preserve">["SUBTYPE"] =  23; </v>
      </c>
      <c r="AJ331" t="str">
        <f t="shared" si="167"/>
        <v xml:space="preserve">                       </v>
      </c>
      <c r="AK331" t="str">
        <f t="shared" si="168"/>
        <v>0</v>
      </c>
      <c r="AL331" t="str">
        <f t="shared" si="169"/>
        <v xml:space="preserve">["VXP"] = 0; </v>
      </c>
      <c r="AM331" t="str">
        <f t="shared" si="170"/>
        <v>5</v>
      </c>
      <c r="AN331" t="str">
        <f t="shared" si="171"/>
        <v xml:space="preserve">["LP"] =  5; </v>
      </c>
      <c r="AO331" t="str">
        <f t="shared" si="172"/>
        <v>0</v>
      </c>
      <c r="AP331" t="str">
        <f t="shared" si="173"/>
        <v xml:space="preserve">["REP"] = 0; </v>
      </c>
      <c r="AQ331">
        <f>IF(LEN(L331)&gt;0,VLOOKUP(L331,Faction!A$2:B$77,2,FALSE),1)</f>
        <v>1</v>
      </c>
      <c r="AR331" t="str">
        <f t="shared" si="174"/>
        <v xml:space="preserve">["FACTION"] = 1; </v>
      </c>
      <c r="AS331" t="str">
        <f t="shared" si="175"/>
        <v xml:space="preserve">["TIER"] = 1; </v>
      </c>
      <c r="AT331" t="str">
        <f t="shared" si="176"/>
        <v xml:space="preserve">["MIN_LVL"] =  "50"; </v>
      </c>
      <c r="AU331" t="str">
        <f t="shared" si="177"/>
        <v/>
      </c>
      <c r="AV331" t="str">
        <f t="shared" si="178"/>
        <v xml:space="preserve">["NAME"] = { ["EN"] = "Final Straw"; }; </v>
      </c>
      <c r="AW331" t="str">
        <f t="shared" si="179"/>
        <v xml:space="preserve">["LORE"] = { ["EN"] = "Practice harrying your foes, encouraging them to expose their vulnerabilities."; }; </v>
      </c>
      <c r="AX331" t="str">
        <f t="shared" si="180"/>
        <v xml:space="preserve">["SUMMARY"] = { ["EN"] = "Hit with Hammer Down, Juggernaut, or Cataclysmic Shout 1,000 times"; }; </v>
      </c>
      <c r="AY331" t="str">
        <f t="shared" si="181"/>
        <v/>
      </c>
      <c r="AZ331" t="str">
        <f t="shared" si="182"/>
        <v>};</v>
      </c>
    </row>
    <row r="332" spans="1:52" x14ac:dyDescent="0.25">
      <c r="A332">
        <v>1879277265</v>
      </c>
      <c r="B332">
        <v>211</v>
      </c>
      <c r="C332" t="s">
        <v>433</v>
      </c>
      <c r="D332" t="s">
        <v>22</v>
      </c>
      <c r="E332" t="s">
        <v>288</v>
      </c>
      <c r="F332" t="s">
        <v>22</v>
      </c>
      <c r="J332">
        <v>5</v>
      </c>
      <c r="M332" t="s">
        <v>3089</v>
      </c>
      <c r="N332" t="s">
        <v>1932</v>
      </c>
      <c r="O332">
        <v>1</v>
      </c>
      <c r="P332">
        <v>50</v>
      </c>
      <c r="T332" t="str">
        <f t="shared" si="155"/>
        <v>[331] = {["ID"] = 1879277265; }; -- Stoic (Guardian)</v>
      </c>
      <c r="U332" s="1" t="str">
        <f t="shared" si="156"/>
        <v>[331] = {["ID"] = 1879277265; ["SAVE_INDEX"] = 211; ["TYPE"] =  8; ["CRV"] = "Class";    ["SUBTYPE"] =  23;                        ["VXP"] = 0; ["LP"] =  5; ["REP"] = 0; ["FACTION"] = 1; ["TIER"] = 1; ["MIN_LVL"] =  "50"; ["NAME"] = { ["EN"] = "Stoic"; }; ["LORE"] = { ["EN"] = "Many would call Guardians fatalistic. Perhaps they should try holding a bridge alone against countless Orcs?"; }; ["SUMMARY"] = { ["EN"] = "Use Guardian's Pledge, Protection, or Protection by the Sword 200 times"; }; };</v>
      </c>
      <c r="V332">
        <f t="shared" si="157"/>
        <v>331</v>
      </c>
      <c r="W332" t="str">
        <f t="shared" si="158"/>
        <v>[331] = {</v>
      </c>
      <c r="X332" t="str">
        <f t="shared" si="159"/>
        <v xml:space="preserve">["ID"] = 1879277265; </v>
      </c>
      <c r="Y332" t="str">
        <f t="shared" si="160"/>
        <v xml:space="preserve">["ID"] = 1879277265; </v>
      </c>
      <c r="Z332" t="str">
        <f t="shared" si="161"/>
        <v/>
      </c>
      <c r="AA332" t="str">
        <f t="shared" si="162"/>
        <v xml:space="preserve"> (Guardian)</v>
      </c>
      <c r="AB332" s="1" t="str">
        <f t="shared" si="163"/>
        <v xml:space="preserve">["SAVE_INDEX"] = 211; </v>
      </c>
      <c r="AC332">
        <f>VLOOKUP(D332,Type!A$2:B$16,2,FALSE)</f>
        <v>8</v>
      </c>
      <c r="AD332" t="str">
        <f t="shared" si="164"/>
        <v xml:space="preserve">["TYPE"] =  8; </v>
      </c>
      <c r="AE332" t="str">
        <f t="shared" si="165"/>
        <v xml:space="preserve">["CRV"] = "Class";    </v>
      </c>
      <c r="AF332">
        <f>IF(AND(F332="Class",NOT(ISBLANK(E332))),VLOOKUP(E332,Class!A$1:B$12,2,FALSE),"")</f>
        <v>23</v>
      </c>
      <c r="AG332" t="str">
        <f>IF(AND(F332="Vocation",NOT(ISBLANK(E332))),VLOOKUP(E332,Vocation!A$1:B$8,2,FALSE),"")</f>
        <v/>
      </c>
      <c r="AH332" t="str">
        <f>IF(
  LEN(AF332)=0,
    IF(
    LEN(AG332)=0,
    "  0",
    CONCATENATE(REPT(" ",Vocation!B$12-LEN(AG332)),AG332)),
  CONCATENATE(REPT(" ",Vocation!B$12-LEN(AF332)),AF332))</f>
        <v xml:space="preserve"> 23</v>
      </c>
      <c r="AI332" t="str">
        <f t="shared" si="166"/>
        <v xml:space="preserve">["SUBTYPE"] =  23; </v>
      </c>
      <c r="AJ332" t="str">
        <f t="shared" si="167"/>
        <v xml:space="preserve">                       </v>
      </c>
      <c r="AK332" t="str">
        <f t="shared" si="168"/>
        <v>0</v>
      </c>
      <c r="AL332" t="str">
        <f t="shared" si="169"/>
        <v xml:space="preserve">["VXP"] = 0; </v>
      </c>
      <c r="AM332" t="str">
        <f t="shared" si="170"/>
        <v>5</v>
      </c>
      <c r="AN332" t="str">
        <f t="shared" si="171"/>
        <v xml:space="preserve">["LP"] =  5; </v>
      </c>
      <c r="AO332" t="str">
        <f t="shared" si="172"/>
        <v>0</v>
      </c>
      <c r="AP332" t="str">
        <f t="shared" si="173"/>
        <v xml:space="preserve">["REP"] = 0; </v>
      </c>
      <c r="AQ332">
        <f>IF(LEN(L332)&gt;0,VLOOKUP(L332,Faction!A$2:B$77,2,FALSE),1)</f>
        <v>1</v>
      </c>
      <c r="AR332" t="str">
        <f t="shared" si="174"/>
        <v xml:space="preserve">["FACTION"] = 1; </v>
      </c>
      <c r="AS332" t="str">
        <f t="shared" si="175"/>
        <v xml:space="preserve">["TIER"] = 1; </v>
      </c>
      <c r="AT332" t="str">
        <f t="shared" si="176"/>
        <v xml:space="preserve">["MIN_LVL"] =  "50"; </v>
      </c>
      <c r="AU332" t="str">
        <f t="shared" si="177"/>
        <v/>
      </c>
      <c r="AV332" t="str">
        <f t="shared" si="178"/>
        <v xml:space="preserve">["NAME"] = { ["EN"] = "Stoic"; }; </v>
      </c>
      <c r="AW332" t="str">
        <f t="shared" si="179"/>
        <v xml:space="preserve">["LORE"] = { ["EN"] = "Many would call Guardians fatalistic. Perhaps they should try holding a bridge alone against countless Orcs?"; }; </v>
      </c>
      <c r="AX332" t="str">
        <f t="shared" si="180"/>
        <v xml:space="preserve">["SUMMARY"] = { ["EN"] = "Use Guardian's Pledge, Protection, or Protection by the Sword 200 times"; }; </v>
      </c>
      <c r="AY332" t="str">
        <f t="shared" si="181"/>
        <v/>
      </c>
      <c r="AZ332" t="str">
        <f t="shared" si="182"/>
        <v>};</v>
      </c>
    </row>
    <row r="333" spans="1:52" x14ac:dyDescent="0.25">
      <c r="A333">
        <v>1879278822</v>
      </c>
      <c r="B333">
        <v>212</v>
      </c>
      <c r="C333" t="s">
        <v>434</v>
      </c>
      <c r="D333" t="s">
        <v>22</v>
      </c>
      <c r="E333" t="s">
        <v>288</v>
      </c>
      <c r="F333" t="s">
        <v>22</v>
      </c>
      <c r="J333">
        <v>5</v>
      </c>
      <c r="M333" t="s">
        <v>3090</v>
      </c>
      <c r="N333" t="s">
        <v>1999</v>
      </c>
      <c r="O333">
        <v>1</v>
      </c>
      <c r="P333">
        <v>50</v>
      </c>
      <c r="T333" t="str">
        <f t="shared" si="155"/>
        <v>[332] = {["ID"] = 1879278822; }; -- Hit Where It Hurts (Guardian)</v>
      </c>
      <c r="U333" s="1" t="str">
        <f t="shared" si="156"/>
        <v>[332] = {["ID"] = 1879278822; ["SAVE_INDEX"] = 212; ["TYPE"] =  8; ["CRV"] = "Class";    ["SUBTYPE"] =  23;                        ["VXP"] = 0; ["LP"] =  5; ["REP"] = 0; ["FACTION"] = 1; ["TIER"] = 1; ["MIN_LVL"] =  "50"; ["NAME"] = { ["EN"] = "Hit Where It Hurts"; }; ["LORE"] = { ["EN"] = "A well-placed strike can throw your opponent off-balance."; }; ["SUMMARY"] = { ["EN"] = "Hit with Stagger 1,000 times"; }; };</v>
      </c>
      <c r="V333">
        <f t="shared" si="157"/>
        <v>332</v>
      </c>
      <c r="W333" t="str">
        <f t="shared" si="158"/>
        <v>[332] = {</v>
      </c>
      <c r="X333" t="str">
        <f t="shared" si="159"/>
        <v xml:space="preserve">["ID"] = 1879278822; </v>
      </c>
      <c r="Y333" t="str">
        <f t="shared" si="160"/>
        <v xml:space="preserve">["ID"] = 1879278822; </v>
      </c>
      <c r="Z333" t="str">
        <f t="shared" si="161"/>
        <v/>
      </c>
      <c r="AA333" t="str">
        <f t="shared" si="162"/>
        <v xml:space="preserve"> (Guardian)</v>
      </c>
      <c r="AB333" s="1" t="str">
        <f t="shared" si="163"/>
        <v xml:space="preserve">["SAVE_INDEX"] = 212; </v>
      </c>
      <c r="AC333">
        <f>VLOOKUP(D333,Type!A$2:B$16,2,FALSE)</f>
        <v>8</v>
      </c>
      <c r="AD333" t="str">
        <f t="shared" si="164"/>
        <v xml:space="preserve">["TYPE"] =  8; </v>
      </c>
      <c r="AE333" t="str">
        <f t="shared" si="165"/>
        <v xml:space="preserve">["CRV"] = "Class";    </v>
      </c>
      <c r="AF333">
        <f>IF(AND(F333="Class",NOT(ISBLANK(E333))),VLOOKUP(E333,Class!A$1:B$12,2,FALSE),"")</f>
        <v>23</v>
      </c>
      <c r="AG333" t="str">
        <f>IF(AND(F333="Vocation",NOT(ISBLANK(E333))),VLOOKUP(E333,Vocation!A$1:B$8,2,FALSE),"")</f>
        <v/>
      </c>
      <c r="AH333" t="str">
        <f>IF(
  LEN(AF333)=0,
    IF(
    LEN(AG333)=0,
    "  0",
    CONCATENATE(REPT(" ",Vocation!B$12-LEN(AG333)),AG333)),
  CONCATENATE(REPT(" ",Vocation!B$12-LEN(AF333)),AF333))</f>
        <v xml:space="preserve"> 23</v>
      </c>
      <c r="AI333" t="str">
        <f t="shared" si="166"/>
        <v xml:space="preserve">["SUBTYPE"] =  23; </v>
      </c>
      <c r="AJ333" t="str">
        <f t="shared" si="167"/>
        <v xml:space="preserve">                       </v>
      </c>
      <c r="AK333" t="str">
        <f t="shared" si="168"/>
        <v>0</v>
      </c>
      <c r="AL333" t="str">
        <f t="shared" si="169"/>
        <v xml:space="preserve">["VXP"] = 0; </v>
      </c>
      <c r="AM333" t="str">
        <f t="shared" si="170"/>
        <v>5</v>
      </c>
      <c r="AN333" t="str">
        <f t="shared" si="171"/>
        <v xml:space="preserve">["LP"] =  5; </v>
      </c>
      <c r="AO333" t="str">
        <f t="shared" si="172"/>
        <v>0</v>
      </c>
      <c r="AP333" t="str">
        <f t="shared" si="173"/>
        <v xml:space="preserve">["REP"] = 0; </v>
      </c>
      <c r="AQ333">
        <f>IF(LEN(L333)&gt;0,VLOOKUP(L333,Faction!A$2:B$77,2,FALSE),1)</f>
        <v>1</v>
      </c>
      <c r="AR333" t="str">
        <f t="shared" si="174"/>
        <v xml:space="preserve">["FACTION"] = 1; </v>
      </c>
      <c r="AS333" t="str">
        <f t="shared" si="175"/>
        <v xml:space="preserve">["TIER"] = 1; </v>
      </c>
      <c r="AT333" t="str">
        <f t="shared" si="176"/>
        <v xml:space="preserve">["MIN_LVL"] =  "50"; </v>
      </c>
      <c r="AU333" t="str">
        <f t="shared" si="177"/>
        <v/>
      </c>
      <c r="AV333" t="str">
        <f t="shared" si="178"/>
        <v xml:space="preserve">["NAME"] = { ["EN"] = "Hit Where It Hurts"; }; </v>
      </c>
      <c r="AW333" t="str">
        <f t="shared" si="179"/>
        <v xml:space="preserve">["LORE"] = { ["EN"] = "A well-placed strike can throw your opponent off-balance."; }; </v>
      </c>
      <c r="AX333" t="str">
        <f t="shared" si="180"/>
        <v xml:space="preserve">["SUMMARY"] = { ["EN"] = "Hit with Stagger 1,000 times"; }; </v>
      </c>
      <c r="AY333" t="str">
        <f t="shared" si="181"/>
        <v/>
      </c>
      <c r="AZ333" t="str">
        <f t="shared" si="182"/>
        <v>};</v>
      </c>
    </row>
    <row r="334" spans="1:52" x14ac:dyDescent="0.25">
      <c r="A334">
        <v>1879277187</v>
      </c>
      <c r="B334">
        <v>366</v>
      </c>
      <c r="C334" s="2" t="s">
        <v>124</v>
      </c>
      <c r="D334" t="s">
        <v>22</v>
      </c>
      <c r="E334" t="s">
        <v>289</v>
      </c>
      <c r="F334" t="s">
        <v>22</v>
      </c>
      <c r="J334">
        <v>0</v>
      </c>
      <c r="M334" t="s">
        <v>2846</v>
      </c>
      <c r="N334" t="s">
        <v>2047</v>
      </c>
      <c r="O334">
        <v>0</v>
      </c>
      <c r="P334">
        <v>50</v>
      </c>
      <c r="T334" t="str">
        <f t="shared" si="155"/>
        <v>[333] = {["ID"] = 1879277187; }; -- Class Deeds - Tier 8 (Hunter)</v>
      </c>
      <c r="U334" s="1" t="str">
        <f t="shared" si="156"/>
        <v>[333] = {["ID"] = 1879277187; ["SAVE_INDEX"] = 366; ["TYPE"] =  8; ["CRV"] = "Class";    ["SUBTYPE"] = 162;                        ["VXP"] = 0; ["LP"] =  0; ["REP"] = 0; ["FACTION"] = 1; ["TIER"] = 0; ["MIN_LVL"] =  "50"; ["NAME"] = { ["EN"] = "Class Deeds - Tier 8"; }; ["LORE"] = { ["EN"] = "Complete these three deeds to earn a Class Trait Point."; }; ["SUMMARY"] = { ["EN"] = "Complete Rapid Fire, Shot through the Heart, and Scorching Rain"; }; };</v>
      </c>
      <c r="V334">
        <f t="shared" si="157"/>
        <v>333</v>
      </c>
      <c r="W334" t="str">
        <f t="shared" si="158"/>
        <v>[333] = {</v>
      </c>
      <c r="X334" t="str">
        <f t="shared" si="159"/>
        <v xml:space="preserve">["ID"] = 1879277187; </v>
      </c>
      <c r="Y334" t="str">
        <f t="shared" si="160"/>
        <v xml:space="preserve">["ID"] = 1879277187; </v>
      </c>
      <c r="Z334" t="str">
        <f t="shared" si="161"/>
        <v/>
      </c>
      <c r="AA334" t="str">
        <f t="shared" si="162"/>
        <v xml:space="preserve"> (Hunter)</v>
      </c>
      <c r="AB334" s="1" t="str">
        <f t="shared" si="163"/>
        <v xml:space="preserve">["SAVE_INDEX"] = 366; </v>
      </c>
      <c r="AC334">
        <f>VLOOKUP(D334,Type!A$2:B$16,2,FALSE)</f>
        <v>8</v>
      </c>
      <c r="AD334" t="str">
        <f t="shared" si="164"/>
        <v xml:space="preserve">["TYPE"] =  8; </v>
      </c>
      <c r="AE334" t="str">
        <f t="shared" si="165"/>
        <v xml:space="preserve">["CRV"] = "Class";    </v>
      </c>
      <c r="AF334">
        <f>IF(AND(F334="Class",NOT(ISBLANK(E334))),VLOOKUP(E334,Class!A$1:B$12,2,FALSE),"")</f>
        <v>162</v>
      </c>
      <c r="AG334" t="str">
        <f>IF(AND(F334="Vocation",NOT(ISBLANK(E334))),VLOOKUP(E334,Vocation!A$1:B$8,2,FALSE),"")</f>
        <v/>
      </c>
      <c r="AH334" t="str">
        <f>IF(
  LEN(AF334)=0,
    IF(
    LEN(AG334)=0,
    "  0",
    CONCATENATE(REPT(" ",Vocation!B$12-LEN(AG334)),AG334)),
  CONCATENATE(REPT(" ",Vocation!B$12-LEN(AF334)),AF334))</f>
        <v>162</v>
      </c>
      <c r="AI334" t="str">
        <f t="shared" si="166"/>
        <v xml:space="preserve">["SUBTYPE"] = 162; </v>
      </c>
      <c r="AJ334" t="str">
        <f t="shared" si="167"/>
        <v xml:space="preserve">                       </v>
      </c>
      <c r="AK334" t="str">
        <f t="shared" si="168"/>
        <v>0</v>
      </c>
      <c r="AL334" t="str">
        <f t="shared" si="169"/>
        <v xml:space="preserve">["VXP"] = 0; </v>
      </c>
      <c r="AM334" t="str">
        <f t="shared" si="170"/>
        <v>0</v>
      </c>
      <c r="AN334" t="str">
        <f t="shared" si="171"/>
        <v xml:space="preserve">["LP"] =  0; </v>
      </c>
      <c r="AO334" t="str">
        <f t="shared" si="172"/>
        <v>0</v>
      </c>
      <c r="AP334" t="str">
        <f t="shared" si="173"/>
        <v xml:space="preserve">["REP"] = 0; </v>
      </c>
      <c r="AQ334">
        <f>IF(LEN(L334)&gt;0,VLOOKUP(L334,Faction!A$2:B$77,2,FALSE),1)</f>
        <v>1</v>
      </c>
      <c r="AR334" t="str">
        <f t="shared" si="174"/>
        <v xml:space="preserve">["FACTION"] = 1; </v>
      </c>
      <c r="AS334" t="str">
        <f t="shared" si="175"/>
        <v xml:space="preserve">["TIER"] = 0; </v>
      </c>
      <c r="AT334" t="str">
        <f t="shared" si="176"/>
        <v xml:space="preserve">["MIN_LVL"] =  "50"; </v>
      </c>
      <c r="AU334" t="str">
        <f t="shared" si="177"/>
        <v/>
      </c>
      <c r="AV334" t="str">
        <f t="shared" si="178"/>
        <v xml:space="preserve">["NAME"] = { ["EN"] = "Class Deeds - Tier 8"; }; </v>
      </c>
      <c r="AW334" t="str">
        <f t="shared" si="179"/>
        <v xml:space="preserve">["LORE"] = { ["EN"] = "Complete these three deeds to earn a Class Trait Point."; }; </v>
      </c>
      <c r="AX334" t="str">
        <f t="shared" si="180"/>
        <v xml:space="preserve">["SUMMARY"] = { ["EN"] = "Complete Rapid Fire, Shot through the Heart, and Scorching Rain"; }; </v>
      </c>
      <c r="AY334" t="str">
        <f t="shared" si="181"/>
        <v/>
      </c>
      <c r="AZ334" t="str">
        <f t="shared" si="182"/>
        <v>};</v>
      </c>
    </row>
    <row r="335" spans="1:52" x14ac:dyDescent="0.25">
      <c r="A335">
        <v>1879277295</v>
      </c>
      <c r="B335">
        <v>213</v>
      </c>
      <c r="C335" t="s">
        <v>435</v>
      </c>
      <c r="D335" t="s">
        <v>22</v>
      </c>
      <c r="E335" t="s">
        <v>289</v>
      </c>
      <c r="F335" t="s">
        <v>22</v>
      </c>
      <c r="J335">
        <v>5</v>
      </c>
      <c r="M335" t="s">
        <v>3091</v>
      </c>
      <c r="N335" t="s">
        <v>2063</v>
      </c>
      <c r="O335">
        <v>1</v>
      </c>
      <c r="P335">
        <v>50</v>
      </c>
      <c r="T335" t="str">
        <f t="shared" si="155"/>
        <v>[334] = {["ID"] = 1879277295; }; -- Rapid Fire (Hunter)</v>
      </c>
      <c r="U335" s="1" t="str">
        <f t="shared" si="156"/>
        <v>[334] = {["ID"] = 1879277295; ["SAVE_INDEX"] = 213; ["TYPE"] =  8; ["CRV"] = "Class";    ["SUBTYPE"] = 162;                        ["VXP"] = 0; ["LP"] =  5; ["REP"] = 0; ["FACTION"] = 1; ["TIER"] = 1; ["MIN_LVL"] =  "50"; ["NAME"] = { ["EN"] = "Rapid Fire"; }; ["LORE"] = { ["EN"] = "Your attacks are quick, numerous, and without mercy."; }; ["SUMMARY"] = { ["EN"] = "Hit with Upshot, The One Trap, or Rapid Fire 1000 times."; }; };</v>
      </c>
      <c r="V335">
        <f t="shared" si="157"/>
        <v>334</v>
      </c>
      <c r="W335" t="str">
        <f t="shared" si="158"/>
        <v>[334] = {</v>
      </c>
      <c r="X335" t="str">
        <f t="shared" si="159"/>
        <v xml:space="preserve">["ID"] = 1879277295; </v>
      </c>
      <c r="Y335" t="str">
        <f t="shared" si="160"/>
        <v xml:space="preserve">["ID"] = 1879277295; </v>
      </c>
      <c r="Z335" t="str">
        <f t="shared" si="161"/>
        <v/>
      </c>
      <c r="AA335" t="str">
        <f t="shared" si="162"/>
        <v xml:space="preserve"> (Hunter)</v>
      </c>
      <c r="AB335" s="1" t="str">
        <f t="shared" si="163"/>
        <v xml:space="preserve">["SAVE_INDEX"] = 213; </v>
      </c>
      <c r="AC335">
        <f>VLOOKUP(D335,Type!A$2:B$16,2,FALSE)</f>
        <v>8</v>
      </c>
      <c r="AD335" t="str">
        <f t="shared" si="164"/>
        <v xml:space="preserve">["TYPE"] =  8; </v>
      </c>
      <c r="AE335" t="str">
        <f t="shared" si="165"/>
        <v xml:space="preserve">["CRV"] = "Class";    </v>
      </c>
      <c r="AF335">
        <f>IF(AND(F335="Class",NOT(ISBLANK(E335))),VLOOKUP(E335,Class!A$1:B$12,2,FALSE),"")</f>
        <v>162</v>
      </c>
      <c r="AG335" t="str">
        <f>IF(AND(F335="Vocation",NOT(ISBLANK(E335))),VLOOKUP(E335,Vocation!A$1:B$8,2,FALSE),"")</f>
        <v/>
      </c>
      <c r="AH335" t="str">
        <f>IF(
  LEN(AF335)=0,
    IF(
    LEN(AG335)=0,
    "  0",
    CONCATENATE(REPT(" ",Vocation!B$12-LEN(AG335)),AG335)),
  CONCATENATE(REPT(" ",Vocation!B$12-LEN(AF335)),AF335))</f>
        <v>162</v>
      </c>
      <c r="AI335" t="str">
        <f t="shared" si="166"/>
        <v xml:space="preserve">["SUBTYPE"] = 162; </v>
      </c>
      <c r="AJ335" t="str">
        <f t="shared" si="167"/>
        <v xml:space="preserve">                       </v>
      </c>
      <c r="AK335" t="str">
        <f t="shared" si="168"/>
        <v>0</v>
      </c>
      <c r="AL335" t="str">
        <f t="shared" si="169"/>
        <v xml:space="preserve">["VXP"] = 0; </v>
      </c>
      <c r="AM335" t="str">
        <f t="shared" si="170"/>
        <v>5</v>
      </c>
      <c r="AN335" t="str">
        <f t="shared" si="171"/>
        <v xml:space="preserve">["LP"] =  5; </v>
      </c>
      <c r="AO335" t="str">
        <f t="shared" si="172"/>
        <v>0</v>
      </c>
      <c r="AP335" t="str">
        <f t="shared" si="173"/>
        <v xml:space="preserve">["REP"] = 0; </v>
      </c>
      <c r="AQ335">
        <f>IF(LEN(L335)&gt;0,VLOOKUP(L335,Faction!A$2:B$77,2,FALSE),1)</f>
        <v>1</v>
      </c>
      <c r="AR335" t="str">
        <f t="shared" si="174"/>
        <v xml:space="preserve">["FACTION"] = 1; </v>
      </c>
      <c r="AS335" t="str">
        <f t="shared" si="175"/>
        <v xml:space="preserve">["TIER"] = 1; </v>
      </c>
      <c r="AT335" t="str">
        <f t="shared" si="176"/>
        <v xml:space="preserve">["MIN_LVL"] =  "50"; </v>
      </c>
      <c r="AU335" t="str">
        <f t="shared" si="177"/>
        <v/>
      </c>
      <c r="AV335" t="str">
        <f t="shared" si="178"/>
        <v xml:space="preserve">["NAME"] = { ["EN"] = "Rapid Fire"; }; </v>
      </c>
      <c r="AW335" t="str">
        <f t="shared" si="179"/>
        <v xml:space="preserve">["LORE"] = { ["EN"] = "Your attacks are quick, numerous, and without mercy."; }; </v>
      </c>
      <c r="AX335" t="str">
        <f t="shared" si="180"/>
        <v xml:space="preserve">["SUMMARY"] = { ["EN"] = "Hit with Upshot, The One Trap, or Rapid Fire 1000 times."; }; </v>
      </c>
      <c r="AY335" t="str">
        <f t="shared" si="181"/>
        <v/>
      </c>
      <c r="AZ335" t="str">
        <f t="shared" si="182"/>
        <v>};</v>
      </c>
    </row>
    <row r="336" spans="1:52" x14ac:dyDescent="0.25">
      <c r="A336">
        <v>1879277300</v>
      </c>
      <c r="B336">
        <v>214</v>
      </c>
      <c r="C336" t="s">
        <v>1884</v>
      </c>
      <c r="D336" t="s">
        <v>22</v>
      </c>
      <c r="E336" t="s">
        <v>289</v>
      </c>
      <c r="F336" t="s">
        <v>22</v>
      </c>
      <c r="J336">
        <v>5</v>
      </c>
      <c r="M336" t="s">
        <v>3092</v>
      </c>
      <c r="N336" t="s">
        <v>2002</v>
      </c>
      <c r="O336">
        <v>1</v>
      </c>
      <c r="P336">
        <v>50</v>
      </c>
      <c r="T336" t="str">
        <f t="shared" si="155"/>
        <v>[335] = {["ID"] = 1879277300; }; -- Shot through the Heart (Hunter)</v>
      </c>
      <c r="U336" s="1" t="str">
        <f t="shared" si="156"/>
        <v>[335] = {["ID"] = 1879277300; ["SAVE_INDEX"] = 214; ["TYPE"] =  8; ["CRV"] = "Class";    ["SUBTYPE"] = 162;                        ["VXP"] = 0; ["LP"] =  5; ["REP"] = 0; ["FACTION"] = 1; ["TIER"] = 1; ["MIN_LVL"] =  "50"; ["NAME"] = { ["EN"] = "Shot through the Heart"; }; ["LORE"] = { ["EN"] = "Earn a name for yourself and improve the reliability of your most deadly attack."; }; ["SUMMARY"] = { ["EN"] = "Hit with Heart Seeker 100 times."; }; };</v>
      </c>
      <c r="V336">
        <f t="shared" si="157"/>
        <v>335</v>
      </c>
      <c r="W336" t="str">
        <f t="shared" si="158"/>
        <v>[335] = {</v>
      </c>
      <c r="X336" t="str">
        <f t="shared" si="159"/>
        <v xml:space="preserve">["ID"] = 1879277300; </v>
      </c>
      <c r="Y336" t="str">
        <f t="shared" si="160"/>
        <v xml:space="preserve">["ID"] = 1879277300; </v>
      </c>
      <c r="Z336" t="str">
        <f t="shared" si="161"/>
        <v/>
      </c>
      <c r="AA336" t="str">
        <f t="shared" si="162"/>
        <v xml:space="preserve"> (Hunter)</v>
      </c>
      <c r="AB336" s="1" t="str">
        <f t="shared" si="163"/>
        <v xml:space="preserve">["SAVE_INDEX"] = 214; </v>
      </c>
      <c r="AC336">
        <f>VLOOKUP(D336,Type!A$2:B$16,2,FALSE)</f>
        <v>8</v>
      </c>
      <c r="AD336" t="str">
        <f t="shared" si="164"/>
        <v xml:space="preserve">["TYPE"] =  8; </v>
      </c>
      <c r="AE336" t="str">
        <f t="shared" si="165"/>
        <v xml:space="preserve">["CRV"] = "Class";    </v>
      </c>
      <c r="AF336">
        <f>IF(AND(F336="Class",NOT(ISBLANK(E336))),VLOOKUP(E336,Class!A$1:B$12,2,FALSE),"")</f>
        <v>162</v>
      </c>
      <c r="AG336" t="str">
        <f>IF(AND(F336="Vocation",NOT(ISBLANK(E336))),VLOOKUP(E336,Vocation!A$1:B$8,2,FALSE),"")</f>
        <v/>
      </c>
      <c r="AH336" t="str">
        <f>IF(
  LEN(AF336)=0,
    IF(
    LEN(AG336)=0,
    "  0",
    CONCATENATE(REPT(" ",Vocation!B$12-LEN(AG336)),AG336)),
  CONCATENATE(REPT(" ",Vocation!B$12-LEN(AF336)),AF336))</f>
        <v>162</v>
      </c>
      <c r="AI336" t="str">
        <f t="shared" si="166"/>
        <v xml:space="preserve">["SUBTYPE"] = 162; </v>
      </c>
      <c r="AJ336" t="str">
        <f t="shared" si="167"/>
        <v xml:space="preserve">                       </v>
      </c>
      <c r="AK336" t="str">
        <f t="shared" si="168"/>
        <v>0</v>
      </c>
      <c r="AL336" t="str">
        <f t="shared" si="169"/>
        <v xml:space="preserve">["VXP"] = 0; </v>
      </c>
      <c r="AM336" t="str">
        <f t="shared" si="170"/>
        <v>5</v>
      </c>
      <c r="AN336" t="str">
        <f t="shared" si="171"/>
        <v xml:space="preserve">["LP"] =  5; </v>
      </c>
      <c r="AO336" t="str">
        <f t="shared" si="172"/>
        <v>0</v>
      </c>
      <c r="AP336" t="str">
        <f t="shared" si="173"/>
        <v xml:space="preserve">["REP"] = 0; </v>
      </c>
      <c r="AQ336">
        <f>IF(LEN(L336)&gt;0,VLOOKUP(L336,Faction!A$2:B$77,2,FALSE),1)</f>
        <v>1</v>
      </c>
      <c r="AR336" t="str">
        <f t="shared" si="174"/>
        <v xml:space="preserve">["FACTION"] = 1; </v>
      </c>
      <c r="AS336" t="str">
        <f t="shared" si="175"/>
        <v xml:space="preserve">["TIER"] = 1; </v>
      </c>
      <c r="AT336" t="str">
        <f t="shared" si="176"/>
        <v xml:space="preserve">["MIN_LVL"] =  "50"; </v>
      </c>
      <c r="AU336" t="str">
        <f t="shared" si="177"/>
        <v/>
      </c>
      <c r="AV336" t="str">
        <f t="shared" si="178"/>
        <v xml:space="preserve">["NAME"] = { ["EN"] = "Shot through the Heart"; }; </v>
      </c>
      <c r="AW336" t="str">
        <f t="shared" si="179"/>
        <v xml:space="preserve">["LORE"] = { ["EN"] = "Earn a name for yourself and improve the reliability of your most deadly attack."; }; </v>
      </c>
      <c r="AX336" t="str">
        <f t="shared" si="180"/>
        <v xml:space="preserve">["SUMMARY"] = { ["EN"] = "Hit with Heart Seeker 100 times."; }; </v>
      </c>
      <c r="AY336" t="str">
        <f t="shared" si="181"/>
        <v/>
      </c>
      <c r="AZ336" t="str">
        <f t="shared" si="182"/>
        <v>};</v>
      </c>
    </row>
    <row r="337" spans="1:52" x14ac:dyDescent="0.25">
      <c r="A337">
        <v>1879277307</v>
      </c>
      <c r="B337">
        <v>215</v>
      </c>
      <c r="C337" t="s">
        <v>436</v>
      </c>
      <c r="D337" t="s">
        <v>22</v>
      </c>
      <c r="E337" t="s">
        <v>289</v>
      </c>
      <c r="F337" t="s">
        <v>22</v>
      </c>
      <c r="J337">
        <v>5</v>
      </c>
      <c r="M337" t="s">
        <v>3093</v>
      </c>
      <c r="N337" t="s">
        <v>2067</v>
      </c>
      <c r="O337">
        <v>1</v>
      </c>
      <c r="P337">
        <v>50</v>
      </c>
      <c r="T337" t="str">
        <f t="shared" si="155"/>
        <v>[336] = {["ID"] = 1879277307; }; -- Scorching Rain (Hunter)</v>
      </c>
      <c r="U337" s="1" t="str">
        <f t="shared" si="156"/>
        <v>[336] = {["ID"] = 1879277307; ["SAVE_INDEX"] = 215; ["TYPE"] =  8; ["CRV"] = "Class";    ["SUBTYPE"] = 162;                        ["VXP"] = 0; ["LP"] =  5; ["REP"] = 0; ["FACTION"] = 1; ["TIER"] = 1; ["MIN_LVL"] =  "50"; ["NAME"] = { ["EN"] = "Scorching Rain"; }; ["LORE"] = { ["EN"] = "Whether they burn hot or fall in a rain of arrows, they will fall."; }; ["SUMMARY"] = { ["EN"] = "Use Burn Hot, Rain of Thorns, or Barrage 50 times."; }; };</v>
      </c>
      <c r="V337">
        <f t="shared" si="157"/>
        <v>336</v>
      </c>
      <c r="W337" t="str">
        <f t="shared" si="158"/>
        <v>[336] = {</v>
      </c>
      <c r="X337" t="str">
        <f t="shared" si="159"/>
        <v xml:space="preserve">["ID"] = 1879277307; </v>
      </c>
      <c r="Y337" t="str">
        <f t="shared" si="160"/>
        <v xml:space="preserve">["ID"] = 1879277307; </v>
      </c>
      <c r="Z337" t="str">
        <f t="shared" si="161"/>
        <v/>
      </c>
      <c r="AA337" t="str">
        <f t="shared" si="162"/>
        <v xml:space="preserve"> (Hunter)</v>
      </c>
      <c r="AB337" s="1" t="str">
        <f t="shared" si="163"/>
        <v xml:space="preserve">["SAVE_INDEX"] = 215; </v>
      </c>
      <c r="AC337">
        <f>VLOOKUP(D337,Type!A$2:B$16,2,FALSE)</f>
        <v>8</v>
      </c>
      <c r="AD337" t="str">
        <f t="shared" si="164"/>
        <v xml:space="preserve">["TYPE"] =  8; </v>
      </c>
      <c r="AE337" t="str">
        <f t="shared" si="165"/>
        <v xml:space="preserve">["CRV"] = "Class";    </v>
      </c>
      <c r="AF337">
        <f>IF(AND(F337="Class",NOT(ISBLANK(E337))),VLOOKUP(E337,Class!A$1:B$12,2,FALSE),"")</f>
        <v>162</v>
      </c>
      <c r="AG337" t="str">
        <f>IF(AND(F337="Vocation",NOT(ISBLANK(E337))),VLOOKUP(E337,Vocation!A$1:B$8,2,FALSE),"")</f>
        <v/>
      </c>
      <c r="AH337" t="str">
        <f>IF(
  LEN(AF337)=0,
    IF(
    LEN(AG337)=0,
    "  0",
    CONCATENATE(REPT(" ",Vocation!B$12-LEN(AG337)),AG337)),
  CONCATENATE(REPT(" ",Vocation!B$12-LEN(AF337)),AF337))</f>
        <v>162</v>
      </c>
      <c r="AI337" t="str">
        <f t="shared" si="166"/>
        <v xml:space="preserve">["SUBTYPE"] = 162; </v>
      </c>
      <c r="AJ337" t="str">
        <f t="shared" si="167"/>
        <v xml:space="preserve">                       </v>
      </c>
      <c r="AK337" t="str">
        <f t="shared" si="168"/>
        <v>0</v>
      </c>
      <c r="AL337" t="str">
        <f t="shared" si="169"/>
        <v xml:space="preserve">["VXP"] = 0; </v>
      </c>
      <c r="AM337" t="str">
        <f t="shared" si="170"/>
        <v>5</v>
      </c>
      <c r="AN337" t="str">
        <f t="shared" si="171"/>
        <v xml:space="preserve">["LP"] =  5; </v>
      </c>
      <c r="AO337" t="str">
        <f t="shared" si="172"/>
        <v>0</v>
      </c>
      <c r="AP337" t="str">
        <f t="shared" si="173"/>
        <v xml:space="preserve">["REP"] = 0; </v>
      </c>
      <c r="AQ337">
        <f>IF(LEN(L337)&gt;0,VLOOKUP(L337,Faction!A$2:B$77,2,FALSE),1)</f>
        <v>1</v>
      </c>
      <c r="AR337" t="str">
        <f t="shared" si="174"/>
        <v xml:space="preserve">["FACTION"] = 1; </v>
      </c>
      <c r="AS337" t="str">
        <f t="shared" si="175"/>
        <v xml:space="preserve">["TIER"] = 1; </v>
      </c>
      <c r="AT337" t="str">
        <f t="shared" si="176"/>
        <v xml:space="preserve">["MIN_LVL"] =  "50"; </v>
      </c>
      <c r="AU337" t="str">
        <f t="shared" si="177"/>
        <v/>
      </c>
      <c r="AV337" t="str">
        <f t="shared" si="178"/>
        <v xml:space="preserve">["NAME"] = { ["EN"] = "Scorching Rain"; }; </v>
      </c>
      <c r="AW337" t="str">
        <f t="shared" si="179"/>
        <v xml:space="preserve">["LORE"] = { ["EN"] = "Whether they burn hot or fall in a rain of arrows, they will fall."; }; </v>
      </c>
      <c r="AX337" t="str">
        <f t="shared" si="180"/>
        <v xml:space="preserve">["SUMMARY"] = { ["EN"] = "Use Burn Hot, Rain of Thorns, or Barrage 50 times."; }; </v>
      </c>
      <c r="AY337" t="str">
        <f t="shared" si="181"/>
        <v/>
      </c>
      <c r="AZ337" t="str">
        <f t="shared" si="182"/>
        <v>};</v>
      </c>
    </row>
    <row r="338" spans="1:52" x14ac:dyDescent="0.25">
      <c r="A338">
        <v>1879277195</v>
      </c>
      <c r="B338">
        <v>367</v>
      </c>
      <c r="C338" s="2" t="s">
        <v>124</v>
      </c>
      <c r="D338" t="s">
        <v>22</v>
      </c>
      <c r="E338" t="s">
        <v>290</v>
      </c>
      <c r="F338" t="s">
        <v>22</v>
      </c>
      <c r="J338">
        <v>0</v>
      </c>
      <c r="M338" t="s">
        <v>2847</v>
      </c>
      <c r="N338" t="s">
        <v>2047</v>
      </c>
      <c r="O338">
        <v>0</v>
      </c>
      <c r="P338">
        <v>50</v>
      </c>
      <c r="T338" t="str">
        <f t="shared" si="155"/>
        <v>[337] = {["ID"] = 1879277195; }; -- Class Deeds - Tier 8 (Lore-master)</v>
      </c>
      <c r="U338" s="1" t="str">
        <f t="shared" si="156"/>
        <v>[337] = {["ID"] = 1879277195; ["SAVE_INDEX"] = 367; ["TYPE"] =  8; ["CRV"] = "Class";    ["SUBTYPE"] = 185;                        ["VXP"] = 0; ["LP"] =  0; ["REP"] = 0; ["FACTION"] = 1; ["TIER"] = 0; ["MIN_LVL"] =  "50"; ["NAME"] = { ["EN"] = "Class Deeds - Tier 8"; }; ["LORE"] = { ["EN"] = "Complete these three deeds to earn a Class Trait Point."; }; ["SUMMARY"] = { ["EN"] = "Complete Improved Sign of Power: Command, Improved Sign of Battle, and The Secret of Tar"; }; };</v>
      </c>
      <c r="V338">
        <f t="shared" si="157"/>
        <v>337</v>
      </c>
      <c r="W338" t="str">
        <f t="shared" si="158"/>
        <v>[337] = {</v>
      </c>
      <c r="X338" t="str">
        <f t="shared" si="159"/>
        <v xml:space="preserve">["ID"] = 1879277195; </v>
      </c>
      <c r="Y338" t="str">
        <f t="shared" si="160"/>
        <v xml:space="preserve">["ID"] = 1879277195; </v>
      </c>
      <c r="Z338" t="str">
        <f t="shared" si="161"/>
        <v/>
      </c>
      <c r="AA338" t="str">
        <f t="shared" si="162"/>
        <v xml:space="preserve"> (Lore-master)</v>
      </c>
      <c r="AB338" s="1" t="str">
        <f t="shared" si="163"/>
        <v xml:space="preserve">["SAVE_INDEX"] = 367; </v>
      </c>
      <c r="AC338">
        <f>VLOOKUP(D338,Type!A$2:B$16,2,FALSE)</f>
        <v>8</v>
      </c>
      <c r="AD338" t="str">
        <f t="shared" si="164"/>
        <v xml:space="preserve">["TYPE"] =  8; </v>
      </c>
      <c r="AE338" t="str">
        <f t="shared" si="165"/>
        <v xml:space="preserve">["CRV"] = "Class";    </v>
      </c>
      <c r="AF338">
        <f>IF(AND(F338="Class",NOT(ISBLANK(E338))),VLOOKUP(E338,Class!A$1:B$12,2,FALSE),"")</f>
        <v>185</v>
      </c>
      <c r="AG338" t="str">
        <f>IF(AND(F338="Vocation",NOT(ISBLANK(E338))),VLOOKUP(E338,Vocation!A$1:B$8,2,FALSE),"")</f>
        <v/>
      </c>
      <c r="AH338" t="str">
        <f>IF(
  LEN(AF338)=0,
    IF(
    LEN(AG338)=0,
    "  0",
    CONCATENATE(REPT(" ",Vocation!B$12-LEN(AG338)),AG338)),
  CONCATENATE(REPT(" ",Vocation!B$12-LEN(AF338)),AF338))</f>
        <v>185</v>
      </c>
      <c r="AI338" t="str">
        <f t="shared" si="166"/>
        <v xml:space="preserve">["SUBTYPE"] = 185; </v>
      </c>
      <c r="AJ338" t="str">
        <f t="shared" si="167"/>
        <v xml:space="preserve">                       </v>
      </c>
      <c r="AK338" t="str">
        <f t="shared" si="168"/>
        <v>0</v>
      </c>
      <c r="AL338" t="str">
        <f t="shared" si="169"/>
        <v xml:space="preserve">["VXP"] = 0; </v>
      </c>
      <c r="AM338" t="str">
        <f t="shared" si="170"/>
        <v>0</v>
      </c>
      <c r="AN338" t="str">
        <f t="shared" si="171"/>
        <v xml:space="preserve">["LP"] =  0; </v>
      </c>
      <c r="AO338" t="str">
        <f t="shared" si="172"/>
        <v>0</v>
      </c>
      <c r="AP338" t="str">
        <f t="shared" si="173"/>
        <v xml:space="preserve">["REP"] = 0; </v>
      </c>
      <c r="AQ338">
        <f>IF(LEN(L338)&gt;0,VLOOKUP(L338,Faction!A$2:B$77,2,FALSE),1)</f>
        <v>1</v>
      </c>
      <c r="AR338" t="str">
        <f t="shared" si="174"/>
        <v xml:space="preserve">["FACTION"] = 1; </v>
      </c>
      <c r="AS338" t="str">
        <f t="shared" si="175"/>
        <v xml:space="preserve">["TIER"] = 0; </v>
      </c>
      <c r="AT338" t="str">
        <f t="shared" si="176"/>
        <v xml:space="preserve">["MIN_LVL"] =  "50"; </v>
      </c>
      <c r="AU338" t="str">
        <f t="shared" si="177"/>
        <v/>
      </c>
      <c r="AV338" t="str">
        <f t="shared" si="178"/>
        <v xml:space="preserve">["NAME"] = { ["EN"] = "Class Deeds - Tier 8"; }; </v>
      </c>
      <c r="AW338" t="str">
        <f t="shared" si="179"/>
        <v xml:space="preserve">["LORE"] = { ["EN"] = "Complete these three deeds to earn a Class Trait Point."; }; </v>
      </c>
      <c r="AX338" t="str">
        <f t="shared" si="180"/>
        <v xml:space="preserve">["SUMMARY"] = { ["EN"] = "Complete Improved Sign of Power: Command, Improved Sign of Battle, and The Secret of Tar"; }; </v>
      </c>
      <c r="AY338" t="str">
        <f t="shared" si="181"/>
        <v/>
      </c>
      <c r="AZ338" t="str">
        <f t="shared" si="182"/>
        <v>};</v>
      </c>
    </row>
    <row r="339" spans="1:52" x14ac:dyDescent="0.25">
      <c r="A339">
        <v>1879277288</v>
      </c>
      <c r="B339">
        <v>216</v>
      </c>
      <c r="C339" t="s">
        <v>437</v>
      </c>
      <c r="D339" t="s">
        <v>22</v>
      </c>
      <c r="E339" t="s">
        <v>290</v>
      </c>
      <c r="F339" t="s">
        <v>22</v>
      </c>
      <c r="J339">
        <v>5</v>
      </c>
      <c r="M339" t="s">
        <v>3094</v>
      </c>
      <c r="N339" t="s">
        <v>1995</v>
      </c>
      <c r="O339">
        <v>1</v>
      </c>
      <c r="P339">
        <v>40</v>
      </c>
      <c r="T339" t="str">
        <f t="shared" si="155"/>
        <v>[338] = {["ID"] = 1879277288; }; -- Improved Sign of Power: Command (Lore-master)</v>
      </c>
      <c r="U339" s="1" t="str">
        <f t="shared" si="156"/>
        <v>[338] = {["ID"] = 1879277288; ["SAVE_INDEX"] = 216; ["TYPE"] =  8; ["CRV"] = "Class";    ["SUBTYPE"] = 185;                        ["VXP"] = 0; ["LP"] =  5; ["REP"] = 0; ["FACTION"] = 1; ["TIER"] = 1; ["MIN_LVL"] =  "40"; ["NAME"] = { ["EN"] = "Improved Sign of Power: Command"; }; ["LORE"] = { ["EN"] = "You have heard that there may be a more complete form of the sign you uncovered previously."; }; ["SUMMARY"] = { ["EN"] = "Strike with Sign of Power: Command 350 times"; }; };</v>
      </c>
      <c r="V339">
        <f t="shared" si="157"/>
        <v>338</v>
      </c>
      <c r="W339" t="str">
        <f t="shared" si="158"/>
        <v>[338] = {</v>
      </c>
      <c r="X339" t="str">
        <f t="shared" si="159"/>
        <v xml:space="preserve">["ID"] = 1879277288; </v>
      </c>
      <c r="Y339" t="str">
        <f t="shared" si="160"/>
        <v xml:space="preserve">["ID"] = 1879277288; </v>
      </c>
      <c r="Z339" t="str">
        <f t="shared" si="161"/>
        <v/>
      </c>
      <c r="AA339" t="str">
        <f t="shared" si="162"/>
        <v xml:space="preserve"> (Lore-master)</v>
      </c>
      <c r="AB339" s="1" t="str">
        <f t="shared" si="163"/>
        <v xml:space="preserve">["SAVE_INDEX"] = 216; </v>
      </c>
      <c r="AC339">
        <f>VLOOKUP(D339,Type!A$2:B$16,2,FALSE)</f>
        <v>8</v>
      </c>
      <c r="AD339" t="str">
        <f t="shared" si="164"/>
        <v xml:space="preserve">["TYPE"] =  8; </v>
      </c>
      <c r="AE339" t="str">
        <f t="shared" si="165"/>
        <v xml:space="preserve">["CRV"] = "Class";    </v>
      </c>
      <c r="AF339">
        <f>IF(AND(F339="Class",NOT(ISBLANK(E339))),VLOOKUP(E339,Class!A$1:B$12,2,FALSE),"")</f>
        <v>185</v>
      </c>
      <c r="AG339" t="str">
        <f>IF(AND(F339="Vocation",NOT(ISBLANK(E339))),VLOOKUP(E339,Vocation!A$1:B$8,2,FALSE),"")</f>
        <v/>
      </c>
      <c r="AH339" t="str">
        <f>IF(
  LEN(AF339)=0,
    IF(
    LEN(AG339)=0,
    "  0",
    CONCATENATE(REPT(" ",Vocation!B$12-LEN(AG339)),AG339)),
  CONCATENATE(REPT(" ",Vocation!B$12-LEN(AF339)),AF339))</f>
        <v>185</v>
      </c>
      <c r="AI339" t="str">
        <f t="shared" si="166"/>
        <v xml:space="preserve">["SUBTYPE"] = 185; </v>
      </c>
      <c r="AJ339" t="str">
        <f t="shared" si="167"/>
        <v xml:space="preserve">                       </v>
      </c>
      <c r="AK339" t="str">
        <f t="shared" si="168"/>
        <v>0</v>
      </c>
      <c r="AL339" t="str">
        <f t="shared" si="169"/>
        <v xml:space="preserve">["VXP"] = 0; </v>
      </c>
      <c r="AM339" t="str">
        <f t="shared" si="170"/>
        <v>5</v>
      </c>
      <c r="AN339" t="str">
        <f t="shared" si="171"/>
        <v xml:space="preserve">["LP"] =  5; </v>
      </c>
      <c r="AO339" t="str">
        <f t="shared" si="172"/>
        <v>0</v>
      </c>
      <c r="AP339" t="str">
        <f t="shared" si="173"/>
        <v xml:space="preserve">["REP"] = 0; </v>
      </c>
      <c r="AQ339">
        <f>IF(LEN(L339)&gt;0,VLOOKUP(L339,Faction!A$2:B$77,2,FALSE),1)</f>
        <v>1</v>
      </c>
      <c r="AR339" t="str">
        <f t="shared" si="174"/>
        <v xml:space="preserve">["FACTION"] = 1; </v>
      </c>
      <c r="AS339" t="str">
        <f t="shared" si="175"/>
        <v xml:space="preserve">["TIER"] = 1; </v>
      </c>
      <c r="AT339" t="str">
        <f t="shared" si="176"/>
        <v xml:space="preserve">["MIN_LVL"] =  "40"; </v>
      </c>
      <c r="AU339" t="str">
        <f t="shared" si="177"/>
        <v/>
      </c>
      <c r="AV339" t="str">
        <f t="shared" si="178"/>
        <v xml:space="preserve">["NAME"] = { ["EN"] = "Improved Sign of Power: Command"; }; </v>
      </c>
      <c r="AW339" t="str">
        <f t="shared" si="179"/>
        <v xml:space="preserve">["LORE"] = { ["EN"] = "You have heard that there may be a more complete form of the sign you uncovered previously."; }; </v>
      </c>
      <c r="AX339" t="str">
        <f t="shared" si="180"/>
        <v xml:space="preserve">["SUMMARY"] = { ["EN"] = "Strike with Sign of Power: Command 350 times"; }; </v>
      </c>
      <c r="AY339" t="str">
        <f t="shared" si="181"/>
        <v/>
      </c>
      <c r="AZ339" t="str">
        <f t="shared" si="182"/>
        <v>};</v>
      </c>
    </row>
    <row r="340" spans="1:52" x14ac:dyDescent="0.25">
      <c r="A340">
        <v>1879277284</v>
      </c>
      <c r="B340">
        <v>217</v>
      </c>
      <c r="C340" t="s">
        <v>438</v>
      </c>
      <c r="D340" t="s">
        <v>22</v>
      </c>
      <c r="E340" t="s">
        <v>290</v>
      </c>
      <c r="F340" t="s">
        <v>22</v>
      </c>
      <c r="J340">
        <v>5</v>
      </c>
      <c r="M340" t="s">
        <v>3095</v>
      </c>
      <c r="N340" t="s">
        <v>1997</v>
      </c>
      <c r="O340">
        <v>1</v>
      </c>
      <c r="P340">
        <v>50</v>
      </c>
      <c r="T340" t="str">
        <f t="shared" si="155"/>
        <v>[339] = {["ID"] = 1879277284; }; -- Improved Sign of Battle (Lore-master)</v>
      </c>
      <c r="U340" s="1" t="str">
        <f t="shared" si="156"/>
        <v>[339] = {["ID"] = 1879277284; ["SAVE_INDEX"] = 217; ["TYPE"] =  8; ["CRV"] = "Class";    ["SUBTYPE"] = 185;                        ["VXP"] = 0; ["LP"] =  5; ["REP"] = 0; ["FACTION"] = 1; ["TIER"] = 1; ["MIN_LVL"] =  "50"; ["NAME"] = { ["EN"] = "Improved Sign of Battle"; }; ["LORE"] = { ["EN"] = "Continue your study of ancient signs and the power they represent."; }; ["SUMMARY"] = { ["EN"] = "Strike with Wizard's Fire 750 times"; }; };</v>
      </c>
      <c r="V340">
        <f t="shared" si="157"/>
        <v>339</v>
      </c>
      <c r="W340" t="str">
        <f t="shared" si="158"/>
        <v>[339] = {</v>
      </c>
      <c r="X340" t="str">
        <f t="shared" si="159"/>
        <v xml:space="preserve">["ID"] = 1879277284; </v>
      </c>
      <c r="Y340" t="str">
        <f t="shared" si="160"/>
        <v xml:space="preserve">["ID"] = 1879277284; </v>
      </c>
      <c r="Z340" t="str">
        <f t="shared" si="161"/>
        <v/>
      </c>
      <c r="AA340" t="str">
        <f t="shared" si="162"/>
        <v xml:space="preserve"> (Lore-master)</v>
      </c>
      <c r="AB340" s="1" t="str">
        <f t="shared" si="163"/>
        <v xml:space="preserve">["SAVE_INDEX"] = 217; </v>
      </c>
      <c r="AC340">
        <f>VLOOKUP(D340,Type!A$2:B$16,2,FALSE)</f>
        <v>8</v>
      </c>
      <c r="AD340" t="str">
        <f t="shared" si="164"/>
        <v xml:space="preserve">["TYPE"] =  8; </v>
      </c>
      <c r="AE340" t="str">
        <f t="shared" si="165"/>
        <v xml:space="preserve">["CRV"] = "Class";    </v>
      </c>
      <c r="AF340">
        <f>IF(AND(F340="Class",NOT(ISBLANK(E340))),VLOOKUP(E340,Class!A$1:B$12,2,FALSE),"")</f>
        <v>185</v>
      </c>
      <c r="AG340" t="str">
        <f>IF(AND(F340="Vocation",NOT(ISBLANK(E340))),VLOOKUP(E340,Vocation!A$1:B$8,2,FALSE),"")</f>
        <v/>
      </c>
      <c r="AH340" t="str">
        <f>IF(
  LEN(AF340)=0,
    IF(
    LEN(AG340)=0,
    "  0",
    CONCATENATE(REPT(" ",Vocation!B$12-LEN(AG340)),AG340)),
  CONCATENATE(REPT(" ",Vocation!B$12-LEN(AF340)),AF340))</f>
        <v>185</v>
      </c>
      <c r="AI340" t="str">
        <f t="shared" si="166"/>
        <v xml:space="preserve">["SUBTYPE"] = 185; </v>
      </c>
      <c r="AJ340" t="str">
        <f t="shared" si="167"/>
        <v xml:space="preserve">                       </v>
      </c>
      <c r="AK340" t="str">
        <f t="shared" si="168"/>
        <v>0</v>
      </c>
      <c r="AL340" t="str">
        <f t="shared" si="169"/>
        <v xml:space="preserve">["VXP"] = 0; </v>
      </c>
      <c r="AM340" t="str">
        <f t="shared" si="170"/>
        <v>5</v>
      </c>
      <c r="AN340" t="str">
        <f t="shared" si="171"/>
        <v xml:space="preserve">["LP"] =  5; </v>
      </c>
      <c r="AO340" t="str">
        <f t="shared" si="172"/>
        <v>0</v>
      </c>
      <c r="AP340" t="str">
        <f t="shared" si="173"/>
        <v xml:space="preserve">["REP"] = 0; </v>
      </c>
      <c r="AQ340">
        <f>IF(LEN(L340)&gt;0,VLOOKUP(L340,Faction!A$2:B$77,2,FALSE),1)</f>
        <v>1</v>
      </c>
      <c r="AR340" t="str">
        <f t="shared" si="174"/>
        <v xml:space="preserve">["FACTION"] = 1; </v>
      </c>
      <c r="AS340" t="str">
        <f t="shared" si="175"/>
        <v xml:space="preserve">["TIER"] = 1; </v>
      </c>
      <c r="AT340" t="str">
        <f t="shared" si="176"/>
        <v xml:space="preserve">["MIN_LVL"] =  "50"; </v>
      </c>
      <c r="AU340" t="str">
        <f t="shared" si="177"/>
        <v/>
      </c>
      <c r="AV340" t="str">
        <f t="shared" si="178"/>
        <v xml:space="preserve">["NAME"] = { ["EN"] = "Improved Sign of Battle"; }; </v>
      </c>
      <c r="AW340" t="str">
        <f t="shared" si="179"/>
        <v xml:space="preserve">["LORE"] = { ["EN"] = "Continue your study of ancient signs and the power they represent."; }; </v>
      </c>
      <c r="AX340" t="str">
        <f t="shared" si="180"/>
        <v xml:space="preserve">["SUMMARY"] = { ["EN"] = "Strike with Wizard's Fire 750 times"; }; </v>
      </c>
      <c r="AY340" t="str">
        <f t="shared" si="181"/>
        <v/>
      </c>
      <c r="AZ340" t="str">
        <f t="shared" si="182"/>
        <v>};</v>
      </c>
    </row>
    <row r="341" spans="1:52" x14ac:dyDescent="0.25">
      <c r="A341">
        <v>1879277286</v>
      </c>
      <c r="B341">
        <v>218</v>
      </c>
      <c r="C341" t="s">
        <v>439</v>
      </c>
      <c r="D341" t="s">
        <v>22</v>
      </c>
      <c r="E341" t="s">
        <v>290</v>
      </c>
      <c r="F341" t="s">
        <v>22</v>
      </c>
      <c r="J341">
        <v>5</v>
      </c>
      <c r="M341" t="s">
        <v>3096</v>
      </c>
      <c r="N341" t="s">
        <v>1996</v>
      </c>
      <c r="O341">
        <v>1</v>
      </c>
      <c r="P341">
        <v>50</v>
      </c>
      <c r="T341" t="str">
        <f t="shared" si="155"/>
        <v>[340] = {["ID"] = 1879277286; }; -- The Secret of Tar (Lore-master)</v>
      </c>
      <c r="U341" s="1" t="str">
        <f t="shared" si="156"/>
        <v>[340] = {["ID"] = 1879277286; ["SAVE_INDEX"] = 218; ["TYPE"] =  8; ["CRV"] = "Class";    ["SUBTYPE"] = 185;                        ["VXP"] = 0; ["LP"] =  5; ["REP"] = 0; ["FACTION"] = 1; ["TIER"] = 1; ["MIN_LVL"] =  "50"; ["NAME"] = { ["EN"] = "The Secret of Tar"; }; ["LORE"] = { ["EN"] = "Refine the quality of your sticky mixtures to make them easier to prepare."; }; ["SUMMARY"] = { ["EN"] = "Strike with Sticky Tar 250 times"; }; };</v>
      </c>
      <c r="V341">
        <f t="shared" si="157"/>
        <v>340</v>
      </c>
      <c r="W341" t="str">
        <f t="shared" si="158"/>
        <v>[340] = {</v>
      </c>
      <c r="X341" t="str">
        <f t="shared" si="159"/>
        <v xml:space="preserve">["ID"] = 1879277286; </v>
      </c>
      <c r="Y341" t="str">
        <f t="shared" si="160"/>
        <v xml:space="preserve">["ID"] = 1879277286; </v>
      </c>
      <c r="Z341" t="str">
        <f t="shared" si="161"/>
        <v/>
      </c>
      <c r="AA341" t="str">
        <f t="shared" si="162"/>
        <v xml:space="preserve"> (Lore-master)</v>
      </c>
      <c r="AB341" s="1" t="str">
        <f t="shared" si="163"/>
        <v xml:space="preserve">["SAVE_INDEX"] = 218; </v>
      </c>
      <c r="AC341">
        <f>VLOOKUP(D341,Type!A$2:B$16,2,FALSE)</f>
        <v>8</v>
      </c>
      <c r="AD341" t="str">
        <f t="shared" si="164"/>
        <v xml:space="preserve">["TYPE"] =  8; </v>
      </c>
      <c r="AE341" t="str">
        <f t="shared" si="165"/>
        <v xml:space="preserve">["CRV"] = "Class";    </v>
      </c>
      <c r="AF341">
        <f>IF(AND(F341="Class",NOT(ISBLANK(E341))),VLOOKUP(E341,Class!A$1:B$12,2,FALSE),"")</f>
        <v>185</v>
      </c>
      <c r="AG341" t="str">
        <f>IF(AND(F341="Vocation",NOT(ISBLANK(E341))),VLOOKUP(E341,Vocation!A$1:B$8,2,FALSE),"")</f>
        <v/>
      </c>
      <c r="AH341" t="str">
        <f>IF(
  LEN(AF341)=0,
    IF(
    LEN(AG341)=0,
    "  0",
    CONCATENATE(REPT(" ",Vocation!B$12-LEN(AG341)),AG341)),
  CONCATENATE(REPT(" ",Vocation!B$12-LEN(AF341)),AF341))</f>
        <v>185</v>
      </c>
      <c r="AI341" t="str">
        <f t="shared" si="166"/>
        <v xml:space="preserve">["SUBTYPE"] = 185; </v>
      </c>
      <c r="AJ341" t="str">
        <f t="shared" si="167"/>
        <v xml:space="preserve">                       </v>
      </c>
      <c r="AK341" t="str">
        <f t="shared" si="168"/>
        <v>0</v>
      </c>
      <c r="AL341" t="str">
        <f t="shared" si="169"/>
        <v xml:space="preserve">["VXP"] = 0; </v>
      </c>
      <c r="AM341" t="str">
        <f t="shared" si="170"/>
        <v>5</v>
      </c>
      <c r="AN341" t="str">
        <f t="shared" si="171"/>
        <v xml:space="preserve">["LP"] =  5; </v>
      </c>
      <c r="AO341" t="str">
        <f t="shared" si="172"/>
        <v>0</v>
      </c>
      <c r="AP341" t="str">
        <f t="shared" si="173"/>
        <v xml:space="preserve">["REP"] = 0; </v>
      </c>
      <c r="AQ341">
        <f>IF(LEN(L341)&gt;0,VLOOKUP(L341,Faction!A$2:B$77,2,FALSE),1)</f>
        <v>1</v>
      </c>
      <c r="AR341" t="str">
        <f t="shared" si="174"/>
        <v xml:space="preserve">["FACTION"] = 1; </v>
      </c>
      <c r="AS341" t="str">
        <f t="shared" si="175"/>
        <v xml:space="preserve">["TIER"] = 1; </v>
      </c>
      <c r="AT341" t="str">
        <f t="shared" si="176"/>
        <v xml:space="preserve">["MIN_LVL"] =  "50"; </v>
      </c>
      <c r="AU341" t="str">
        <f t="shared" si="177"/>
        <v/>
      </c>
      <c r="AV341" t="str">
        <f t="shared" si="178"/>
        <v xml:space="preserve">["NAME"] = { ["EN"] = "The Secret of Tar"; }; </v>
      </c>
      <c r="AW341" t="str">
        <f t="shared" si="179"/>
        <v xml:space="preserve">["LORE"] = { ["EN"] = "Refine the quality of your sticky mixtures to make them easier to prepare."; }; </v>
      </c>
      <c r="AX341" t="str">
        <f t="shared" si="180"/>
        <v xml:space="preserve">["SUMMARY"] = { ["EN"] = "Strike with Sticky Tar 250 times"; }; </v>
      </c>
      <c r="AY341" t="str">
        <f t="shared" si="181"/>
        <v/>
      </c>
      <c r="AZ341" t="str">
        <f t="shared" si="182"/>
        <v>};</v>
      </c>
    </row>
    <row r="342" spans="1:52" x14ac:dyDescent="0.25">
      <c r="A342">
        <v>1879457970</v>
      </c>
      <c r="C342" s="2" t="s">
        <v>124</v>
      </c>
      <c r="D342" t="s">
        <v>22</v>
      </c>
      <c r="E342" t="s">
        <v>3604</v>
      </c>
      <c r="F342" t="s">
        <v>22</v>
      </c>
      <c r="O342">
        <v>0</v>
      </c>
      <c r="T342" t="str">
        <f t="shared" si="155"/>
        <v>[341] = {["ID"] = 1879457970; }; -- Class Deeds - Tier 8 (Mariner)</v>
      </c>
      <c r="U342" s="1" t="str">
        <f t="shared" si="156"/>
        <v>[341] = {["ID"] = 1879457970; ["TYPE"] =  8; ["CRV"] = "Class";    ["SUBTYPE"] = 216;                        ["VXP"] = 0; ["LP"] =  0; ["REP"] = 0; ["FACTION"] = 1; ["TIER"] = 0;                      ["NAME"] = { ["EN"] = "Class Deeds - Tier 8"; }; };</v>
      </c>
      <c r="V342">
        <f t="shared" si="157"/>
        <v>341</v>
      </c>
      <c r="W342" t="str">
        <f t="shared" si="158"/>
        <v>[341] = {</v>
      </c>
      <c r="X342" t="str">
        <f t="shared" si="159"/>
        <v xml:space="preserve">["ID"] = 1879457970; </v>
      </c>
      <c r="Y342" t="str">
        <f t="shared" si="160"/>
        <v xml:space="preserve">["ID"] = 1879457970; </v>
      </c>
      <c r="Z342" t="str">
        <f t="shared" si="161"/>
        <v/>
      </c>
      <c r="AA342" t="str">
        <f t="shared" si="162"/>
        <v xml:space="preserve"> (Mariner)</v>
      </c>
      <c r="AB342" s="1" t="str">
        <f t="shared" si="163"/>
        <v/>
      </c>
      <c r="AC342">
        <f>VLOOKUP(D342,Type!A$2:B$16,2,FALSE)</f>
        <v>8</v>
      </c>
      <c r="AD342" t="str">
        <f t="shared" si="164"/>
        <v xml:space="preserve">["TYPE"] =  8; </v>
      </c>
      <c r="AE342" t="str">
        <f t="shared" si="165"/>
        <v xml:space="preserve">["CRV"] = "Class";    </v>
      </c>
      <c r="AF342">
        <f>IF(AND(F342="Class",NOT(ISBLANK(E342))),VLOOKUP(E342,Class!A$1:B$12,2,FALSE),"")</f>
        <v>216</v>
      </c>
      <c r="AG342" t="str">
        <f>IF(AND(F342="Vocation",NOT(ISBLANK(E342))),VLOOKUP(E342,Vocation!A$1:B$8,2,FALSE),"")</f>
        <v/>
      </c>
      <c r="AH342" t="str">
        <f>IF(
  LEN(AF342)=0,
    IF(
    LEN(AG342)=0,
    "  0",
    CONCATENATE(REPT(" ",Vocation!B$12-LEN(AG342)),AG342)),
  CONCATENATE(REPT(" ",Vocation!B$12-LEN(AF342)),AF342))</f>
        <v>216</v>
      </c>
      <c r="AI342" t="str">
        <f t="shared" si="166"/>
        <v xml:space="preserve">["SUBTYPE"] = 216; </v>
      </c>
      <c r="AJ342" t="str">
        <f t="shared" si="167"/>
        <v xml:space="preserve">                       </v>
      </c>
      <c r="AK342" t="str">
        <f t="shared" si="168"/>
        <v>0</v>
      </c>
      <c r="AL342" t="str">
        <f t="shared" si="169"/>
        <v xml:space="preserve">["VXP"] = 0; </v>
      </c>
      <c r="AM342" t="str">
        <f t="shared" si="170"/>
        <v>0</v>
      </c>
      <c r="AN342" t="str">
        <f t="shared" si="171"/>
        <v xml:space="preserve">["LP"] =  0; </v>
      </c>
      <c r="AO342" t="str">
        <f t="shared" si="172"/>
        <v>0</v>
      </c>
      <c r="AP342" t="str">
        <f t="shared" si="173"/>
        <v xml:space="preserve">["REP"] = 0; </v>
      </c>
      <c r="AQ342">
        <f>IF(LEN(L342)&gt;0,VLOOKUP(L342,Faction!A$2:B$77,2,FALSE),1)</f>
        <v>1</v>
      </c>
      <c r="AR342" t="str">
        <f t="shared" si="174"/>
        <v xml:space="preserve">["FACTION"] = 1; </v>
      </c>
      <c r="AS342" t="str">
        <f t="shared" si="175"/>
        <v xml:space="preserve">["TIER"] = 0; </v>
      </c>
      <c r="AT342" t="str">
        <f t="shared" si="176"/>
        <v xml:space="preserve">                     </v>
      </c>
      <c r="AU342" t="str">
        <f t="shared" si="177"/>
        <v/>
      </c>
      <c r="AV342" t="str">
        <f t="shared" si="178"/>
        <v xml:space="preserve">["NAME"] = { ["EN"] = "Class Deeds - Tier 8"; }; </v>
      </c>
      <c r="AW342" t="str">
        <f t="shared" si="179"/>
        <v/>
      </c>
      <c r="AX342" t="str">
        <f t="shared" si="180"/>
        <v/>
      </c>
      <c r="AY342" t="str">
        <f t="shared" si="181"/>
        <v/>
      </c>
      <c r="AZ342" t="str">
        <f t="shared" si="182"/>
        <v>};</v>
      </c>
    </row>
    <row r="343" spans="1:52" x14ac:dyDescent="0.25">
      <c r="A343">
        <v>1879458025</v>
      </c>
      <c r="C343" t="s">
        <v>3630</v>
      </c>
      <c r="D343" t="s">
        <v>22</v>
      </c>
      <c r="E343" t="s">
        <v>3604</v>
      </c>
      <c r="F343" t="s">
        <v>22</v>
      </c>
      <c r="O343">
        <v>1</v>
      </c>
      <c r="T343" t="str">
        <f t="shared" si="155"/>
        <v>[342] = {["ID"] = 1879458025; }; -- Following Through (Mariner)</v>
      </c>
      <c r="U343" s="1" t="str">
        <f t="shared" si="156"/>
        <v>[342] = {["ID"] = 1879458025; ["TYPE"] =  8; ["CRV"] = "Class";    ["SUBTYPE"] = 216;                        ["VXP"] = 0; ["LP"] =  0; ["REP"] = 0; ["FACTION"] = 1; ["TIER"] = 1;                      ["NAME"] = { ["EN"] = "Following Through"; }; };</v>
      </c>
      <c r="V343">
        <f t="shared" si="157"/>
        <v>342</v>
      </c>
      <c r="W343" t="str">
        <f t="shared" si="158"/>
        <v>[342] = {</v>
      </c>
      <c r="X343" t="str">
        <f t="shared" si="159"/>
        <v xml:space="preserve">["ID"] = 1879458025; </v>
      </c>
      <c r="Y343" t="str">
        <f t="shared" si="160"/>
        <v xml:space="preserve">["ID"] = 1879458025; </v>
      </c>
      <c r="Z343" t="str">
        <f t="shared" si="161"/>
        <v/>
      </c>
      <c r="AA343" t="str">
        <f t="shared" si="162"/>
        <v xml:space="preserve"> (Mariner)</v>
      </c>
      <c r="AB343" s="1" t="str">
        <f t="shared" si="163"/>
        <v/>
      </c>
      <c r="AC343">
        <f>VLOOKUP(D343,Type!A$2:B$16,2,FALSE)</f>
        <v>8</v>
      </c>
      <c r="AD343" t="str">
        <f t="shared" si="164"/>
        <v xml:space="preserve">["TYPE"] =  8; </v>
      </c>
      <c r="AE343" t="str">
        <f t="shared" si="165"/>
        <v xml:space="preserve">["CRV"] = "Class";    </v>
      </c>
      <c r="AF343">
        <f>IF(AND(F343="Class",NOT(ISBLANK(E343))),VLOOKUP(E343,Class!A$1:B$12,2,FALSE),"")</f>
        <v>216</v>
      </c>
      <c r="AG343" t="str">
        <f>IF(AND(F343="Vocation",NOT(ISBLANK(E343))),VLOOKUP(E343,Vocation!A$1:B$8,2,FALSE),"")</f>
        <v/>
      </c>
      <c r="AH343" t="str">
        <f>IF(
  LEN(AF343)=0,
    IF(
    LEN(AG343)=0,
    "  0",
    CONCATENATE(REPT(" ",Vocation!B$12-LEN(AG343)),AG343)),
  CONCATENATE(REPT(" ",Vocation!B$12-LEN(AF343)),AF343))</f>
        <v>216</v>
      </c>
      <c r="AI343" t="str">
        <f t="shared" si="166"/>
        <v xml:space="preserve">["SUBTYPE"] = 216; </v>
      </c>
      <c r="AJ343" t="str">
        <f t="shared" si="167"/>
        <v xml:space="preserve">                       </v>
      </c>
      <c r="AK343" t="str">
        <f t="shared" si="168"/>
        <v>0</v>
      </c>
      <c r="AL343" t="str">
        <f t="shared" si="169"/>
        <v xml:space="preserve">["VXP"] = 0; </v>
      </c>
      <c r="AM343" t="str">
        <f t="shared" si="170"/>
        <v>0</v>
      </c>
      <c r="AN343" t="str">
        <f t="shared" si="171"/>
        <v xml:space="preserve">["LP"] =  0; </v>
      </c>
      <c r="AO343" t="str">
        <f t="shared" si="172"/>
        <v>0</v>
      </c>
      <c r="AP343" t="str">
        <f t="shared" si="173"/>
        <v xml:space="preserve">["REP"] = 0; </v>
      </c>
      <c r="AQ343">
        <f>IF(LEN(L343)&gt;0,VLOOKUP(L343,Faction!A$2:B$77,2,FALSE),1)</f>
        <v>1</v>
      </c>
      <c r="AR343" t="str">
        <f t="shared" si="174"/>
        <v xml:space="preserve">["FACTION"] = 1; </v>
      </c>
      <c r="AS343" t="str">
        <f t="shared" si="175"/>
        <v xml:space="preserve">["TIER"] = 1; </v>
      </c>
      <c r="AT343" t="str">
        <f t="shared" si="176"/>
        <v xml:space="preserve">                     </v>
      </c>
      <c r="AU343" t="str">
        <f t="shared" si="177"/>
        <v/>
      </c>
      <c r="AV343" t="str">
        <f t="shared" si="178"/>
        <v xml:space="preserve">["NAME"] = { ["EN"] = "Following Through"; }; </v>
      </c>
      <c r="AW343" t="str">
        <f t="shared" si="179"/>
        <v/>
      </c>
      <c r="AX343" t="str">
        <f t="shared" si="180"/>
        <v/>
      </c>
      <c r="AY343" t="str">
        <f t="shared" si="181"/>
        <v/>
      </c>
      <c r="AZ343" t="str">
        <f t="shared" si="182"/>
        <v>};</v>
      </c>
    </row>
    <row r="344" spans="1:52" x14ac:dyDescent="0.25">
      <c r="A344">
        <v>1879458052</v>
      </c>
      <c r="C344" t="s">
        <v>3631</v>
      </c>
      <c r="D344" t="s">
        <v>22</v>
      </c>
      <c r="E344" t="s">
        <v>3604</v>
      </c>
      <c r="F344" t="s">
        <v>22</v>
      </c>
      <c r="O344">
        <v>1</v>
      </c>
      <c r="T344" t="str">
        <f t="shared" si="155"/>
        <v>[343] = {["ID"] = 1879458052; }; -- War Caller (Mariner)</v>
      </c>
      <c r="U344" s="1" t="str">
        <f t="shared" si="156"/>
        <v>[343] = {["ID"] = 1879458052; ["TYPE"] =  8; ["CRV"] = "Class";    ["SUBTYPE"] = 216;                        ["VXP"] = 0; ["LP"] =  0; ["REP"] = 0; ["FACTION"] = 1; ["TIER"] = 1;                      ["NAME"] = { ["EN"] = "War Caller"; }; };</v>
      </c>
      <c r="V344">
        <f t="shared" si="157"/>
        <v>343</v>
      </c>
      <c r="W344" t="str">
        <f t="shared" si="158"/>
        <v>[343] = {</v>
      </c>
      <c r="X344" t="str">
        <f t="shared" si="159"/>
        <v xml:space="preserve">["ID"] = 1879458052; </v>
      </c>
      <c r="Y344" t="str">
        <f t="shared" si="160"/>
        <v xml:space="preserve">["ID"] = 1879458052; </v>
      </c>
      <c r="Z344" t="str">
        <f t="shared" si="161"/>
        <v/>
      </c>
      <c r="AA344" t="str">
        <f t="shared" si="162"/>
        <v xml:space="preserve"> (Mariner)</v>
      </c>
      <c r="AB344" s="1" t="str">
        <f t="shared" si="163"/>
        <v/>
      </c>
      <c r="AC344">
        <f>VLOOKUP(D344,Type!A$2:B$16,2,FALSE)</f>
        <v>8</v>
      </c>
      <c r="AD344" t="str">
        <f t="shared" si="164"/>
        <v xml:space="preserve">["TYPE"] =  8; </v>
      </c>
      <c r="AE344" t="str">
        <f t="shared" si="165"/>
        <v xml:space="preserve">["CRV"] = "Class";    </v>
      </c>
      <c r="AF344">
        <f>IF(AND(F344="Class",NOT(ISBLANK(E344))),VLOOKUP(E344,Class!A$1:B$12,2,FALSE),"")</f>
        <v>216</v>
      </c>
      <c r="AG344" t="str">
        <f>IF(AND(F344="Vocation",NOT(ISBLANK(E344))),VLOOKUP(E344,Vocation!A$1:B$8,2,FALSE),"")</f>
        <v/>
      </c>
      <c r="AH344" t="str">
        <f>IF(
  LEN(AF344)=0,
    IF(
    LEN(AG344)=0,
    "  0",
    CONCATENATE(REPT(" ",Vocation!B$12-LEN(AG344)),AG344)),
  CONCATENATE(REPT(" ",Vocation!B$12-LEN(AF344)),AF344))</f>
        <v>216</v>
      </c>
      <c r="AI344" t="str">
        <f t="shared" si="166"/>
        <v xml:space="preserve">["SUBTYPE"] = 216; </v>
      </c>
      <c r="AJ344" t="str">
        <f t="shared" si="167"/>
        <v xml:space="preserve">                       </v>
      </c>
      <c r="AK344" t="str">
        <f t="shared" si="168"/>
        <v>0</v>
      </c>
      <c r="AL344" t="str">
        <f t="shared" si="169"/>
        <v xml:space="preserve">["VXP"] = 0; </v>
      </c>
      <c r="AM344" t="str">
        <f t="shared" si="170"/>
        <v>0</v>
      </c>
      <c r="AN344" t="str">
        <f t="shared" si="171"/>
        <v xml:space="preserve">["LP"] =  0; </v>
      </c>
      <c r="AO344" t="str">
        <f t="shared" si="172"/>
        <v>0</v>
      </c>
      <c r="AP344" t="str">
        <f t="shared" si="173"/>
        <v xml:space="preserve">["REP"] = 0; </v>
      </c>
      <c r="AQ344">
        <f>IF(LEN(L344)&gt;0,VLOOKUP(L344,Faction!A$2:B$77,2,FALSE),1)</f>
        <v>1</v>
      </c>
      <c r="AR344" t="str">
        <f t="shared" si="174"/>
        <v xml:space="preserve">["FACTION"] = 1; </v>
      </c>
      <c r="AS344" t="str">
        <f t="shared" si="175"/>
        <v xml:space="preserve">["TIER"] = 1; </v>
      </c>
      <c r="AT344" t="str">
        <f t="shared" si="176"/>
        <v xml:space="preserve">                     </v>
      </c>
      <c r="AU344" t="str">
        <f t="shared" si="177"/>
        <v/>
      </c>
      <c r="AV344" t="str">
        <f t="shared" si="178"/>
        <v xml:space="preserve">["NAME"] = { ["EN"] = "War Caller"; }; </v>
      </c>
      <c r="AW344" t="str">
        <f t="shared" si="179"/>
        <v/>
      </c>
      <c r="AX344" t="str">
        <f t="shared" si="180"/>
        <v/>
      </c>
      <c r="AY344" t="str">
        <f t="shared" si="181"/>
        <v/>
      </c>
      <c r="AZ344" t="str">
        <f t="shared" si="182"/>
        <v>};</v>
      </c>
    </row>
    <row r="345" spans="1:52" x14ac:dyDescent="0.25">
      <c r="A345">
        <v>1879277215</v>
      </c>
      <c r="B345">
        <v>368</v>
      </c>
      <c r="C345" s="2" t="s">
        <v>124</v>
      </c>
      <c r="D345" t="s">
        <v>22</v>
      </c>
      <c r="E345" t="s">
        <v>226</v>
      </c>
      <c r="F345" t="s">
        <v>22</v>
      </c>
      <c r="J345">
        <v>0</v>
      </c>
      <c r="M345" t="s">
        <v>2848</v>
      </c>
      <c r="N345" t="s">
        <v>2047</v>
      </c>
      <c r="O345">
        <v>0</v>
      </c>
      <c r="P345">
        <v>50</v>
      </c>
      <c r="T345" t="str">
        <f t="shared" si="155"/>
        <v>[344] = {["ID"] = 1879277215; }; -- Class Deeds - Tier 8 (Minstrel)</v>
      </c>
      <c r="U345" s="1" t="str">
        <f t="shared" si="156"/>
        <v>[344] = {["ID"] = 1879277215; ["SAVE_INDEX"] = 368; ["TYPE"] =  8; ["CRV"] = "Class";    ["SUBTYPE"] =  31;                        ["VXP"] = 0; ["LP"] =  0; ["REP"] = 0; ["FACTION"] = 1; ["TIER"] = 0; ["MIN_LVL"] =  "50"; ["NAME"] = { ["EN"] = "Class Deeds - Tier 8"; }; ["LORE"] = { ["EN"] = "Complete these three deeds to earn a Class Trait Point."; }; ["SUMMARY"] = { ["EN"] = "Complete Dauntless, Lyrics of Bravery, and Spectacular Finish"; }; };</v>
      </c>
      <c r="V345">
        <f t="shared" si="157"/>
        <v>344</v>
      </c>
      <c r="W345" t="str">
        <f t="shared" si="158"/>
        <v>[344] = {</v>
      </c>
      <c r="X345" t="str">
        <f t="shared" si="159"/>
        <v xml:space="preserve">["ID"] = 1879277215; </v>
      </c>
      <c r="Y345" t="str">
        <f t="shared" si="160"/>
        <v xml:space="preserve">["ID"] = 1879277215; </v>
      </c>
      <c r="Z345" t="str">
        <f t="shared" si="161"/>
        <v/>
      </c>
      <c r="AA345" t="str">
        <f t="shared" si="162"/>
        <v xml:space="preserve"> (Minstrel)</v>
      </c>
      <c r="AB345" s="1" t="str">
        <f t="shared" si="163"/>
        <v xml:space="preserve">["SAVE_INDEX"] = 368; </v>
      </c>
      <c r="AC345">
        <f>VLOOKUP(D345,Type!A$2:B$16,2,FALSE)</f>
        <v>8</v>
      </c>
      <c r="AD345" t="str">
        <f t="shared" si="164"/>
        <v xml:space="preserve">["TYPE"] =  8; </v>
      </c>
      <c r="AE345" t="str">
        <f t="shared" si="165"/>
        <v xml:space="preserve">["CRV"] = "Class";    </v>
      </c>
      <c r="AF345">
        <f>IF(AND(F345="Class",NOT(ISBLANK(E345))),VLOOKUP(E345,Class!A$1:B$12,2,FALSE),"")</f>
        <v>31</v>
      </c>
      <c r="AG345" t="str">
        <f>IF(AND(F345="Vocation",NOT(ISBLANK(E345))),VLOOKUP(E345,Vocation!A$1:B$8,2,FALSE),"")</f>
        <v/>
      </c>
      <c r="AH345" t="str">
        <f>IF(
  LEN(AF345)=0,
    IF(
    LEN(AG345)=0,
    "  0",
    CONCATENATE(REPT(" ",Vocation!B$12-LEN(AG345)),AG345)),
  CONCATENATE(REPT(" ",Vocation!B$12-LEN(AF345)),AF345))</f>
        <v xml:space="preserve"> 31</v>
      </c>
      <c r="AI345" t="str">
        <f t="shared" si="166"/>
        <v xml:space="preserve">["SUBTYPE"] =  31; </v>
      </c>
      <c r="AJ345" t="str">
        <f t="shared" si="167"/>
        <v xml:space="preserve">                       </v>
      </c>
      <c r="AK345" t="str">
        <f t="shared" si="168"/>
        <v>0</v>
      </c>
      <c r="AL345" t="str">
        <f t="shared" si="169"/>
        <v xml:space="preserve">["VXP"] = 0; </v>
      </c>
      <c r="AM345" t="str">
        <f t="shared" si="170"/>
        <v>0</v>
      </c>
      <c r="AN345" t="str">
        <f t="shared" si="171"/>
        <v xml:space="preserve">["LP"] =  0; </v>
      </c>
      <c r="AO345" t="str">
        <f t="shared" si="172"/>
        <v>0</v>
      </c>
      <c r="AP345" t="str">
        <f t="shared" si="173"/>
        <v xml:space="preserve">["REP"] = 0; </v>
      </c>
      <c r="AQ345">
        <f>IF(LEN(L345)&gt;0,VLOOKUP(L345,Faction!A$2:B$77,2,FALSE),1)</f>
        <v>1</v>
      </c>
      <c r="AR345" t="str">
        <f t="shared" si="174"/>
        <v xml:space="preserve">["FACTION"] = 1; </v>
      </c>
      <c r="AS345" t="str">
        <f t="shared" si="175"/>
        <v xml:space="preserve">["TIER"] = 0; </v>
      </c>
      <c r="AT345" t="str">
        <f t="shared" si="176"/>
        <v xml:space="preserve">["MIN_LVL"] =  "50"; </v>
      </c>
      <c r="AU345" t="str">
        <f t="shared" si="177"/>
        <v/>
      </c>
      <c r="AV345" t="str">
        <f t="shared" si="178"/>
        <v xml:space="preserve">["NAME"] = { ["EN"] = "Class Deeds - Tier 8"; }; </v>
      </c>
      <c r="AW345" t="str">
        <f t="shared" si="179"/>
        <v xml:space="preserve">["LORE"] = { ["EN"] = "Complete these three deeds to earn a Class Trait Point."; }; </v>
      </c>
      <c r="AX345" t="str">
        <f t="shared" si="180"/>
        <v xml:space="preserve">["SUMMARY"] = { ["EN"] = "Complete Dauntless, Lyrics of Bravery, and Spectacular Finish"; }; </v>
      </c>
      <c r="AY345" t="str">
        <f t="shared" si="181"/>
        <v/>
      </c>
      <c r="AZ345" t="str">
        <f t="shared" si="182"/>
        <v>};</v>
      </c>
    </row>
    <row r="346" spans="1:52" x14ac:dyDescent="0.25">
      <c r="A346">
        <v>1879277331</v>
      </c>
      <c r="B346">
        <v>219</v>
      </c>
      <c r="C346" t="s">
        <v>256</v>
      </c>
      <c r="D346" t="s">
        <v>22</v>
      </c>
      <c r="E346" t="s">
        <v>226</v>
      </c>
      <c r="F346" t="s">
        <v>22</v>
      </c>
      <c r="J346">
        <v>5</v>
      </c>
      <c r="M346" t="s">
        <v>259</v>
      </c>
      <c r="N346" t="s">
        <v>2070</v>
      </c>
      <c r="O346">
        <v>1</v>
      </c>
      <c r="P346">
        <v>40</v>
      </c>
      <c r="T346" t="str">
        <f t="shared" si="155"/>
        <v>[345] = {["ID"] = 1879277331; }; -- Dauntless (Minstrel)</v>
      </c>
      <c r="U346" s="1" t="str">
        <f t="shared" si="156"/>
        <v>[345] = {["ID"] = 1879277331; ["SAVE_INDEX"] = 219; ["TYPE"] =  8; ["CRV"] = "Class";    ["SUBTYPE"] =  31;                        ["VXP"] = 0; ["LP"] =  5; ["REP"] = 0; ["FACTION"] = 1; ["TIER"] = 1; ["MIN_LVL"] =  "40"; ["NAME"] = { ["EN"] = "Dauntless"; }; ["LORE"] = { ["EN"] = "Easing the fears of your allies is an important role in any fellowship."; }; ["SUMMARY"] = { ["EN"] = "Use Story of Courage 150 times"; }; };</v>
      </c>
      <c r="V346">
        <f t="shared" si="157"/>
        <v>345</v>
      </c>
      <c r="W346" t="str">
        <f t="shared" si="158"/>
        <v>[345] = {</v>
      </c>
      <c r="X346" t="str">
        <f t="shared" si="159"/>
        <v xml:space="preserve">["ID"] = 1879277331; </v>
      </c>
      <c r="Y346" t="str">
        <f t="shared" si="160"/>
        <v xml:space="preserve">["ID"] = 1879277331; </v>
      </c>
      <c r="Z346" t="str">
        <f t="shared" si="161"/>
        <v/>
      </c>
      <c r="AA346" t="str">
        <f t="shared" si="162"/>
        <v xml:space="preserve"> (Minstrel)</v>
      </c>
      <c r="AB346" s="1" t="str">
        <f t="shared" si="163"/>
        <v xml:space="preserve">["SAVE_INDEX"] = 219; </v>
      </c>
      <c r="AC346">
        <f>VLOOKUP(D346,Type!A$2:B$16,2,FALSE)</f>
        <v>8</v>
      </c>
      <c r="AD346" t="str">
        <f t="shared" si="164"/>
        <v xml:space="preserve">["TYPE"] =  8; </v>
      </c>
      <c r="AE346" t="str">
        <f t="shared" si="165"/>
        <v xml:space="preserve">["CRV"] = "Class";    </v>
      </c>
      <c r="AF346">
        <f>IF(AND(F346="Class",NOT(ISBLANK(E346))),VLOOKUP(E346,Class!A$1:B$12,2,FALSE),"")</f>
        <v>31</v>
      </c>
      <c r="AG346" t="str">
        <f>IF(AND(F346="Vocation",NOT(ISBLANK(E346))),VLOOKUP(E346,Vocation!A$1:B$8,2,FALSE),"")</f>
        <v/>
      </c>
      <c r="AH346" t="str">
        <f>IF(
  LEN(AF346)=0,
    IF(
    LEN(AG346)=0,
    "  0",
    CONCATENATE(REPT(" ",Vocation!B$12-LEN(AG346)),AG346)),
  CONCATENATE(REPT(" ",Vocation!B$12-LEN(AF346)),AF346))</f>
        <v xml:space="preserve"> 31</v>
      </c>
      <c r="AI346" t="str">
        <f t="shared" si="166"/>
        <v xml:space="preserve">["SUBTYPE"] =  31; </v>
      </c>
      <c r="AJ346" t="str">
        <f t="shared" si="167"/>
        <v xml:space="preserve">                       </v>
      </c>
      <c r="AK346" t="str">
        <f t="shared" si="168"/>
        <v>0</v>
      </c>
      <c r="AL346" t="str">
        <f t="shared" si="169"/>
        <v xml:space="preserve">["VXP"] = 0; </v>
      </c>
      <c r="AM346" t="str">
        <f t="shared" si="170"/>
        <v>5</v>
      </c>
      <c r="AN346" t="str">
        <f t="shared" si="171"/>
        <v xml:space="preserve">["LP"] =  5; </v>
      </c>
      <c r="AO346" t="str">
        <f t="shared" si="172"/>
        <v>0</v>
      </c>
      <c r="AP346" t="str">
        <f t="shared" si="173"/>
        <v xml:space="preserve">["REP"] = 0; </v>
      </c>
      <c r="AQ346">
        <f>IF(LEN(L346)&gt;0,VLOOKUP(L346,Faction!A$2:B$77,2,FALSE),1)</f>
        <v>1</v>
      </c>
      <c r="AR346" t="str">
        <f t="shared" si="174"/>
        <v xml:space="preserve">["FACTION"] = 1; </v>
      </c>
      <c r="AS346" t="str">
        <f t="shared" si="175"/>
        <v xml:space="preserve">["TIER"] = 1; </v>
      </c>
      <c r="AT346" t="str">
        <f t="shared" si="176"/>
        <v xml:space="preserve">["MIN_LVL"] =  "40"; </v>
      </c>
      <c r="AU346" t="str">
        <f t="shared" si="177"/>
        <v/>
      </c>
      <c r="AV346" t="str">
        <f t="shared" si="178"/>
        <v xml:space="preserve">["NAME"] = { ["EN"] = "Dauntless"; }; </v>
      </c>
      <c r="AW346" t="str">
        <f t="shared" si="179"/>
        <v xml:space="preserve">["LORE"] = { ["EN"] = "Easing the fears of your allies is an important role in any fellowship."; }; </v>
      </c>
      <c r="AX346" t="str">
        <f t="shared" si="180"/>
        <v xml:space="preserve">["SUMMARY"] = { ["EN"] = "Use Story of Courage 150 times"; }; </v>
      </c>
      <c r="AY346" t="str">
        <f t="shared" si="181"/>
        <v/>
      </c>
      <c r="AZ346" t="str">
        <f t="shared" si="182"/>
        <v>};</v>
      </c>
    </row>
    <row r="347" spans="1:52" x14ac:dyDescent="0.25">
      <c r="A347">
        <v>1879277333</v>
      </c>
      <c r="B347">
        <v>220</v>
      </c>
      <c r="C347" t="s">
        <v>257</v>
      </c>
      <c r="D347" t="s">
        <v>22</v>
      </c>
      <c r="E347" t="s">
        <v>226</v>
      </c>
      <c r="F347" t="s">
        <v>22</v>
      </c>
      <c r="J347">
        <v>5</v>
      </c>
      <c r="M347" t="s">
        <v>260</v>
      </c>
      <c r="N347" t="s">
        <v>1990</v>
      </c>
      <c r="O347">
        <v>1</v>
      </c>
      <c r="P347">
        <v>50</v>
      </c>
      <c r="T347" t="str">
        <f t="shared" si="155"/>
        <v>[346] = {["ID"] = 1879277333; }; -- Lyrics of Bravery (Minstrel)</v>
      </c>
      <c r="U347" s="1" t="str">
        <f t="shared" si="156"/>
        <v>[346] = {["ID"] = 1879277333; ["SAVE_INDEX"] = 220; ["TYPE"] =  8; ["CRV"] = "Class";    ["SUBTYPE"] =  31;                        ["VXP"] = 0; ["LP"] =  5; ["REP"] = 0; ["FACTION"] = 1; ["TIER"] = 1; ["MIN_LVL"] =  "50"; ["NAME"] = { ["EN"] = "Lyrics of Bravery"; }; ["LORE"] = { ["EN"] = "Become a master of your own will, and you will not so easily fall under the sway of others."; }; ["SUMMARY"] = { ["EN"] = "Use Anthem of Composure 1,000 times"; }; };</v>
      </c>
      <c r="V347">
        <f t="shared" si="157"/>
        <v>346</v>
      </c>
      <c r="W347" t="str">
        <f t="shared" si="158"/>
        <v>[346] = {</v>
      </c>
      <c r="X347" t="str">
        <f t="shared" si="159"/>
        <v xml:space="preserve">["ID"] = 1879277333; </v>
      </c>
      <c r="Y347" t="str">
        <f t="shared" si="160"/>
        <v xml:space="preserve">["ID"] = 1879277333; </v>
      </c>
      <c r="Z347" t="str">
        <f t="shared" si="161"/>
        <v/>
      </c>
      <c r="AA347" t="str">
        <f t="shared" si="162"/>
        <v xml:space="preserve"> (Minstrel)</v>
      </c>
      <c r="AB347" s="1" t="str">
        <f t="shared" si="163"/>
        <v xml:space="preserve">["SAVE_INDEX"] = 220; </v>
      </c>
      <c r="AC347">
        <f>VLOOKUP(D347,Type!A$2:B$16,2,FALSE)</f>
        <v>8</v>
      </c>
      <c r="AD347" t="str">
        <f t="shared" si="164"/>
        <v xml:space="preserve">["TYPE"] =  8; </v>
      </c>
      <c r="AE347" t="str">
        <f t="shared" si="165"/>
        <v xml:space="preserve">["CRV"] = "Class";    </v>
      </c>
      <c r="AF347">
        <f>IF(AND(F347="Class",NOT(ISBLANK(E347))),VLOOKUP(E347,Class!A$1:B$12,2,FALSE),"")</f>
        <v>31</v>
      </c>
      <c r="AG347" t="str">
        <f>IF(AND(F347="Vocation",NOT(ISBLANK(E347))),VLOOKUP(E347,Vocation!A$1:B$8,2,FALSE),"")</f>
        <v/>
      </c>
      <c r="AH347" t="str">
        <f>IF(
  LEN(AF347)=0,
    IF(
    LEN(AG347)=0,
    "  0",
    CONCATENATE(REPT(" ",Vocation!B$12-LEN(AG347)),AG347)),
  CONCATENATE(REPT(" ",Vocation!B$12-LEN(AF347)),AF347))</f>
        <v xml:space="preserve"> 31</v>
      </c>
      <c r="AI347" t="str">
        <f t="shared" si="166"/>
        <v xml:space="preserve">["SUBTYPE"] =  31; </v>
      </c>
      <c r="AJ347" t="str">
        <f t="shared" si="167"/>
        <v xml:space="preserve">                       </v>
      </c>
      <c r="AK347" t="str">
        <f t="shared" si="168"/>
        <v>0</v>
      </c>
      <c r="AL347" t="str">
        <f t="shared" si="169"/>
        <v xml:space="preserve">["VXP"] = 0; </v>
      </c>
      <c r="AM347" t="str">
        <f t="shared" si="170"/>
        <v>5</v>
      </c>
      <c r="AN347" t="str">
        <f t="shared" si="171"/>
        <v xml:space="preserve">["LP"] =  5; </v>
      </c>
      <c r="AO347" t="str">
        <f t="shared" si="172"/>
        <v>0</v>
      </c>
      <c r="AP347" t="str">
        <f t="shared" si="173"/>
        <v xml:space="preserve">["REP"] = 0; </v>
      </c>
      <c r="AQ347">
        <f>IF(LEN(L347)&gt;0,VLOOKUP(L347,Faction!A$2:B$77,2,FALSE),1)</f>
        <v>1</v>
      </c>
      <c r="AR347" t="str">
        <f t="shared" si="174"/>
        <v xml:space="preserve">["FACTION"] = 1; </v>
      </c>
      <c r="AS347" t="str">
        <f t="shared" si="175"/>
        <v xml:space="preserve">["TIER"] = 1; </v>
      </c>
      <c r="AT347" t="str">
        <f t="shared" si="176"/>
        <v xml:space="preserve">["MIN_LVL"] =  "50"; </v>
      </c>
      <c r="AU347" t="str">
        <f t="shared" si="177"/>
        <v/>
      </c>
      <c r="AV347" t="str">
        <f t="shared" si="178"/>
        <v xml:space="preserve">["NAME"] = { ["EN"] = "Lyrics of Bravery"; }; </v>
      </c>
      <c r="AW347" t="str">
        <f t="shared" si="179"/>
        <v xml:space="preserve">["LORE"] = { ["EN"] = "Become a master of your own will, and you will not so easily fall under the sway of others."; }; </v>
      </c>
      <c r="AX347" t="str">
        <f t="shared" si="180"/>
        <v xml:space="preserve">["SUMMARY"] = { ["EN"] = "Use Anthem of Composure 1,000 times"; }; </v>
      </c>
      <c r="AY347" t="str">
        <f t="shared" si="181"/>
        <v/>
      </c>
      <c r="AZ347" t="str">
        <f t="shared" si="182"/>
        <v>};</v>
      </c>
    </row>
    <row r="348" spans="1:52" x14ac:dyDescent="0.25">
      <c r="A348">
        <v>1879277335</v>
      </c>
      <c r="B348">
        <v>221</v>
      </c>
      <c r="C348" t="s">
        <v>258</v>
      </c>
      <c r="D348" t="s">
        <v>22</v>
      </c>
      <c r="E348" t="s">
        <v>226</v>
      </c>
      <c r="F348" t="s">
        <v>22</v>
      </c>
      <c r="J348">
        <v>5</v>
      </c>
      <c r="M348" t="s">
        <v>261</v>
      </c>
      <c r="N348" t="s">
        <v>2071</v>
      </c>
      <c r="O348">
        <v>1</v>
      </c>
      <c r="P348">
        <v>50</v>
      </c>
      <c r="T348" t="str">
        <f t="shared" si="155"/>
        <v>[347] = {["ID"] = 1879277335; }; -- Spectacular Finish (Minstrel)</v>
      </c>
      <c r="U348" s="1" t="str">
        <f t="shared" si="156"/>
        <v>[347] = {["ID"] = 1879277335; ["SAVE_INDEX"] = 221; ["TYPE"] =  8; ["CRV"] = "Class";    ["SUBTYPE"] =  31;                        ["VXP"] = 0; ["LP"] =  5; ["REP"] = 0; ["FACTION"] = 1; ["TIER"] = 1; ["MIN_LVL"] =  "50"; ["NAME"] = { ["EN"] = "Spectacular Finish"; }; ["LORE"] = { ["EN"] = "A strong finish makes your words and melodies all the more potent."; }; ["SUMMARY"] = { ["EN"] = "Critically Hit with any Coda skill 250 times"; }; };</v>
      </c>
      <c r="V348">
        <f t="shared" si="157"/>
        <v>347</v>
      </c>
      <c r="W348" t="str">
        <f t="shared" si="158"/>
        <v>[347] = {</v>
      </c>
      <c r="X348" t="str">
        <f t="shared" si="159"/>
        <v xml:space="preserve">["ID"] = 1879277335; </v>
      </c>
      <c r="Y348" t="str">
        <f t="shared" si="160"/>
        <v xml:space="preserve">["ID"] = 1879277335; </v>
      </c>
      <c r="Z348" t="str">
        <f t="shared" si="161"/>
        <v/>
      </c>
      <c r="AA348" t="str">
        <f t="shared" si="162"/>
        <v xml:space="preserve"> (Minstrel)</v>
      </c>
      <c r="AB348" s="1" t="str">
        <f t="shared" si="163"/>
        <v xml:space="preserve">["SAVE_INDEX"] = 221; </v>
      </c>
      <c r="AC348">
        <f>VLOOKUP(D348,Type!A$2:B$16,2,FALSE)</f>
        <v>8</v>
      </c>
      <c r="AD348" t="str">
        <f t="shared" si="164"/>
        <v xml:space="preserve">["TYPE"] =  8; </v>
      </c>
      <c r="AE348" t="str">
        <f t="shared" si="165"/>
        <v xml:space="preserve">["CRV"] = "Class";    </v>
      </c>
      <c r="AF348">
        <f>IF(AND(F348="Class",NOT(ISBLANK(E348))),VLOOKUP(E348,Class!A$1:B$12,2,FALSE),"")</f>
        <v>31</v>
      </c>
      <c r="AG348" t="str">
        <f>IF(AND(F348="Vocation",NOT(ISBLANK(E348))),VLOOKUP(E348,Vocation!A$1:B$8,2,FALSE),"")</f>
        <v/>
      </c>
      <c r="AH348" t="str">
        <f>IF(
  LEN(AF348)=0,
    IF(
    LEN(AG348)=0,
    "  0",
    CONCATENATE(REPT(" ",Vocation!B$12-LEN(AG348)),AG348)),
  CONCATENATE(REPT(" ",Vocation!B$12-LEN(AF348)),AF348))</f>
        <v xml:space="preserve"> 31</v>
      </c>
      <c r="AI348" t="str">
        <f t="shared" si="166"/>
        <v xml:space="preserve">["SUBTYPE"] =  31; </v>
      </c>
      <c r="AJ348" t="str">
        <f t="shared" si="167"/>
        <v xml:space="preserve">                       </v>
      </c>
      <c r="AK348" t="str">
        <f t="shared" si="168"/>
        <v>0</v>
      </c>
      <c r="AL348" t="str">
        <f t="shared" si="169"/>
        <v xml:space="preserve">["VXP"] = 0; </v>
      </c>
      <c r="AM348" t="str">
        <f t="shared" si="170"/>
        <v>5</v>
      </c>
      <c r="AN348" t="str">
        <f t="shared" si="171"/>
        <v xml:space="preserve">["LP"] =  5; </v>
      </c>
      <c r="AO348" t="str">
        <f t="shared" si="172"/>
        <v>0</v>
      </c>
      <c r="AP348" t="str">
        <f t="shared" si="173"/>
        <v xml:space="preserve">["REP"] = 0; </v>
      </c>
      <c r="AQ348">
        <f>IF(LEN(L348)&gt;0,VLOOKUP(L348,Faction!A$2:B$77,2,FALSE),1)</f>
        <v>1</v>
      </c>
      <c r="AR348" t="str">
        <f t="shared" si="174"/>
        <v xml:space="preserve">["FACTION"] = 1; </v>
      </c>
      <c r="AS348" t="str">
        <f t="shared" si="175"/>
        <v xml:space="preserve">["TIER"] = 1; </v>
      </c>
      <c r="AT348" t="str">
        <f t="shared" si="176"/>
        <v xml:space="preserve">["MIN_LVL"] =  "50"; </v>
      </c>
      <c r="AU348" t="str">
        <f t="shared" si="177"/>
        <v/>
      </c>
      <c r="AV348" t="str">
        <f t="shared" si="178"/>
        <v xml:space="preserve">["NAME"] = { ["EN"] = "Spectacular Finish"; }; </v>
      </c>
      <c r="AW348" t="str">
        <f t="shared" si="179"/>
        <v xml:space="preserve">["LORE"] = { ["EN"] = "A strong finish makes your words and melodies all the more potent."; }; </v>
      </c>
      <c r="AX348" t="str">
        <f t="shared" si="180"/>
        <v xml:space="preserve">["SUMMARY"] = { ["EN"] = "Critically Hit with any Coda skill 250 times"; }; </v>
      </c>
      <c r="AY348" t="str">
        <f t="shared" si="181"/>
        <v/>
      </c>
      <c r="AZ348" t="str">
        <f t="shared" si="182"/>
        <v>};</v>
      </c>
    </row>
    <row r="349" spans="1:52" x14ac:dyDescent="0.25">
      <c r="A349">
        <v>1879277218</v>
      </c>
      <c r="B349">
        <v>369</v>
      </c>
      <c r="C349" s="2" t="s">
        <v>124</v>
      </c>
      <c r="D349" t="s">
        <v>22</v>
      </c>
      <c r="E349" t="s">
        <v>291</v>
      </c>
      <c r="F349" t="s">
        <v>22</v>
      </c>
      <c r="J349">
        <v>0</v>
      </c>
      <c r="M349" t="s">
        <v>2849</v>
      </c>
      <c r="N349" t="s">
        <v>2047</v>
      </c>
      <c r="O349">
        <v>0</v>
      </c>
      <c r="P349">
        <v>50</v>
      </c>
      <c r="T349" t="str">
        <f t="shared" si="155"/>
        <v>[348] = {["ID"] = 1879277218; }; -- Class Deeds - Tier 8 (Rune-keeper)</v>
      </c>
      <c r="U349" s="1" t="str">
        <f t="shared" si="156"/>
        <v>[348] = {["ID"] = 1879277218; ["SAVE_INDEX"] = 369; ["TYPE"] =  8; ["CRV"] = "Class";    ["SUBTYPE"] = 193;                        ["VXP"] = 0; ["LP"] =  0; ["REP"] = 0; ["FACTION"] = 1; ["TIER"] = 0; ["MIN_LVL"] =  "50"; ["NAME"] = { ["EN"] = "Class Deeds - Tier 8"; }; ["LORE"] = { ["EN"] = "Complete these three deeds to earn a Class Trait Point."; }; ["SUMMARY"] = { ["EN"] = "Complete Armour of Exaltation, Master of Tragedy, and Wordsmith"; }; };</v>
      </c>
      <c r="V349">
        <f t="shared" si="157"/>
        <v>348</v>
      </c>
      <c r="W349" t="str">
        <f t="shared" si="158"/>
        <v>[348] = {</v>
      </c>
      <c r="X349" t="str">
        <f t="shared" si="159"/>
        <v xml:space="preserve">["ID"] = 1879277218; </v>
      </c>
      <c r="Y349" t="str">
        <f t="shared" si="160"/>
        <v xml:space="preserve">["ID"] = 1879277218; </v>
      </c>
      <c r="Z349" t="str">
        <f t="shared" si="161"/>
        <v/>
      </c>
      <c r="AA349" t="str">
        <f t="shared" si="162"/>
        <v xml:space="preserve"> (Rune-keeper)</v>
      </c>
      <c r="AB349" s="1" t="str">
        <f t="shared" si="163"/>
        <v xml:space="preserve">["SAVE_INDEX"] = 369; </v>
      </c>
      <c r="AC349">
        <f>VLOOKUP(D349,Type!A$2:B$16,2,FALSE)</f>
        <v>8</v>
      </c>
      <c r="AD349" t="str">
        <f t="shared" si="164"/>
        <v xml:space="preserve">["TYPE"] =  8; </v>
      </c>
      <c r="AE349" t="str">
        <f t="shared" si="165"/>
        <v xml:space="preserve">["CRV"] = "Class";    </v>
      </c>
      <c r="AF349">
        <f>IF(AND(F349="Class",NOT(ISBLANK(E349))),VLOOKUP(E349,Class!A$1:B$12,2,FALSE),"")</f>
        <v>193</v>
      </c>
      <c r="AG349" t="str">
        <f>IF(AND(F349="Vocation",NOT(ISBLANK(E349))),VLOOKUP(E349,Vocation!A$1:B$8,2,FALSE),"")</f>
        <v/>
      </c>
      <c r="AH349" t="str">
        <f>IF(
  LEN(AF349)=0,
    IF(
    LEN(AG349)=0,
    "  0",
    CONCATENATE(REPT(" ",Vocation!B$12-LEN(AG349)),AG349)),
  CONCATENATE(REPT(" ",Vocation!B$12-LEN(AF349)),AF349))</f>
        <v>193</v>
      </c>
      <c r="AI349" t="str">
        <f t="shared" si="166"/>
        <v xml:space="preserve">["SUBTYPE"] = 193; </v>
      </c>
      <c r="AJ349" t="str">
        <f t="shared" si="167"/>
        <v xml:space="preserve">                       </v>
      </c>
      <c r="AK349" t="str">
        <f t="shared" si="168"/>
        <v>0</v>
      </c>
      <c r="AL349" t="str">
        <f t="shared" si="169"/>
        <v xml:space="preserve">["VXP"] = 0; </v>
      </c>
      <c r="AM349" t="str">
        <f t="shared" si="170"/>
        <v>0</v>
      </c>
      <c r="AN349" t="str">
        <f t="shared" si="171"/>
        <v xml:space="preserve">["LP"] =  0; </v>
      </c>
      <c r="AO349" t="str">
        <f t="shared" si="172"/>
        <v>0</v>
      </c>
      <c r="AP349" t="str">
        <f t="shared" si="173"/>
        <v xml:space="preserve">["REP"] = 0; </v>
      </c>
      <c r="AQ349">
        <f>IF(LEN(L349)&gt;0,VLOOKUP(L349,Faction!A$2:B$77,2,FALSE),1)</f>
        <v>1</v>
      </c>
      <c r="AR349" t="str">
        <f t="shared" si="174"/>
        <v xml:space="preserve">["FACTION"] = 1; </v>
      </c>
      <c r="AS349" t="str">
        <f t="shared" si="175"/>
        <v xml:space="preserve">["TIER"] = 0; </v>
      </c>
      <c r="AT349" t="str">
        <f t="shared" si="176"/>
        <v xml:space="preserve">["MIN_LVL"] =  "50"; </v>
      </c>
      <c r="AU349" t="str">
        <f t="shared" si="177"/>
        <v/>
      </c>
      <c r="AV349" t="str">
        <f t="shared" si="178"/>
        <v xml:space="preserve">["NAME"] = { ["EN"] = "Class Deeds - Tier 8"; }; </v>
      </c>
      <c r="AW349" t="str">
        <f t="shared" si="179"/>
        <v xml:space="preserve">["LORE"] = { ["EN"] = "Complete these three deeds to earn a Class Trait Point."; }; </v>
      </c>
      <c r="AX349" t="str">
        <f t="shared" si="180"/>
        <v xml:space="preserve">["SUMMARY"] = { ["EN"] = "Complete Armour of Exaltation, Master of Tragedy, and Wordsmith"; }; </v>
      </c>
      <c r="AY349" t="str">
        <f t="shared" si="181"/>
        <v/>
      </c>
      <c r="AZ349" t="str">
        <f t="shared" si="182"/>
        <v>};</v>
      </c>
    </row>
    <row r="350" spans="1:52" x14ac:dyDescent="0.25">
      <c r="A350">
        <v>1879278976</v>
      </c>
      <c r="B350">
        <v>222</v>
      </c>
      <c r="C350" t="s">
        <v>440</v>
      </c>
      <c r="D350" t="s">
        <v>22</v>
      </c>
      <c r="E350" t="s">
        <v>291</v>
      </c>
      <c r="F350" t="s">
        <v>22</v>
      </c>
      <c r="J350">
        <v>5</v>
      </c>
      <c r="M350" t="s">
        <v>3097</v>
      </c>
      <c r="N350" t="s">
        <v>2955</v>
      </c>
      <c r="O350">
        <v>1</v>
      </c>
      <c r="P350">
        <v>50</v>
      </c>
      <c r="T350" t="str">
        <f t="shared" si="155"/>
        <v>[349] = {["ID"] = 1879278976; }; -- Armour of Exaltation (Rune-keeper)</v>
      </c>
      <c r="U350" s="1" t="str">
        <f t="shared" si="156"/>
        <v>[349] = {["ID"] = 1879278976; ["SAVE_INDEX"] = 222; ["TYPE"] =  8; ["CRV"] = "Class";    ["SUBTYPE"] = 193;                        ["VXP"] = 0; ["LP"] =  5; ["REP"] = 0; ["FACTION"] = 1; ["TIER"] = 1; ["MIN_LVL"] =  "50"; ["NAME"] = { ["EN"] = "Armour of Exaltation"; }; ["LORE"] = { ["EN"] = "Protecting oneself in battle is paramount when dealing with the monsters of Middle-earth."; }; ["SUMMARY"] = { ["EN"] = "Use Armour of The Elements 50 times"; }; };</v>
      </c>
      <c r="V350">
        <f t="shared" si="157"/>
        <v>349</v>
      </c>
      <c r="W350" t="str">
        <f t="shared" si="158"/>
        <v>[349] = {</v>
      </c>
      <c r="X350" t="str">
        <f t="shared" si="159"/>
        <v xml:space="preserve">["ID"] = 1879278976; </v>
      </c>
      <c r="Y350" t="str">
        <f t="shared" si="160"/>
        <v xml:space="preserve">["ID"] = 1879278976; </v>
      </c>
      <c r="Z350" t="str">
        <f t="shared" si="161"/>
        <v/>
      </c>
      <c r="AA350" t="str">
        <f t="shared" si="162"/>
        <v xml:space="preserve"> (Rune-keeper)</v>
      </c>
      <c r="AB350" s="1" t="str">
        <f t="shared" si="163"/>
        <v xml:space="preserve">["SAVE_INDEX"] = 222; </v>
      </c>
      <c r="AC350">
        <f>VLOOKUP(D350,Type!A$2:B$16,2,FALSE)</f>
        <v>8</v>
      </c>
      <c r="AD350" t="str">
        <f t="shared" si="164"/>
        <v xml:space="preserve">["TYPE"] =  8; </v>
      </c>
      <c r="AE350" t="str">
        <f t="shared" si="165"/>
        <v xml:space="preserve">["CRV"] = "Class";    </v>
      </c>
      <c r="AF350">
        <f>IF(AND(F350="Class",NOT(ISBLANK(E350))),VLOOKUP(E350,Class!A$1:B$12,2,FALSE),"")</f>
        <v>193</v>
      </c>
      <c r="AG350" t="str">
        <f>IF(AND(F350="Vocation",NOT(ISBLANK(E350))),VLOOKUP(E350,Vocation!A$1:B$8,2,FALSE),"")</f>
        <v/>
      </c>
      <c r="AH350" t="str">
        <f>IF(
  LEN(AF350)=0,
    IF(
    LEN(AG350)=0,
    "  0",
    CONCATENATE(REPT(" ",Vocation!B$12-LEN(AG350)),AG350)),
  CONCATENATE(REPT(" ",Vocation!B$12-LEN(AF350)),AF350))</f>
        <v>193</v>
      </c>
      <c r="AI350" t="str">
        <f t="shared" si="166"/>
        <v xml:space="preserve">["SUBTYPE"] = 193; </v>
      </c>
      <c r="AJ350" t="str">
        <f t="shared" si="167"/>
        <v xml:space="preserve">                       </v>
      </c>
      <c r="AK350" t="str">
        <f t="shared" si="168"/>
        <v>0</v>
      </c>
      <c r="AL350" t="str">
        <f t="shared" si="169"/>
        <v xml:space="preserve">["VXP"] = 0; </v>
      </c>
      <c r="AM350" t="str">
        <f t="shared" si="170"/>
        <v>5</v>
      </c>
      <c r="AN350" t="str">
        <f t="shared" si="171"/>
        <v xml:space="preserve">["LP"] =  5; </v>
      </c>
      <c r="AO350" t="str">
        <f t="shared" si="172"/>
        <v>0</v>
      </c>
      <c r="AP350" t="str">
        <f t="shared" si="173"/>
        <v xml:space="preserve">["REP"] = 0; </v>
      </c>
      <c r="AQ350">
        <f>IF(LEN(L350)&gt;0,VLOOKUP(L350,Faction!A$2:B$77,2,FALSE),1)</f>
        <v>1</v>
      </c>
      <c r="AR350" t="str">
        <f t="shared" si="174"/>
        <v xml:space="preserve">["FACTION"] = 1; </v>
      </c>
      <c r="AS350" t="str">
        <f t="shared" si="175"/>
        <v xml:space="preserve">["TIER"] = 1; </v>
      </c>
      <c r="AT350" t="str">
        <f t="shared" si="176"/>
        <v xml:space="preserve">["MIN_LVL"] =  "50"; </v>
      </c>
      <c r="AU350" t="str">
        <f t="shared" si="177"/>
        <v/>
      </c>
      <c r="AV350" t="str">
        <f t="shared" si="178"/>
        <v xml:space="preserve">["NAME"] = { ["EN"] = "Armour of Exaltation"; }; </v>
      </c>
      <c r="AW350" t="str">
        <f t="shared" si="179"/>
        <v xml:space="preserve">["LORE"] = { ["EN"] = "Protecting oneself in battle is paramount when dealing with the monsters of Middle-earth."; }; </v>
      </c>
      <c r="AX350" t="str">
        <f t="shared" si="180"/>
        <v xml:space="preserve">["SUMMARY"] = { ["EN"] = "Use Armour of The Elements 50 times"; }; </v>
      </c>
      <c r="AY350" t="str">
        <f t="shared" si="181"/>
        <v/>
      </c>
      <c r="AZ350" t="str">
        <f t="shared" si="182"/>
        <v>};</v>
      </c>
    </row>
    <row r="351" spans="1:52" x14ac:dyDescent="0.25">
      <c r="A351">
        <v>1879278973</v>
      </c>
      <c r="B351">
        <v>223</v>
      </c>
      <c r="C351" t="s">
        <v>441</v>
      </c>
      <c r="D351" t="s">
        <v>22</v>
      </c>
      <c r="E351" t="s">
        <v>291</v>
      </c>
      <c r="F351" t="s">
        <v>22</v>
      </c>
      <c r="J351">
        <v>5</v>
      </c>
      <c r="M351" t="s">
        <v>494</v>
      </c>
      <c r="N351" t="s">
        <v>2026</v>
      </c>
      <c r="O351">
        <v>1</v>
      </c>
      <c r="P351">
        <v>50</v>
      </c>
      <c r="T351" t="str">
        <f t="shared" si="155"/>
        <v>[350] = {["ID"] = 1879278973; }; -- Master of Tragedy (Rune-keeper)</v>
      </c>
      <c r="U351" s="1" t="str">
        <f t="shared" si="156"/>
        <v>[350] = {["ID"] = 1879278973; ["SAVE_INDEX"] = 223; ["TYPE"] =  8; ["CRV"] = "Class";    ["SUBTYPE"] = 193;                        ["VXP"] = 0; ["LP"] =  5; ["REP"] = 0; ["FACTION"] = 1; ["TIER"] = 1; ["MIN_LVL"] =  "50"; ["NAME"] = { ["EN"] = "Master of Tragedy"; }; ["LORE"] = { ["EN"] = "Your studies in the construction of tragedy can have tremendous impact upon your foes."; }; ["SUMMARY"] = { ["EN"] = "Critically hit with 'Fury of Storm' skills 500 times."; }; };</v>
      </c>
      <c r="V351">
        <f t="shared" si="157"/>
        <v>350</v>
      </c>
      <c r="W351" t="str">
        <f t="shared" si="158"/>
        <v>[350] = {</v>
      </c>
      <c r="X351" t="str">
        <f t="shared" si="159"/>
        <v xml:space="preserve">["ID"] = 1879278973; </v>
      </c>
      <c r="Y351" t="str">
        <f t="shared" si="160"/>
        <v xml:space="preserve">["ID"] = 1879278973; </v>
      </c>
      <c r="Z351" t="str">
        <f t="shared" si="161"/>
        <v/>
      </c>
      <c r="AA351" t="str">
        <f t="shared" si="162"/>
        <v xml:space="preserve"> (Rune-keeper)</v>
      </c>
      <c r="AB351" s="1" t="str">
        <f t="shared" si="163"/>
        <v xml:space="preserve">["SAVE_INDEX"] = 223; </v>
      </c>
      <c r="AC351">
        <f>VLOOKUP(D351,Type!A$2:B$16,2,FALSE)</f>
        <v>8</v>
      </c>
      <c r="AD351" t="str">
        <f t="shared" si="164"/>
        <v xml:space="preserve">["TYPE"] =  8; </v>
      </c>
      <c r="AE351" t="str">
        <f t="shared" si="165"/>
        <v xml:space="preserve">["CRV"] = "Class";    </v>
      </c>
      <c r="AF351">
        <f>IF(AND(F351="Class",NOT(ISBLANK(E351))),VLOOKUP(E351,Class!A$1:B$12,2,FALSE),"")</f>
        <v>193</v>
      </c>
      <c r="AG351" t="str">
        <f>IF(AND(F351="Vocation",NOT(ISBLANK(E351))),VLOOKUP(E351,Vocation!A$1:B$8,2,FALSE),"")</f>
        <v/>
      </c>
      <c r="AH351" t="str">
        <f>IF(
  LEN(AF351)=0,
    IF(
    LEN(AG351)=0,
    "  0",
    CONCATENATE(REPT(" ",Vocation!B$12-LEN(AG351)),AG351)),
  CONCATENATE(REPT(" ",Vocation!B$12-LEN(AF351)),AF351))</f>
        <v>193</v>
      </c>
      <c r="AI351" t="str">
        <f t="shared" si="166"/>
        <v xml:space="preserve">["SUBTYPE"] = 193; </v>
      </c>
      <c r="AJ351" t="str">
        <f t="shared" si="167"/>
        <v xml:space="preserve">                       </v>
      </c>
      <c r="AK351" t="str">
        <f t="shared" si="168"/>
        <v>0</v>
      </c>
      <c r="AL351" t="str">
        <f t="shared" si="169"/>
        <v xml:space="preserve">["VXP"] = 0; </v>
      </c>
      <c r="AM351" t="str">
        <f t="shared" si="170"/>
        <v>5</v>
      </c>
      <c r="AN351" t="str">
        <f t="shared" si="171"/>
        <v xml:space="preserve">["LP"] =  5; </v>
      </c>
      <c r="AO351" t="str">
        <f t="shared" si="172"/>
        <v>0</v>
      </c>
      <c r="AP351" t="str">
        <f t="shared" si="173"/>
        <v xml:space="preserve">["REP"] = 0; </v>
      </c>
      <c r="AQ351">
        <f>IF(LEN(L351)&gt;0,VLOOKUP(L351,Faction!A$2:B$77,2,FALSE),1)</f>
        <v>1</v>
      </c>
      <c r="AR351" t="str">
        <f t="shared" si="174"/>
        <v xml:space="preserve">["FACTION"] = 1; </v>
      </c>
      <c r="AS351" t="str">
        <f t="shared" si="175"/>
        <v xml:space="preserve">["TIER"] = 1; </v>
      </c>
      <c r="AT351" t="str">
        <f t="shared" si="176"/>
        <v xml:space="preserve">["MIN_LVL"] =  "50"; </v>
      </c>
      <c r="AU351" t="str">
        <f t="shared" si="177"/>
        <v/>
      </c>
      <c r="AV351" t="str">
        <f t="shared" si="178"/>
        <v xml:space="preserve">["NAME"] = { ["EN"] = "Master of Tragedy"; }; </v>
      </c>
      <c r="AW351" t="str">
        <f t="shared" si="179"/>
        <v xml:space="preserve">["LORE"] = { ["EN"] = "Your studies in the construction of tragedy can have tremendous impact upon your foes."; }; </v>
      </c>
      <c r="AX351" t="str">
        <f t="shared" si="180"/>
        <v xml:space="preserve">["SUMMARY"] = { ["EN"] = "Critically hit with 'Fury of Storm' skills 500 times."; }; </v>
      </c>
      <c r="AY351" t="str">
        <f t="shared" si="181"/>
        <v/>
      </c>
      <c r="AZ351" t="str">
        <f t="shared" si="182"/>
        <v>};</v>
      </c>
    </row>
    <row r="352" spans="1:52" x14ac:dyDescent="0.25">
      <c r="A352">
        <v>1879278975</v>
      </c>
      <c r="B352">
        <v>224</v>
      </c>
      <c r="C352" t="s">
        <v>442</v>
      </c>
      <c r="D352" t="s">
        <v>22</v>
      </c>
      <c r="E352" t="s">
        <v>291</v>
      </c>
      <c r="F352" t="s">
        <v>22</v>
      </c>
      <c r="J352">
        <v>5</v>
      </c>
      <c r="M352" t="s">
        <v>443</v>
      </c>
      <c r="N352" t="s">
        <v>2306</v>
      </c>
      <c r="O352">
        <v>1</v>
      </c>
      <c r="P352">
        <v>50</v>
      </c>
      <c r="T352" t="str">
        <f t="shared" si="155"/>
        <v>[351] = {["ID"] = 1879278975; }; -- Wordsmith (Rune-keeper)</v>
      </c>
      <c r="U352" s="1" t="str">
        <f t="shared" si="156"/>
        <v>[351] = {["ID"] = 1879278975; ["SAVE_INDEX"] = 224; ["TYPE"] =  8; ["CRV"] = "Class";    ["SUBTYPE"] = 193;                        ["VXP"] = 0; ["LP"] =  5; ["REP"] = 0; ["FACTION"] = 1; ["TIER"] = 1; ["MIN_LVL"] =  "50"; ["NAME"] = { ["EN"] = "Wordsmith"; }; ["LORE"] = { ["EN"] = "Few dare to engage you in a war of words, and those who do, lose."; }; ["SUMMARY"] = { ["EN"] = "Use Combustion, Concession and Rebuttal or Bombastic Inspiration 200 times."; }; };</v>
      </c>
      <c r="V352">
        <f t="shared" si="157"/>
        <v>351</v>
      </c>
      <c r="W352" t="str">
        <f t="shared" si="158"/>
        <v>[351] = {</v>
      </c>
      <c r="X352" t="str">
        <f t="shared" si="159"/>
        <v xml:space="preserve">["ID"] = 1879278975; </v>
      </c>
      <c r="Y352" t="str">
        <f t="shared" si="160"/>
        <v xml:space="preserve">["ID"] = 1879278975; </v>
      </c>
      <c r="Z352" t="str">
        <f t="shared" si="161"/>
        <v/>
      </c>
      <c r="AA352" t="str">
        <f t="shared" si="162"/>
        <v xml:space="preserve"> (Rune-keeper)</v>
      </c>
      <c r="AB352" s="1" t="str">
        <f t="shared" si="163"/>
        <v xml:space="preserve">["SAVE_INDEX"] = 224; </v>
      </c>
      <c r="AC352">
        <f>VLOOKUP(D352,Type!A$2:B$16,2,FALSE)</f>
        <v>8</v>
      </c>
      <c r="AD352" t="str">
        <f t="shared" si="164"/>
        <v xml:space="preserve">["TYPE"] =  8; </v>
      </c>
      <c r="AE352" t="str">
        <f t="shared" si="165"/>
        <v xml:space="preserve">["CRV"] = "Class";    </v>
      </c>
      <c r="AF352">
        <f>IF(AND(F352="Class",NOT(ISBLANK(E352))),VLOOKUP(E352,Class!A$1:B$12,2,FALSE),"")</f>
        <v>193</v>
      </c>
      <c r="AG352" t="str">
        <f>IF(AND(F352="Vocation",NOT(ISBLANK(E352))),VLOOKUP(E352,Vocation!A$1:B$8,2,FALSE),"")</f>
        <v/>
      </c>
      <c r="AH352" t="str">
        <f>IF(
  LEN(AF352)=0,
    IF(
    LEN(AG352)=0,
    "  0",
    CONCATENATE(REPT(" ",Vocation!B$12-LEN(AG352)),AG352)),
  CONCATENATE(REPT(" ",Vocation!B$12-LEN(AF352)),AF352))</f>
        <v>193</v>
      </c>
      <c r="AI352" t="str">
        <f t="shared" si="166"/>
        <v xml:space="preserve">["SUBTYPE"] = 193; </v>
      </c>
      <c r="AJ352" t="str">
        <f t="shared" si="167"/>
        <v xml:space="preserve">                       </v>
      </c>
      <c r="AK352" t="str">
        <f t="shared" si="168"/>
        <v>0</v>
      </c>
      <c r="AL352" t="str">
        <f t="shared" si="169"/>
        <v xml:space="preserve">["VXP"] = 0; </v>
      </c>
      <c r="AM352" t="str">
        <f t="shared" si="170"/>
        <v>5</v>
      </c>
      <c r="AN352" t="str">
        <f t="shared" si="171"/>
        <v xml:space="preserve">["LP"] =  5; </v>
      </c>
      <c r="AO352" t="str">
        <f t="shared" si="172"/>
        <v>0</v>
      </c>
      <c r="AP352" t="str">
        <f t="shared" si="173"/>
        <v xml:space="preserve">["REP"] = 0; </v>
      </c>
      <c r="AQ352">
        <f>IF(LEN(L352)&gt;0,VLOOKUP(L352,Faction!A$2:B$77,2,FALSE),1)</f>
        <v>1</v>
      </c>
      <c r="AR352" t="str">
        <f t="shared" si="174"/>
        <v xml:space="preserve">["FACTION"] = 1; </v>
      </c>
      <c r="AS352" t="str">
        <f t="shared" si="175"/>
        <v xml:space="preserve">["TIER"] = 1; </v>
      </c>
      <c r="AT352" t="str">
        <f t="shared" si="176"/>
        <v xml:space="preserve">["MIN_LVL"] =  "50"; </v>
      </c>
      <c r="AU352" t="str">
        <f t="shared" si="177"/>
        <v/>
      </c>
      <c r="AV352" t="str">
        <f t="shared" si="178"/>
        <v xml:space="preserve">["NAME"] = { ["EN"] = "Wordsmith"; }; </v>
      </c>
      <c r="AW352" t="str">
        <f t="shared" si="179"/>
        <v xml:space="preserve">["LORE"] = { ["EN"] = "Few dare to engage you in a war of words, and those who do, lose."; }; </v>
      </c>
      <c r="AX352" t="str">
        <f t="shared" si="180"/>
        <v xml:space="preserve">["SUMMARY"] = { ["EN"] = "Use Combustion, Concession and Rebuttal or Bombastic Inspiration 200 times."; }; </v>
      </c>
      <c r="AY352" t="str">
        <f t="shared" si="181"/>
        <v/>
      </c>
      <c r="AZ352" t="str">
        <f t="shared" si="182"/>
        <v>};</v>
      </c>
    </row>
    <row r="353" spans="1:52" x14ac:dyDescent="0.25">
      <c r="A353">
        <v>1879277232</v>
      </c>
      <c r="B353">
        <v>370</v>
      </c>
      <c r="C353" s="2" t="s">
        <v>124</v>
      </c>
      <c r="D353" t="s">
        <v>22</v>
      </c>
      <c r="E353" t="s">
        <v>292</v>
      </c>
      <c r="F353" t="s">
        <v>22</v>
      </c>
      <c r="J353">
        <v>0</v>
      </c>
      <c r="M353" t="s">
        <v>2850</v>
      </c>
      <c r="N353" t="s">
        <v>2047</v>
      </c>
      <c r="O353">
        <v>0</v>
      </c>
      <c r="P353">
        <v>50</v>
      </c>
      <c r="T353" t="str">
        <f t="shared" si="155"/>
        <v>[352] = {["ID"] = 1879277232; }; -- Class Deeds - Tier 8 (Warden)</v>
      </c>
      <c r="U353" s="1" t="str">
        <f t="shared" si="156"/>
        <v>[352] = {["ID"] = 1879277232; ["SAVE_INDEX"] = 370; ["TYPE"] =  8; ["CRV"] = "Class";    ["SUBTYPE"] = 194;                        ["VXP"] = 0; ["LP"] =  0; ["REP"] = 0; ["FACTION"] = 1; ["TIER"] = 0; ["MIN_LVL"] =  "50"; ["NAME"] = { ["EN"] = "Class Deeds - Tier 8"; }; ["LORE"] = { ["EN"] = "Complete these three deeds to earn a Class Trait Point."; }; ["SUMMARY"] = { ["EN"] = "Complete Master of the Shield, Master of the Fist, and Dark Before Dawn"; }; };</v>
      </c>
      <c r="V353">
        <f t="shared" si="157"/>
        <v>352</v>
      </c>
      <c r="W353" t="str">
        <f t="shared" si="158"/>
        <v>[352] = {</v>
      </c>
      <c r="X353" t="str">
        <f t="shared" si="159"/>
        <v xml:space="preserve">["ID"] = 1879277232; </v>
      </c>
      <c r="Y353" t="str">
        <f t="shared" si="160"/>
        <v xml:space="preserve">["ID"] = 1879277232; </v>
      </c>
      <c r="Z353" t="str">
        <f t="shared" si="161"/>
        <v/>
      </c>
      <c r="AA353" t="str">
        <f t="shared" si="162"/>
        <v xml:space="preserve"> (Warden)</v>
      </c>
      <c r="AB353" s="1" t="str">
        <f t="shared" si="163"/>
        <v xml:space="preserve">["SAVE_INDEX"] = 370; </v>
      </c>
      <c r="AC353">
        <f>VLOOKUP(D353,Type!A$2:B$16,2,FALSE)</f>
        <v>8</v>
      </c>
      <c r="AD353" t="str">
        <f t="shared" si="164"/>
        <v xml:space="preserve">["TYPE"] =  8; </v>
      </c>
      <c r="AE353" t="str">
        <f t="shared" si="165"/>
        <v xml:space="preserve">["CRV"] = "Class";    </v>
      </c>
      <c r="AF353">
        <f>IF(AND(F353="Class",NOT(ISBLANK(E353))),VLOOKUP(E353,Class!A$1:B$12,2,FALSE),"")</f>
        <v>194</v>
      </c>
      <c r="AG353" t="str">
        <f>IF(AND(F353="Vocation",NOT(ISBLANK(E353))),VLOOKUP(E353,Vocation!A$1:B$8,2,FALSE),"")</f>
        <v/>
      </c>
      <c r="AH353" t="str">
        <f>IF(
  LEN(AF353)=0,
    IF(
    LEN(AG353)=0,
    "  0",
    CONCATENATE(REPT(" ",Vocation!B$12-LEN(AG353)),AG353)),
  CONCATENATE(REPT(" ",Vocation!B$12-LEN(AF353)),AF353))</f>
        <v>194</v>
      </c>
      <c r="AI353" t="str">
        <f t="shared" si="166"/>
        <v xml:space="preserve">["SUBTYPE"] = 194; </v>
      </c>
      <c r="AJ353" t="str">
        <f t="shared" si="167"/>
        <v xml:space="preserve">                       </v>
      </c>
      <c r="AK353" t="str">
        <f t="shared" si="168"/>
        <v>0</v>
      </c>
      <c r="AL353" t="str">
        <f t="shared" si="169"/>
        <v xml:space="preserve">["VXP"] = 0; </v>
      </c>
      <c r="AM353" t="str">
        <f t="shared" si="170"/>
        <v>0</v>
      </c>
      <c r="AN353" t="str">
        <f t="shared" si="171"/>
        <v xml:space="preserve">["LP"] =  0; </v>
      </c>
      <c r="AO353" t="str">
        <f t="shared" si="172"/>
        <v>0</v>
      </c>
      <c r="AP353" t="str">
        <f t="shared" si="173"/>
        <v xml:space="preserve">["REP"] = 0; </v>
      </c>
      <c r="AQ353">
        <f>IF(LEN(L353)&gt;0,VLOOKUP(L353,Faction!A$2:B$77,2,FALSE),1)</f>
        <v>1</v>
      </c>
      <c r="AR353" t="str">
        <f t="shared" si="174"/>
        <v xml:space="preserve">["FACTION"] = 1; </v>
      </c>
      <c r="AS353" t="str">
        <f t="shared" si="175"/>
        <v xml:space="preserve">["TIER"] = 0; </v>
      </c>
      <c r="AT353" t="str">
        <f t="shared" si="176"/>
        <v xml:space="preserve">["MIN_LVL"] =  "50"; </v>
      </c>
      <c r="AU353" t="str">
        <f t="shared" si="177"/>
        <v/>
      </c>
      <c r="AV353" t="str">
        <f t="shared" si="178"/>
        <v xml:space="preserve">["NAME"] = { ["EN"] = "Class Deeds - Tier 8"; }; </v>
      </c>
      <c r="AW353" t="str">
        <f t="shared" si="179"/>
        <v xml:space="preserve">["LORE"] = { ["EN"] = "Complete these three deeds to earn a Class Trait Point."; }; </v>
      </c>
      <c r="AX353" t="str">
        <f t="shared" si="180"/>
        <v xml:space="preserve">["SUMMARY"] = { ["EN"] = "Complete Master of the Shield, Master of the Fist, and Dark Before Dawn"; }; </v>
      </c>
      <c r="AY353" t="str">
        <f t="shared" si="181"/>
        <v/>
      </c>
      <c r="AZ353" t="str">
        <f t="shared" si="182"/>
        <v>};</v>
      </c>
    </row>
    <row r="354" spans="1:52" x14ac:dyDescent="0.25">
      <c r="A354">
        <v>1879277317</v>
      </c>
      <c r="B354">
        <v>225</v>
      </c>
      <c r="C354" t="s">
        <v>444</v>
      </c>
      <c r="D354" t="s">
        <v>22</v>
      </c>
      <c r="E354" t="s">
        <v>292</v>
      </c>
      <c r="F354" t="s">
        <v>22</v>
      </c>
      <c r="J354">
        <v>5</v>
      </c>
      <c r="M354" t="s">
        <v>3098</v>
      </c>
      <c r="N354" t="s">
        <v>2023</v>
      </c>
      <c r="O354">
        <v>1</v>
      </c>
      <c r="P354">
        <v>50</v>
      </c>
      <c r="T354" t="str">
        <f t="shared" si="155"/>
        <v>[353] = {["ID"] = 1879277317; }; -- Master of the Shield (Warden)</v>
      </c>
      <c r="U354" s="1" t="str">
        <f t="shared" si="156"/>
        <v>[353] = {["ID"] = 1879277317; ["SAVE_INDEX"] = 225; ["TYPE"] =  8; ["CRV"] = "Class";    ["SUBTYPE"] = 194;                        ["VXP"] = 0; ["LP"] =  5; ["REP"] = 0; ["FACTION"] = 1; ["TIER"] = 1; ["MIN_LVL"] =  "50"; ["NAME"] = { ["EN"] = "Master of the Shield"; }; ["LORE"] = { ["EN"] = "Master the Way of the Shield."; }; ["SUMMARY"] = { ["EN"] = "Strike with Shield Mastery, Celebration of Skill, or Dance of War 500 times"; }; };</v>
      </c>
      <c r="V354">
        <f t="shared" si="157"/>
        <v>353</v>
      </c>
      <c r="W354" t="str">
        <f t="shared" si="158"/>
        <v>[353] = {</v>
      </c>
      <c r="X354" t="str">
        <f t="shared" si="159"/>
        <v xml:space="preserve">["ID"] = 1879277317; </v>
      </c>
      <c r="Y354" t="str">
        <f t="shared" si="160"/>
        <v xml:space="preserve">["ID"] = 1879277317; </v>
      </c>
      <c r="Z354" t="str">
        <f t="shared" si="161"/>
        <v/>
      </c>
      <c r="AA354" t="str">
        <f t="shared" si="162"/>
        <v xml:space="preserve"> (Warden)</v>
      </c>
      <c r="AB354" s="1" t="str">
        <f t="shared" si="163"/>
        <v xml:space="preserve">["SAVE_INDEX"] = 225; </v>
      </c>
      <c r="AC354">
        <f>VLOOKUP(D354,Type!A$2:B$16,2,FALSE)</f>
        <v>8</v>
      </c>
      <c r="AD354" t="str">
        <f t="shared" si="164"/>
        <v xml:space="preserve">["TYPE"] =  8; </v>
      </c>
      <c r="AE354" t="str">
        <f t="shared" si="165"/>
        <v xml:space="preserve">["CRV"] = "Class";    </v>
      </c>
      <c r="AF354">
        <f>IF(AND(F354="Class",NOT(ISBLANK(E354))),VLOOKUP(E354,Class!A$1:B$12,2,FALSE),"")</f>
        <v>194</v>
      </c>
      <c r="AG354" t="str">
        <f>IF(AND(F354="Vocation",NOT(ISBLANK(E354))),VLOOKUP(E354,Vocation!A$1:B$8,2,FALSE),"")</f>
        <v/>
      </c>
      <c r="AH354" t="str">
        <f>IF(
  LEN(AF354)=0,
    IF(
    LEN(AG354)=0,
    "  0",
    CONCATENATE(REPT(" ",Vocation!B$12-LEN(AG354)),AG354)),
  CONCATENATE(REPT(" ",Vocation!B$12-LEN(AF354)),AF354))</f>
        <v>194</v>
      </c>
      <c r="AI354" t="str">
        <f t="shared" si="166"/>
        <v xml:space="preserve">["SUBTYPE"] = 194; </v>
      </c>
      <c r="AJ354" t="str">
        <f t="shared" si="167"/>
        <v xml:space="preserve">                       </v>
      </c>
      <c r="AK354" t="str">
        <f t="shared" si="168"/>
        <v>0</v>
      </c>
      <c r="AL354" t="str">
        <f t="shared" si="169"/>
        <v xml:space="preserve">["VXP"] = 0; </v>
      </c>
      <c r="AM354" t="str">
        <f t="shared" si="170"/>
        <v>5</v>
      </c>
      <c r="AN354" t="str">
        <f t="shared" si="171"/>
        <v xml:space="preserve">["LP"] =  5; </v>
      </c>
      <c r="AO354" t="str">
        <f t="shared" si="172"/>
        <v>0</v>
      </c>
      <c r="AP354" t="str">
        <f t="shared" si="173"/>
        <v xml:space="preserve">["REP"] = 0; </v>
      </c>
      <c r="AQ354">
        <f>IF(LEN(L354)&gt;0,VLOOKUP(L354,Faction!A$2:B$77,2,FALSE),1)</f>
        <v>1</v>
      </c>
      <c r="AR354" t="str">
        <f t="shared" si="174"/>
        <v xml:space="preserve">["FACTION"] = 1; </v>
      </c>
      <c r="AS354" t="str">
        <f t="shared" si="175"/>
        <v xml:space="preserve">["TIER"] = 1; </v>
      </c>
      <c r="AT354" t="str">
        <f t="shared" si="176"/>
        <v xml:space="preserve">["MIN_LVL"] =  "50"; </v>
      </c>
      <c r="AU354" t="str">
        <f t="shared" si="177"/>
        <v/>
      </c>
      <c r="AV354" t="str">
        <f t="shared" si="178"/>
        <v xml:space="preserve">["NAME"] = { ["EN"] = "Master of the Shield"; }; </v>
      </c>
      <c r="AW354" t="str">
        <f t="shared" si="179"/>
        <v xml:space="preserve">["LORE"] = { ["EN"] = "Master the Way of the Shield."; }; </v>
      </c>
      <c r="AX354" t="str">
        <f t="shared" si="180"/>
        <v xml:space="preserve">["SUMMARY"] = { ["EN"] = "Strike with Shield Mastery, Celebration of Skill, or Dance of War 500 times"; }; </v>
      </c>
      <c r="AY354" t="str">
        <f t="shared" si="181"/>
        <v/>
      </c>
      <c r="AZ354" t="str">
        <f t="shared" si="182"/>
        <v>};</v>
      </c>
    </row>
    <row r="355" spans="1:52" x14ac:dyDescent="0.25">
      <c r="A355">
        <v>1879277315</v>
      </c>
      <c r="B355">
        <v>226</v>
      </c>
      <c r="C355" t="s">
        <v>445</v>
      </c>
      <c r="D355" t="s">
        <v>22</v>
      </c>
      <c r="E355" t="s">
        <v>292</v>
      </c>
      <c r="F355" t="s">
        <v>22</v>
      </c>
      <c r="J355">
        <v>5</v>
      </c>
      <c r="M355" t="s">
        <v>3099</v>
      </c>
      <c r="N355" t="s">
        <v>2013</v>
      </c>
      <c r="O355">
        <v>1</v>
      </c>
      <c r="P355">
        <v>50</v>
      </c>
      <c r="T355" t="str">
        <f t="shared" si="155"/>
        <v>[354] = {["ID"] = 1879277315; }; -- Master of the Fist (Warden)</v>
      </c>
      <c r="U355" s="1" t="str">
        <f t="shared" si="156"/>
        <v>[354] = {["ID"] = 1879277315; ["SAVE_INDEX"] = 226; ["TYPE"] =  8; ["CRV"] = "Class";    ["SUBTYPE"] = 194;                        ["VXP"] = 0; ["LP"] =  5; ["REP"] = 0; ["FACTION"] = 1; ["TIER"] = 1; ["MIN_LVL"] =  "50"; ["NAME"] = { ["EN"] = "Master of the Fist"; }; ["LORE"] = { ["EN"] = "Master the Way of the Fist."; }; ["SUMMARY"] = { ["EN"] = "Strike with Exultation of Battle or Desolation 500 times"; }; };</v>
      </c>
      <c r="V355">
        <f t="shared" si="157"/>
        <v>354</v>
      </c>
      <c r="W355" t="str">
        <f t="shared" si="158"/>
        <v>[354] = {</v>
      </c>
      <c r="X355" t="str">
        <f t="shared" si="159"/>
        <v xml:space="preserve">["ID"] = 1879277315; </v>
      </c>
      <c r="Y355" t="str">
        <f t="shared" si="160"/>
        <v xml:space="preserve">["ID"] = 1879277315; </v>
      </c>
      <c r="Z355" t="str">
        <f t="shared" si="161"/>
        <v/>
      </c>
      <c r="AA355" t="str">
        <f t="shared" si="162"/>
        <v xml:space="preserve"> (Warden)</v>
      </c>
      <c r="AB355" s="1" t="str">
        <f t="shared" si="163"/>
        <v xml:space="preserve">["SAVE_INDEX"] = 226; </v>
      </c>
      <c r="AC355">
        <f>VLOOKUP(D355,Type!A$2:B$16,2,FALSE)</f>
        <v>8</v>
      </c>
      <c r="AD355" t="str">
        <f t="shared" si="164"/>
        <v xml:space="preserve">["TYPE"] =  8; </v>
      </c>
      <c r="AE355" t="str">
        <f t="shared" si="165"/>
        <v xml:space="preserve">["CRV"] = "Class";    </v>
      </c>
      <c r="AF355">
        <f>IF(AND(F355="Class",NOT(ISBLANK(E355))),VLOOKUP(E355,Class!A$1:B$12,2,FALSE),"")</f>
        <v>194</v>
      </c>
      <c r="AG355" t="str">
        <f>IF(AND(F355="Vocation",NOT(ISBLANK(E355))),VLOOKUP(E355,Vocation!A$1:B$8,2,FALSE),"")</f>
        <v/>
      </c>
      <c r="AH355" t="str">
        <f>IF(
  LEN(AF355)=0,
    IF(
    LEN(AG355)=0,
    "  0",
    CONCATENATE(REPT(" ",Vocation!B$12-LEN(AG355)),AG355)),
  CONCATENATE(REPT(" ",Vocation!B$12-LEN(AF355)),AF355))</f>
        <v>194</v>
      </c>
      <c r="AI355" t="str">
        <f t="shared" si="166"/>
        <v xml:space="preserve">["SUBTYPE"] = 194; </v>
      </c>
      <c r="AJ355" t="str">
        <f t="shared" si="167"/>
        <v xml:space="preserve">                       </v>
      </c>
      <c r="AK355" t="str">
        <f t="shared" si="168"/>
        <v>0</v>
      </c>
      <c r="AL355" t="str">
        <f t="shared" si="169"/>
        <v xml:space="preserve">["VXP"] = 0; </v>
      </c>
      <c r="AM355" t="str">
        <f t="shared" si="170"/>
        <v>5</v>
      </c>
      <c r="AN355" t="str">
        <f t="shared" si="171"/>
        <v xml:space="preserve">["LP"] =  5; </v>
      </c>
      <c r="AO355" t="str">
        <f t="shared" si="172"/>
        <v>0</v>
      </c>
      <c r="AP355" t="str">
        <f t="shared" si="173"/>
        <v xml:space="preserve">["REP"] = 0; </v>
      </c>
      <c r="AQ355">
        <f>IF(LEN(L355)&gt;0,VLOOKUP(L355,Faction!A$2:B$77,2,FALSE),1)</f>
        <v>1</v>
      </c>
      <c r="AR355" t="str">
        <f t="shared" si="174"/>
        <v xml:space="preserve">["FACTION"] = 1; </v>
      </c>
      <c r="AS355" t="str">
        <f t="shared" si="175"/>
        <v xml:space="preserve">["TIER"] = 1; </v>
      </c>
      <c r="AT355" t="str">
        <f t="shared" si="176"/>
        <v xml:space="preserve">["MIN_LVL"] =  "50"; </v>
      </c>
      <c r="AU355" t="str">
        <f t="shared" si="177"/>
        <v/>
      </c>
      <c r="AV355" t="str">
        <f t="shared" si="178"/>
        <v xml:space="preserve">["NAME"] = { ["EN"] = "Master of the Fist"; }; </v>
      </c>
      <c r="AW355" t="str">
        <f t="shared" si="179"/>
        <v xml:space="preserve">["LORE"] = { ["EN"] = "Master the Way of the Fist."; }; </v>
      </c>
      <c r="AX355" t="str">
        <f t="shared" si="180"/>
        <v xml:space="preserve">["SUMMARY"] = { ["EN"] = "Strike with Exultation of Battle or Desolation 500 times"; }; </v>
      </c>
      <c r="AY355" t="str">
        <f t="shared" si="181"/>
        <v/>
      </c>
      <c r="AZ355" t="str">
        <f t="shared" si="182"/>
        <v>};</v>
      </c>
    </row>
    <row r="356" spans="1:52" x14ac:dyDescent="0.25">
      <c r="A356">
        <v>1879277319</v>
      </c>
      <c r="B356">
        <v>227</v>
      </c>
      <c r="C356" t="s">
        <v>446</v>
      </c>
      <c r="D356" t="s">
        <v>22</v>
      </c>
      <c r="E356" t="s">
        <v>292</v>
      </c>
      <c r="F356" t="s">
        <v>22</v>
      </c>
      <c r="J356">
        <v>5</v>
      </c>
      <c r="M356" t="s">
        <v>3100</v>
      </c>
      <c r="N356" t="s">
        <v>2069</v>
      </c>
      <c r="O356">
        <v>1</v>
      </c>
      <c r="P356">
        <v>50</v>
      </c>
      <c r="T356" t="str">
        <f t="shared" si="155"/>
        <v>[355] = {["ID"] = 1879277319; }; -- Dark Before Dawn (Warden)</v>
      </c>
      <c r="U356" s="1" t="str">
        <f t="shared" si="156"/>
        <v>[355] = {["ID"] = 1879277319; ["SAVE_INDEX"] = 227; ["TYPE"] =  8; ["CRV"] = "Class";    ["SUBTYPE"] = 194;                        ["VXP"] = 0; ["LP"] =  5; ["REP"] = 0; ["FACTION"] = 1; ["TIER"] = 1; ["MIN_LVL"] =  "50"; ["NAME"] = { ["EN"] = "Dark Before Dawn"; }; ["LORE"] = { ["EN"] = "Your spear-thrust will weaken your foe's armour."; }; ["SUMMARY"] = { ["EN"] = "Strike with The Dark Before Dawn 250 times"; }; };</v>
      </c>
      <c r="V356">
        <f t="shared" si="157"/>
        <v>355</v>
      </c>
      <c r="W356" t="str">
        <f t="shared" si="158"/>
        <v>[355] = {</v>
      </c>
      <c r="X356" t="str">
        <f t="shared" si="159"/>
        <v xml:space="preserve">["ID"] = 1879277319; </v>
      </c>
      <c r="Y356" t="str">
        <f t="shared" si="160"/>
        <v xml:space="preserve">["ID"] = 1879277319; </v>
      </c>
      <c r="Z356" t="str">
        <f t="shared" si="161"/>
        <v/>
      </c>
      <c r="AA356" t="str">
        <f t="shared" si="162"/>
        <v xml:space="preserve"> (Warden)</v>
      </c>
      <c r="AB356" s="1" t="str">
        <f t="shared" si="163"/>
        <v xml:space="preserve">["SAVE_INDEX"] = 227; </v>
      </c>
      <c r="AC356">
        <f>VLOOKUP(D356,Type!A$2:B$16,2,FALSE)</f>
        <v>8</v>
      </c>
      <c r="AD356" t="str">
        <f t="shared" si="164"/>
        <v xml:space="preserve">["TYPE"] =  8; </v>
      </c>
      <c r="AE356" t="str">
        <f t="shared" si="165"/>
        <v xml:space="preserve">["CRV"] = "Class";    </v>
      </c>
      <c r="AF356">
        <f>IF(AND(F356="Class",NOT(ISBLANK(E356))),VLOOKUP(E356,Class!A$1:B$12,2,FALSE),"")</f>
        <v>194</v>
      </c>
      <c r="AG356" t="str">
        <f>IF(AND(F356="Vocation",NOT(ISBLANK(E356))),VLOOKUP(E356,Vocation!A$1:B$8,2,FALSE),"")</f>
        <v/>
      </c>
      <c r="AH356" t="str">
        <f>IF(
  LEN(AF356)=0,
    IF(
    LEN(AG356)=0,
    "  0",
    CONCATENATE(REPT(" ",Vocation!B$12-LEN(AG356)),AG356)),
  CONCATENATE(REPT(" ",Vocation!B$12-LEN(AF356)),AF356))</f>
        <v>194</v>
      </c>
      <c r="AI356" t="str">
        <f t="shared" si="166"/>
        <v xml:space="preserve">["SUBTYPE"] = 194; </v>
      </c>
      <c r="AJ356" t="str">
        <f t="shared" si="167"/>
        <v xml:space="preserve">                       </v>
      </c>
      <c r="AK356" t="str">
        <f t="shared" si="168"/>
        <v>0</v>
      </c>
      <c r="AL356" t="str">
        <f t="shared" si="169"/>
        <v xml:space="preserve">["VXP"] = 0; </v>
      </c>
      <c r="AM356" t="str">
        <f t="shared" si="170"/>
        <v>5</v>
      </c>
      <c r="AN356" t="str">
        <f t="shared" si="171"/>
        <v xml:space="preserve">["LP"] =  5; </v>
      </c>
      <c r="AO356" t="str">
        <f t="shared" si="172"/>
        <v>0</v>
      </c>
      <c r="AP356" t="str">
        <f t="shared" si="173"/>
        <v xml:space="preserve">["REP"] = 0; </v>
      </c>
      <c r="AQ356">
        <f>IF(LEN(L356)&gt;0,VLOOKUP(L356,Faction!A$2:B$77,2,FALSE),1)</f>
        <v>1</v>
      </c>
      <c r="AR356" t="str">
        <f t="shared" si="174"/>
        <v xml:space="preserve">["FACTION"] = 1; </v>
      </c>
      <c r="AS356" t="str">
        <f t="shared" si="175"/>
        <v xml:space="preserve">["TIER"] = 1; </v>
      </c>
      <c r="AT356" t="str">
        <f t="shared" si="176"/>
        <v xml:space="preserve">["MIN_LVL"] =  "50"; </v>
      </c>
      <c r="AU356" t="str">
        <f t="shared" si="177"/>
        <v/>
      </c>
      <c r="AV356" t="str">
        <f t="shared" si="178"/>
        <v xml:space="preserve">["NAME"] = { ["EN"] = "Dark Before Dawn"; }; </v>
      </c>
      <c r="AW356" t="str">
        <f t="shared" si="179"/>
        <v xml:space="preserve">["LORE"] = { ["EN"] = "Your spear-thrust will weaken your foe's armour."; }; </v>
      </c>
      <c r="AX356" t="str">
        <f t="shared" si="180"/>
        <v xml:space="preserve">["SUMMARY"] = { ["EN"] = "Strike with The Dark Before Dawn 250 times"; }; </v>
      </c>
      <c r="AY356" t="str">
        <f t="shared" si="181"/>
        <v/>
      </c>
      <c r="AZ356" t="str">
        <f t="shared" si="182"/>
        <v>};</v>
      </c>
    </row>
    <row r="357" spans="1:52" x14ac:dyDescent="0.25">
      <c r="A357">
        <v>1879316455</v>
      </c>
      <c r="B357">
        <v>234</v>
      </c>
      <c r="C357" t="s">
        <v>1673</v>
      </c>
      <c r="D357" t="s">
        <v>26</v>
      </c>
      <c r="E357" t="s">
        <v>117</v>
      </c>
      <c r="F357" t="s">
        <v>22</v>
      </c>
      <c r="J357">
        <v>0</v>
      </c>
      <c r="M357" t="s">
        <v>170</v>
      </c>
      <c r="N357" t="s">
        <v>2112</v>
      </c>
      <c r="O357">
        <v>0</v>
      </c>
      <c r="P357">
        <v>58</v>
      </c>
      <c r="T357" t="str">
        <f t="shared" si="155"/>
        <v>[356] = {["ID"] = 1879316455; }; -- The Line of Beorn, Part Four (Beorning)</v>
      </c>
      <c r="U357" s="1" t="str">
        <f t="shared" si="156"/>
        <v>[356] = {["ID"] = 1879316455; ["SAVE_INDEX"] = 234; ["TYPE"] =  6; ["CRV"] = "Class";    ["SUBTYPE"] = 214;                        ["VXP"] = 0; ["LP"] =  0; ["REP"] = 0; ["FACTION"] = 1; ["TIER"] = 0; ["MIN_LVL"] =  "58"; ["NAME"] = { ["EN"] = "The Line of Beorn, Part Four"; }; ["LORE"] = { ["EN"] = "Descendants of Beorn have not traditionally left the skin-changer's home-land, but your journey has brought you to Eriador in defence of the Free Peoples. You should now go to meet your cousin Varthmath in Moria, at the Orc-watch in the Redhorn Lodes."; }; ["SUMMARY"] = { ["EN"] = "Complete the quest The Path Homeward"; }; };</v>
      </c>
      <c r="V357">
        <f t="shared" si="157"/>
        <v>356</v>
      </c>
      <c r="W357" t="str">
        <f t="shared" si="158"/>
        <v>[356] = {</v>
      </c>
      <c r="X357" t="str">
        <f t="shared" si="159"/>
        <v xml:space="preserve">["ID"] = 1879316455; </v>
      </c>
      <c r="Y357" t="str">
        <f t="shared" si="160"/>
        <v xml:space="preserve">["ID"] = 1879316455; </v>
      </c>
      <c r="Z357" t="str">
        <f t="shared" si="161"/>
        <v/>
      </c>
      <c r="AA357" t="str">
        <f t="shared" si="162"/>
        <v xml:space="preserve"> (Beorning)</v>
      </c>
      <c r="AB357" s="1" t="str">
        <f t="shared" si="163"/>
        <v xml:space="preserve">["SAVE_INDEX"] = 234; </v>
      </c>
      <c r="AC357">
        <f>VLOOKUP(D357,Type!A$2:B$16,2,FALSE)</f>
        <v>6</v>
      </c>
      <c r="AD357" t="str">
        <f t="shared" si="164"/>
        <v xml:space="preserve">["TYPE"] =  6; </v>
      </c>
      <c r="AE357" t="str">
        <f t="shared" si="165"/>
        <v xml:space="preserve">["CRV"] = "Class";    </v>
      </c>
      <c r="AF357">
        <f>IF(AND(F357="Class",NOT(ISBLANK(E357))),VLOOKUP(E357,Class!A$1:B$12,2,FALSE),"")</f>
        <v>214</v>
      </c>
      <c r="AG357" t="str">
        <f>IF(AND(F357="Vocation",NOT(ISBLANK(E357))),VLOOKUP(E357,Vocation!A$1:B$8,2,FALSE),"")</f>
        <v/>
      </c>
      <c r="AH357" t="str">
        <f>IF(
  LEN(AF357)=0,
    IF(
    LEN(AG357)=0,
    "  0",
    CONCATENATE(REPT(" ",Vocation!B$12-LEN(AG357)),AG357)),
  CONCATENATE(REPT(" ",Vocation!B$12-LEN(AF357)),AF357))</f>
        <v>214</v>
      </c>
      <c r="AI357" t="str">
        <f t="shared" si="166"/>
        <v xml:space="preserve">["SUBTYPE"] = 214; </v>
      </c>
      <c r="AJ357" t="str">
        <f t="shared" si="167"/>
        <v xml:space="preserve">                       </v>
      </c>
      <c r="AK357" t="str">
        <f t="shared" si="168"/>
        <v>0</v>
      </c>
      <c r="AL357" t="str">
        <f t="shared" si="169"/>
        <v xml:space="preserve">["VXP"] = 0; </v>
      </c>
      <c r="AM357" t="str">
        <f t="shared" si="170"/>
        <v>0</v>
      </c>
      <c r="AN357" t="str">
        <f t="shared" si="171"/>
        <v xml:space="preserve">["LP"] =  0; </v>
      </c>
      <c r="AO357" t="str">
        <f t="shared" si="172"/>
        <v>0</v>
      </c>
      <c r="AP357" t="str">
        <f t="shared" si="173"/>
        <v xml:space="preserve">["REP"] = 0; </v>
      </c>
      <c r="AQ357">
        <f>IF(LEN(L357)&gt;0,VLOOKUP(L357,Faction!A$2:B$77,2,FALSE),1)</f>
        <v>1</v>
      </c>
      <c r="AR357" t="str">
        <f t="shared" si="174"/>
        <v xml:space="preserve">["FACTION"] = 1; </v>
      </c>
      <c r="AS357" t="str">
        <f t="shared" si="175"/>
        <v xml:space="preserve">["TIER"] = 0; </v>
      </c>
      <c r="AT357" t="str">
        <f t="shared" si="176"/>
        <v xml:space="preserve">["MIN_LVL"] =  "58"; </v>
      </c>
      <c r="AU357" t="str">
        <f t="shared" si="177"/>
        <v/>
      </c>
      <c r="AV357" t="str">
        <f t="shared" si="178"/>
        <v xml:space="preserve">["NAME"] = { ["EN"] = "The Line of Beorn, Part Four"; }; </v>
      </c>
      <c r="AW357" t="str">
        <f t="shared" si="179"/>
        <v xml:space="preserve">["LORE"] = { ["EN"] = "Descendants of Beorn have not traditionally left the skin-changer's home-land, but your journey has brought you to Eriador in defence of the Free Peoples. You should now go to meet your cousin Varthmath in Moria, at the Orc-watch in the Redhorn Lodes."; }; </v>
      </c>
      <c r="AX357" t="str">
        <f t="shared" si="180"/>
        <v xml:space="preserve">["SUMMARY"] = { ["EN"] = "Complete the quest The Path Homeward"; }; </v>
      </c>
      <c r="AY357" t="str">
        <f t="shared" si="181"/>
        <v/>
      </c>
      <c r="AZ357" t="str">
        <f t="shared" si="182"/>
        <v>};</v>
      </c>
    </row>
    <row r="358" spans="1:52" x14ac:dyDescent="0.25">
      <c r="A358">
        <v>1879316456</v>
      </c>
      <c r="B358">
        <v>233</v>
      </c>
      <c r="C358" t="s">
        <v>1672</v>
      </c>
      <c r="D358" t="s">
        <v>26</v>
      </c>
      <c r="E358" t="s">
        <v>117</v>
      </c>
      <c r="F358" t="s">
        <v>22</v>
      </c>
      <c r="J358">
        <v>0</v>
      </c>
      <c r="M358" t="s">
        <v>272</v>
      </c>
      <c r="N358" t="s">
        <v>2113</v>
      </c>
      <c r="O358">
        <v>1</v>
      </c>
      <c r="P358">
        <v>45</v>
      </c>
      <c r="T358" t="str">
        <f t="shared" si="155"/>
        <v>[357] = {["ID"] = 1879316456; }; -- The Line of Beorn, Part Three (Beorning)</v>
      </c>
      <c r="U358" s="1" t="str">
        <f t="shared" si="156"/>
        <v>[357] = {["ID"] = 1879316456; ["SAVE_INDEX"] = 233; ["TYPE"] =  6; ["CRV"] = "Class";    ["SUBTYPE"] = 214;                        ["VXP"] = 0; ["LP"] =  0; ["REP"] = 0; ["FACTION"] = 1; ["TIER"] = 1; ["MIN_LVL"] =  "45"; ["NAME"] = { ["EN"] = "The Line of Beorn, Part Three"; }; ["LORE"] = { ["EN"] = "Descendants of Beorn have not traditionally left the skin-changer's home-land, but your journey has brought you to Eriador in defence of the Free Peoples. You should now go to meet your brother Sterkist, at the Spire of Meeting in Rivendell."; }; ["SUMMARY"] = { ["EN"] = "Complete [50] Articles of Resilience and [50] Implements of Ferocity"; }; };</v>
      </c>
      <c r="V358">
        <f t="shared" si="157"/>
        <v>357</v>
      </c>
      <c r="W358" t="str">
        <f t="shared" si="158"/>
        <v>[357] = {</v>
      </c>
      <c r="X358" t="str">
        <f t="shared" si="159"/>
        <v xml:space="preserve">["ID"] = 1879316456; </v>
      </c>
      <c r="Y358" t="str">
        <f t="shared" si="160"/>
        <v xml:space="preserve">["ID"] = 1879316456; </v>
      </c>
      <c r="Z358" t="str">
        <f t="shared" si="161"/>
        <v/>
      </c>
      <c r="AA358" t="str">
        <f t="shared" si="162"/>
        <v xml:space="preserve"> (Beorning)</v>
      </c>
      <c r="AB358" s="1" t="str">
        <f t="shared" si="163"/>
        <v xml:space="preserve">["SAVE_INDEX"] = 233; </v>
      </c>
      <c r="AC358">
        <f>VLOOKUP(D358,Type!A$2:B$16,2,FALSE)</f>
        <v>6</v>
      </c>
      <c r="AD358" t="str">
        <f t="shared" si="164"/>
        <v xml:space="preserve">["TYPE"] =  6; </v>
      </c>
      <c r="AE358" t="str">
        <f t="shared" si="165"/>
        <v xml:space="preserve">["CRV"] = "Class";    </v>
      </c>
      <c r="AF358">
        <f>IF(AND(F358="Class",NOT(ISBLANK(E358))),VLOOKUP(E358,Class!A$1:B$12,2,FALSE),"")</f>
        <v>214</v>
      </c>
      <c r="AG358" t="str">
        <f>IF(AND(F358="Vocation",NOT(ISBLANK(E358))),VLOOKUP(E358,Vocation!A$1:B$8,2,FALSE),"")</f>
        <v/>
      </c>
      <c r="AH358" t="str">
        <f>IF(
  LEN(AF358)=0,
    IF(
    LEN(AG358)=0,
    "  0",
    CONCATENATE(REPT(" ",Vocation!B$12-LEN(AG358)),AG358)),
  CONCATENATE(REPT(" ",Vocation!B$12-LEN(AF358)),AF358))</f>
        <v>214</v>
      </c>
      <c r="AI358" t="str">
        <f t="shared" si="166"/>
        <v xml:space="preserve">["SUBTYPE"] = 214; </v>
      </c>
      <c r="AJ358" t="str">
        <f t="shared" si="167"/>
        <v xml:space="preserve">                       </v>
      </c>
      <c r="AK358" t="str">
        <f t="shared" si="168"/>
        <v>0</v>
      </c>
      <c r="AL358" t="str">
        <f t="shared" si="169"/>
        <v xml:space="preserve">["VXP"] = 0; </v>
      </c>
      <c r="AM358" t="str">
        <f t="shared" si="170"/>
        <v>0</v>
      </c>
      <c r="AN358" t="str">
        <f t="shared" si="171"/>
        <v xml:space="preserve">["LP"] =  0; </v>
      </c>
      <c r="AO358" t="str">
        <f t="shared" si="172"/>
        <v>0</v>
      </c>
      <c r="AP358" t="str">
        <f t="shared" si="173"/>
        <v xml:space="preserve">["REP"] = 0; </v>
      </c>
      <c r="AQ358">
        <f>IF(LEN(L358)&gt;0,VLOOKUP(L358,Faction!A$2:B$77,2,FALSE),1)</f>
        <v>1</v>
      </c>
      <c r="AR358" t="str">
        <f t="shared" si="174"/>
        <v xml:space="preserve">["FACTION"] = 1; </v>
      </c>
      <c r="AS358" t="str">
        <f t="shared" si="175"/>
        <v xml:space="preserve">["TIER"] = 1; </v>
      </c>
      <c r="AT358" t="str">
        <f t="shared" si="176"/>
        <v xml:space="preserve">["MIN_LVL"] =  "45"; </v>
      </c>
      <c r="AU358" t="str">
        <f t="shared" si="177"/>
        <v/>
      </c>
      <c r="AV358" t="str">
        <f t="shared" si="178"/>
        <v xml:space="preserve">["NAME"] = { ["EN"] = "The Line of Beorn, Part Three"; }; </v>
      </c>
      <c r="AW358" t="str">
        <f t="shared" si="179"/>
        <v xml:space="preserve">["LORE"] = { ["EN"] = "Descendants of Beorn have not traditionally left the skin-changer's home-land, but your journey has brought you to Eriador in defence of the Free Peoples. You should now go to meet your brother Sterkist, at the Spire of Meeting in Rivendell."; }; </v>
      </c>
      <c r="AX358" t="str">
        <f t="shared" si="180"/>
        <v xml:space="preserve">["SUMMARY"] = { ["EN"] = "Complete [50] Articles of Resilience and [50] Implements of Ferocity"; }; </v>
      </c>
      <c r="AY358" t="str">
        <f t="shared" si="181"/>
        <v/>
      </c>
      <c r="AZ358" t="str">
        <f t="shared" si="182"/>
        <v>};</v>
      </c>
    </row>
    <row r="359" spans="1:52" x14ac:dyDescent="0.25">
      <c r="A359">
        <v>1879316457</v>
      </c>
      <c r="B359">
        <v>229</v>
      </c>
      <c r="C359" t="s">
        <v>1671</v>
      </c>
      <c r="D359" t="s">
        <v>26</v>
      </c>
      <c r="E359" t="s">
        <v>117</v>
      </c>
      <c r="F359" t="s">
        <v>22</v>
      </c>
      <c r="J359">
        <v>0</v>
      </c>
      <c r="M359" t="s">
        <v>166</v>
      </c>
      <c r="N359" t="s">
        <v>2114</v>
      </c>
      <c r="O359">
        <v>2</v>
      </c>
      <c r="P359">
        <v>30</v>
      </c>
      <c r="T359" t="str">
        <f t="shared" si="155"/>
        <v>[358] = {["ID"] = 1879316457; }; -- The Line of Beorn, Part Two (Beorning)</v>
      </c>
      <c r="U359" s="1" t="str">
        <f t="shared" si="156"/>
        <v>[358] = {["ID"] = 1879316457; ["SAVE_INDEX"] = 229; ["TYPE"] =  6; ["CRV"] = "Class";    ["SUBTYPE"] = 214;                        ["VXP"] = 0; ["LP"] =  0; ["REP"] = 0; ["FACTION"] = 1; ["TIER"] = 2; ["MIN_LVL"] =  "30"; ["NAME"] = { ["EN"] = "The Line of Beorn, Part Two"; }; ["LORE"] = { ["EN"] = "Descendants of Beorn have not traditionally left the skin-changer's home-land, but your journey has brought you to Eriador in defence of the Free Peoples. You should now go to meet your sister Langhár at Ost Guruth, in the Lone-lands."; }; ["SUMMARY"] = { ["EN"] = "Complete the quest Hatred of Bear and Man"; }; };</v>
      </c>
      <c r="V359">
        <f t="shared" si="157"/>
        <v>358</v>
      </c>
      <c r="W359" t="str">
        <f t="shared" si="158"/>
        <v>[358] = {</v>
      </c>
      <c r="X359" t="str">
        <f t="shared" si="159"/>
        <v xml:space="preserve">["ID"] = 1879316457; </v>
      </c>
      <c r="Y359" t="str">
        <f t="shared" si="160"/>
        <v xml:space="preserve">["ID"] = 1879316457; </v>
      </c>
      <c r="Z359" t="str">
        <f t="shared" si="161"/>
        <v/>
      </c>
      <c r="AA359" t="str">
        <f t="shared" si="162"/>
        <v xml:space="preserve"> (Beorning)</v>
      </c>
      <c r="AB359" s="1" t="str">
        <f t="shared" si="163"/>
        <v xml:space="preserve">["SAVE_INDEX"] = 229; </v>
      </c>
      <c r="AC359">
        <f>VLOOKUP(D359,Type!A$2:B$16,2,FALSE)</f>
        <v>6</v>
      </c>
      <c r="AD359" t="str">
        <f t="shared" si="164"/>
        <v xml:space="preserve">["TYPE"] =  6; </v>
      </c>
      <c r="AE359" t="str">
        <f t="shared" si="165"/>
        <v xml:space="preserve">["CRV"] = "Class";    </v>
      </c>
      <c r="AF359">
        <f>IF(AND(F359="Class",NOT(ISBLANK(E359))),VLOOKUP(E359,Class!A$1:B$12,2,FALSE),"")</f>
        <v>214</v>
      </c>
      <c r="AG359" t="str">
        <f>IF(AND(F359="Vocation",NOT(ISBLANK(E359))),VLOOKUP(E359,Vocation!A$1:B$8,2,FALSE),"")</f>
        <v/>
      </c>
      <c r="AH359" t="str">
        <f>IF(
  LEN(AF359)=0,
    IF(
    LEN(AG359)=0,
    "  0",
    CONCATENATE(REPT(" ",Vocation!B$12-LEN(AG359)),AG359)),
  CONCATENATE(REPT(" ",Vocation!B$12-LEN(AF359)),AF359))</f>
        <v>214</v>
      </c>
      <c r="AI359" t="str">
        <f t="shared" si="166"/>
        <v xml:space="preserve">["SUBTYPE"] = 214; </v>
      </c>
      <c r="AJ359" t="str">
        <f t="shared" si="167"/>
        <v xml:space="preserve">                       </v>
      </c>
      <c r="AK359" t="str">
        <f t="shared" si="168"/>
        <v>0</v>
      </c>
      <c r="AL359" t="str">
        <f t="shared" si="169"/>
        <v xml:space="preserve">["VXP"] = 0; </v>
      </c>
      <c r="AM359" t="str">
        <f t="shared" si="170"/>
        <v>0</v>
      </c>
      <c r="AN359" t="str">
        <f t="shared" si="171"/>
        <v xml:space="preserve">["LP"] =  0; </v>
      </c>
      <c r="AO359" t="str">
        <f t="shared" si="172"/>
        <v>0</v>
      </c>
      <c r="AP359" t="str">
        <f t="shared" si="173"/>
        <v xml:space="preserve">["REP"] = 0; </v>
      </c>
      <c r="AQ359">
        <f>IF(LEN(L359)&gt;0,VLOOKUP(L359,Faction!A$2:B$77,2,FALSE),1)</f>
        <v>1</v>
      </c>
      <c r="AR359" t="str">
        <f t="shared" si="174"/>
        <v xml:space="preserve">["FACTION"] = 1; </v>
      </c>
      <c r="AS359" t="str">
        <f t="shared" si="175"/>
        <v xml:space="preserve">["TIER"] = 2; </v>
      </c>
      <c r="AT359" t="str">
        <f t="shared" si="176"/>
        <v xml:space="preserve">["MIN_LVL"] =  "30"; </v>
      </c>
      <c r="AU359" t="str">
        <f t="shared" si="177"/>
        <v/>
      </c>
      <c r="AV359" t="str">
        <f t="shared" si="178"/>
        <v xml:space="preserve">["NAME"] = { ["EN"] = "The Line of Beorn, Part Two"; }; </v>
      </c>
      <c r="AW359" t="str">
        <f t="shared" si="179"/>
        <v xml:space="preserve">["LORE"] = { ["EN"] = "Descendants of Beorn have not traditionally left the skin-changer's home-land, but your journey has brought you to Eriador in defence of the Free Peoples. You should now go to meet your sister Langhár at Ost Guruth, in the Lone-lands."; }; </v>
      </c>
      <c r="AX359" t="str">
        <f t="shared" si="180"/>
        <v xml:space="preserve">["SUMMARY"] = { ["EN"] = "Complete the quest Hatred of Bear and Man"; }; </v>
      </c>
      <c r="AY359" t="str">
        <f t="shared" si="181"/>
        <v/>
      </c>
      <c r="AZ359" t="str">
        <f t="shared" si="182"/>
        <v>};</v>
      </c>
    </row>
    <row r="360" spans="1:52" x14ac:dyDescent="0.25">
      <c r="A360">
        <v>1879316458</v>
      </c>
      <c r="B360">
        <v>228</v>
      </c>
      <c r="C360" t="s">
        <v>1670</v>
      </c>
      <c r="D360" t="s">
        <v>26</v>
      </c>
      <c r="E360" t="s">
        <v>117</v>
      </c>
      <c r="F360" t="s">
        <v>22</v>
      </c>
      <c r="J360">
        <v>0</v>
      </c>
      <c r="M360" t="s">
        <v>1880</v>
      </c>
      <c r="N360" t="s">
        <v>1881</v>
      </c>
      <c r="O360">
        <v>3</v>
      </c>
      <c r="P360">
        <v>14</v>
      </c>
      <c r="T360" t="str">
        <f t="shared" si="155"/>
        <v>[359] = {["ID"] = 1879316458; }; -- The Line of Beorn, Part One (Beorning)</v>
      </c>
      <c r="U360" s="1" t="str">
        <f t="shared" si="156"/>
        <v>[359] = {["ID"] = 1879316458; ["SAVE_INDEX"] = 228; ["TYPE"] =  6; ["CRV"] = "Class";    ["SUBTYPE"] = 214;                        ["VXP"] = 0; ["LP"] =  0; ["REP"] = 0; ["FACTION"] = 1; ["TIER"] = 3; ["MIN_LVL"] =  "14"; ["NAME"] = { ["EN"] = "The Line of Beorn, Part One"; }; ["LORE"] = { ["EN"] = "Descendants of Beorn have not traditionally left the skin-changer's home-land, but your journey has brought you to Eriador in defence of the Free Peoples. Your quest continues at Adso's Camp, in the Bree-land."; }; ["SUMMARY"] = { ["EN"] = "Reach level 15 as a Beorning"; }; };</v>
      </c>
      <c r="V360">
        <f t="shared" si="157"/>
        <v>359</v>
      </c>
      <c r="W360" t="str">
        <f t="shared" si="158"/>
        <v>[359] = {</v>
      </c>
      <c r="X360" t="str">
        <f t="shared" si="159"/>
        <v xml:space="preserve">["ID"] = 1879316458; </v>
      </c>
      <c r="Y360" t="str">
        <f t="shared" si="160"/>
        <v xml:space="preserve">["ID"] = 1879316458; </v>
      </c>
      <c r="Z360" t="str">
        <f t="shared" si="161"/>
        <v/>
      </c>
      <c r="AA360" t="str">
        <f t="shared" si="162"/>
        <v xml:space="preserve"> (Beorning)</v>
      </c>
      <c r="AB360" s="1" t="str">
        <f t="shared" si="163"/>
        <v xml:space="preserve">["SAVE_INDEX"] = 228; </v>
      </c>
      <c r="AC360">
        <f>VLOOKUP(D360,Type!A$2:B$16,2,FALSE)</f>
        <v>6</v>
      </c>
      <c r="AD360" t="str">
        <f t="shared" si="164"/>
        <v xml:space="preserve">["TYPE"] =  6; </v>
      </c>
      <c r="AE360" t="str">
        <f t="shared" si="165"/>
        <v xml:space="preserve">["CRV"] = "Class";    </v>
      </c>
      <c r="AF360">
        <f>IF(AND(F360="Class",NOT(ISBLANK(E360))),VLOOKUP(E360,Class!A$1:B$12,2,FALSE),"")</f>
        <v>214</v>
      </c>
      <c r="AG360" t="str">
        <f>IF(AND(F360="Vocation",NOT(ISBLANK(E360))),VLOOKUP(E360,Vocation!A$1:B$8,2,FALSE),"")</f>
        <v/>
      </c>
      <c r="AH360" t="str">
        <f>IF(
  LEN(AF360)=0,
    IF(
    LEN(AG360)=0,
    "  0",
    CONCATENATE(REPT(" ",Vocation!B$12-LEN(AG360)),AG360)),
  CONCATENATE(REPT(" ",Vocation!B$12-LEN(AF360)),AF360))</f>
        <v>214</v>
      </c>
      <c r="AI360" t="str">
        <f t="shared" si="166"/>
        <v xml:space="preserve">["SUBTYPE"] = 214; </v>
      </c>
      <c r="AJ360" t="str">
        <f t="shared" si="167"/>
        <v xml:space="preserve">                       </v>
      </c>
      <c r="AK360" t="str">
        <f t="shared" si="168"/>
        <v>0</v>
      </c>
      <c r="AL360" t="str">
        <f t="shared" si="169"/>
        <v xml:space="preserve">["VXP"] = 0; </v>
      </c>
      <c r="AM360" t="str">
        <f t="shared" si="170"/>
        <v>0</v>
      </c>
      <c r="AN360" t="str">
        <f t="shared" si="171"/>
        <v xml:space="preserve">["LP"] =  0; </v>
      </c>
      <c r="AO360" t="str">
        <f t="shared" si="172"/>
        <v>0</v>
      </c>
      <c r="AP360" t="str">
        <f t="shared" si="173"/>
        <v xml:space="preserve">["REP"] = 0; </v>
      </c>
      <c r="AQ360">
        <f>IF(LEN(L360)&gt;0,VLOOKUP(L360,Faction!A$2:B$77,2,FALSE),1)</f>
        <v>1</v>
      </c>
      <c r="AR360" t="str">
        <f t="shared" si="174"/>
        <v xml:space="preserve">["FACTION"] = 1; </v>
      </c>
      <c r="AS360" t="str">
        <f t="shared" si="175"/>
        <v xml:space="preserve">["TIER"] = 3; </v>
      </c>
      <c r="AT360" t="str">
        <f t="shared" si="176"/>
        <v xml:space="preserve">["MIN_LVL"] =  "14"; </v>
      </c>
      <c r="AU360" t="str">
        <f t="shared" si="177"/>
        <v/>
      </c>
      <c r="AV360" t="str">
        <f t="shared" si="178"/>
        <v xml:space="preserve">["NAME"] = { ["EN"] = "The Line of Beorn, Part One"; }; </v>
      </c>
      <c r="AW360" t="str">
        <f t="shared" si="179"/>
        <v xml:space="preserve">["LORE"] = { ["EN"] = "Descendants of Beorn have not traditionally left the skin-changer's home-land, but your journey has brought you to Eriador in defence of the Free Peoples. Your quest continues at Adso's Camp, in the Bree-land."; }; </v>
      </c>
      <c r="AX360" t="str">
        <f t="shared" si="180"/>
        <v xml:space="preserve">["SUMMARY"] = { ["EN"] = "Reach level 15 as a Beorning"; }; </v>
      </c>
      <c r="AY360" t="str">
        <f t="shared" si="181"/>
        <v/>
      </c>
      <c r="AZ360" t="str">
        <f t="shared" si="182"/>
        <v>};</v>
      </c>
    </row>
    <row r="361" spans="1:52" x14ac:dyDescent="0.25">
      <c r="A361">
        <v>1879316232</v>
      </c>
      <c r="B361">
        <v>230</v>
      </c>
      <c r="C361" t="s">
        <v>142</v>
      </c>
      <c r="D361" t="s">
        <v>22</v>
      </c>
      <c r="E361" t="s">
        <v>117</v>
      </c>
      <c r="F361" t="s">
        <v>22</v>
      </c>
      <c r="J361">
        <v>10</v>
      </c>
      <c r="M361" t="s">
        <v>167</v>
      </c>
      <c r="N361" t="s">
        <v>2109</v>
      </c>
      <c r="O361">
        <v>0</v>
      </c>
      <c r="P361">
        <v>39</v>
      </c>
      <c r="T361" t="str">
        <f t="shared" si="155"/>
        <v>[360] = {["ID"] = 1879316232; }; -- A Hobbit's Holiday (Beorning)</v>
      </c>
      <c r="U361" s="1" t="str">
        <f t="shared" si="156"/>
        <v>[360] = {["ID"] = 1879316232; ["SAVE_INDEX"] = 230; ["TYPE"] =  8; ["CRV"] = "Class";    ["SUBTYPE"] = 214;                        ["VXP"] = 0; ["LP"] = 10; ["REP"] = 0; ["FACTION"] = 1; ["TIER"] = 0; ["MIN_LVL"] =  "39"; ["NAME"] = { ["EN"] = "A Hobbit's Holiday"; }; ["LORE"] = { ["EN"] = "The first four pages of this book can be found on enemies scattered across Angmar, Eregion, and Moria. The last four pages of this book can be found on enemies scattered across Forochel, Moria, and the Misty Mountains. A Hobbit's Holiday was written by Bilbo Baggins, a hobbit from the Shire who went on an unexpected and surprising adventure. You leaf through the pages with interest to read his account of meeting your ancestor Beorn, but you are unable to find it. Many of the pages in the middle of the book have gone missing. An entire chapter seems to be missing. Is it the chapter where he met Beorn?"; }; ["SUMMARY"] = { ["EN"] = "Buy A Hobbit's Holiday from a Beorning Trainer and find the missing pages (8)"; }; };</v>
      </c>
      <c r="V361">
        <f t="shared" si="157"/>
        <v>360</v>
      </c>
      <c r="W361" t="str">
        <f t="shared" si="158"/>
        <v>[360] = {</v>
      </c>
      <c r="X361" t="str">
        <f t="shared" si="159"/>
        <v xml:space="preserve">["ID"] = 1879316232; </v>
      </c>
      <c r="Y361" t="str">
        <f t="shared" si="160"/>
        <v xml:space="preserve">["ID"] = 1879316232; </v>
      </c>
      <c r="Z361" t="str">
        <f t="shared" si="161"/>
        <v/>
      </c>
      <c r="AA361" t="str">
        <f t="shared" si="162"/>
        <v xml:space="preserve"> (Beorning)</v>
      </c>
      <c r="AB361" s="1" t="str">
        <f t="shared" si="163"/>
        <v xml:space="preserve">["SAVE_INDEX"] = 230; </v>
      </c>
      <c r="AC361">
        <f>VLOOKUP(D361,Type!A$2:B$16,2,FALSE)</f>
        <v>8</v>
      </c>
      <c r="AD361" t="str">
        <f t="shared" si="164"/>
        <v xml:space="preserve">["TYPE"] =  8; </v>
      </c>
      <c r="AE361" t="str">
        <f t="shared" si="165"/>
        <v xml:space="preserve">["CRV"] = "Class";    </v>
      </c>
      <c r="AF361">
        <f>IF(AND(F361="Class",NOT(ISBLANK(E361))),VLOOKUP(E361,Class!A$1:B$12,2,FALSE),"")</f>
        <v>214</v>
      </c>
      <c r="AG361" t="str">
        <f>IF(AND(F361="Vocation",NOT(ISBLANK(E361))),VLOOKUP(E361,Vocation!A$1:B$8,2,FALSE),"")</f>
        <v/>
      </c>
      <c r="AH361" t="str">
        <f>IF(
  LEN(AF361)=0,
    IF(
    LEN(AG361)=0,
    "  0",
    CONCATENATE(REPT(" ",Vocation!B$12-LEN(AG361)),AG361)),
  CONCATENATE(REPT(" ",Vocation!B$12-LEN(AF361)),AF361))</f>
        <v>214</v>
      </c>
      <c r="AI361" t="str">
        <f t="shared" si="166"/>
        <v xml:space="preserve">["SUBTYPE"] = 214; </v>
      </c>
      <c r="AJ361" t="str">
        <f t="shared" si="167"/>
        <v xml:space="preserve">                       </v>
      </c>
      <c r="AK361" t="str">
        <f t="shared" si="168"/>
        <v>0</v>
      </c>
      <c r="AL361" t="str">
        <f t="shared" si="169"/>
        <v xml:space="preserve">["VXP"] = 0; </v>
      </c>
      <c r="AM361" t="str">
        <f t="shared" si="170"/>
        <v>10</v>
      </c>
      <c r="AN361" t="str">
        <f t="shared" si="171"/>
        <v xml:space="preserve">["LP"] = 10; </v>
      </c>
      <c r="AO361" t="str">
        <f t="shared" si="172"/>
        <v>0</v>
      </c>
      <c r="AP361" t="str">
        <f t="shared" si="173"/>
        <v xml:space="preserve">["REP"] = 0; </v>
      </c>
      <c r="AQ361">
        <f>IF(LEN(L361)&gt;0,VLOOKUP(L361,Faction!A$2:B$77,2,FALSE),1)</f>
        <v>1</v>
      </c>
      <c r="AR361" t="str">
        <f t="shared" si="174"/>
        <v xml:space="preserve">["FACTION"] = 1; </v>
      </c>
      <c r="AS361" t="str">
        <f t="shared" si="175"/>
        <v xml:space="preserve">["TIER"] = 0; </v>
      </c>
      <c r="AT361" t="str">
        <f t="shared" si="176"/>
        <v xml:space="preserve">["MIN_LVL"] =  "39"; </v>
      </c>
      <c r="AU361" t="str">
        <f t="shared" si="177"/>
        <v/>
      </c>
      <c r="AV361" t="str">
        <f t="shared" si="178"/>
        <v xml:space="preserve">["NAME"] = { ["EN"] = "A Hobbit's Holiday"; }; </v>
      </c>
      <c r="AW361" t="str">
        <f t="shared" si="179"/>
        <v xml:space="preserve">["LORE"] = { ["EN"] = "The first four pages of this book can be found on enemies scattered across Angmar, Eregion, and Moria. The last four pages of this book can be found on enemies scattered across Forochel, Moria, and the Misty Mountains. A Hobbit's Holiday was written by Bilbo Baggins, a hobbit from the Shire who went on an unexpected and surprising adventure. You leaf through the pages with interest to read his account of meeting your ancestor Beorn, but you are unable to find it. Many of the pages in the middle of the book have gone missing. An entire chapter seems to be missing. Is it the chapter where he met Beorn?"; }; </v>
      </c>
      <c r="AX361" t="str">
        <f t="shared" si="180"/>
        <v xml:space="preserve">["SUMMARY"] = { ["EN"] = "Buy A Hobbit's Holiday from a Beorning Trainer and find the missing pages (8)"; }; </v>
      </c>
      <c r="AY361" t="str">
        <f t="shared" si="181"/>
        <v/>
      </c>
      <c r="AZ361" t="str">
        <f t="shared" si="182"/>
        <v>};</v>
      </c>
    </row>
    <row r="362" spans="1:52" x14ac:dyDescent="0.25">
      <c r="A362">
        <v>1879316234</v>
      </c>
      <c r="B362">
        <v>231</v>
      </c>
      <c r="C362" t="s">
        <v>143</v>
      </c>
      <c r="D362" t="s">
        <v>22</v>
      </c>
      <c r="E362" t="s">
        <v>117</v>
      </c>
      <c r="F362" t="s">
        <v>22</v>
      </c>
      <c r="J362">
        <v>10</v>
      </c>
      <c r="M362" t="s">
        <v>168</v>
      </c>
      <c r="N362" t="s">
        <v>2111</v>
      </c>
      <c r="O362">
        <v>0</v>
      </c>
      <c r="P362">
        <v>39</v>
      </c>
      <c r="T362" t="str">
        <f t="shared" si="155"/>
        <v>[361] = {["ID"] = 1879316234; }; -- A Study of the Skin-changer (Beorning)</v>
      </c>
      <c r="U362" s="1" t="str">
        <f t="shared" si="156"/>
        <v>[361] = {["ID"] = 1879316234; ["SAVE_INDEX"] = 231; ["TYPE"] =  8; ["CRV"] = "Class";    ["SUBTYPE"] = 214;                        ["VXP"] = 0; ["LP"] = 10; ["REP"] = 0; ["FACTION"] = 1; ["TIER"] = 0; ["MIN_LVL"] =  "39"; ["NAME"] = { ["EN"] = "A Study of the Skin-changer"; }; ["LORE"] = { ["EN"] = "The first four pages of this book can be found on enemies scattered across Angmar, Eregion, and Moria. The last four pages of this book can be found on enemies scattered across Forochel, Moria, and the Misty Mountains. This curious manual seems to describe the nature of your family's ability to take the shape of animals. It is a description of skin-changing over the years, written long ago by someone with very little actual understanding of the ability. You wonder if there is any truth hidden within its exaggerated and mostly-untrue account. Several pages are missing, but a small, much more recent, bit of parchment tucked into the front cover contains the inscription 'Ask Bilbo.'"; }; ["SUMMARY"] = { ["EN"] = "Buy A Study of the Skin-changer from a Beorning Trainer and find the missing pages (8)"; }; };</v>
      </c>
      <c r="V362">
        <f t="shared" si="157"/>
        <v>361</v>
      </c>
      <c r="W362" t="str">
        <f t="shared" si="158"/>
        <v>[361] = {</v>
      </c>
      <c r="X362" t="str">
        <f t="shared" si="159"/>
        <v xml:space="preserve">["ID"] = 1879316234; </v>
      </c>
      <c r="Y362" t="str">
        <f t="shared" si="160"/>
        <v xml:space="preserve">["ID"] = 1879316234; </v>
      </c>
      <c r="Z362" t="str">
        <f t="shared" si="161"/>
        <v/>
      </c>
      <c r="AA362" t="str">
        <f t="shared" si="162"/>
        <v xml:space="preserve"> (Beorning)</v>
      </c>
      <c r="AB362" s="1" t="str">
        <f t="shared" si="163"/>
        <v xml:space="preserve">["SAVE_INDEX"] = 231; </v>
      </c>
      <c r="AC362">
        <f>VLOOKUP(D362,Type!A$2:B$16,2,FALSE)</f>
        <v>8</v>
      </c>
      <c r="AD362" t="str">
        <f t="shared" si="164"/>
        <v xml:space="preserve">["TYPE"] =  8; </v>
      </c>
      <c r="AE362" t="str">
        <f t="shared" si="165"/>
        <v xml:space="preserve">["CRV"] = "Class";    </v>
      </c>
      <c r="AF362">
        <f>IF(AND(F362="Class",NOT(ISBLANK(E362))),VLOOKUP(E362,Class!A$1:B$12,2,FALSE),"")</f>
        <v>214</v>
      </c>
      <c r="AG362" t="str">
        <f>IF(AND(F362="Vocation",NOT(ISBLANK(E362))),VLOOKUP(E362,Vocation!A$1:B$8,2,FALSE),"")</f>
        <v/>
      </c>
      <c r="AH362" t="str">
        <f>IF(
  LEN(AF362)=0,
    IF(
    LEN(AG362)=0,
    "  0",
    CONCATENATE(REPT(" ",Vocation!B$12-LEN(AG362)),AG362)),
  CONCATENATE(REPT(" ",Vocation!B$12-LEN(AF362)),AF362))</f>
        <v>214</v>
      </c>
      <c r="AI362" t="str">
        <f t="shared" si="166"/>
        <v xml:space="preserve">["SUBTYPE"] = 214; </v>
      </c>
      <c r="AJ362" t="str">
        <f t="shared" si="167"/>
        <v xml:space="preserve">                       </v>
      </c>
      <c r="AK362" t="str">
        <f t="shared" si="168"/>
        <v>0</v>
      </c>
      <c r="AL362" t="str">
        <f t="shared" si="169"/>
        <v xml:space="preserve">["VXP"] = 0; </v>
      </c>
      <c r="AM362" t="str">
        <f t="shared" si="170"/>
        <v>10</v>
      </c>
      <c r="AN362" t="str">
        <f t="shared" si="171"/>
        <v xml:space="preserve">["LP"] = 10; </v>
      </c>
      <c r="AO362" t="str">
        <f t="shared" si="172"/>
        <v>0</v>
      </c>
      <c r="AP362" t="str">
        <f t="shared" si="173"/>
        <v xml:space="preserve">["REP"] = 0; </v>
      </c>
      <c r="AQ362">
        <f>IF(LEN(L362)&gt;0,VLOOKUP(L362,Faction!A$2:B$77,2,FALSE),1)</f>
        <v>1</v>
      </c>
      <c r="AR362" t="str">
        <f t="shared" si="174"/>
        <v xml:space="preserve">["FACTION"] = 1; </v>
      </c>
      <c r="AS362" t="str">
        <f t="shared" si="175"/>
        <v xml:space="preserve">["TIER"] = 0; </v>
      </c>
      <c r="AT362" t="str">
        <f t="shared" si="176"/>
        <v xml:space="preserve">["MIN_LVL"] =  "39"; </v>
      </c>
      <c r="AU362" t="str">
        <f t="shared" si="177"/>
        <v/>
      </c>
      <c r="AV362" t="str">
        <f t="shared" si="178"/>
        <v xml:space="preserve">["NAME"] = { ["EN"] = "A Study of the Skin-changer"; }; </v>
      </c>
      <c r="AW362" t="str">
        <f t="shared" si="179"/>
        <v xml:space="preserve">["LORE"] = { ["EN"] = "The first four pages of this book can be found on enemies scattered across Angmar, Eregion, and Moria. The last four pages of this book can be found on enemies scattered across Forochel, Moria, and the Misty Mountains. This curious manual seems to describe the nature of your family's ability to take the shape of animals. It is a description of skin-changing over the years, written long ago by someone with very little actual understanding of the ability. You wonder if there is any truth hidden within its exaggerated and mostly-untrue account. Several pages are missing, but a small, much more recent, bit of parchment tucked into the front cover contains the inscription 'Ask Bilbo.'"; }; </v>
      </c>
      <c r="AX362" t="str">
        <f t="shared" si="180"/>
        <v xml:space="preserve">["SUMMARY"] = { ["EN"] = "Buy A Study of the Skin-changer from a Beorning Trainer and find the missing pages (8)"; }; </v>
      </c>
      <c r="AY362" t="str">
        <f t="shared" si="181"/>
        <v/>
      </c>
      <c r="AZ362" t="str">
        <f t="shared" si="182"/>
        <v>};</v>
      </c>
    </row>
    <row r="363" spans="1:52" x14ac:dyDescent="0.25">
      <c r="A363">
        <v>1879316233</v>
      </c>
      <c r="B363">
        <v>232</v>
      </c>
      <c r="C363" t="s">
        <v>144</v>
      </c>
      <c r="D363" t="s">
        <v>22</v>
      </c>
      <c r="E363" t="s">
        <v>117</v>
      </c>
      <c r="F363" t="s">
        <v>22</v>
      </c>
      <c r="J363">
        <v>10</v>
      </c>
      <c r="M363" t="s">
        <v>169</v>
      </c>
      <c r="N363" t="s">
        <v>2110</v>
      </c>
      <c r="O363">
        <v>0</v>
      </c>
      <c r="P363">
        <v>39</v>
      </c>
      <c r="T363" t="str">
        <f t="shared" si="155"/>
        <v>[362] = {["ID"] = 1879316233; }; -- Genealogy of the Beornings (Beorning)</v>
      </c>
      <c r="U363" s="1" t="str">
        <f t="shared" si="156"/>
        <v>[362] = {["ID"] = 1879316233; ["SAVE_INDEX"] = 232; ["TYPE"] =  8; ["CRV"] = "Class";    ["SUBTYPE"] = 214;                        ["VXP"] = 0; ["LP"] = 10; ["REP"] = 0; ["FACTION"] = 1; ["TIER"] = 0; ["MIN_LVL"] =  "39"; ["NAME"] = { ["EN"] = "Genealogy of the Beornings"; }; ["LORE"] = { ["EN"] = "The first four pages of this book can be found on enemies scattered across Angmar, Eregion, and Moria. The last four pages of this book can be found on enemies scattered across Forochel, Moria, and the Misty Mountains. This book contains a number of genealogical charts professing to document the various lines and branches of your family, but some of the pages are missing. You do not know who prepared this book, but perhaps Bilbo Baggins, currently staying in Rivendell, knows something about it. He has an interest in such things and knew your relative Beorn."; }; ["SUMMARY"] = { ["EN"] = "Buy Genealogy of the Beornings from a Beorning Trainer and find the missing pages (8)"; }; };</v>
      </c>
      <c r="V363">
        <f t="shared" si="157"/>
        <v>362</v>
      </c>
      <c r="W363" t="str">
        <f t="shared" si="158"/>
        <v>[362] = {</v>
      </c>
      <c r="X363" t="str">
        <f t="shared" si="159"/>
        <v xml:space="preserve">["ID"] = 1879316233; </v>
      </c>
      <c r="Y363" t="str">
        <f t="shared" si="160"/>
        <v xml:space="preserve">["ID"] = 1879316233; </v>
      </c>
      <c r="Z363" t="str">
        <f t="shared" si="161"/>
        <v/>
      </c>
      <c r="AA363" t="str">
        <f t="shared" si="162"/>
        <v xml:space="preserve"> (Beorning)</v>
      </c>
      <c r="AB363" s="1" t="str">
        <f t="shared" si="163"/>
        <v xml:space="preserve">["SAVE_INDEX"] = 232; </v>
      </c>
      <c r="AC363">
        <f>VLOOKUP(D363,Type!A$2:B$16,2,FALSE)</f>
        <v>8</v>
      </c>
      <c r="AD363" t="str">
        <f t="shared" si="164"/>
        <v xml:space="preserve">["TYPE"] =  8; </v>
      </c>
      <c r="AE363" t="str">
        <f t="shared" si="165"/>
        <v xml:space="preserve">["CRV"] = "Class";    </v>
      </c>
      <c r="AF363">
        <f>IF(AND(F363="Class",NOT(ISBLANK(E363))),VLOOKUP(E363,Class!A$1:B$12,2,FALSE),"")</f>
        <v>214</v>
      </c>
      <c r="AG363" t="str">
        <f>IF(AND(F363="Vocation",NOT(ISBLANK(E363))),VLOOKUP(E363,Vocation!A$1:B$8,2,FALSE),"")</f>
        <v/>
      </c>
      <c r="AH363" t="str">
        <f>IF(
  LEN(AF363)=0,
    IF(
    LEN(AG363)=0,
    "  0",
    CONCATENATE(REPT(" ",Vocation!B$12-LEN(AG363)),AG363)),
  CONCATENATE(REPT(" ",Vocation!B$12-LEN(AF363)),AF363))</f>
        <v>214</v>
      </c>
      <c r="AI363" t="str">
        <f t="shared" si="166"/>
        <v xml:space="preserve">["SUBTYPE"] = 214; </v>
      </c>
      <c r="AJ363" t="str">
        <f t="shared" si="167"/>
        <v xml:space="preserve">                       </v>
      </c>
      <c r="AK363" t="str">
        <f t="shared" si="168"/>
        <v>0</v>
      </c>
      <c r="AL363" t="str">
        <f t="shared" si="169"/>
        <v xml:space="preserve">["VXP"] = 0; </v>
      </c>
      <c r="AM363" t="str">
        <f t="shared" si="170"/>
        <v>10</v>
      </c>
      <c r="AN363" t="str">
        <f t="shared" si="171"/>
        <v xml:space="preserve">["LP"] = 10; </v>
      </c>
      <c r="AO363" t="str">
        <f t="shared" si="172"/>
        <v>0</v>
      </c>
      <c r="AP363" t="str">
        <f t="shared" si="173"/>
        <v xml:space="preserve">["REP"] = 0; </v>
      </c>
      <c r="AQ363">
        <f>IF(LEN(L363)&gt;0,VLOOKUP(L363,Faction!A$2:B$77,2,FALSE),1)</f>
        <v>1</v>
      </c>
      <c r="AR363" t="str">
        <f t="shared" si="174"/>
        <v xml:space="preserve">["FACTION"] = 1; </v>
      </c>
      <c r="AS363" t="str">
        <f t="shared" si="175"/>
        <v xml:space="preserve">["TIER"] = 0; </v>
      </c>
      <c r="AT363" t="str">
        <f t="shared" si="176"/>
        <v xml:space="preserve">["MIN_LVL"] =  "39"; </v>
      </c>
      <c r="AU363" t="str">
        <f t="shared" si="177"/>
        <v/>
      </c>
      <c r="AV363" t="str">
        <f t="shared" si="178"/>
        <v xml:space="preserve">["NAME"] = { ["EN"] = "Genealogy of the Beornings"; }; </v>
      </c>
      <c r="AW363" t="str">
        <f t="shared" si="179"/>
        <v xml:space="preserve">["LORE"] = { ["EN"] = "The first four pages of this book can be found on enemies scattered across Angmar, Eregion, and Moria. The last four pages of this book can be found on enemies scattered across Forochel, Moria, and the Misty Mountains. This book contains a number of genealogical charts professing to document the various lines and branches of your family, but some of the pages are missing. You do not know who prepared this book, but perhaps Bilbo Baggins, currently staying in Rivendell, knows something about it. He has an interest in such things and knew your relative Beorn."; }; </v>
      </c>
      <c r="AX363" t="str">
        <f t="shared" si="180"/>
        <v xml:space="preserve">["SUMMARY"] = { ["EN"] = "Buy Genealogy of the Beornings from a Beorning Trainer and find the missing pages (8)"; }; </v>
      </c>
      <c r="AY363" t="str">
        <f t="shared" si="181"/>
        <v/>
      </c>
      <c r="AZ363" t="str">
        <f t="shared" si="182"/>
        <v>};</v>
      </c>
    </row>
    <row r="364" spans="1:52" x14ac:dyDescent="0.25">
      <c r="A364">
        <v>1879428111</v>
      </c>
      <c r="B364">
        <v>439</v>
      </c>
      <c r="C364" t="s">
        <v>3227</v>
      </c>
      <c r="D364" t="s">
        <v>22</v>
      </c>
      <c r="E364" t="s">
        <v>3224</v>
      </c>
      <c r="F364" t="s">
        <v>22</v>
      </c>
      <c r="J364">
        <v>10</v>
      </c>
      <c r="M364" t="s">
        <v>3230</v>
      </c>
      <c r="N364" t="s">
        <v>3229</v>
      </c>
      <c r="O364">
        <v>0</v>
      </c>
      <c r="P364">
        <v>39</v>
      </c>
      <c r="T364" t="str">
        <f t="shared" si="155"/>
        <v>[363] = {["ID"] = 1879428111; }; -- Knowledge of Kicks (Brawler)</v>
      </c>
      <c r="U364" s="1" t="str">
        <f t="shared" si="156"/>
        <v>[363] = {["ID"] = 1879428111; ["SAVE_INDEX"] = 439; ["TYPE"] =  8; ["CRV"] = "Class";    ["SUBTYPE"] = 215;                        ["VXP"] = 0; ["LP"] = 10; ["REP"] = 0; ["FACTION"] = 1; ["TIER"] = 0; ["MIN_LVL"] =  "39"; ["NAME"] = { ["EN"] = "Knowledge of Kicks"; }; ["LORE"] = { ["EN"] = "The first four pages of this book can be found on enemies scattered across Angmar, Eregion, and Moria. The last four pages of this book can be found on enemies scattered across Forochel, Moria, and the Misty Mountains. Knowledge of Kicks was written by Brom Hawksbeard, a brawler from Bree-land. Several pages are missing."; }; ["SUMMARY"] = { ["EN"] = "Buy Knowledge of Kicks from a Brawler Trainer and find the 8 missing pages."; }; };</v>
      </c>
      <c r="V364">
        <f t="shared" si="157"/>
        <v>363</v>
      </c>
      <c r="W364" t="str">
        <f t="shared" si="158"/>
        <v>[363] = {</v>
      </c>
      <c r="X364" t="str">
        <f t="shared" si="159"/>
        <v xml:space="preserve">["ID"] = 1879428111; </v>
      </c>
      <c r="Y364" t="str">
        <f t="shared" si="160"/>
        <v xml:space="preserve">["ID"] = 1879428111; </v>
      </c>
      <c r="Z364" t="str">
        <f t="shared" si="161"/>
        <v/>
      </c>
      <c r="AA364" t="str">
        <f t="shared" si="162"/>
        <v xml:space="preserve"> (Brawler)</v>
      </c>
      <c r="AB364" s="1" t="str">
        <f t="shared" si="163"/>
        <v xml:space="preserve">["SAVE_INDEX"] = 439; </v>
      </c>
      <c r="AC364">
        <f>VLOOKUP(D364,Type!A$2:B$16,2,FALSE)</f>
        <v>8</v>
      </c>
      <c r="AD364" t="str">
        <f t="shared" si="164"/>
        <v xml:space="preserve">["TYPE"] =  8; </v>
      </c>
      <c r="AE364" t="str">
        <f t="shared" si="165"/>
        <v xml:space="preserve">["CRV"] = "Class";    </v>
      </c>
      <c r="AF364">
        <f>IF(AND(F364="Class",NOT(ISBLANK(E364))),VLOOKUP(E364,Class!A$1:B$12,2,FALSE),"")</f>
        <v>215</v>
      </c>
      <c r="AG364" t="str">
        <f>IF(AND(F364="Vocation",NOT(ISBLANK(E364))),VLOOKUP(E364,Vocation!A$1:B$8,2,FALSE),"")</f>
        <v/>
      </c>
      <c r="AH364" t="str">
        <f>IF(
  LEN(AF364)=0,
    IF(
    LEN(AG364)=0,
    "  0",
    CONCATENATE(REPT(" ",Vocation!B$12-LEN(AG364)),AG364)),
  CONCATENATE(REPT(" ",Vocation!B$12-LEN(AF364)),AF364))</f>
        <v>215</v>
      </c>
      <c r="AI364" t="str">
        <f t="shared" si="166"/>
        <v xml:space="preserve">["SUBTYPE"] = 215; </v>
      </c>
      <c r="AJ364" t="str">
        <f t="shared" si="167"/>
        <v xml:space="preserve">                       </v>
      </c>
      <c r="AK364" t="str">
        <f t="shared" si="168"/>
        <v>0</v>
      </c>
      <c r="AL364" t="str">
        <f t="shared" si="169"/>
        <v xml:space="preserve">["VXP"] = 0; </v>
      </c>
      <c r="AM364" t="str">
        <f t="shared" si="170"/>
        <v>10</v>
      </c>
      <c r="AN364" t="str">
        <f t="shared" si="171"/>
        <v xml:space="preserve">["LP"] = 10; </v>
      </c>
      <c r="AO364" t="str">
        <f t="shared" si="172"/>
        <v>0</v>
      </c>
      <c r="AP364" t="str">
        <f t="shared" si="173"/>
        <v xml:space="preserve">["REP"] = 0; </v>
      </c>
      <c r="AQ364">
        <f>IF(LEN(L364)&gt;0,VLOOKUP(L364,Faction!A$2:B$77,2,FALSE),1)</f>
        <v>1</v>
      </c>
      <c r="AR364" t="str">
        <f t="shared" si="174"/>
        <v xml:space="preserve">["FACTION"] = 1; </v>
      </c>
      <c r="AS364" t="str">
        <f t="shared" si="175"/>
        <v xml:space="preserve">["TIER"] = 0; </v>
      </c>
      <c r="AT364" t="str">
        <f t="shared" si="176"/>
        <v xml:space="preserve">["MIN_LVL"] =  "39"; </v>
      </c>
      <c r="AU364" t="str">
        <f t="shared" si="177"/>
        <v/>
      </c>
      <c r="AV364" t="str">
        <f t="shared" si="178"/>
        <v xml:space="preserve">["NAME"] = { ["EN"] = "Knowledge of Kicks"; }; </v>
      </c>
      <c r="AW364" t="str">
        <f t="shared" si="179"/>
        <v xml:space="preserve">["LORE"] = { ["EN"] = "The first four pages of this book can be found on enemies scattered across Angmar, Eregion, and Moria. The last four pages of this book can be found on enemies scattered across Forochel, Moria, and the Misty Mountains. Knowledge of Kicks was written by Brom Hawksbeard, a brawler from Bree-land. Several pages are missing."; }; </v>
      </c>
      <c r="AX364" t="str">
        <f t="shared" si="180"/>
        <v xml:space="preserve">["SUMMARY"] = { ["EN"] = "Buy Knowledge of Kicks from a Brawler Trainer and find the 8 missing pages."; }; </v>
      </c>
      <c r="AY364" t="str">
        <f t="shared" si="181"/>
        <v/>
      </c>
      <c r="AZ364" t="str">
        <f t="shared" si="182"/>
        <v>};</v>
      </c>
    </row>
    <row r="365" spans="1:52" x14ac:dyDescent="0.25">
      <c r="A365">
        <v>1879428104</v>
      </c>
      <c r="B365">
        <v>440</v>
      </c>
      <c r="C365" t="s">
        <v>3223</v>
      </c>
      <c r="D365" t="s">
        <v>22</v>
      </c>
      <c r="E365" t="s">
        <v>3224</v>
      </c>
      <c r="F365" t="s">
        <v>22</v>
      </c>
      <c r="J365">
        <v>10</v>
      </c>
      <c r="M365" t="s">
        <v>3226</v>
      </c>
      <c r="N365" t="s">
        <v>3225</v>
      </c>
      <c r="O365">
        <v>0</v>
      </c>
      <c r="P365">
        <v>39</v>
      </c>
      <c r="T365" t="str">
        <f t="shared" si="155"/>
        <v>[364] = {["ID"] = 1879428104; }; -- Martial Movement (Brawler)</v>
      </c>
      <c r="U365" s="1" t="str">
        <f t="shared" si="156"/>
        <v>[364] = {["ID"] = 1879428104; ["SAVE_INDEX"] = 440; ["TYPE"] =  8; ["CRV"] = "Class";    ["SUBTYPE"] = 215;                        ["VXP"] = 0; ["LP"] = 10; ["REP"] = 0; ["FACTION"] = 1; ["TIER"] = 0; ["MIN_LVL"] =  "39"; ["NAME"] = { ["EN"] = "Martial Movement"; }; ["LORE"] = { ["EN"] = "The first four pages of this book can be found on enemies scattered across Angmar, Eregion, and Moria. The last four pages of this book can be found on enemies scattered across Forochel, Moria, and the Misty Mountains. Martial Movement was written by Brom Hawksbeard, a brawler from Bree-land."; }; ["SUMMARY"] = { ["EN"] = "Buy Martial Movement from a Brawler Trainer and find the 8 missing pages."; }; };</v>
      </c>
      <c r="V365">
        <f t="shared" si="157"/>
        <v>364</v>
      </c>
      <c r="W365" t="str">
        <f t="shared" si="158"/>
        <v>[364] = {</v>
      </c>
      <c r="X365" t="str">
        <f t="shared" si="159"/>
        <v xml:space="preserve">["ID"] = 1879428104; </v>
      </c>
      <c r="Y365" t="str">
        <f t="shared" si="160"/>
        <v xml:space="preserve">["ID"] = 1879428104; </v>
      </c>
      <c r="Z365" t="str">
        <f t="shared" si="161"/>
        <v/>
      </c>
      <c r="AA365" t="str">
        <f t="shared" si="162"/>
        <v xml:space="preserve"> (Brawler)</v>
      </c>
      <c r="AB365" s="1" t="str">
        <f t="shared" si="163"/>
        <v xml:space="preserve">["SAVE_INDEX"] = 440; </v>
      </c>
      <c r="AC365">
        <f>VLOOKUP(D365,Type!A$2:B$16,2,FALSE)</f>
        <v>8</v>
      </c>
      <c r="AD365" t="str">
        <f t="shared" si="164"/>
        <v xml:space="preserve">["TYPE"] =  8; </v>
      </c>
      <c r="AE365" t="str">
        <f t="shared" si="165"/>
        <v xml:space="preserve">["CRV"] = "Class";    </v>
      </c>
      <c r="AF365">
        <f>IF(AND(F365="Class",NOT(ISBLANK(E365))),VLOOKUP(E365,Class!A$1:B$12,2,FALSE),"")</f>
        <v>215</v>
      </c>
      <c r="AG365" t="str">
        <f>IF(AND(F365="Vocation",NOT(ISBLANK(E365))),VLOOKUP(E365,Vocation!A$1:B$8,2,FALSE),"")</f>
        <v/>
      </c>
      <c r="AH365" t="str">
        <f>IF(
  LEN(AF365)=0,
    IF(
    LEN(AG365)=0,
    "  0",
    CONCATENATE(REPT(" ",Vocation!B$12-LEN(AG365)),AG365)),
  CONCATENATE(REPT(" ",Vocation!B$12-LEN(AF365)),AF365))</f>
        <v>215</v>
      </c>
      <c r="AI365" t="str">
        <f t="shared" si="166"/>
        <v xml:space="preserve">["SUBTYPE"] = 215; </v>
      </c>
      <c r="AJ365" t="str">
        <f t="shared" si="167"/>
        <v xml:space="preserve">                       </v>
      </c>
      <c r="AK365" t="str">
        <f t="shared" si="168"/>
        <v>0</v>
      </c>
      <c r="AL365" t="str">
        <f t="shared" si="169"/>
        <v xml:space="preserve">["VXP"] = 0; </v>
      </c>
      <c r="AM365" t="str">
        <f t="shared" si="170"/>
        <v>10</v>
      </c>
      <c r="AN365" t="str">
        <f t="shared" si="171"/>
        <v xml:space="preserve">["LP"] = 10; </v>
      </c>
      <c r="AO365" t="str">
        <f t="shared" si="172"/>
        <v>0</v>
      </c>
      <c r="AP365" t="str">
        <f t="shared" si="173"/>
        <v xml:space="preserve">["REP"] = 0; </v>
      </c>
      <c r="AQ365">
        <f>IF(LEN(L365)&gt;0,VLOOKUP(L365,Faction!A$2:B$77,2,FALSE),1)</f>
        <v>1</v>
      </c>
      <c r="AR365" t="str">
        <f t="shared" si="174"/>
        <v xml:space="preserve">["FACTION"] = 1; </v>
      </c>
      <c r="AS365" t="str">
        <f t="shared" si="175"/>
        <v xml:space="preserve">["TIER"] = 0; </v>
      </c>
      <c r="AT365" t="str">
        <f t="shared" si="176"/>
        <v xml:space="preserve">["MIN_LVL"] =  "39"; </v>
      </c>
      <c r="AU365" t="str">
        <f t="shared" si="177"/>
        <v/>
      </c>
      <c r="AV365" t="str">
        <f t="shared" si="178"/>
        <v xml:space="preserve">["NAME"] = { ["EN"] = "Martial Movement"; }; </v>
      </c>
      <c r="AW365" t="str">
        <f t="shared" si="179"/>
        <v xml:space="preserve">["LORE"] = { ["EN"] = "The first four pages of this book can be found on enemies scattered across Angmar, Eregion, and Moria. The last four pages of this book can be found on enemies scattered across Forochel, Moria, and the Misty Mountains. Martial Movement was written by Brom Hawksbeard, a brawler from Bree-land."; }; </v>
      </c>
      <c r="AX365" t="str">
        <f t="shared" si="180"/>
        <v xml:space="preserve">["SUMMARY"] = { ["EN"] = "Buy Martial Movement from a Brawler Trainer and find the 8 missing pages."; }; </v>
      </c>
      <c r="AY365" t="str">
        <f t="shared" si="181"/>
        <v/>
      </c>
      <c r="AZ365" t="str">
        <f t="shared" si="182"/>
        <v>};</v>
      </c>
    </row>
    <row r="366" spans="1:52" x14ac:dyDescent="0.25">
      <c r="A366">
        <v>1879428116</v>
      </c>
      <c r="B366">
        <v>441</v>
      </c>
      <c r="C366" t="s">
        <v>3228</v>
      </c>
      <c r="D366" t="s">
        <v>22</v>
      </c>
      <c r="E366" t="s">
        <v>3224</v>
      </c>
      <c r="F366" t="s">
        <v>22</v>
      </c>
      <c r="J366">
        <v>10</v>
      </c>
      <c r="M366" t="s">
        <v>3313</v>
      </c>
      <c r="N366" t="s">
        <v>3312</v>
      </c>
      <c r="O366">
        <v>0</v>
      </c>
      <c r="P366">
        <v>39</v>
      </c>
      <c r="T366" t="str">
        <f t="shared" si="155"/>
        <v>[365] = {["ID"] = 1879428116; }; -- The Art of the Perfect Punch (Brawler)</v>
      </c>
      <c r="U366" s="1" t="str">
        <f t="shared" si="156"/>
        <v>[365] = {["ID"] = 1879428116; ["SAVE_INDEX"] = 441; ["TYPE"] =  8; ["CRV"] = "Class";    ["SUBTYPE"] = 215;                        ["VXP"] = 0; ["LP"] = 10; ["REP"] = 0; ["FACTION"] = 1; ["TIER"] = 0; ["MIN_LVL"] =  "39"; ["NAME"] = { ["EN"] = "The Art of the Perfect Punch"; }; ["LORE"] = { ["EN"] = "The first four pages of this book can be found on enemies scattered across Angmar, Eregion, and Moria. The last four pages of this book can be found on enemies scattered across Forochel, Moria, and the Misty Mountains. The Art of the Perfect Punch was written by Brom Hawksbeard, a brawler from Bree-land. Many of the pages in the middle of the book have gone missing."; }; ["SUMMARY"] = { ["EN"] = "Buy The Art of the Perfect Punch from a Brawler Trainer and find the 8 missing pages."; }; };</v>
      </c>
      <c r="V366">
        <f t="shared" si="157"/>
        <v>365</v>
      </c>
      <c r="W366" t="str">
        <f t="shared" si="158"/>
        <v>[365] = {</v>
      </c>
      <c r="X366" t="str">
        <f t="shared" si="159"/>
        <v xml:space="preserve">["ID"] = 1879428116; </v>
      </c>
      <c r="Y366" t="str">
        <f t="shared" si="160"/>
        <v xml:space="preserve">["ID"] = 1879428116; </v>
      </c>
      <c r="Z366" t="str">
        <f t="shared" si="161"/>
        <v/>
      </c>
      <c r="AA366" t="str">
        <f t="shared" si="162"/>
        <v xml:space="preserve"> (Brawler)</v>
      </c>
      <c r="AB366" s="1" t="str">
        <f t="shared" si="163"/>
        <v xml:space="preserve">["SAVE_INDEX"] = 441; </v>
      </c>
      <c r="AC366">
        <f>VLOOKUP(D366,Type!A$2:B$16,2,FALSE)</f>
        <v>8</v>
      </c>
      <c r="AD366" t="str">
        <f t="shared" si="164"/>
        <v xml:space="preserve">["TYPE"] =  8; </v>
      </c>
      <c r="AE366" t="str">
        <f t="shared" si="165"/>
        <v xml:space="preserve">["CRV"] = "Class";    </v>
      </c>
      <c r="AF366">
        <f>IF(AND(F366="Class",NOT(ISBLANK(E366))),VLOOKUP(E366,Class!A$1:B$12,2,FALSE),"")</f>
        <v>215</v>
      </c>
      <c r="AG366" t="str">
        <f>IF(AND(F366="Vocation",NOT(ISBLANK(E366))),VLOOKUP(E366,Vocation!A$1:B$8,2,FALSE),"")</f>
        <v/>
      </c>
      <c r="AH366" t="str">
        <f>IF(
  LEN(AF366)=0,
    IF(
    LEN(AG366)=0,
    "  0",
    CONCATENATE(REPT(" ",Vocation!B$12-LEN(AG366)),AG366)),
  CONCATENATE(REPT(" ",Vocation!B$12-LEN(AF366)),AF366))</f>
        <v>215</v>
      </c>
      <c r="AI366" t="str">
        <f t="shared" si="166"/>
        <v xml:space="preserve">["SUBTYPE"] = 215; </v>
      </c>
      <c r="AJ366" t="str">
        <f t="shared" si="167"/>
        <v xml:space="preserve">                       </v>
      </c>
      <c r="AK366" t="str">
        <f t="shared" si="168"/>
        <v>0</v>
      </c>
      <c r="AL366" t="str">
        <f t="shared" si="169"/>
        <v xml:space="preserve">["VXP"] = 0; </v>
      </c>
      <c r="AM366" t="str">
        <f t="shared" si="170"/>
        <v>10</v>
      </c>
      <c r="AN366" t="str">
        <f t="shared" si="171"/>
        <v xml:space="preserve">["LP"] = 10; </v>
      </c>
      <c r="AO366" t="str">
        <f t="shared" si="172"/>
        <v>0</v>
      </c>
      <c r="AP366" t="str">
        <f t="shared" si="173"/>
        <v xml:space="preserve">["REP"] = 0; </v>
      </c>
      <c r="AQ366">
        <f>IF(LEN(L366)&gt;0,VLOOKUP(L366,Faction!A$2:B$77,2,FALSE),1)</f>
        <v>1</v>
      </c>
      <c r="AR366" t="str">
        <f t="shared" si="174"/>
        <v xml:space="preserve">["FACTION"] = 1; </v>
      </c>
      <c r="AS366" t="str">
        <f t="shared" si="175"/>
        <v xml:space="preserve">["TIER"] = 0; </v>
      </c>
      <c r="AT366" t="str">
        <f t="shared" si="176"/>
        <v xml:space="preserve">["MIN_LVL"] =  "39"; </v>
      </c>
      <c r="AU366" t="str">
        <f t="shared" si="177"/>
        <v/>
      </c>
      <c r="AV366" t="str">
        <f t="shared" si="178"/>
        <v xml:space="preserve">["NAME"] = { ["EN"] = "The Art of the Perfect Punch"; }; </v>
      </c>
      <c r="AW366" t="str">
        <f t="shared" si="179"/>
        <v xml:space="preserve">["LORE"] = { ["EN"] = "The first four pages of this book can be found on enemies scattered across Angmar, Eregion, and Moria. The last four pages of this book can be found on enemies scattered across Forochel, Moria, and the Misty Mountains. The Art of the Perfect Punch was written by Brom Hawksbeard, a brawler from Bree-land. Many of the pages in the middle of the book have gone missing."; }; </v>
      </c>
      <c r="AX366" t="str">
        <f t="shared" si="180"/>
        <v xml:space="preserve">["SUMMARY"] = { ["EN"] = "Buy The Art of the Perfect Punch from a Brawler Trainer and find the 8 missing pages."; }; </v>
      </c>
      <c r="AY366" t="str">
        <f t="shared" si="181"/>
        <v/>
      </c>
      <c r="AZ366" t="str">
        <f t="shared" si="182"/>
        <v>};</v>
      </c>
    </row>
    <row r="367" spans="1:52" x14ac:dyDescent="0.25">
      <c r="A367">
        <v>1879048704</v>
      </c>
      <c r="B367">
        <v>235</v>
      </c>
      <c r="C367" t="s">
        <v>210</v>
      </c>
      <c r="D367" t="s">
        <v>22</v>
      </c>
      <c r="E367" t="s">
        <v>145</v>
      </c>
      <c r="F367" t="s">
        <v>22</v>
      </c>
      <c r="J367">
        <v>10</v>
      </c>
      <c r="M367" t="s">
        <v>215</v>
      </c>
      <c r="N367" t="s">
        <v>1899</v>
      </c>
      <c r="O367">
        <v>0</v>
      </c>
      <c r="P367">
        <v>39</v>
      </c>
      <c r="T367" t="str">
        <f t="shared" si="155"/>
        <v>[366] = {["ID"] = 1879048704; }; -- Knee-breaker's Manual (Burglar)</v>
      </c>
      <c r="U367" s="1" t="str">
        <f t="shared" si="156"/>
        <v>[366] = {["ID"] = 1879048704; ["SAVE_INDEX"] = 235; ["TYPE"] =  8; ["CRV"] = "Class";    ["SUBTYPE"] =  40;                        ["VXP"] = 0; ["LP"] = 10; ["REP"] = 0; ["FACTION"] = 1; ["TIER"] = 0; ["MIN_LVL"] =  "39"; ["NAME"] = { ["EN"] = "Knee-breaker's Manual"; }; ["LORE"] = { ["EN"] = "The first four pages of this book can be found on enemies scattered across Angmar, Eregion, and Moria. The last four pages of this book can be found on enemies scattered across Forochel, Moria, and the Misty Mountains. Knee-breaker's Manual is an odd tome -- it appears to be written in a rather careful and precise script, but the passages themselves describe a particularly coarse and savage individual. Whoever he was, the exploits described in this book certainly lean to the unsavoury side of the burglar's profession. Nevertheless, there are a number of intriguing points that the author of the book presents. Frustratingly, several key pages are missing. It is said that the famous burglar Bilbo Baggins has undertaken a study of the profession since his retirement -- perhaps he could tell you something about this 'Knee-breaker' or the missing sections of his manual?"; }; ["SUMMARY"] = { ["EN"] = "Buy Knee-breaker's Manual from a Burglar Trainer and find the missing pages (8)"; }; };</v>
      </c>
      <c r="V367">
        <f t="shared" si="157"/>
        <v>366</v>
      </c>
      <c r="W367" t="str">
        <f t="shared" si="158"/>
        <v>[366] = {</v>
      </c>
      <c r="X367" t="str">
        <f t="shared" si="159"/>
        <v xml:space="preserve">["ID"] = 1879048704; </v>
      </c>
      <c r="Y367" t="str">
        <f t="shared" si="160"/>
        <v xml:space="preserve">["ID"] = 1879048704; </v>
      </c>
      <c r="Z367" t="str">
        <f t="shared" si="161"/>
        <v/>
      </c>
      <c r="AA367" t="str">
        <f t="shared" si="162"/>
        <v xml:space="preserve"> (Burglar)</v>
      </c>
      <c r="AB367" s="1" t="str">
        <f t="shared" si="163"/>
        <v xml:space="preserve">["SAVE_INDEX"] = 235; </v>
      </c>
      <c r="AC367">
        <f>VLOOKUP(D367,Type!A$2:B$16,2,FALSE)</f>
        <v>8</v>
      </c>
      <c r="AD367" t="str">
        <f t="shared" si="164"/>
        <v xml:space="preserve">["TYPE"] =  8; </v>
      </c>
      <c r="AE367" t="str">
        <f t="shared" si="165"/>
        <v xml:space="preserve">["CRV"] = "Class";    </v>
      </c>
      <c r="AF367">
        <f>IF(AND(F367="Class",NOT(ISBLANK(E367))),VLOOKUP(E367,Class!A$1:B$12,2,FALSE),"")</f>
        <v>40</v>
      </c>
      <c r="AG367" t="str">
        <f>IF(AND(F367="Vocation",NOT(ISBLANK(E367))),VLOOKUP(E367,Vocation!A$1:B$8,2,FALSE),"")</f>
        <v/>
      </c>
      <c r="AH367" t="str">
        <f>IF(
  LEN(AF367)=0,
    IF(
    LEN(AG367)=0,
    "  0",
    CONCATENATE(REPT(" ",Vocation!B$12-LEN(AG367)),AG367)),
  CONCATENATE(REPT(" ",Vocation!B$12-LEN(AF367)),AF367))</f>
        <v xml:space="preserve"> 40</v>
      </c>
      <c r="AI367" t="str">
        <f t="shared" si="166"/>
        <v xml:space="preserve">["SUBTYPE"] =  40; </v>
      </c>
      <c r="AJ367" t="str">
        <f t="shared" si="167"/>
        <v xml:space="preserve">                       </v>
      </c>
      <c r="AK367" t="str">
        <f t="shared" si="168"/>
        <v>0</v>
      </c>
      <c r="AL367" t="str">
        <f t="shared" si="169"/>
        <v xml:space="preserve">["VXP"] = 0; </v>
      </c>
      <c r="AM367" t="str">
        <f t="shared" si="170"/>
        <v>10</v>
      </c>
      <c r="AN367" t="str">
        <f t="shared" si="171"/>
        <v xml:space="preserve">["LP"] = 10; </v>
      </c>
      <c r="AO367" t="str">
        <f t="shared" si="172"/>
        <v>0</v>
      </c>
      <c r="AP367" t="str">
        <f t="shared" si="173"/>
        <v xml:space="preserve">["REP"] = 0; </v>
      </c>
      <c r="AQ367">
        <f>IF(LEN(L367)&gt;0,VLOOKUP(L367,Faction!A$2:B$77,2,FALSE),1)</f>
        <v>1</v>
      </c>
      <c r="AR367" t="str">
        <f t="shared" si="174"/>
        <v xml:space="preserve">["FACTION"] = 1; </v>
      </c>
      <c r="AS367" t="str">
        <f t="shared" si="175"/>
        <v xml:space="preserve">["TIER"] = 0; </v>
      </c>
      <c r="AT367" t="str">
        <f t="shared" si="176"/>
        <v xml:space="preserve">["MIN_LVL"] =  "39"; </v>
      </c>
      <c r="AU367" t="str">
        <f t="shared" si="177"/>
        <v/>
      </c>
      <c r="AV367" t="str">
        <f t="shared" si="178"/>
        <v xml:space="preserve">["NAME"] = { ["EN"] = "Knee-breaker's Manual"; }; </v>
      </c>
      <c r="AW367" t="str">
        <f t="shared" si="179"/>
        <v xml:space="preserve">["LORE"] = { ["EN"] = "The first four pages of this book can be found on enemies scattered across Angmar, Eregion, and Moria. The last four pages of this book can be found on enemies scattered across Forochel, Moria, and the Misty Mountains. Knee-breaker's Manual is an odd tome -- it appears to be written in a rather careful and precise script, but the passages themselves describe a particularly coarse and savage individual. Whoever he was, the exploits described in this book certainly lean to the unsavoury side of the burglar's profession. Nevertheless, there are a number of intriguing points that the author of the book presents. Frustratingly, several key pages are missing. It is said that the famous burglar Bilbo Baggins has undertaken a study of the profession since his retirement -- perhaps he could tell you something about this 'Knee-breaker' or the missing sections of his manual?"; }; </v>
      </c>
      <c r="AX367" t="str">
        <f t="shared" si="180"/>
        <v xml:space="preserve">["SUMMARY"] = { ["EN"] = "Buy Knee-breaker's Manual from a Burglar Trainer and find the missing pages (8)"; }; </v>
      </c>
      <c r="AY367" t="str">
        <f t="shared" si="181"/>
        <v/>
      </c>
      <c r="AZ367" t="str">
        <f t="shared" si="182"/>
        <v>};</v>
      </c>
    </row>
    <row r="368" spans="1:52" x14ac:dyDescent="0.25">
      <c r="A368">
        <v>1879048703</v>
      </c>
      <c r="B368">
        <v>236</v>
      </c>
      <c r="C368" t="s">
        <v>211</v>
      </c>
      <c r="D368" t="s">
        <v>22</v>
      </c>
      <c r="E368" t="s">
        <v>145</v>
      </c>
      <c r="F368" t="s">
        <v>22</v>
      </c>
      <c r="J368">
        <v>10</v>
      </c>
      <c r="M368" t="s">
        <v>216</v>
      </c>
      <c r="N368" t="s">
        <v>1898</v>
      </c>
      <c r="O368">
        <v>0</v>
      </c>
      <c r="P368">
        <v>39</v>
      </c>
      <c r="T368" t="str">
        <f t="shared" si="155"/>
        <v>[367] = {["ID"] = 1879048703; }; -- The Book of Knives (Burglar)</v>
      </c>
      <c r="U368" s="1" t="str">
        <f t="shared" si="156"/>
        <v>[367] = {["ID"] = 1879048703; ["SAVE_INDEX"] = 236; ["TYPE"] =  8; ["CRV"] = "Class";    ["SUBTYPE"] =  40;                        ["VXP"] = 0; ["LP"] = 10; ["REP"] = 0; ["FACTION"] = 1; ["TIER"] = 0; ["MIN_LVL"] =  "39"; ["NAME"] = { ["EN"] = "The Book of Knives"; }; ["LORE"] = { ["EN"] = "The first four pages of this book can be found on enemies scattered across Angmar, Eregion, and Moria. The last four pages of this book can be found on enemies scattered across Forochel, Moria, and the Misty Mountains. The Book of Knives was written by a burglar of great renown -- she is even said to have retrieved the choicest gem of a hoard from beneath the grasping claw of a sleeping dragon -- but her true name remains unknown and many doubt the veracity of her most outlandish exploits. Nevertheless, she was acknowledged as one of the finest knife-fighters in Middle-earth during her time. Sadly, The Book of Knives is incomplete; little can be gleaned from its cryptic writings. The famous burglar Bilbo Baggins is known for his love of riddles and mysteries -- perhaps he might be able to shed some light on this text."; }; ["SUMMARY"] = { ["EN"] = "Buy The Book of Knives from a Burglar Trainer and find the missing pages (8)"; }; };</v>
      </c>
      <c r="V368">
        <f t="shared" si="157"/>
        <v>367</v>
      </c>
      <c r="W368" t="str">
        <f t="shared" si="158"/>
        <v>[367] = {</v>
      </c>
      <c r="X368" t="str">
        <f t="shared" si="159"/>
        <v xml:space="preserve">["ID"] = 1879048703; </v>
      </c>
      <c r="Y368" t="str">
        <f t="shared" si="160"/>
        <v xml:space="preserve">["ID"] = 1879048703; </v>
      </c>
      <c r="Z368" t="str">
        <f t="shared" si="161"/>
        <v/>
      </c>
      <c r="AA368" t="str">
        <f t="shared" si="162"/>
        <v xml:space="preserve"> (Burglar)</v>
      </c>
      <c r="AB368" s="1" t="str">
        <f t="shared" si="163"/>
        <v xml:space="preserve">["SAVE_INDEX"] = 236; </v>
      </c>
      <c r="AC368">
        <f>VLOOKUP(D368,Type!A$2:B$16,2,FALSE)</f>
        <v>8</v>
      </c>
      <c r="AD368" t="str">
        <f t="shared" si="164"/>
        <v xml:space="preserve">["TYPE"] =  8; </v>
      </c>
      <c r="AE368" t="str">
        <f t="shared" si="165"/>
        <v xml:space="preserve">["CRV"] = "Class";    </v>
      </c>
      <c r="AF368">
        <f>IF(AND(F368="Class",NOT(ISBLANK(E368))),VLOOKUP(E368,Class!A$1:B$12,2,FALSE),"")</f>
        <v>40</v>
      </c>
      <c r="AG368" t="str">
        <f>IF(AND(F368="Vocation",NOT(ISBLANK(E368))),VLOOKUP(E368,Vocation!A$1:B$8,2,FALSE),"")</f>
        <v/>
      </c>
      <c r="AH368" t="str">
        <f>IF(
  LEN(AF368)=0,
    IF(
    LEN(AG368)=0,
    "  0",
    CONCATENATE(REPT(" ",Vocation!B$12-LEN(AG368)),AG368)),
  CONCATENATE(REPT(" ",Vocation!B$12-LEN(AF368)),AF368))</f>
        <v xml:space="preserve"> 40</v>
      </c>
      <c r="AI368" t="str">
        <f t="shared" si="166"/>
        <v xml:space="preserve">["SUBTYPE"] =  40; </v>
      </c>
      <c r="AJ368" t="str">
        <f t="shared" si="167"/>
        <v xml:space="preserve">                       </v>
      </c>
      <c r="AK368" t="str">
        <f t="shared" si="168"/>
        <v>0</v>
      </c>
      <c r="AL368" t="str">
        <f t="shared" si="169"/>
        <v xml:space="preserve">["VXP"] = 0; </v>
      </c>
      <c r="AM368" t="str">
        <f t="shared" si="170"/>
        <v>10</v>
      </c>
      <c r="AN368" t="str">
        <f t="shared" si="171"/>
        <v xml:space="preserve">["LP"] = 10; </v>
      </c>
      <c r="AO368" t="str">
        <f t="shared" si="172"/>
        <v>0</v>
      </c>
      <c r="AP368" t="str">
        <f t="shared" si="173"/>
        <v xml:space="preserve">["REP"] = 0; </v>
      </c>
      <c r="AQ368">
        <f>IF(LEN(L368)&gt;0,VLOOKUP(L368,Faction!A$2:B$77,2,FALSE),1)</f>
        <v>1</v>
      </c>
      <c r="AR368" t="str">
        <f t="shared" si="174"/>
        <v xml:space="preserve">["FACTION"] = 1; </v>
      </c>
      <c r="AS368" t="str">
        <f t="shared" si="175"/>
        <v xml:space="preserve">["TIER"] = 0; </v>
      </c>
      <c r="AT368" t="str">
        <f t="shared" si="176"/>
        <v xml:space="preserve">["MIN_LVL"] =  "39"; </v>
      </c>
      <c r="AU368" t="str">
        <f t="shared" si="177"/>
        <v/>
      </c>
      <c r="AV368" t="str">
        <f t="shared" si="178"/>
        <v xml:space="preserve">["NAME"] = { ["EN"] = "The Book of Knives"; }; </v>
      </c>
      <c r="AW368" t="str">
        <f t="shared" si="179"/>
        <v xml:space="preserve">["LORE"] = { ["EN"] = "The first four pages of this book can be found on enemies scattered across Angmar, Eregion, and Moria. The last four pages of this book can be found on enemies scattered across Forochel, Moria, and the Misty Mountains. The Book of Knives was written by a burglar of great renown -- she is even said to have retrieved the choicest gem of a hoard from beneath the grasping claw of a sleeping dragon -- but her true name remains unknown and many doubt the veracity of her most outlandish exploits. Nevertheless, she was acknowledged as one of the finest knife-fighters in Middle-earth during her time. Sadly, The Book of Knives is incomplete; little can be gleaned from its cryptic writings. The famous burglar Bilbo Baggins is known for his love of riddles and mysteries -- perhaps he might be able to shed some light on this text."; }; </v>
      </c>
      <c r="AX368" t="str">
        <f t="shared" si="180"/>
        <v xml:space="preserve">["SUMMARY"] = { ["EN"] = "Buy The Book of Knives from a Burglar Trainer and find the missing pages (8)"; }; </v>
      </c>
      <c r="AY368" t="str">
        <f t="shared" si="181"/>
        <v/>
      </c>
      <c r="AZ368" t="str">
        <f t="shared" si="182"/>
        <v>};</v>
      </c>
    </row>
    <row r="369" spans="1:52" x14ac:dyDescent="0.25">
      <c r="A369">
        <v>1879048705</v>
      </c>
      <c r="B369">
        <v>237</v>
      </c>
      <c r="C369" t="s">
        <v>212</v>
      </c>
      <c r="D369" t="s">
        <v>22</v>
      </c>
      <c r="E369" t="s">
        <v>145</v>
      </c>
      <c r="F369" t="s">
        <v>22</v>
      </c>
      <c r="J369">
        <v>10</v>
      </c>
      <c r="M369" t="s">
        <v>217</v>
      </c>
      <c r="N369" t="s">
        <v>1900</v>
      </c>
      <c r="O369">
        <v>0</v>
      </c>
      <c r="P369">
        <v>39</v>
      </c>
      <c r="T369" t="str">
        <f t="shared" si="155"/>
        <v>[368] = {["ID"] = 1879048705; }; -- The Expert's Guide to Dirty Fighting (Burglar)</v>
      </c>
      <c r="U369" s="1" t="str">
        <f t="shared" si="156"/>
        <v>[368] = {["ID"] = 1879048705; ["SAVE_INDEX"] = 237; ["TYPE"] =  8; ["CRV"] = "Class";    ["SUBTYPE"] =  40;                        ["VXP"] = 0; ["LP"] = 10; ["REP"] = 0; ["FACTION"] = 1; ["TIER"] = 0; ["MIN_LVL"] =  "39"; ["NAME"] = { ["EN"] = "The Expert's Guide to Dirty Fighting"; }; ["LORE"] = { ["EN"] = "The first four pages of this book can be found on enemies scattered across Angmar, Eregion, and Moria. The last four pages of this book can be found on enemies scattered across Forochel, Moria, and the Misty Mountains. The Expert's Guide to Dirty Fighting was written about a rather notorious hobbit-burglar mid Third Age, when the Shire was not so secure as it is today. Having found himself drafted into the Shire-muster during a particularly difficult season and pitted against Golfimbul's goblins in a number of pitched battles, he learned to fight in a most ungentlehobbitly fashion that served him well against foes considerably larger and stronger than himself. Alas, it has been many years since its writing, and all copies of this interesting text were thought lost, until now. Perhaps the famous hobbit-burglar Bilbo Baggins will have some further insights or thoughts on the book."; }; ["SUMMARY"] = { ["EN"] = "Buy The Expert's Guide to Dirty Fighting from a Burglar Trainer and find the missing pages (8)"; }; };</v>
      </c>
      <c r="V369">
        <f t="shared" si="157"/>
        <v>368</v>
      </c>
      <c r="W369" t="str">
        <f t="shared" si="158"/>
        <v>[368] = {</v>
      </c>
      <c r="X369" t="str">
        <f t="shared" si="159"/>
        <v xml:space="preserve">["ID"] = 1879048705; </v>
      </c>
      <c r="Y369" t="str">
        <f t="shared" si="160"/>
        <v xml:space="preserve">["ID"] = 1879048705; </v>
      </c>
      <c r="Z369" t="str">
        <f t="shared" si="161"/>
        <v/>
      </c>
      <c r="AA369" t="str">
        <f t="shared" si="162"/>
        <v xml:space="preserve"> (Burglar)</v>
      </c>
      <c r="AB369" s="1" t="str">
        <f t="shared" si="163"/>
        <v xml:space="preserve">["SAVE_INDEX"] = 237; </v>
      </c>
      <c r="AC369">
        <f>VLOOKUP(D369,Type!A$2:B$16,2,FALSE)</f>
        <v>8</v>
      </c>
      <c r="AD369" t="str">
        <f t="shared" si="164"/>
        <v xml:space="preserve">["TYPE"] =  8; </v>
      </c>
      <c r="AE369" t="str">
        <f t="shared" si="165"/>
        <v xml:space="preserve">["CRV"] = "Class";    </v>
      </c>
      <c r="AF369">
        <f>IF(AND(F369="Class",NOT(ISBLANK(E369))),VLOOKUP(E369,Class!A$1:B$12,2,FALSE),"")</f>
        <v>40</v>
      </c>
      <c r="AG369" t="str">
        <f>IF(AND(F369="Vocation",NOT(ISBLANK(E369))),VLOOKUP(E369,Vocation!A$1:B$8,2,FALSE),"")</f>
        <v/>
      </c>
      <c r="AH369" t="str">
        <f>IF(
  LEN(AF369)=0,
    IF(
    LEN(AG369)=0,
    "  0",
    CONCATENATE(REPT(" ",Vocation!B$12-LEN(AG369)),AG369)),
  CONCATENATE(REPT(" ",Vocation!B$12-LEN(AF369)),AF369))</f>
        <v xml:space="preserve"> 40</v>
      </c>
      <c r="AI369" t="str">
        <f t="shared" si="166"/>
        <v xml:space="preserve">["SUBTYPE"] =  40; </v>
      </c>
      <c r="AJ369" t="str">
        <f t="shared" si="167"/>
        <v xml:space="preserve">                       </v>
      </c>
      <c r="AK369" t="str">
        <f t="shared" si="168"/>
        <v>0</v>
      </c>
      <c r="AL369" t="str">
        <f t="shared" si="169"/>
        <v xml:space="preserve">["VXP"] = 0; </v>
      </c>
      <c r="AM369" t="str">
        <f t="shared" si="170"/>
        <v>10</v>
      </c>
      <c r="AN369" t="str">
        <f t="shared" si="171"/>
        <v xml:space="preserve">["LP"] = 10; </v>
      </c>
      <c r="AO369" t="str">
        <f t="shared" si="172"/>
        <v>0</v>
      </c>
      <c r="AP369" t="str">
        <f t="shared" si="173"/>
        <v xml:space="preserve">["REP"] = 0; </v>
      </c>
      <c r="AQ369">
        <f>IF(LEN(L369)&gt;0,VLOOKUP(L369,Faction!A$2:B$77,2,FALSE),1)</f>
        <v>1</v>
      </c>
      <c r="AR369" t="str">
        <f t="shared" si="174"/>
        <v xml:space="preserve">["FACTION"] = 1; </v>
      </c>
      <c r="AS369" t="str">
        <f t="shared" si="175"/>
        <v xml:space="preserve">["TIER"] = 0; </v>
      </c>
      <c r="AT369" t="str">
        <f t="shared" si="176"/>
        <v xml:space="preserve">["MIN_LVL"] =  "39"; </v>
      </c>
      <c r="AU369" t="str">
        <f t="shared" si="177"/>
        <v/>
      </c>
      <c r="AV369" t="str">
        <f t="shared" si="178"/>
        <v xml:space="preserve">["NAME"] = { ["EN"] = "The Expert's Guide to Dirty Fighting"; }; </v>
      </c>
      <c r="AW369" t="str">
        <f t="shared" si="179"/>
        <v xml:space="preserve">["LORE"] = { ["EN"] = "The first four pages of this book can be found on enemies scattered across Angmar, Eregion, and Moria. The last four pages of this book can be found on enemies scattered across Forochel, Moria, and the Misty Mountains. The Expert's Guide to Dirty Fighting was written about a rather notorious hobbit-burglar mid Third Age, when the Shire was not so secure as it is today. Having found himself drafted into the Shire-muster during a particularly difficult season and pitted against Golfimbul's goblins in a number of pitched battles, he learned to fight in a most ungentlehobbitly fashion that served him well against foes considerably larger and stronger than himself. Alas, it has been many years since its writing, and all copies of this interesting text were thought lost, until now. Perhaps the famous hobbit-burglar Bilbo Baggins will have some further insights or thoughts on the book."; }; </v>
      </c>
      <c r="AX369" t="str">
        <f t="shared" si="180"/>
        <v xml:space="preserve">["SUMMARY"] = { ["EN"] = "Buy The Expert's Guide to Dirty Fighting from a Burglar Trainer and find the missing pages (8)"; }; </v>
      </c>
      <c r="AY369" t="str">
        <f t="shared" si="181"/>
        <v/>
      </c>
      <c r="AZ369" t="str">
        <f t="shared" si="182"/>
        <v>};</v>
      </c>
    </row>
    <row r="370" spans="1:52" x14ac:dyDescent="0.25">
      <c r="A370">
        <v>1879139435</v>
      </c>
      <c r="B370">
        <v>238</v>
      </c>
      <c r="C370" t="s">
        <v>213</v>
      </c>
      <c r="D370" t="s">
        <v>22</v>
      </c>
      <c r="E370" t="s">
        <v>145</v>
      </c>
      <c r="F370" t="s">
        <v>22</v>
      </c>
      <c r="J370">
        <v>20</v>
      </c>
      <c r="M370" t="s">
        <v>218</v>
      </c>
      <c r="N370" t="s">
        <v>2034</v>
      </c>
      <c r="O370">
        <v>0</v>
      </c>
      <c r="P370">
        <v>58</v>
      </c>
      <c r="T370" t="str">
        <f t="shared" si="155"/>
        <v>[369] = {["ID"] = 1879139435; }; -- The Path of the Mischief-maker (Burglar)</v>
      </c>
      <c r="U370" s="1" t="str">
        <f t="shared" si="156"/>
        <v>[369] = {["ID"] = 1879139435; ["SAVE_INDEX"] = 238; ["TYPE"] =  8; ["CRV"] = "Class";    ["SUBTYPE"] =  40;                        ["VXP"] = 0; ["LP"] = 20; ["REP"] = 0; ["FACTION"] = 1; ["TIER"] = 0; ["MIN_LVL"] =  "58"; ["NAME"] = { ["EN"] = "The Path of the Mischief-maker"; }; ["LORE"] = { ["EN"] = "You have begun to follow the Path of the Mischief-maker. If you follow this path to its end, you may learn how to become a master of mischief, increasing your abilities to distract foes in combat."; }; ["SUMMARY"] = { ["EN"] = "Complete [58] A Startling Twist"; }; };</v>
      </c>
      <c r="V370">
        <f t="shared" si="157"/>
        <v>369</v>
      </c>
      <c r="W370" t="str">
        <f t="shared" si="158"/>
        <v>[369] = {</v>
      </c>
      <c r="X370" t="str">
        <f t="shared" si="159"/>
        <v xml:space="preserve">["ID"] = 1879139435; </v>
      </c>
      <c r="Y370" t="str">
        <f t="shared" si="160"/>
        <v xml:space="preserve">["ID"] = 1879139435; </v>
      </c>
      <c r="Z370" t="str">
        <f t="shared" si="161"/>
        <v/>
      </c>
      <c r="AA370" t="str">
        <f t="shared" si="162"/>
        <v xml:space="preserve"> (Burglar)</v>
      </c>
      <c r="AB370" s="1" t="str">
        <f t="shared" si="163"/>
        <v xml:space="preserve">["SAVE_INDEX"] = 238; </v>
      </c>
      <c r="AC370">
        <f>VLOOKUP(D370,Type!A$2:B$16,2,FALSE)</f>
        <v>8</v>
      </c>
      <c r="AD370" t="str">
        <f t="shared" si="164"/>
        <v xml:space="preserve">["TYPE"] =  8; </v>
      </c>
      <c r="AE370" t="str">
        <f t="shared" si="165"/>
        <v xml:space="preserve">["CRV"] = "Class";    </v>
      </c>
      <c r="AF370">
        <f>IF(AND(F370="Class",NOT(ISBLANK(E370))),VLOOKUP(E370,Class!A$1:B$12,2,FALSE),"")</f>
        <v>40</v>
      </c>
      <c r="AG370" t="str">
        <f>IF(AND(F370="Vocation",NOT(ISBLANK(E370))),VLOOKUP(E370,Vocation!A$1:B$8,2,FALSE),"")</f>
        <v/>
      </c>
      <c r="AH370" t="str">
        <f>IF(
  LEN(AF370)=0,
    IF(
    LEN(AG370)=0,
    "  0",
    CONCATENATE(REPT(" ",Vocation!B$12-LEN(AG370)),AG370)),
  CONCATENATE(REPT(" ",Vocation!B$12-LEN(AF370)),AF370))</f>
        <v xml:space="preserve"> 40</v>
      </c>
      <c r="AI370" t="str">
        <f t="shared" si="166"/>
        <v xml:space="preserve">["SUBTYPE"] =  40; </v>
      </c>
      <c r="AJ370" t="str">
        <f t="shared" si="167"/>
        <v xml:space="preserve">                       </v>
      </c>
      <c r="AK370" t="str">
        <f t="shared" si="168"/>
        <v>0</v>
      </c>
      <c r="AL370" t="str">
        <f t="shared" si="169"/>
        <v xml:space="preserve">["VXP"] = 0; </v>
      </c>
      <c r="AM370" t="str">
        <f t="shared" si="170"/>
        <v>20</v>
      </c>
      <c r="AN370" t="str">
        <f t="shared" si="171"/>
        <v xml:space="preserve">["LP"] = 20; </v>
      </c>
      <c r="AO370" t="str">
        <f t="shared" si="172"/>
        <v>0</v>
      </c>
      <c r="AP370" t="str">
        <f t="shared" si="173"/>
        <v xml:space="preserve">["REP"] = 0; </v>
      </c>
      <c r="AQ370">
        <f>IF(LEN(L370)&gt;0,VLOOKUP(L370,Faction!A$2:B$77,2,FALSE),1)</f>
        <v>1</v>
      </c>
      <c r="AR370" t="str">
        <f t="shared" si="174"/>
        <v xml:space="preserve">["FACTION"] = 1; </v>
      </c>
      <c r="AS370" t="str">
        <f t="shared" si="175"/>
        <v xml:space="preserve">["TIER"] = 0; </v>
      </c>
      <c r="AT370" t="str">
        <f t="shared" si="176"/>
        <v xml:space="preserve">["MIN_LVL"] =  "58"; </v>
      </c>
      <c r="AU370" t="str">
        <f t="shared" si="177"/>
        <v/>
      </c>
      <c r="AV370" t="str">
        <f t="shared" si="178"/>
        <v xml:space="preserve">["NAME"] = { ["EN"] = "The Path of the Mischief-maker"; }; </v>
      </c>
      <c r="AW370" t="str">
        <f t="shared" si="179"/>
        <v xml:space="preserve">["LORE"] = { ["EN"] = "You have begun to follow the Path of the Mischief-maker. If you follow this path to its end, you may learn how to become a master of mischief, increasing your abilities to distract foes in combat."; }; </v>
      </c>
      <c r="AX370" t="str">
        <f t="shared" si="180"/>
        <v xml:space="preserve">["SUMMARY"] = { ["EN"] = "Complete [58] A Startling Twist"; }; </v>
      </c>
      <c r="AY370" t="str">
        <f t="shared" si="181"/>
        <v/>
      </c>
      <c r="AZ370" t="str">
        <f t="shared" si="182"/>
        <v>};</v>
      </c>
    </row>
    <row r="371" spans="1:52" x14ac:dyDescent="0.25">
      <c r="A371">
        <v>1879139436</v>
      </c>
      <c r="B371">
        <v>239</v>
      </c>
      <c r="C371" t="s">
        <v>214</v>
      </c>
      <c r="D371" t="s">
        <v>22</v>
      </c>
      <c r="E371" t="s">
        <v>145</v>
      </c>
      <c r="F371" t="s">
        <v>22</v>
      </c>
      <c r="J371">
        <v>20</v>
      </c>
      <c r="M371" t="s">
        <v>219</v>
      </c>
      <c r="N371" t="s">
        <v>2906</v>
      </c>
      <c r="O371">
        <v>0</v>
      </c>
      <c r="P371">
        <v>58</v>
      </c>
      <c r="T371" t="str">
        <f t="shared" si="155"/>
        <v>[370] = {["ID"] = 1879139436; }; -- A Guide to the Quiet Knife (Burglar)</v>
      </c>
      <c r="U371" s="1" t="str">
        <f t="shared" si="156"/>
        <v>[370] = {["ID"] = 1879139436; ["SAVE_INDEX"] = 239; ["TYPE"] =  8; ["CRV"] = "Class";    ["SUBTYPE"] =  40;                        ["VXP"] = 0; ["LP"] = 20; ["REP"] = 0; ["FACTION"] = 1; ["TIER"] = 0; ["MIN_LVL"] =  "58"; ["NAME"] = { ["EN"] = "A Guide to the Quiet Knife"; }; ["LORE"] = { ["EN"] = "You have heard it whispered that the libraries of Moria yet contain many tomes, while many other volumes were brought by the dwarves seeking to reclaim their kingdom of old. One such tome in the libraries of the Iron Garrison is said to be the legendary 'A Guide to the Quiet Knife.' If you can gain enough favour with the Iron Garrison Guards, they may let you have their copy of this book."; }; ["SUMMARY"] = { ["EN"] = "Buy and read A Guide to the Quiet Knife"; }; };</v>
      </c>
      <c r="V371">
        <f t="shared" si="157"/>
        <v>370</v>
      </c>
      <c r="W371" t="str">
        <f t="shared" si="158"/>
        <v>[370] = {</v>
      </c>
      <c r="X371" t="str">
        <f t="shared" si="159"/>
        <v xml:space="preserve">["ID"] = 1879139436; </v>
      </c>
      <c r="Y371" t="str">
        <f t="shared" si="160"/>
        <v xml:space="preserve">["ID"] = 1879139436; </v>
      </c>
      <c r="Z371" t="str">
        <f t="shared" si="161"/>
        <v/>
      </c>
      <c r="AA371" t="str">
        <f t="shared" si="162"/>
        <v xml:space="preserve"> (Burglar)</v>
      </c>
      <c r="AB371" s="1" t="str">
        <f t="shared" si="163"/>
        <v xml:space="preserve">["SAVE_INDEX"] = 239; </v>
      </c>
      <c r="AC371">
        <f>VLOOKUP(D371,Type!A$2:B$16,2,FALSE)</f>
        <v>8</v>
      </c>
      <c r="AD371" t="str">
        <f t="shared" si="164"/>
        <v xml:space="preserve">["TYPE"] =  8; </v>
      </c>
      <c r="AE371" t="str">
        <f t="shared" si="165"/>
        <v xml:space="preserve">["CRV"] = "Class";    </v>
      </c>
      <c r="AF371">
        <f>IF(AND(F371="Class",NOT(ISBLANK(E371))),VLOOKUP(E371,Class!A$1:B$12,2,FALSE),"")</f>
        <v>40</v>
      </c>
      <c r="AG371" t="str">
        <f>IF(AND(F371="Vocation",NOT(ISBLANK(E371))),VLOOKUP(E371,Vocation!A$1:B$8,2,FALSE),"")</f>
        <v/>
      </c>
      <c r="AH371" t="str">
        <f>IF(
  LEN(AF371)=0,
    IF(
    LEN(AG371)=0,
    "  0",
    CONCATENATE(REPT(" ",Vocation!B$12-LEN(AG371)),AG371)),
  CONCATENATE(REPT(" ",Vocation!B$12-LEN(AF371)),AF371))</f>
        <v xml:space="preserve"> 40</v>
      </c>
      <c r="AI371" t="str">
        <f t="shared" si="166"/>
        <v xml:space="preserve">["SUBTYPE"] =  40; </v>
      </c>
      <c r="AJ371" t="str">
        <f t="shared" si="167"/>
        <v xml:space="preserve">                       </v>
      </c>
      <c r="AK371" t="str">
        <f t="shared" si="168"/>
        <v>0</v>
      </c>
      <c r="AL371" t="str">
        <f t="shared" si="169"/>
        <v xml:space="preserve">["VXP"] = 0; </v>
      </c>
      <c r="AM371" t="str">
        <f t="shared" si="170"/>
        <v>20</v>
      </c>
      <c r="AN371" t="str">
        <f t="shared" si="171"/>
        <v xml:space="preserve">["LP"] = 20; </v>
      </c>
      <c r="AO371" t="str">
        <f t="shared" si="172"/>
        <v>0</v>
      </c>
      <c r="AP371" t="str">
        <f t="shared" si="173"/>
        <v xml:space="preserve">["REP"] = 0; </v>
      </c>
      <c r="AQ371">
        <f>IF(LEN(L371)&gt;0,VLOOKUP(L371,Faction!A$2:B$77,2,FALSE),1)</f>
        <v>1</v>
      </c>
      <c r="AR371" t="str">
        <f t="shared" si="174"/>
        <v xml:space="preserve">["FACTION"] = 1; </v>
      </c>
      <c r="AS371" t="str">
        <f t="shared" si="175"/>
        <v xml:space="preserve">["TIER"] = 0; </v>
      </c>
      <c r="AT371" t="str">
        <f t="shared" si="176"/>
        <v xml:space="preserve">["MIN_LVL"] =  "58"; </v>
      </c>
      <c r="AU371" t="str">
        <f t="shared" si="177"/>
        <v/>
      </c>
      <c r="AV371" t="str">
        <f t="shared" si="178"/>
        <v xml:space="preserve">["NAME"] = { ["EN"] = "A Guide to the Quiet Knife"; }; </v>
      </c>
      <c r="AW371" t="str">
        <f t="shared" si="179"/>
        <v xml:space="preserve">["LORE"] = { ["EN"] = "You have heard it whispered that the libraries of Moria yet contain many tomes, while many other volumes were brought by the dwarves seeking to reclaim their kingdom of old. One such tome in the libraries of the Iron Garrison is said to be the legendary 'A Guide to the Quiet Knife.' If you can gain enough favour with the Iron Garrison Guards, they may let you have their copy of this book."; }; </v>
      </c>
      <c r="AX371" t="str">
        <f t="shared" si="180"/>
        <v xml:space="preserve">["SUMMARY"] = { ["EN"] = "Buy and read A Guide to the Quiet Knife"; }; </v>
      </c>
      <c r="AY371" t="str">
        <f t="shared" si="181"/>
        <v/>
      </c>
      <c r="AZ371" t="str">
        <f t="shared" si="182"/>
        <v>};</v>
      </c>
    </row>
    <row r="372" spans="1:52" x14ac:dyDescent="0.25">
      <c r="A372">
        <v>1879053014</v>
      </c>
      <c r="B372">
        <v>240</v>
      </c>
      <c r="C372" t="s">
        <v>447</v>
      </c>
      <c r="D372" t="s">
        <v>22</v>
      </c>
      <c r="E372" t="s">
        <v>286</v>
      </c>
      <c r="F372" t="s">
        <v>22</v>
      </c>
      <c r="J372">
        <v>10</v>
      </c>
      <c r="M372" t="s">
        <v>3101</v>
      </c>
      <c r="N372" t="s">
        <v>1970</v>
      </c>
      <c r="O372">
        <v>0</v>
      </c>
      <c r="P372">
        <v>39</v>
      </c>
      <c r="T372" t="str">
        <f t="shared" si="155"/>
        <v>[371] = {["ID"] = 1879053014; }; -- The Book of Oaths (Captain)</v>
      </c>
      <c r="U372" s="1" t="str">
        <f t="shared" si="156"/>
        <v>[371] = {["ID"] = 1879053014; ["SAVE_INDEX"] = 240; ["TYPE"] =  8; ["CRV"] = "Class";    ["SUBTYPE"] =  24;                        ["VXP"] = 0; ["LP"] = 10; ["REP"] = 0; ["FACTION"] = 1; ["TIER"] = 0; ["MIN_LVL"] =  "39"; ["NAME"] = { ["EN"] = "The Book of Oaths"; }; ["LORE"] = { ["EN"] = "The first four pages of this book can be found on enemies scattered across Angmar, Eregion, and Moria. The last four pages of this book can be found on enemies scattered across Forochel, Moria, and the Misty Mountains. The Book of Oaths discusses the central role of Honour in true leadership and the sanctity of a King's Oath -- or a Captain's. Much of the power to guide men truly derives from the simple bond of Truth itself, and for those who lead, an Oath is a bond of commitment that cannot be broken without inviting a fate most dire. Indeed, a captain who would betray his own word risks more than his life, for it is well-known that an Oath fatefully taken binds far more than the flesh. This book is said to be the utmost authority in such matters, but the copy you have found seems badly damaged and many important passages are missing. Perhaps Boromir of Gondor, who currently rides here in the north, may know something about this book."; }; ["SUMMARY"] = { ["EN"] = "Buy The Book of Oaths from a Captain Trainer and find the missing pages (8)"; }; };</v>
      </c>
      <c r="V372">
        <f t="shared" si="157"/>
        <v>371</v>
      </c>
      <c r="W372" t="str">
        <f t="shared" si="158"/>
        <v>[371] = {</v>
      </c>
      <c r="X372" t="str">
        <f t="shared" si="159"/>
        <v xml:space="preserve">["ID"] = 1879053014; </v>
      </c>
      <c r="Y372" t="str">
        <f t="shared" si="160"/>
        <v xml:space="preserve">["ID"] = 1879053014; </v>
      </c>
      <c r="Z372" t="str">
        <f t="shared" si="161"/>
        <v/>
      </c>
      <c r="AA372" t="str">
        <f t="shared" si="162"/>
        <v xml:space="preserve"> (Captain)</v>
      </c>
      <c r="AB372" s="1" t="str">
        <f t="shared" si="163"/>
        <v xml:space="preserve">["SAVE_INDEX"] = 240; </v>
      </c>
      <c r="AC372">
        <f>VLOOKUP(D372,Type!A$2:B$16,2,FALSE)</f>
        <v>8</v>
      </c>
      <c r="AD372" t="str">
        <f t="shared" si="164"/>
        <v xml:space="preserve">["TYPE"] =  8; </v>
      </c>
      <c r="AE372" t="str">
        <f t="shared" si="165"/>
        <v xml:space="preserve">["CRV"] = "Class";    </v>
      </c>
      <c r="AF372">
        <f>IF(AND(F372="Class",NOT(ISBLANK(E372))),VLOOKUP(E372,Class!A$1:B$12,2,FALSE),"")</f>
        <v>24</v>
      </c>
      <c r="AG372" t="str">
        <f>IF(AND(F372="Vocation",NOT(ISBLANK(E372))),VLOOKUP(E372,Vocation!A$1:B$8,2,FALSE),"")</f>
        <v/>
      </c>
      <c r="AH372" t="str">
        <f>IF(
  LEN(AF372)=0,
    IF(
    LEN(AG372)=0,
    "  0",
    CONCATENATE(REPT(" ",Vocation!B$12-LEN(AG372)),AG372)),
  CONCATENATE(REPT(" ",Vocation!B$12-LEN(AF372)),AF372))</f>
        <v xml:space="preserve"> 24</v>
      </c>
      <c r="AI372" t="str">
        <f t="shared" si="166"/>
        <v xml:space="preserve">["SUBTYPE"] =  24; </v>
      </c>
      <c r="AJ372" t="str">
        <f t="shared" si="167"/>
        <v xml:space="preserve">                       </v>
      </c>
      <c r="AK372" t="str">
        <f t="shared" si="168"/>
        <v>0</v>
      </c>
      <c r="AL372" t="str">
        <f t="shared" si="169"/>
        <v xml:space="preserve">["VXP"] = 0; </v>
      </c>
      <c r="AM372" t="str">
        <f t="shared" si="170"/>
        <v>10</v>
      </c>
      <c r="AN372" t="str">
        <f t="shared" si="171"/>
        <v xml:space="preserve">["LP"] = 10; </v>
      </c>
      <c r="AO372" t="str">
        <f t="shared" si="172"/>
        <v>0</v>
      </c>
      <c r="AP372" t="str">
        <f t="shared" si="173"/>
        <v xml:space="preserve">["REP"] = 0; </v>
      </c>
      <c r="AQ372">
        <f>IF(LEN(L372)&gt;0,VLOOKUP(L372,Faction!A$2:B$77,2,FALSE),1)</f>
        <v>1</v>
      </c>
      <c r="AR372" t="str">
        <f t="shared" si="174"/>
        <v xml:space="preserve">["FACTION"] = 1; </v>
      </c>
      <c r="AS372" t="str">
        <f t="shared" si="175"/>
        <v xml:space="preserve">["TIER"] = 0; </v>
      </c>
      <c r="AT372" t="str">
        <f t="shared" si="176"/>
        <v xml:space="preserve">["MIN_LVL"] =  "39"; </v>
      </c>
      <c r="AU372" t="str">
        <f t="shared" si="177"/>
        <v/>
      </c>
      <c r="AV372" t="str">
        <f t="shared" si="178"/>
        <v xml:space="preserve">["NAME"] = { ["EN"] = "The Book of Oaths"; }; </v>
      </c>
      <c r="AW372" t="str">
        <f t="shared" si="179"/>
        <v xml:space="preserve">["LORE"] = { ["EN"] = "The first four pages of this book can be found on enemies scattered across Angmar, Eregion, and Moria. The last four pages of this book can be found on enemies scattered across Forochel, Moria, and the Misty Mountains. The Book of Oaths discusses the central role of Honour in true leadership and the sanctity of a King's Oath -- or a Captain's. Much of the power to guide men truly derives from the simple bond of Truth itself, and for those who lead, an Oath is a bond of commitment that cannot be broken without inviting a fate most dire. Indeed, a captain who would betray his own word risks more than his life, for it is well-known that an Oath fatefully taken binds far more than the flesh. This book is said to be the utmost authority in such matters, but the copy you have found seems badly damaged and many important passages are missing. Perhaps Boromir of Gondor, who currently rides here in the north, may know something about this book."; }; </v>
      </c>
      <c r="AX372" t="str">
        <f t="shared" si="180"/>
        <v xml:space="preserve">["SUMMARY"] = { ["EN"] = "Buy The Book of Oaths from a Captain Trainer and find the missing pages (8)"; }; </v>
      </c>
      <c r="AY372" t="str">
        <f t="shared" si="181"/>
        <v/>
      </c>
      <c r="AZ372" t="str">
        <f t="shared" si="182"/>
        <v>};</v>
      </c>
    </row>
    <row r="373" spans="1:52" x14ac:dyDescent="0.25">
      <c r="A373">
        <v>1879053012</v>
      </c>
      <c r="B373">
        <v>241</v>
      </c>
      <c r="C373" t="s">
        <v>448</v>
      </c>
      <c r="D373" t="s">
        <v>22</v>
      </c>
      <c r="E373" t="s">
        <v>286</v>
      </c>
      <c r="F373" t="s">
        <v>22</v>
      </c>
      <c r="J373">
        <v>10</v>
      </c>
      <c r="M373" t="s">
        <v>3102</v>
      </c>
      <c r="N373" t="s">
        <v>1968</v>
      </c>
      <c r="O373">
        <v>0</v>
      </c>
      <c r="P373">
        <v>39</v>
      </c>
      <c r="T373" t="str">
        <f t="shared" si="155"/>
        <v>[372] = {["ID"] = 1879053012; }; -- The Candle's Flame (Captain)</v>
      </c>
      <c r="U373" s="1" t="str">
        <f t="shared" si="156"/>
        <v>[372] = {["ID"] = 1879053012; ["SAVE_INDEX"] = 241; ["TYPE"] =  8; ["CRV"] = "Class";    ["SUBTYPE"] =  24;                        ["VXP"] = 0; ["LP"] = 10; ["REP"] = 0; ["FACTION"] = 1; ["TIER"] = 0; ["MIN_LVL"] =  "39"; ["NAME"] = { ["EN"] = "The Candle's Flame"; }; ["LORE"] = { ["EN"] = "The first four pages of this book can be found on enemies scattered across Angmar, Eregion, and Moria. The last four pages of this book can be found on enemies scattered across Forochel, Moria, and the Misty Mountains. The Candle's Flame is a stirring piece written by one of the great Captains of Gondor during the War of the Last Alliance. It speaks of the very personal connexion that a worthy captain forms with his followers, and the power that bond can have when a fallen warrior lies upon the threshold of Death's door. Few copies of this book exist today, most having been lost in the long years since or secreted away in the hidden libraries of the Lords of Gondor. This copy of The Candle's Flame is missing many important pages. Rumour tells that Boromir, a Captain of Gondor, has come north. Perhaps he can help you comprehend the broken knowledge of this book."; }; ["SUMMARY"] = { ["EN"] = "Buy The Candle's Flame from a Captain Trainer and find the missing pages (8)"; }; };</v>
      </c>
      <c r="V373">
        <f t="shared" si="157"/>
        <v>372</v>
      </c>
      <c r="W373" t="str">
        <f t="shared" si="158"/>
        <v>[372] = {</v>
      </c>
      <c r="X373" t="str">
        <f t="shared" si="159"/>
        <v xml:space="preserve">["ID"] = 1879053012; </v>
      </c>
      <c r="Y373" t="str">
        <f t="shared" si="160"/>
        <v xml:space="preserve">["ID"] = 1879053012; </v>
      </c>
      <c r="Z373" t="str">
        <f t="shared" si="161"/>
        <v/>
      </c>
      <c r="AA373" t="str">
        <f t="shared" si="162"/>
        <v xml:space="preserve"> (Captain)</v>
      </c>
      <c r="AB373" s="1" t="str">
        <f t="shared" si="163"/>
        <v xml:space="preserve">["SAVE_INDEX"] = 241; </v>
      </c>
      <c r="AC373">
        <f>VLOOKUP(D373,Type!A$2:B$16,2,FALSE)</f>
        <v>8</v>
      </c>
      <c r="AD373" t="str">
        <f t="shared" si="164"/>
        <v xml:space="preserve">["TYPE"] =  8; </v>
      </c>
      <c r="AE373" t="str">
        <f t="shared" si="165"/>
        <v xml:space="preserve">["CRV"] = "Class";    </v>
      </c>
      <c r="AF373">
        <f>IF(AND(F373="Class",NOT(ISBLANK(E373))),VLOOKUP(E373,Class!A$1:B$12,2,FALSE),"")</f>
        <v>24</v>
      </c>
      <c r="AG373" t="str">
        <f>IF(AND(F373="Vocation",NOT(ISBLANK(E373))),VLOOKUP(E373,Vocation!A$1:B$8,2,FALSE),"")</f>
        <v/>
      </c>
      <c r="AH373" t="str">
        <f>IF(
  LEN(AF373)=0,
    IF(
    LEN(AG373)=0,
    "  0",
    CONCATENATE(REPT(" ",Vocation!B$12-LEN(AG373)),AG373)),
  CONCATENATE(REPT(" ",Vocation!B$12-LEN(AF373)),AF373))</f>
        <v xml:space="preserve"> 24</v>
      </c>
      <c r="AI373" t="str">
        <f t="shared" si="166"/>
        <v xml:space="preserve">["SUBTYPE"] =  24; </v>
      </c>
      <c r="AJ373" t="str">
        <f t="shared" si="167"/>
        <v xml:space="preserve">                       </v>
      </c>
      <c r="AK373" t="str">
        <f t="shared" si="168"/>
        <v>0</v>
      </c>
      <c r="AL373" t="str">
        <f t="shared" si="169"/>
        <v xml:space="preserve">["VXP"] = 0; </v>
      </c>
      <c r="AM373" t="str">
        <f t="shared" si="170"/>
        <v>10</v>
      </c>
      <c r="AN373" t="str">
        <f t="shared" si="171"/>
        <v xml:space="preserve">["LP"] = 10; </v>
      </c>
      <c r="AO373" t="str">
        <f t="shared" si="172"/>
        <v>0</v>
      </c>
      <c r="AP373" t="str">
        <f t="shared" si="173"/>
        <v xml:space="preserve">["REP"] = 0; </v>
      </c>
      <c r="AQ373">
        <f>IF(LEN(L373)&gt;0,VLOOKUP(L373,Faction!A$2:B$77,2,FALSE),1)</f>
        <v>1</v>
      </c>
      <c r="AR373" t="str">
        <f t="shared" si="174"/>
        <v xml:space="preserve">["FACTION"] = 1; </v>
      </c>
      <c r="AS373" t="str">
        <f t="shared" si="175"/>
        <v xml:space="preserve">["TIER"] = 0; </v>
      </c>
      <c r="AT373" t="str">
        <f t="shared" si="176"/>
        <v xml:space="preserve">["MIN_LVL"] =  "39"; </v>
      </c>
      <c r="AU373" t="str">
        <f t="shared" si="177"/>
        <v/>
      </c>
      <c r="AV373" t="str">
        <f t="shared" si="178"/>
        <v xml:space="preserve">["NAME"] = { ["EN"] = "The Candle's Flame"; }; </v>
      </c>
      <c r="AW373" t="str">
        <f t="shared" si="179"/>
        <v xml:space="preserve">["LORE"] = { ["EN"] = "The first four pages of this book can be found on enemies scattered across Angmar, Eregion, and Moria. The last four pages of this book can be found on enemies scattered across Forochel, Moria, and the Misty Mountains. The Candle's Flame is a stirring piece written by one of the great Captains of Gondor during the War of the Last Alliance. It speaks of the very personal connexion that a worthy captain forms with his followers, and the power that bond can have when a fallen warrior lies upon the threshold of Death's door. Few copies of this book exist today, most having been lost in the long years since or secreted away in the hidden libraries of the Lords of Gondor. This copy of The Candle's Flame is missing many important pages. Rumour tells that Boromir, a Captain of Gondor, has come north. Perhaps he can help you comprehend the broken knowledge of this book."; }; </v>
      </c>
      <c r="AX373" t="str">
        <f t="shared" si="180"/>
        <v xml:space="preserve">["SUMMARY"] = { ["EN"] = "Buy The Candle's Flame from a Captain Trainer and find the missing pages (8)"; }; </v>
      </c>
      <c r="AY373" t="str">
        <f t="shared" si="181"/>
        <v/>
      </c>
      <c r="AZ373" t="str">
        <f t="shared" si="182"/>
        <v>};</v>
      </c>
    </row>
    <row r="374" spans="1:52" x14ac:dyDescent="0.25">
      <c r="A374">
        <v>1879053013</v>
      </c>
      <c r="B374">
        <v>242</v>
      </c>
      <c r="C374" t="s">
        <v>449</v>
      </c>
      <c r="D374" t="s">
        <v>22</v>
      </c>
      <c r="E374" t="s">
        <v>286</v>
      </c>
      <c r="F374" t="s">
        <v>22</v>
      </c>
      <c r="J374">
        <v>10</v>
      </c>
      <c r="M374" t="s">
        <v>3103</v>
      </c>
      <c r="N374" t="s">
        <v>1969</v>
      </c>
      <c r="O374">
        <v>0</v>
      </c>
      <c r="P374">
        <v>39</v>
      </c>
      <c r="T374" t="str">
        <f t="shared" si="155"/>
        <v>[373] = {["ID"] = 1879053013; }; -- The Treatise of Valour (Captain)</v>
      </c>
      <c r="U374" s="1" t="str">
        <f t="shared" si="156"/>
        <v>[373] = {["ID"] = 1879053013; ["SAVE_INDEX"] = 242; ["TYPE"] =  8; ["CRV"] = "Class";    ["SUBTYPE"] =  24;                        ["VXP"] = 0; ["LP"] = 10; ["REP"] = 0; ["FACTION"] = 1; ["TIER"] = 0; ["MIN_LVL"] =  "39"; ["NAME"] = { ["EN"] = "The Treatise of Valour"; }; ["LORE"] = { ["EN"] = "The first four pages of this book can be found on enemies scattered across Angmar, Eregion, and Moria. The last four pages of this book can be found on enemies scattered across Forochel, Moria, and the Misty Mountains. The Treatise of Valour was written by a council of captains who once commanded the great fortresses of the ancient kingdom of Arnor during the height of its power. It was said to have been the foundation stone of the principles of leadership and warfare for the warriors of Arnor and offered knowledge and teaching that proved key to staving off the assaults of Angmar for so long as the North Kingdom stood. All the remaining copies of the Treatise were believed lost or burned in the Sack of Fornost. Many pages of this book, The Treatise of Valour, have been torn or burned, rendering the volume nearly unreadable. Perhaps Boromir of Gondor, recently come north, will know something about it."; }; ["SUMMARY"] = { ["EN"] = "Buy Treatise of Valour from a Captain Trainer and find the missing pages (8)"; }; };</v>
      </c>
      <c r="V374">
        <f t="shared" si="157"/>
        <v>373</v>
      </c>
      <c r="W374" t="str">
        <f t="shared" si="158"/>
        <v>[373] = {</v>
      </c>
      <c r="X374" t="str">
        <f t="shared" si="159"/>
        <v xml:space="preserve">["ID"] = 1879053013; </v>
      </c>
      <c r="Y374" t="str">
        <f t="shared" si="160"/>
        <v xml:space="preserve">["ID"] = 1879053013; </v>
      </c>
      <c r="Z374" t="str">
        <f t="shared" si="161"/>
        <v/>
      </c>
      <c r="AA374" t="str">
        <f t="shared" si="162"/>
        <v xml:space="preserve"> (Captain)</v>
      </c>
      <c r="AB374" s="1" t="str">
        <f t="shared" si="163"/>
        <v xml:space="preserve">["SAVE_INDEX"] = 242; </v>
      </c>
      <c r="AC374">
        <f>VLOOKUP(D374,Type!A$2:B$16,2,FALSE)</f>
        <v>8</v>
      </c>
      <c r="AD374" t="str">
        <f t="shared" si="164"/>
        <v xml:space="preserve">["TYPE"] =  8; </v>
      </c>
      <c r="AE374" t="str">
        <f t="shared" si="165"/>
        <v xml:space="preserve">["CRV"] = "Class";    </v>
      </c>
      <c r="AF374">
        <f>IF(AND(F374="Class",NOT(ISBLANK(E374))),VLOOKUP(E374,Class!A$1:B$12,2,FALSE),"")</f>
        <v>24</v>
      </c>
      <c r="AG374" t="str">
        <f>IF(AND(F374="Vocation",NOT(ISBLANK(E374))),VLOOKUP(E374,Vocation!A$1:B$8,2,FALSE),"")</f>
        <v/>
      </c>
      <c r="AH374" t="str">
        <f>IF(
  LEN(AF374)=0,
    IF(
    LEN(AG374)=0,
    "  0",
    CONCATENATE(REPT(" ",Vocation!B$12-LEN(AG374)),AG374)),
  CONCATENATE(REPT(" ",Vocation!B$12-LEN(AF374)),AF374))</f>
        <v xml:space="preserve"> 24</v>
      </c>
      <c r="AI374" t="str">
        <f t="shared" si="166"/>
        <v xml:space="preserve">["SUBTYPE"] =  24; </v>
      </c>
      <c r="AJ374" t="str">
        <f t="shared" si="167"/>
        <v xml:space="preserve">                       </v>
      </c>
      <c r="AK374" t="str">
        <f t="shared" si="168"/>
        <v>0</v>
      </c>
      <c r="AL374" t="str">
        <f t="shared" si="169"/>
        <v xml:space="preserve">["VXP"] = 0; </v>
      </c>
      <c r="AM374" t="str">
        <f t="shared" si="170"/>
        <v>10</v>
      </c>
      <c r="AN374" t="str">
        <f t="shared" si="171"/>
        <v xml:space="preserve">["LP"] = 10; </v>
      </c>
      <c r="AO374" t="str">
        <f t="shared" si="172"/>
        <v>0</v>
      </c>
      <c r="AP374" t="str">
        <f t="shared" si="173"/>
        <v xml:space="preserve">["REP"] = 0; </v>
      </c>
      <c r="AQ374">
        <f>IF(LEN(L374)&gt;0,VLOOKUP(L374,Faction!A$2:B$77,2,FALSE),1)</f>
        <v>1</v>
      </c>
      <c r="AR374" t="str">
        <f t="shared" si="174"/>
        <v xml:space="preserve">["FACTION"] = 1; </v>
      </c>
      <c r="AS374" t="str">
        <f t="shared" si="175"/>
        <v xml:space="preserve">["TIER"] = 0; </v>
      </c>
      <c r="AT374" t="str">
        <f t="shared" si="176"/>
        <v xml:space="preserve">["MIN_LVL"] =  "39"; </v>
      </c>
      <c r="AU374" t="str">
        <f t="shared" si="177"/>
        <v/>
      </c>
      <c r="AV374" t="str">
        <f t="shared" si="178"/>
        <v xml:space="preserve">["NAME"] = { ["EN"] = "The Treatise of Valour"; }; </v>
      </c>
      <c r="AW374" t="str">
        <f t="shared" si="179"/>
        <v xml:space="preserve">["LORE"] = { ["EN"] = "The first four pages of this book can be found on enemies scattered across Angmar, Eregion, and Moria. The last four pages of this book can be found on enemies scattered across Forochel, Moria, and the Misty Mountains. The Treatise of Valour was written by a council of captains who once commanded the great fortresses of the ancient kingdom of Arnor during the height of its power. It was said to have been the foundation stone of the principles of leadership and warfare for the warriors of Arnor and offered knowledge and teaching that proved key to staving off the assaults of Angmar for so long as the North Kingdom stood. All the remaining copies of the Treatise were believed lost or burned in the Sack of Fornost. Many pages of this book, The Treatise of Valour, have been torn or burned, rendering the volume nearly unreadable. Perhaps Boromir of Gondor, recently come north, will know something about it."; }; </v>
      </c>
      <c r="AX374" t="str">
        <f t="shared" si="180"/>
        <v xml:space="preserve">["SUMMARY"] = { ["EN"] = "Buy Treatise of Valour from a Captain Trainer and find the missing pages (8)"; }; </v>
      </c>
      <c r="AY374" t="str">
        <f t="shared" si="181"/>
        <v/>
      </c>
      <c r="AZ374" t="str">
        <f t="shared" si="182"/>
        <v>};</v>
      </c>
    </row>
    <row r="375" spans="1:52" x14ac:dyDescent="0.25">
      <c r="A375">
        <v>1879139438</v>
      </c>
      <c r="B375">
        <v>243</v>
      </c>
      <c r="C375" t="s">
        <v>450</v>
      </c>
      <c r="D375" t="s">
        <v>22</v>
      </c>
      <c r="E375" t="s">
        <v>286</v>
      </c>
      <c r="F375" t="s">
        <v>22</v>
      </c>
      <c r="J375">
        <v>20</v>
      </c>
      <c r="M375" t="s">
        <v>3104</v>
      </c>
      <c r="N375" t="s">
        <v>2035</v>
      </c>
      <c r="O375">
        <v>0</v>
      </c>
      <c r="P375">
        <v>58</v>
      </c>
      <c r="T375" t="str">
        <f t="shared" si="155"/>
        <v>[374] = {["ID"] = 1879139438; }; -- The Path of the Healing Hands (Captain)</v>
      </c>
      <c r="U375" s="1" t="str">
        <f t="shared" si="156"/>
        <v>[374] = {["ID"] = 1879139438; ["SAVE_INDEX"] = 243; ["TYPE"] =  8; ["CRV"] = "Class";    ["SUBTYPE"] =  24;                        ["VXP"] = 0; ["LP"] = 20; ["REP"] = 0; ["FACTION"] = 1; ["TIER"] = 0; ["MIN_LVL"] =  "58"; ["NAME"] = { ["EN"] = "The Path of the Healing Hands"; }; ["LORE"] = { ["EN"] = "You have begun to follow the Path of the Healing Hands. If you follow this path to its end, you may learn how to better restore the morale and vigour of your companions in combat."; }; ["SUMMARY"] = { ["EN"] = "Complete [58] Routing Cry"; }; };</v>
      </c>
      <c r="V375">
        <f t="shared" si="157"/>
        <v>374</v>
      </c>
      <c r="W375" t="str">
        <f t="shared" si="158"/>
        <v>[374] = {</v>
      </c>
      <c r="X375" t="str">
        <f t="shared" si="159"/>
        <v xml:space="preserve">["ID"] = 1879139438; </v>
      </c>
      <c r="Y375" t="str">
        <f t="shared" si="160"/>
        <v xml:space="preserve">["ID"] = 1879139438; </v>
      </c>
      <c r="Z375" t="str">
        <f t="shared" si="161"/>
        <v/>
      </c>
      <c r="AA375" t="str">
        <f t="shared" si="162"/>
        <v xml:space="preserve"> (Captain)</v>
      </c>
      <c r="AB375" s="1" t="str">
        <f t="shared" si="163"/>
        <v xml:space="preserve">["SAVE_INDEX"] = 243; </v>
      </c>
      <c r="AC375">
        <f>VLOOKUP(D375,Type!A$2:B$16,2,FALSE)</f>
        <v>8</v>
      </c>
      <c r="AD375" t="str">
        <f t="shared" si="164"/>
        <v xml:space="preserve">["TYPE"] =  8; </v>
      </c>
      <c r="AE375" t="str">
        <f t="shared" si="165"/>
        <v xml:space="preserve">["CRV"] = "Class";    </v>
      </c>
      <c r="AF375">
        <f>IF(AND(F375="Class",NOT(ISBLANK(E375))),VLOOKUP(E375,Class!A$1:B$12,2,FALSE),"")</f>
        <v>24</v>
      </c>
      <c r="AG375" t="str">
        <f>IF(AND(F375="Vocation",NOT(ISBLANK(E375))),VLOOKUP(E375,Vocation!A$1:B$8,2,FALSE),"")</f>
        <v/>
      </c>
      <c r="AH375" t="str">
        <f>IF(
  LEN(AF375)=0,
    IF(
    LEN(AG375)=0,
    "  0",
    CONCATENATE(REPT(" ",Vocation!B$12-LEN(AG375)),AG375)),
  CONCATENATE(REPT(" ",Vocation!B$12-LEN(AF375)),AF375))</f>
        <v xml:space="preserve"> 24</v>
      </c>
      <c r="AI375" t="str">
        <f t="shared" si="166"/>
        <v xml:space="preserve">["SUBTYPE"] =  24; </v>
      </c>
      <c r="AJ375" t="str">
        <f t="shared" si="167"/>
        <v xml:space="preserve">                       </v>
      </c>
      <c r="AK375" t="str">
        <f t="shared" si="168"/>
        <v>0</v>
      </c>
      <c r="AL375" t="str">
        <f t="shared" si="169"/>
        <v xml:space="preserve">["VXP"] = 0; </v>
      </c>
      <c r="AM375" t="str">
        <f t="shared" si="170"/>
        <v>20</v>
      </c>
      <c r="AN375" t="str">
        <f t="shared" si="171"/>
        <v xml:space="preserve">["LP"] = 20; </v>
      </c>
      <c r="AO375" t="str">
        <f t="shared" si="172"/>
        <v>0</v>
      </c>
      <c r="AP375" t="str">
        <f t="shared" si="173"/>
        <v xml:space="preserve">["REP"] = 0; </v>
      </c>
      <c r="AQ375">
        <f>IF(LEN(L375)&gt;0,VLOOKUP(L375,Faction!A$2:B$77,2,FALSE),1)</f>
        <v>1</v>
      </c>
      <c r="AR375" t="str">
        <f t="shared" si="174"/>
        <v xml:space="preserve">["FACTION"] = 1; </v>
      </c>
      <c r="AS375" t="str">
        <f t="shared" si="175"/>
        <v xml:space="preserve">["TIER"] = 0; </v>
      </c>
      <c r="AT375" t="str">
        <f t="shared" si="176"/>
        <v xml:space="preserve">["MIN_LVL"] =  "58"; </v>
      </c>
      <c r="AU375" t="str">
        <f t="shared" si="177"/>
        <v/>
      </c>
      <c r="AV375" t="str">
        <f t="shared" si="178"/>
        <v xml:space="preserve">["NAME"] = { ["EN"] = "The Path of the Healing Hands"; }; </v>
      </c>
      <c r="AW375" t="str">
        <f t="shared" si="179"/>
        <v xml:space="preserve">["LORE"] = { ["EN"] = "You have begun to follow the Path of the Healing Hands. If you follow this path to its end, you may learn how to better restore the morale and vigour of your companions in combat."; }; </v>
      </c>
      <c r="AX375" t="str">
        <f t="shared" si="180"/>
        <v xml:space="preserve">["SUMMARY"] = { ["EN"] = "Complete [58] Routing Cry"; }; </v>
      </c>
      <c r="AY375" t="str">
        <f t="shared" si="181"/>
        <v/>
      </c>
      <c r="AZ375" t="str">
        <f t="shared" si="182"/>
        <v>};</v>
      </c>
    </row>
    <row r="376" spans="1:52" x14ac:dyDescent="0.25">
      <c r="A376">
        <v>1879139439</v>
      </c>
      <c r="B376">
        <v>244</v>
      </c>
      <c r="C376" t="s">
        <v>451</v>
      </c>
      <c r="D376" t="s">
        <v>22</v>
      </c>
      <c r="E376" t="s">
        <v>286</v>
      </c>
      <c r="F376" t="s">
        <v>22</v>
      </c>
      <c r="J376">
        <v>20</v>
      </c>
      <c r="M376" t="s">
        <v>3105</v>
      </c>
      <c r="N376" t="s">
        <v>2907</v>
      </c>
      <c r="O376">
        <v>0</v>
      </c>
      <c r="P376">
        <v>58</v>
      </c>
      <c r="T376" t="str">
        <f t="shared" si="155"/>
        <v>[375] = {["ID"] = 1879139439; }; -- The Master of the Charge (Captain)</v>
      </c>
      <c r="U376" s="1" t="str">
        <f t="shared" si="156"/>
        <v>[375] = {["ID"] = 1879139439; ["SAVE_INDEX"] = 244; ["TYPE"] =  8; ["CRV"] = "Class";    ["SUBTYPE"] =  24;                        ["VXP"] = 0; ["LP"] = 20; ["REP"] = 0; ["FACTION"] = 1; ["TIER"] = 0; ["MIN_LVL"] =  "58"; ["NAME"] = { ["EN"] = "The Master of the Charge"; }; ["LORE"] = { ["EN"] = "You have heard it whispered that the libraries of Moria yet contain many tomes, while many other volumes were brought by the dwarves seeking to reclaim their ancient home. One such tome in the libraries of the Iron Garrison is said to be the legendary 'The Master of the Charge.' If you can gain enough favour with the Iron Garrison Guards, they may let you have their copy of this book."; }; ["SUMMARY"] = { ["EN"] = "Buy and read The Master of the Charge"; }; };</v>
      </c>
      <c r="V376">
        <f t="shared" si="157"/>
        <v>375</v>
      </c>
      <c r="W376" t="str">
        <f t="shared" si="158"/>
        <v>[375] = {</v>
      </c>
      <c r="X376" t="str">
        <f t="shared" si="159"/>
        <v xml:space="preserve">["ID"] = 1879139439; </v>
      </c>
      <c r="Y376" t="str">
        <f t="shared" si="160"/>
        <v xml:space="preserve">["ID"] = 1879139439; </v>
      </c>
      <c r="Z376" t="str">
        <f t="shared" si="161"/>
        <v/>
      </c>
      <c r="AA376" t="str">
        <f t="shared" si="162"/>
        <v xml:space="preserve"> (Captain)</v>
      </c>
      <c r="AB376" s="1" t="str">
        <f t="shared" si="163"/>
        <v xml:space="preserve">["SAVE_INDEX"] = 244; </v>
      </c>
      <c r="AC376">
        <f>VLOOKUP(D376,Type!A$2:B$16,2,FALSE)</f>
        <v>8</v>
      </c>
      <c r="AD376" t="str">
        <f t="shared" si="164"/>
        <v xml:space="preserve">["TYPE"] =  8; </v>
      </c>
      <c r="AE376" t="str">
        <f t="shared" si="165"/>
        <v xml:space="preserve">["CRV"] = "Class";    </v>
      </c>
      <c r="AF376">
        <f>IF(AND(F376="Class",NOT(ISBLANK(E376))),VLOOKUP(E376,Class!A$1:B$12,2,FALSE),"")</f>
        <v>24</v>
      </c>
      <c r="AG376" t="str">
        <f>IF(AND(F376="Vocation",NOT(ISBLANK(E376))),VLOOKUP(E376,Vocation!A$1:B$8,2,FALSE),"")</f>
        <v/>
      </c>
      <c r="AH376" t="str">
        <f>IF(
  LEN(AF376)=0,
    IF(
    LEN(AG376)=0,
    "  0",
    CONCATENATE(REPT(" ",Vocation!B$12-LEN(AG376)),AG376)),
  CONCATENATE(REPT(" ",Vocation!B$12-LEN(AF376)),AF376))</f>
        <v xml:space="preserve"> 24</v>
      </c>
      <c r="AI376" t="str">
        <f t="shared" si="166"/>
        <v xml:space="preserve">["SUBTYPE"] =  24; </v>
      </c>
      <c r="AJ376" t="str">
        <f t="shared" si="167"/>
        <v xml:space="preserve">                       </v>
      </c>
      <c r="AK376" t="str">
        <f t="shared" si="168"/>
        <v>0</v>
      </c>
      <c r="AL376" t="str">
        <f t="shared" si="169"/>
        <v xml:space="preserve">["VXP"] = 0; </v>
      </c>
      <c r="AM376" t="str">
        <f t="shared" si="170"/>
        <v>20</v>
      </c>
      <c r="AN376" t="str">
        <f t="shared" si="171"/>
        <v xml:space="preserve">["LP"] = 20; </v>
      </c>
      <c r="AO376" t="str">
        <f t="shared" si="172"/>
        <v>0</v>
      </c>
      <c r="AP376" t="str">
        <f t="shared" si="173"/>
        <v xml:space="preserve">["REP"] = 0; </v>
      </c>
      <c r="AQ376">
        <f>IF(LEN(L376)&gt;0,VLOOKUP(L376,Faction!A$2:B$77,2,FALSE),1)</f>
        <v>1</v>
      </c>
      <c r="AR376" t="str">
        <f t="shared" si="174"/>
        <v xml:space="preserve">["FACTION"] = 1; </v>
      </c>
      <c r="AS376" t="str">
        <f t="shared" si="175"/>
        <v xml:space="preserve">["TIER"] = 0; </v>
      </c>
      <c r="AT376" t="str">
        <f t="shared" si="176"/>
        <v xml:space="preserve">["MIN_LVL"] =  "58"; </v>
      </c>
      <c r="AU376" t="str">
        <f t="shared" si="177"/>
        <v/>
      </c>
      <c r="AV376" t="str">
        <f t="shared" si="178"/>
        <v xml:space="preserve">["NAME"] = { ["EN"] = "The Master of the Charge"; }; </v>
      </c>
      <c r="AW376" t="str">
        <f t="shared" si="179"/>
        <v xml:space="preserve">["LORE"] = { ["EN"] = "You have heard it whispered that the libraries of Moria yet contain many tomes, while many other volumes were brought by the dwarves seeking to reclaim their ancient home. One such tome in the libraries of the Iron Garrison is said to be the legendary 'The Master of the Charge.' If you can gain enough favour with the Iron Garrison Guards, they may let you have their copy of this book."; }; </v>
      </c>
      <c r="AX376" t="str">
        <f t="shared" si="180"/>
        <v xml:space="preserve">["SUMMARY"] = { ["EN"] = "Buy and read The Master of the Charge"; }; </v>
      </c>
      <c r="AY376" t="str">
        <f t="shared" si="181"/>
        <v/>
      </c>
      <c r="AZ376" t="str">
        <f t="shared" si="182"/>
        <v>};</v>
      </c>
    </row>
    <row r="377" spans="1:52" x14ac:dyDescent="0.25">
      <c r="A377">
        <v>1879059841</v>
      </c>
      <c r="B377">
        <v>245</v>
      </c>
      <c r="C377" t="s">
        <v>452</v>
      </c>
      <c r="D377" t="s">
        <v>22</v>
      </c>
      <c r="E377" t="s">
        <v>287</v>
      </c>
      <c r="F377" t="s">
        <v>22</v>
      </c>
      <c r="J377">
        <v>10</v>
      </c>
      <c r="M377" t="s">
        <v>3106</v>
      </c>
      <c r="N377" t="s">
        <v>1973</v>
      </c>
      <c r="O377">
        <v>0</v>
      </c>
      <c r="P377">
        <v>39</v>
      </c>
      <c r="T377" t="str">
        <f t="shared" si="155"/>
        <v>[376] = {["ID"] = 1879059841; }; -- The Artisan Blade (Champion)</v>
      </c>
      <c r="U377" s="1" t="str">
        <f t="shared" si="156"/>
        <v>[376] = {["ID"] = 1879059841; ["SAVE_INDEX"] = 245; ["TYPE"] =  8; ["CRV"] = "Class";    ["SUBTYPE"] = 172;                        ["VXP"] = 0; ["LP"] = 10; ["REP"] = 0; ["FACTION"] = 1; ["TIER"] = 0; ["MIN_LVL"] =  "39"; ["NAME"] = { ["EN"] = "The Artisan Blade"; }; ["LORE"] = { ["EN"] = "The first four pages of this book can be found on enemies scattered across Angmar, Eregion, and Moria. The last four pages of this book can be found on enemies scattered across Forochel, Moria, and the Misty Mountains. Given the title, you half expected that this book would have been written by an Elf -- and indeed the script is Sindarin -- but it seems that the author is a champion of some ancient Númenórean lineage from a time before the founding of Arnor. The text is so ancient that some of the pages threaten to crumble in your hands as you carefully peruse it. While the dialect is ancient and difficult to read, the author's approach to swordsmanship is rather unusual, placing a great deal of emphasis on grueling repetition and concentration around what appear to be the most basic motions of the form. It suggests a focus on absolute control and power, which then leads to the discovery of finesse and artistry. If only several key passages and pages were not missing, it could be an invaluable training guide -- perhaps Gimli the Dwarf could tell you more?"; }; ["SUMMARY"] = { ["EN"] = "Buy The Artisan Blade from a Champion Trainer and find the missing pages (8)"; }; };</v>
      </c>
      <c r="V377">
        <f t="shared" si="157"/>
        <v>376</v>
      </c>
      <c r="W377" t="str">
        <f t="shared" si="158"/>
        <v>[376] = {</v>
      </c>
      <c r="X377" t="str">
        <f t="shared" si="159"/>
        <v xml:space="preserve">["ID"] = 1879059841; </v>
      </c>
      <c r="Y377" t="str">
        <f t="shared" si="160"/>
        <v xml:space="preserve">["ID"] = 1879059841; </v>
      </c>
      <c r="Z377" t="str">
        <f t="shared" si="161"/>
        <v/>
      </c>
      <c r="AA377" t="str">
        <f t="shared" si="162"/>
        <v xml:space="preserve"> (Champion)</v>
      </c>
      <c r="AB377" s="1" t="str">
        <f t="shared" si="163"/>
        <v xml:space="preserve">["SAVE_INDEX"] = 245; </v>
      </c>
      <c r="AC377">
        <f>VLOOKUP(D377,Type!A$2:B$16,2,FALSE)</f>
        <v>8</v>
      </c>
      <c r="AD377" t="str">
        <f t="shared" si="164"/>
        <v xml:space="preserve">["TYPE"] =  8; </v>
      </c>
      <c r="AE377" t="str">
        <f t="shared" si="165"/>
        <v xml:space="preserve">["CRV"] = "Class";    </v>
      </c>
      <c r="AF377">
        <f>IF(AND(F377="Class",NOT(ISBLANK(E377))),VLOOKUP(E377,Class!A$1:B$12,2,FALSE),"")</f>
        <v>172</v>
      </c>
      <c r="AG377" t="str">
        <f>IF(AND(F377="Vocation",NOT(ISBLANK(E377))),VLOOKUP(E377,Vocation!A$1:B$8,2,FALSE),"")</f>
        <v/>
      </c>
      <c r="AH377" t="str">
        <f>IF(
  LEN(AF377)=0,
    IF(
    LEN(AG377)=0,
    "  0",
    CONCATENATE(REPT(" ",Vocation!B$12-LEN(AG377)),AG377)),
  CONCATENATE(REPT(" ",Vocation!B$12-LEN(AF377)),AF377))</f>
        <v>172</v>
      </c>
      <c r="AI377" t="str">
        <f t="shared" si="166"/>
        <v xml:space="preserve">["SUBTYPE"] = 172; </v>
      </c>
      <c r="AJ377" t="str">
        <f t="shared" si="167"/>
        <v xml:space="preserve">                       </v>
      </c>
      <c r="AK377" t="str">
        <f t="shared" si="168"/>
        <v>0</v>
      </c>
      <c r="AL377" t="str">
        <f t="shared" si="169"/>
        <v xml:space="preserve">["VXP"] = 0; </v>
      </c>
      <c r="AM377" t="str">
        <f t="shared" si="170"/>
        <v>10</v>
      </c>
      <c r="AN377" t="str">
        <f t="shared" si="171"/>
        <v xml:space="preserve">["LP"] = 10; </v>
      </c>
      <c r="AO377" t="str">
        <f t="shared" si="172"/>
        <v>0</v>
      </c>
      <c r="AP377" t="str">
        <f t="shared" si="173"/>
        <v xml:space="preserve">["REP"] = 0; </v>
      </c>
      <c r="AQ377">
        <f>IF(LEN(L377)&gt;0,VLOOKUP(L377,Faction!A$2:B$77,2,FALSE),1)</f>
        <v>1</v>
      </c>
      <c r="AR377" t="str">
        <f t="shared" si="174"/>
        <v xml:space="preserve">["FACTION"] = 1; </v>
      </c>
      <c r="AS377" t="str">
        <f t="shared" si="175"/>
        <v xml:space="preserve">["TIER"] = 0; </v>
      </c>
      <c r="AT377" t="str">
        <f t="shared" si="176"/>
        <v xml:space="preserve">["MIN_LVL"] =  "39"; </v>
      </c>
      <c r="AU377" t="str">
        <f t="shared" si="177"/>
        <v/>
      </c>
      <c r="AV377" t="str">
        <f t="shared" si="178"/>
        <v xml:space="preserve">["NAME"] = { ["EN"] = "The Artisan Blade"; }; </v>
      </c>
      <c r="AW377" t="str">
        <f t="shared" si="179"/>
        <v xml:space="preserve">["LORE"] = { ["EN"] = "The first four pages of this book can be found on enemies scattered across Angmar, Eregion, and Moria. The last four pages of this book can be found on enemies scattered across Forochel, Moria, and the Misty Mountains. Given the title, you half expected that this book would have been written by an Elf -- and indeed the script is Sindarin -- but it seems that the author is a champion of some ancient Númenórean lineage from a time before the founding of Arnor. The text is so ancient that some of the pages threaten to crumble in your hands as you carefully peruse it. While the dialect is ancient and difficult to read, the author's approach to swordsmanship is rather unusual, placing a great deal of emphasis on grueling repetition and concentration around what appear to be the most basic motions of the form. It suggests a focus on absolute control and power, which then leads to the discovery of finesse and artistry. If only several key passages and pages were not missing, it could be an invaluable training guide -- perhaps Gimli the Dwarf could tell you more?"; }; </v>
      </c>
      <c r="AX377" t="str">
        <f t="shared" si="180"/>
        <v xml:space="preserve">["SUMMARY"] = { ["EN"] = "Buy The Artisan Blade from a Champion Trainer and find the missing pages (8)"; }; </v>
      </c>
      <c r="AY377" t="str">
        <f t="shared" si="181"/>
        <v/>
      </c>
      <c r="AZ377" t="str">
        <f t="shared" si="182"/>
        <v>};</v>
      </c>
    </row>
    <row r="378" spans="1:52" x14ac:dyDescent="0.25">
      <c r="A378">
        <v>1879059840</v>
      </c>
      <c r="B378">
        <v>246</v>
      </c>
      <c r="C378" t="s">
        <v>453</v>
      </c>
      <c r="D378" t="s">
        <v>22</v>
      </c>
      <c r="E378" t="s">
        <v>287</v>
      </c>
      <c r="F378" t="s">
        <v>22</v>
      </c>
      <c r="J378">
        <v>10</v>
      </c>
      <c r="M378" t="s">
        <v>3107</v>
      </c>
      <c r="N378" t="s">
        <v>1972</v>
      </c>
      <c r="O378">
        <v>0</v>
      </c>
      <c r="P378">
        <v>39</v>
      </c>
      <c r="T378" t="str">
        <f t="shared" si="155"/>
        <v>[377] = {["ID"] = 1879059840; }; -- The Joy of Battle (Champion)</v>
      </c>
      <c r="U378" s="1" t="str">
        <f t="shared" si="156"/>
        <v>[377] = {["ID"] = 1879059840; ["SAVE_INDEX"] = 246; ["TYPE"] =  8; ["CRV"] = "Class";    ["SUBTYPE"] = 172;                        ["VXP"] = 0; ["LP"] = 10; ["REP"] = 0; ["FACTION"] = 1; ["TIER"] = 0; ["MIN_LVL"] =  "39"; ["NAME"] = { ["EN"] = "The Joy of Battle"; }; ["LORE"] = { ["EN"] = "The first four pages of this book can be found on enemies scattered across Angmar, Eregion, and Moria. The last four pages of this book can be found on enemies scattered across Forochel, Moria, and the Misty Mountains. The Joy of Battle is an aptly named text, written by a great dwarf-champion during the height of Durin's reign in Khazad-dûm. It is no simple treatise on the art of battle, as so many texts are. Rather, it is a philosophical tract that describes the author's outlook upon warfare and battle, and how he came eventually to seek it out as a meditative and even transcendant experience that he was unable to experience in any other setting save the midst of clashing blades and the cries of battle. It is not a text for the faint-hearted or the meek, but it seems oddly lofty and its tone does not reflect the maddened bloodlust that one might have expected given the title. Alas, the long years have been rough on your copy, and there are a number of pages torn or missing from it. Gimli the Dwarf might have some insight into the missing knowledge of The Joy of Battle, since it was written by one of his forebears in the depths of time."; }; ["SUMMARY"] = { ["EN"] = "Buy The Joy of Battle from a Champion Trainer and find the missing pages (8)"; }; };</v>
      </c>
      <c r="V378">
        <f t="shared" si="157"/>
        <v>377</v>
      </c>
      <c r="W378" t="str">
        <f t="shared" si="158"/>
        <v>[377] = {</v>
      </c>
      <c r="X378" t="str">
        <f t="shared" si="159"/>
        <v xml:space="preserve">["ID"] = 1879059840; </v>
      </c>
      <c r="Y378" t="str">
        <f t="shared" si="160"/>
        <v xml:space="preserve">["ID"] = 1879059840; </v>
      </c>
      <c r="Z378" t="str">
        <f t="shared" si="161"/>
        <v/>
      </c>
      <c r="AA378" t="str">
        <f t="shared" si="162"/>
        <v xml:space="preserve"> (Champion)</v>
      </c>
      <c r="AB378" s="1" t="str">
        <f t="shared" si="163"/>
        <v xml:space="preserve">["SAVE_INDEX"] = 246; </v>
      </c>
      <c r="AC378">
        <f>VLOOKUP(D378,Type!A$2:B$16,2,FALSE)</f>
        <v>8</v>
      </c>
      <c r="AD378" t="str">
        <f t="shared" si="164"/>
        <v xml:space="preserve">["TYPE"] =  8; </v>
      </c>
      <c r="AE378" t="str">
        <f t="shared" si="165"/>
        <v xml:space="preserve">["CRV"] = "Class";    </v>
      </c>
      <c r="AF378">
        <f>IF(AND(F378="Class",NOT(ISBLANK(E378))),VLOOKUP(E378,Class!A$1:B$12,2,FALSE),"")</f>
        <v>172</v>
      </c>
      <c r="AG378" t="str">
        <f>IF(AND(F378="Vocation",NOT(ISBLANK(E378))),VLOOKUP(E378,Vocation!A$1:B$8,2,FALSE),"")</f>
        <v/>
      </c>
      <c r="AH378" t="str">
        <f>IF(
  LEN(AF378)=0,
    IF(
    LEN(AG378)=0,
    "  0",
    CONCATENATE(REPT(" ",Vocation!B$12-LEN(AG378)),AG378)),
  CONCATENATE(REPT(" ",Vocation!B$12-LEN(AF378)),AF378))</f>
        <v>172</v>
      </c>
      <c r="AI378" t="str">
        <f t="shared" si="166"/>
        <v xml:space="preserve">["SUBTYPE"] = 172; </v>
      </c>
      <c r="AJ378" t="str">
        <f t="shared" si="167"/>
        <v xml:space="preserve">                       </v>
      </c>
      <c r="AK378" t="str">
        <f t="shared" si="168"/>
        <v>0</v>
      </c>
      <c r="AL378" t="str">
        <f t="shared" si="169"/>
        <v xml:space="preserve">["VXP"] = 0; </v>
      </c>
      <c r="AM378" t="str">
        <f t="shared" si="170"/>
        <v>10</v>
      </c>
      <c r="AN378" t="str">
        <f t="shared" si="171"/>
        <v xml:space="preserve">["LP"] = 10; </v>
      </c>
      <c r="AO378" t="str">
        <f t="shared" si="172"/>
        <v>0</v>
      </c>
      <c r="AP378" t="str">
        <f t="shared" si="173"/>
        <v xml:space="preserve">["REP"] = 0; </v>
      </c>
      <c r="AQ378">
        <f>IF(LEN(L378)&gt;0,VLOOKUP(L378,Faction!A$2:B$77,2,FALSE),1)</f>
        <v>1</v>
      </c>
      <c r="AR378" t="str">
        <f t="shared" si="174"/>
        <v xml:space="preserve">["FACTION"] = 1; </v>
      </c>
      <c r="AS378" t="str">
        <f t="shared" si="175"/>
        <v xml:space="preserve">["TIER"] = 0; </v>
      </c>
      <c r="AT378" t="str">
        <f t="shared" si="176"/>
        <v xml:space="preserve">["MIN_LVL"] =  "39"; </v>
      </c>
      <c r="AU378" t="str">
        <f t="shared" si="177"/>
        <v/>
      </c>
      <c r="AV378" t="str">
        <f t="shared" si="178"/>
        <v xml:space="preserve">["NAME"] = { ["EN"] = "The Joy of Battle"; }; </v>
      </c>
      <c r="AW378" t="str">
        <f t="shared" si="179"/>
        <v xml:space="preserve">["LORE"] = { ["EN"] = "The first four pages of this book can be found on enemies scattered across Angmar, Eregion, and Moria. The last four pages of this book can be found on enemies scattered across Forochel, Moria, and the Misty Mountains. The Joy of Battle is an aptly named text, written by a great dwarf-champion during the height of Durin's reign in Khazad-dûm. It is no simple treatise on the art of battle, as so many texts are. Rather, it is a philosophical tract that describes the author's outlook upon warfare and battle, and how he came eventually to seek it out as a meditative and even transcendant experience that he was unable to experience in any other setting save the midst of clashing blades and the cries of battle. It is not a text for the faint-hearted or the meek, but it seems oddly lofty and its tone does not reflect the maddened bloodlust that one might have expected given the title. Alas, the long years have been rough on your copy, and there are a number of pages torn or missing from it. Gimli the Dwarf might have some insight into the missing knowledge of The Joy of Battle, since it was written by one of his forebears in the depths of time."; }; </v>
      </c>
      <c r="AX378" t="str">
        <f t="shared" si="180"/>
        <v xml:space="preserve">["SUMMARY"] = { ["EN"] = "Buy The Joy of Battle from a Champion Trainer and find the missing pages (8)"; }; </v>
      </c>
      <c r="AY378" t="str">
        <f t="shared" si="181"/>
        <v/>
      </c>
      <c r="AZ378" t="str">
        <f t="shared" si="182"/>
        <v>};</v>
      </c>
    </row>
    <row r="379" spans="1:52" x14ac:dyDescent="0.25">
      <c r="A379">
        <v>1879059839</v>
      </c>
      <c r="B379">
        <v>247</v>
      </c>
      <c r="C379" t="s">
        <v>454</v>
      </c>
      <c r="D379" t="s">
        <v>22</v>
      </c>
      <c r="E379" t="s">
        <v>287</v>
      </c>
      <c r="F379" t="s">
        <v>22</v>
      </c>
      <c r="J379">
        <v>10</v>
      </c>
      <c r="M379" t="s">
        <v>3108</v>
      </c>
      <c r="N379" t="s">
        <v>1971</v>
      </c>
      <c r="O379">
        <v>0</v>
      </c>
      <c r="P379">
        <v>39</v>
      </c>
      <c r="T379" t="str">
        <f t="shared" si="155"/>
        <v>[378] = {["ID"] = 1879059839; }; -- The Tome of Swords (Champion)</v>
      </c>
      <c r="U379" s="1" t="str">
        <f t="shared" si="156"/>
        <v>[378] = {["ID"] = 1879059839; ["SAVE_INDEX"] = 247; ["TYPE"] =  8; ["CRV"] = "Class";    ["SUBTYPE"] = 172;                        ["VXP"] = 0; ["LP"] = 10; ["REP"] = 0; ["FACTION"] = 1; ["TIER"] = 0; ["MIN_LVL"] =  "39"; ["NAME"] = { ["EN"] = "The Tome of Swords"; }; ["LORE"] = { ["EN"] = "The first four pages of this book can be found on enemies scattered across Angmar, Eregion, and Moria. The last four pages of this book can be found on enemies scattered across Forochel, Moria, and the Misty Mountains. Written in a neatly defined Sindarin script, The Tome of Swords has long been renowned as one of the finest manuals on the art of swordsmanship and battle. Originally written in the early ages of Middle-earth, many copies exist -- but sometime shortly after the end of the Second Age, most of them either vanished or had important passages edited, meaning that most of the copies that exist today are incomplete. The copy you have found appears to be mostly intact, but time and wear have done the duty of whomever wished to limit the knowledge contained therein. There are a few pages that are either missing or too badly weathered to read. Perhaps the dwarf Gimli, son of Glóin of the Lonely Mountain, could tell you more about this ancient tome."; }; ["SUMMARY"] = { ["EN"] = "Buy The Tome of Swords from a Champion Trainer and find the missing pages (8)"; }; };</v>
      </c>
      <c r="V379">
        <f t="shared" si="157"/>
        <v>378</v>
      </c>
      <c r="W379" t="str">
        <f t="shared" si="158"/>
        <v>[378] = {</v>
      </c>
      <c r="X379" t="str">
        <f t="shared" si="159"/>
        <v xml:space="preserve">["ID"] = 1879059839; </v>
      </c>
      <c r="Y379" t="str">
        <f t="shared" si="160"/>
        <v xml:space="preserve">["ID"] = 1879059839; </v>
      </c>
      <c r="Z379" t="str">
        <f t="shared" si="161"/>
        <v/>
      </c>
      <c r="AA379" t="str">
        <f t="shared" si="162"/>
        <v xml:space="preserve"> (Champion)</v>
      </c>
      <c r="AB379" s="1" t="str">
        <f t="shared" si="163"/>
        <v xml:space="preserve">["SAVE_INDEX"] = 247; </v>
      </c>
      <c r="AC379">
        <f>VLOOKUP(D379,Type!A$2:B$16,2,FALSE)</f>
        <v>8</v>
      </c>
      <c r="AD379" t="str">
        <f t="shared" si="164"/>
        <v xml:space="preserve">["TYPE"] =  8; </v>
      </c>
      <c r="AE379" t="str">
        <f t="shared" si="165"/>
        <v xml:space="preserve">["CRV"] = "Class";    </v>
      </c>
      <c r="AF379">
        <f>IF(AND(F379="Class",NOT(ISBLANK(E379))),VLOOKUP(E379,Class!A$1:B$12,2,FALSE),"")</f>
        <v>172</v>
      </c>
      <c r="AG379" t="str">
        <f>IF(AND(F379="Vocation",NOT(ISBLANK(E379))),VLOOKUP(E379,Vocation!A$1:B$8,2,FALSE),"")</f>
        <v/>
      </c>
      <c r="AH379" t="str">
        <f>IF(
  LEN(AF379)=0,
    IF(
    LEN(AG379)=0,
    "  0",
    CONCATENATE(REPT(" ",Vocation!B$12-LEN(AG379)),AG379)),
  CONCATENATE(REPT(" ",Vocation!B$12-LEN(AF379)),AF379))</f>
        <v>172</v>
      </c>
      <c r="AI379" t="str">
        <f t="shared" si="166"/>
        <v xml:space="preserve">["SUBTYPE"] = 172; </v>
      </c>
      <c r="AJ379" t="str">
        <f t="shared" si="167"/>
        <v xml:space="preserve">                       </v>
      </c>
      <c r="AK379" t="str">
        <f t="shared" si="168"/>
        <v>0</v>
      </c>
      <c r="AL379" t="str">
        <f t="shared" si="169"/>
        <v xml:space="preserve">["VXP"] = 0; </v>
      </c>
      <c r="AM379" t="str">
        <f t="shared" si="170"/>
        <v>10</v>
      </c>
      <c r="AN379" t="str">
        <f t="shared" si="171"/>
        <v xml:space="preserve">["LP"] = 10; </v>
      </c>
      <c r="AO379" t="str">
        <f t="shared" si="172"/>
        <v>0</v>
      </c>
      <c r="AP379" t="str">
        <f t="shared" si="173"/>
        <v xml:space="preserve">["REP"] = 0; </v>
      </c>
      <c r="AQ379">
        <f>IF(LEN(L379)&gt;0,VLOOKUP(L379,Faction!A$2:B$77,2,FALSE),1)</f>
        <v>1</v>
      </c>
      <c r="AR379" t="str">
        <f t="shared" si="174"/>
        <v xml:space="preserve">["FACTION"] = 1; </v>
      </c>
      <c r="AS379" t="str">
        <f t="shared" si="175"/>
        <v xml:space="preserve">["TIER"] = 0; </v>
      </c>
      <c r="AT379" t="str">
        <f t="shared" si="176"/>
        <v xml:space="preserve">["MIN_LVL"] =  "39"; </v>
      </c>
      <c r="AU379" t="str">
        <f t="shared" si="177"/>
        <v/>
      </c>
      <c r="AV379" t="str">
        <f t="shared" si="178"/>
        <v xml:space="preserve">["NAME"] = { ["EN"] = "The Tome of Swords"; }; </v>
      </c>
      <c r="AW379" t="str">
        <f t="shared" si="179"/>
        <v xml:space="preserve">["LORE"] = { ["EN"] = "The first four pages of this book can be found on enemies scattered across Angmar, Eregion, and Moria. The last four pages of this book can be found on enemies scattered across Forochel, Moria, and the Misty Mountains. Written in a neatly defined Sindarin script, The Tome of Swords has long been renowned as one of the finest manuals on the art of swordsmanship and battle. Originally written in the early ages of Middle-earth, many copies exist -- but sometime shortly after the end of the Second Age, most of them either vanished or had important passages edited, meaning that most of the copies that exist today are incomplete. The copy you have found appears to be mostly intact, but time and wear have done the duty of whomever wished to limit the knowledge contained therein. There are a few pages that are either missing or too badly weathered to read. Perhaps the dwarf Gimli, son of Glóin of the Lonely Mountain, could tell you more about this ancient tome."; }; </v>
      </c>
      <c r="AX379" t="str">
        <f t="shared" si="180"/>
        <v xml:space="preserve">["SUMMARY"] = { ["EN"] = "Buy The Tome of Swords from a Champion Trainer and find the missing pages (8)"; }; </v>
      </c>
      <c r="AY379" t="str">
        <f t="shared" si="181"/>
        <v/>
      </c>
      <c r="AZ379" t="str">
        <f t="shared" si="182"/>
        <v>};</v>
      </c>
    </row>
    <row r="380" spans="1:52" x14ac:dyDescent="0.25">
      <c r="A380">
        <v>1879139441</v>
      </c>
      <c r="B380">
        <v>248</v>
      </c>
      <c r="C380" t="s">
        <v>455</v>
      </c>
      <c r="D380" t="s">
        <v>22</v>
      </c>
      <c r="E380" t="s">
        <v>287</v>
      </c>
      <c r="F380" t="s">
        <v>22</v>
      </c>
      <c r="J380">
        <v>20</v>
      </c>
      <c r="M380" t="s">
        <v>457</v>
      </c>
      <c r="N380" t="s">
        <v>2036</v>
      </c>
      <c r="O380">
        <v>0</v>
      </c>
      <c r="P380">
        <v>58</v>
      </c>
      <c r="T380" t="str">
        <f t="shared" si="155"/>
        <v>[379] = {["ID"] = 1879139441; }; -- The Path of the Martial Champion (Champion)</v>
      </c>
      <c r="U380" s="1" t="str">
        <f t="shared" si="156"/>
        <v>[379] = {["ID"] = 1879139441; ["SAVE_INDEX"] = 248; ["TYPE"] =  8; ["CRV"] = "Class";    ["SUBTYPE"] = 172;                        ["VXP"] = 0; ["LP"] = 20; ["REP"] = 0; ["FACTION"] = 1; ["TIER"] = 0; ["MIN_LVL"] =  "58"; ["NAME"] = { ["EN"] = "The Path of the Martial Champion"; }; ["LORE"] = { ["EN"] = "You have begun to follow the Path of the Martial Champion. Mastery of the arts found along this path will allow you to suffer the most cruel attacks and remain in the fight."; }; ["SUMMARY"] = { ["EN"] = "Complete [58] Glory"; }; };</v>
      </c>
      <c r="V380">
        <f t="shared" si="157"/>
        <v>379</v>
      </c>
      <c r="W380" t="str">
        <f t="shared" si="158"/>
        <v>[379] = {</v>
      </c>
      <c r="X380" t="str">
        <f t="shared" si="159"/>
        <v xml:space="preserve">["ID"] = 1879139441; </v>
      </c>
      <c r="Y380" t="str">
        <f t="shared" si="160"/>
        <v xml:space="preserve">["ID"] = 1879139441; </v>
      </c>
      <c r="Z380" t="str">
        <f t="shared" si="161"/>
        <v/>
      </c>
      <c r="AA380" t="str">
        <f t="shared" si="162"/>
        <v xml:space="preserve"> (Champion)</v>
      </c>
      <c r="AB380" s="1" t="str">
        <f t="shared" si="163"/>
        <v xml:space="preserve">["SAVE_INDEX"] = 248; </v>
      </c>
      <c r="AC380">
        <f>VLOOKUP(D380,Type!A$2:B$16,2,FALSE)</f>
        <v>8</v>
      </c>
      <c r="AD380" t="str">
        <f t="shared" si="164"/>
        <v xml:space="preserve">["TYPE"] =  8; </v>
      </c>
      <c r="AE380" t="str">
        <f t="shared" si="165"/>
        <v xml:space="preserve">["CRV"] = "Class";    </v>
      </c>
      <c r="AF380">
        <f>IF(AND(F380="Class",NOT(ISBLANK(E380))),VLOOKUP(E380,Class!A$1:B$12,2,FALSE),"")</f>
        <v>172</v>
      </c>
      <c r="AG380" t="str">
        <f>IF(AND(F380="Vocation",NOT(ISBLANK(E380))),VLOOKUP(E380,Vocation!A$1:B$8,2,FALSE),"")</f>
        <v/>
      </c>
      <c r="AH380" t="str">
        <f>IF(
  LEN(AF380)=0,
    IF(
    LEN(AG380)=0,
    "  0",
    CONCATENATE(REPT(" ",Vocation!B$12-LEN(AG380)),AG380)),
  CONCATENATE(REPT(" ",Vocation!B$12-LEN(AF380)),AF380))</f>
        <v>172</v>
      </c>
      <c r="AI380" t="str">
        <f t="shared" si="166"/>
        <v xml:space="preserve">["SUBTYPE"] = 172; </v>
      </c>
      <c r="AJ380" t="str">
        <f t="shared" si="167"/>
        <v xml:space="preserve">                       </v>
      </c>
      <c r="AK380" t="str">
        <f t="shared" si="168"/>
        <v>0</v>
      </c>
      <c r="AL380" t="str">
        <f t="shared" si="169"/>
        <v xml:space="preserve">["VXP"] = 0; </v>
      </c>
      <c r="AM380" t="str">
        <f t="shared" si="170"/>
        <v>20</v>
      </c>
      <c r="AN380" t="str">
        <f t="shared" si="171"/>
        <v xml:space="preserve">["LP"] = 20; </v>
      </c>
      <c r="AO380" t="str">
        <f t="shared" si="172"/>
        <v>0</v>
      </c>
      <c r="AP380" t="str">
        <f t="shared" si="173"/>
        <v xml:space="preserve">["REP"] = 0; </v>
      </c>
      <c r="AQ380">
        <f>IF(LEN(L380)&gt;0,VLOOKUP(L380,Faction!A$2:B$77,2,FALSE),1)</f>
        <v>1</v>
      </c>
      <c r="AR380" t="str">
        <f t="shared" si="174"/>
        <v xml:space="preserve">["FACTION"] = 1; </v>
      </c>
      <c r="AS380" t="str">
        <f t="shared" si="175"/>
        <v xml:space="preserve">["TIER"] = 0; </v>
      </c>
      <c r="AT380" t="str">
        <f t="shared" si="176"/>
        <v xml:space="preserve">["MIN_LVL"] =  "58"; </v>
      </c>
      <c r="AU380" t="str">
        <f t="shared" si="177"/>
        <v/>
      </c>
      <c r="AV380" t="str">
        <f t="shared" si="178"/>
        <v xml:space="preserve">["NAME"] = { ["EN"] = "The Path of the Martial Champion"; }; </v>
      </c>
      <c r="AW380" t="str">
        <f t="shared" si="179"/>
        <v xml:space="preserve">["LORE"] = { ["EN"] = "You have begun to follow the Path of the Martial Champion. Mastery of the arts found along this path will allow you to suffer the most cruel attacks and remain in the fight."; }; </v>
      </c>
      <c r="AX380" t="str">
        <f t="shared" si="180"/>
        <v xml:space="preserve">["SUMMARY"] = { ["EN"] = "Complete [58] Glory"; }; </v>
      </c>
      <c r="AY380" t="str">
        <f t="shared" si="181"/>
        <v/>
      </c>
      <c r="AZ380" t="str">
        <f t="shared" si="182"/>
        <v>};</v>
      </c>
    </row>
    <row r="381" spans="1:52" x14ac:dyDescent="0.25">
      <c r="A381">
        <v>1879139442</v>
      </c>
      <c r="B381">
        <v>249</v>
      </c>
      <c r="C381" t="s">
        <v>456</v>
      </c>
      <c r="D381" t="s">
        <v>22</v>
      </c>
      <c r="E381" t="s">
        <v>287</v>
      </c>
      <c r="F381" t="s">
        <v>22</v>
      </c>
      <c r="J381">
        <v>20</v>
      </c>
      <c r="M381" t="s">
        <v>458</v>
      </c>
      <c r="N381" t="s">
        <v>2908</v>
      </c>
      <c r="O381">
        <v>0</v>
      </c>
      <c r="P381">
        <v>58</v>
      </c>
      <c r="T381" t="str">
        <f t="shared" si="155"/>
        <v>[380] = {["ID"] = 1879139442; }; -- The Boiling Rage (Champion)</v>
      </c>
      <c r="U381" s="1" t="str">
        <f t="shared" si="156"/>
        <v>[380] = {["ID"] = 1879139442; ["SAVE_INDEX"] = 249; ["TYPE"] =  8; ["CRV"] = "Class";    ["SUBTYPE"] = 172;                        ["VXP"] = 0; ["LP"] = 20; ["REP"] = 0; ["FACTION"] = 1; ["TIER"] = 0; ["MIN_LVL"] =  "58"; ["NAME"] = { ["EN"] = "The Boiling Rage"; }; ["LORE"] = { ["EN"] = "You have heard it whispered that the libraries of Moria yet contain many tomes, while many other volumes were brought by the dwarves seeking to reclaim Moria. One such tome in the libraries of the Iron Garrison is said to be the legendary 'The Boiling Rage.' If you can gain enough favour with the Iron Garrison Guards, they may let you have their copy of this book."; }; ["SUMMARY"] = { ["EN"] = "Buy and read The Boiling Rage"; }; };</v>
      </c>
      <c r="V381">
        <f t="shared" si="157"/>
        <v>380</v>
      </c>
      <c r="W381" t="str">
        <f t="shared" si="158"/>
        <v>[380] = {</v>
      </c>
      <c r="X381" t="str">
        <f t="shared" si="159"/>
        <v xml:space="preserve">["ID"] = 1879139442; </v>
      </c>
      <c r="Y381" t="str">
        <f t="shared" si="160"/>
        <v xml:space="preserve">["ID"] = 1879139442; </v>
      </c>
      <c r="Z381" t="str">
        <f t="shared" si="161"/>
        <v/>
      </c>
      <c r="AA381" t="str">
        <f t="shared" si="162"/>
        <v xml:space="preserve"> (Champion)</v>
      </c>
      <c r="AB381" s="1" t="str">
        <f t="shared" si="163"/>
        <v xml:space="preserve">["SAVE_INDEX"] = 249; </v>
      </c>
      <c r="AC381">
        <f>VLOOKUP(D381,Type!A$2:B$16,2,FALSE)</f>
        <v>8</v>
      </c>
      <c r="AD381" t="str">
        <f t="shared" si="164"/>
        <v xml:space="preserve">["TYPE"] =  8; </v>
      </c>
      <c r="AE381" t="str">
        <f t="shared" si="165"/>
        <v xml:space="preserve">["CRV"] = "Class";    </v>
      </c>
      <c r="AF381">
        <f>IF(AND(F381="Class",NOT(ISBLANK(E381))),VLOOKUP(E381,Class!A$1:B$12,2,FALSE),"")</f>
        <v>172</v>
      </c>
      <c r="AG381" t="str">
        <f>IF(AND(F381="Vocation",NOT(ISBLANK(E381))),VLOOKUP(E381,Vocation!A$1:B$8,2,FALSE),"")</f>
        <v/>
      </c>
      <c r="AH381" t="str">
        <f>IF(
  LEN(AF381)=0,
    IF(
    LEN(AG381)=0,
    "  0",
    CONCATENATE(REPT(" ",Vocation!B$12-LEN(AG381)),AG381)),
  CONCATENATE(REPT(" ",Vocation!B$12-LEN(AF381)),AF381))</f>
        <v>172</v>
      </c>
      <c r="AI381" t="str">
        <f t="shared" si="166"/>
        <v xml:space="preserve">["SUBTYPE"] = 172; </v>
      </c>
      <c r="AJ381" t="str">
        <f t="shared" si="167"/>
        <v xml:space="preserve">                       </v>
      </c>
      <c r="AK381" t="str">
        <f t="shared" si="168"/>
        <v>0</v>
      </c>
      <c r="AL381" t="str">
        <f t="shared" si="169"/>
        <v xml:space="preserve">["VXP"] = 0; </v>
      </c>
      <c r="AM381" t="str">
        <f t="shared" si="170"/>
        <v>20</v>
      </c>
      <c r="AN381" t="str">
        <f t="shared" si="171"/>
        <v xml:space="preserve">["LP"] = 20; </v>
      </c>
      <c r="AO381" t="str">
        <f t="shared" si="172"/>
        <v>0</v>
      </c>
      <c r="AP381" t="str">
        <f t="shared" si="173"/>
        <v xml:space="preserve">["REP"] = 0; </v>
      </c>
      <c r="AQ381">
        <f>IF(LEN(L381)&gt;0,VLOOKUP(L381,Faction!A$2:B$77,2,FALSE),1)</f>
        <v>1</v>
      </c>
      <c r="AR381" t="str">
        <f t="shared" si="174"/>
        <v xml:space="preserve">["FACTION"] = 1; </v>
      </c>
      <c r="AS381" t="str">
        <f t="shared" si="175"/>
        <v xml:space="preserve">["TIER"] = 0; </v>
      </c>
      <c r="AT381" t="str">
        <f t="shared" si="176"/>
        <v xml:space="preserve">["MIN_LVL"] =  "58"; </v>
      </c>
      <c r="AU381" t="str">
        <f t="shared" si="177"/>
        <v/>
      </c>
      <c r="AV381" t="str">
        <f t="shared" si="178"/>
        <v xml:space="preserve">["NAME"] = { ["EN"] = "The Boiling Rage"; }; </v>
      </c>
      <c r="AW381" t="str">
        <f t="shared" si="179"/>
        <v xml:space="preserve">["LORE"] = { ["EN"] = "You have heard it whispered that the libraries of Moria yet contain many tomes, while many other volumes were brought by the dwarves seeking to reclaim Moria. One such tome in the libraries of the Iron Garrison is said to be the legendary 'The Boiling Rage.' If you can gain enough favour with the Iron Garrison Guards, they may let you have their copy of this book."; }; </v>
      </c>
      <c r="AX381" t="str">
        <f t="shared" si="180"/>
        <v xml:space="preserve">["SUMMARY"] = { ["EN"] = "Buy and read The Boiling Rage"; }; </v>
      </c>
      <c r="AY381" t="str">
        <f t="shared" si="181"/>
        <v/>
      </c>
      <c r="AZ381" t="str">
        <f t="shared" si="182"/>
        <v>};</v>
      </c>
    </row>
    <row r="382" spans="1:52" x14ac:dyDescent="0.25">
      <c r="A382">
        <v>1879060152</v>
      </c>
      <c r="B382">
        <v>250</v>
      </c>
      <c r="C382" t="s">
        <v>459</v>
      </c>
      <c r="D382" t="s">
        <v>22</v>
      </c>
      <c r="E382" t="s">
        <v>288</v>
      </c>
      <c r="F382" t="s">
        <v>22</v>
      </c>
      <c r="J382">
        <v>10</v>
      </c>
      <c r="M382" t="s">
        <v>3109</v>
      </c>
      <c r="N382" t="s">
        <v>1975</v>
      </c>
      <c r="O382">
        <v>0</v>
      </c>
      <c r="P382">
        <v>39</v>
      </c>
      <c r="T382" t="str">
        <f t="shared" si="155"/>
        <v>[381] = {["ID"] = 1879060152; }; -- A Shield-maiden's Song (Guardian)</v>
      </c>
      <c r="U382" s="1" t="str">
        <f t="shared" si="156"/>
        <v>[381] = {["ID"] = 1879060152; ["SAVE_INDEX"] = 250; ["TYPE"] =  8; ["CRV"] = "Class";    ["SUBTYPE"] =  23;                        ["VXP"] = 0; ["LP"] = 10; ["REP"] = 0; ["FACTION"] = 1; ["TIER"] = 0; ["MIN_LVL"] =  "39"; ["NAME"] = { ["EN"] = "A Shield-maiden's Song"; }; ["LORE"] = { ["EN"] = "The first four pages of this book can be found on enemies scattered across Angmar, Eregion, and Moria. The last four pages of this book can be found on enemies scattered across Forochel, Moria, and the Misty Mountains. A Shield-maiden's Song was written many long years ago and tells the tale of a Shield-maiden of Rohan. While the Shield-maidens of Rohan were rarely called to war, they were nevertheless as well-trained and versed in the arts of battle as their male counterparts. This book tells the tale of one such Maiden caught in unexpected battle, who in striving to defend her Lord against a great onslaught, sang out in clearest tones a stirring song of war as she fought. Such was the power of her voice that even the Orcs whom she faced saw her not as a frail woman, but as a great warrior to be feared. Alas, you have no idea how the story ends and several other details beside seem to be missing from this copy of the book, which has been damaged by time and neglect. Perhaps there is someone at Rivendell who would be able to make use of it."; }; ["SUMMARY"] = { ["EN"] = "Buy A Shield-maiden's Song from a Guardian Trainer and find the missing pages (8)"; }; };</v>
      </c>
      <c r="V382">
        <f t="shared" si="157"/>
        <v>381</v>
      </c>
      <c r="W382" t="str">
        <f t="shared" si="158"/>
        <v>[381] = {</v>
      </c>
      <c r="X382" t="str">
        <f t="shared" si="159"/>
        <v xml:space="preserve">["ID"] = 1879060152; </v>
      </c>
      <c r="Y382" t="str">
        <f t="shared" si="160"/>
        <v xml:space="preserve">["ID"] = 1879060152; </v>
      </c>
      <c r="Z382" t="str">
        <f t="shared" si="161"/>
        <v/>
      </c>
      <c r="AA382" t="str">
        <f t="shared" si="162"/>
        <v xml:space="preserve"> (Guardian)</v>
      </c>
      <c r="AB382" s="1" t="str">
        <f t="shared" si="163"/>
        <v xml:space="preserve">["SAVE_INDEX"] = 250; </v>
      </c>
      <c r="AC382">
        <f>VLOOKUP(D382,Type!A$2:B$16,2,FALSE)</f>
        <v>8</v>
      </c>
      <c r="AD382" t="str">
        <f t="shared" si="164"/>
        <v xml:space="preserve">["TYPE"] =  8; </v>
      </c>
      <c r="AE382" t="str">
        <f t="shared" si="165"/>
        <v xml:space="preserve">["CRV"] = "Class";    </v>
      </c>
      <c r="AF382">
        <f>IF(AND(F382="Class",NOT(ISBLANK(E382))),VLOOKUP(E382,Class!A$1:B$12,2,FALSE),"")</f>
        <v>23</v>
      </c>
      <c r="AG382" t="str">
        <f>IF(AND(F382="Vocation",NOT(ISBLANK(E382))),VLOOKUP(E382,Vocation!A$1:B$8,2,FALSE),"")</f>
        <v/>
      </c>
      <c r="AH382" t="str">
        <f>IF(
  LEN(AF382)=0,
    IF(
    LEN(AG382)=0,
    "  0",
    CONCATENATE(REPT(" ",Vocation!B$12-LEN(AG382)),AG382)),
  CONCATENATE(REPT(" ",Vocation!B$12-LEN(AF382)),AF382))</f>
        <v xml:space="preserve"> 23</v>
      </c>
      <c r="AI382" t="str">
        <f t="shared" si="166"/>
        <v xml:space="preserve">["SUBTYPE"] =  23; </v>
      </c>
      <c r="AJ382" t="str">
        <f t="shared" si="167"/>
        <v xml:space="preserve">                       </v>
      </c>
      <c r="AK382" t="str">
        <f t="shared" si="168"/>
        <v>0</v>
      </c>
      <c r="AL382" t="str">
        <f t="shared" si="169"/>
        <v xml:space="preserve">["VXP"] = 0; </v>
      </c>
      <c r="AM382" t="str">
        <f t="shared" si="170"/>
        <v>10</v>
      </c>
      <c r="AN382" t="str">
        <f t="shared" si="171"/>
        <v xml:space="preserve">["LP"] = 10; </v>
      </c>
      <c r="AO382" t="str">
        <f t="shared" si="172"/>
        <v>0</v>
      </c>
      <c r="AP382" t="str">
        <f t="shared" si="173"/>
        <v xml:space="preserve">["REP"] = 0; </v>
      </c>
      <c r="AQ382">
        <f>IF(LEN(L382)&gt;0,VLOOKUP(L382,Faction!A$2:B$77,2,FALSE),1)</f>
        <v>1</v>
      </c>
      <c r="AR382" t="str">
        <f t="shared" si="174"/>
        <v xml:space="preserve">["FACTION"] = 1; </v>
      </c>
      <c r="AS382" t="str">
        <f t="shared" si="175"/>
        <v xml:space="preserve">["TIER"] = 0; </v>
      </c>
      <c r="AT382" t="str">
        <f t="shared" si="176"/>
        <v xml:space="preserve">["MIN_LVL"] =  "39"; </v>
      </c>
      <c r="AU382" t="str">
        <f t="shared" si="177"/>
        <v/>
      </c>
      <c r="AV382" t="str">
        <f t="shared" si="178"/>
        <v xml:space="preserve">["NAME"] = { ["EN"] = "A Shield-maiden's Song"; }; </v>
      </c>
      <c r="AW382" t="str">
        <f t="shared" si="179"/>
        <v xml:space="preserve">["LORE"] = { ["EN"] = "The first four pages of this book can be found on enemies scattered across Angmar, Eregion, and Moria. The last four pages of this book can be found on enemies scattered across Forochel, Moria, and the Misty Mountains. A Shield-maiden's Song was written many long years ago and tells the tale of a Shield-maiden of Rohan. While the Shield-maidens of Rohan were rarely called to war, they were nevertheless as well-trained and versed in the arts of battle as their male counterparts. This book tells the tale of one such Maiden caught in unexpected battle, who in striving to defend her Lord against a great onslaught, sang out in clearest tones a stirring song of war as she fought. Such was the power of her voice that even the Orcs whom she faced saw her not as a frail woman, but as a great warrior to be feared. Alas, you have no idea how the story ends and several other details beside seem to be missing from this copy of the book, which has been damaged by time and neglect. Perhaps there is someone at Rivendell who would be able to make use of it."; }; </v>
      </c>
      <c r="AX382" t="str">
        <f t="shared" si="180"/>
        <v xml:space="preserve">["SUMMARY"] = { ["EN"] = "Buy A Shield-maiden's Song from a Guardian Trainer and find the missing pages (8)"; }; </v>
      </c>
      <c r="AY382" t="str">
        <f t="shared" si="181"/>
        <v/>
      </c>
      <c r="AZ382" t="str">
        <f t="shared" si="182"/>
        <v>};</v>
      </c>
    </row>
    <row r="383" spans="1:52" x14ac:dyDescent="0.25">
      <c r="A383">
        <v>1879060151</v>
      </c>
      <c r="B383">
        <v>251</v>
      </c>
      <c r="C383" t="s">
        <v>390</v>
      </c>
      <c r="D383" t="s">
        <v>22</v>
      </c>
      <c r="E383" t="s">
        <v>288</v>
      </c>
      <c r="F383" t="s">
        <v>22</v>
      </c>
      <c r="J383">
        <v>10</v>
      </c>
      <c r="M383" t="s">
        <v>3110</v>
      </c>
      <c r="N383" t="s">
        <v>1974</v>
      </c>
      <c r="O383">
        <v>0</v>
      </c>
      <c r="P383">
        <v>39</v>
      </c>
      <c r="T383" t="str">
        <f t="shared" si="155"/>
        <v>[382] = {["ID"] = 1879060151; }; -- The Best Defence (Guardian)</v>
      </c>
      <c r="U383" s="1" t="str">
        <f t="shared" si="156"/>
        <v>[382] = {["ID"] = 1879060151; ["SAVE_INDEX"] = 251; ["TYPE"] =  8; ["CRV"] = "Class";    ["SUBTYPE"] =  23;                        ["VXP"] = 0; ["LP"] = 10; ["REP"] = 0; ["FACTION"] = 1; ["TIER"] = 0; ["MIN_LVL"] =  "39"; ["NAME"] = { ["EN"] = "The Best Defence"; }; ["LORE"] = { ["EN"] = "The first four pages of this book can be found on enemies scattered across Angmar, Eregion, and Moria. The last four pages of this book can be found on enemies scattered across Forochel, Moria, and the Misty Mountains. This book was written as a primer in the Guardian's art some time in the middle of the Third Age, during the difficult period after the fall of Khazad-dûm. At that time, Durin's Folk were scattered and greatly reduced in number, and the Guardian's role took on a much greater importance as the threat of goblins and Orcs to dwarf-settlements beneath the roots of the world became more and more common. The dwarves often settled for building powerful strongholds designed to make the approach to their cities, impervious to assault, manning them with skilled and powerful guardians to ensure that none would pass unchallenged. While the book itself is common enough, the owner of this copy seems to have scribbled copious notes within the margins of the pages -- notes containing an experience and insight to the art that even at a glance exceeds that of the original author. Unfortunately, the copy is worn and tattered, and a number of pages are missing. Perhaps someone well-versed in the art could provide you with some insight as to the identity of the mysterious scribbler and where his remaining notes could be found?"; }; ["SUMMARY"] = { ["EN"] = "Buy The Best Defence from a Guardian Trainer and find the missing pages (8)"; }; };</v>
      </c>
      <c r="V383">
        <f t="shared" si="157"/>
        <v>382</v>
      </c>
      <c r="W383" t="str">
        <f t="shared" si="158"/>
        <v>[382] = {</v>
      </c>
      <c r="X383" t="str">
        <f t="shared" si="159"/>
        <v xml:space="preserve">["ID"] = 1879060151; </v>
      </c>
      <c r="Y383" t="str">
        <f t="shared" si="160"/>
        <v xml:space="preserve">["ID"] = 1879060151; </v>
      </c>
      <c r="Z383" t="str">
        <f t="shared" si="161"/>
        <v/>
      </c>
      <c r="AA383" t="str">
        <f t="shared" si="162"/>
        <v xml:space="preserve"> (Guardian)</v>
      </c>
      <c r="AB383" s="1" t="str">
        <f t="shared" si="163"/>
        <v xml:space="preserve">["SAVE_INDEX"] = 251; </v>
      </c>
      <c r="AC383">
        <f>VLOOKUP(D383,Type!A$2:B$16,2,FALSE)</f>
        <v>8</v>
      </c>
      <c r="AD383" t="str">
        <f t="shared" si="164"/>
        <v xml:space="preserve">["TYPE"] =  8; </v>
      </c>
      <c r="AE383" t="str">
        <f t="shared" si="165"/>
        <v xml:space="preserve">["CRV"] = "Class";    </v>
      </c>
      <c r="AF383">
        <f>IF(AND(F383="Class",NOT(ISBLANK(E383))),VLOOKUP(E383,Class!A$1:B$12,2,FALSE),"")</f>
        <v>23</v>
      </c>
      <c r="AG383" t="str">
        <f>IF(AND(F383="Vocation",NOT(ISBLANK(E383))),VLOOKUP(E383,Vocation!A$1:B$8,2,FALSE),"")</f>
        <v/>
      </c>
      <c r="AH383" t="str">
        <f>IF(
  LEN(AF383)=0,
    IF(
    LEN(AG383)=0,
    "  0",
    CONCATENATE(REPT(" ",Vocation!B$12-LEN(AG383)),AG383)),
  CONCATENATE(REPT(" ",Vocation!B$12-LEN(AF383)),AF383))</f>
        <v xml:space="preserve"> 23</v>
      </c>
      <c r="AI383" t="str">
        <f t="shared" si="166"/>
        <v xml:space="preserve">["SUBTYPE"] =  23; </v>
      </c>
      <c r="AJ383" t="str">
        <f t="shared" si="167"/>
        <v xml:space="preserve">                       </v>
      </c>
      <c r="AK383" t="str">
        <f t="shared" si="168"/>
        <v>0</v>
      </c>
      <c r="AL383" t="str">
        <f t="shared" si="169"/>
        <v xml:space="preserve">["VXP"] = 0; </v>
      </c>
      <c r="AM383" t="str">
        <f t="shared" si="170"/>
        <v>10</v>
      </c>
      <c r="AN383" t="str">
        <f t="shared" si="171"/>
        <v xml:space="preserve">["LP"] = 10; </v>
      </c>
      <c r="AO383" t="str">
        <f t="shared" si="172"/>
        <v>0</v>
      </c>
      <c r="AP383" t="str">
        <f t="shared" si="173"/>
        <v xml:space="preserve">["REP"] = 0; </v>
      </c>
      <c r="AQ383">
        <f>IF(LEN(L383)&gt;0,VLOOKUP(L383,Faction!A$2:B$77,2,FALSE),1)</f>
        <v>1</v>
      </c>
      <c r="AR383" t="str">
        <f t="shared" si="174"/>
        <v xml:space="preserve">["FACTION"] = 1; </v>
      </c>
      <c r="AS383" t="str">
        <f t="shared" si="175"/>
        <v xml:space="preserve">["TIER"] = 0; </v>
      </c>
      <c r="AT383" t="str">
        <f t="shared" si="176"/>
        <v xml:space="preserve">["MIN_LVL"] =  "39"; </v>
      </c>
      <c r="AU383" t="str">
        <f t="shared" si="177"/>
        <v/>
      </c>
      <c r="AV383" t="str">
        <f t="shared" si="178"/>
        <v xml:space="preserve">["NAME"] = { ["EN"] = "The Best Defence"; }; </v>
      </c>
      <c r="AW383" t="str">
        <f t="shared" si="179"/>
        <v xml:space="preserve">["LORE"] = { ["EN"] = "The first four pages of this book can be found on enemies scattered across Angmar, Eregion, and Moria. The last four pages of this book can be found on enemies scattered across Forochel, Moria, and the Misty Mountains. This book was written as a primer in the Guardian's art some time in the middle of the Third Age, during the difficult period after the fall of Khazad-dûm. At that time, Durin's Folk were scattered and greatly reduced in number, and the Guardian's role took on a much greater importance as the threat of goblins and Orcs to dwarf-settlements beneath the roots of the world became more and more common. The dwarves often settled for building powerful strongholds designed to make the approach to their cities, impervious to assault, manning them with skilled and powerful guardians to ensure that none would pass unchallenged. While the book itself is common enough, the owner of this copy seems to have scribbled copious notes within the margins of the pages -- notes containing an experience and insight to the art that even at a glance exceeds that of the original author. Unfortunately, the copy is worn and tattered, and a number of pages are missing. Perhaps someone well-versed in the art could provide you with some insight as to the identity of the mysterious scribbler and where his remaining notes could be found?"; }; </v>
      </c>
      <c r="AX383" t="str">
        <f t="shared" si="180"/>
        <v xml:space="preserve">["SUMMARY"] = { ["EN"] = "Buy The Best Defence from a Guardian Trainer and find the missing pages (8)"; }; </v>
      </c>
      <c r="AY383" t="str">
        <f t="shared" si="181"/>
        <v/>
      </c>
      <c r="AZ383" t="str">
        <f t="shared" si="182"/>
        <v>};</v>
      </c>
    </row>
    <row r="384" spans="1:52" x14ac:dyDescent="0.25">
      <c r="A384">
        <v>1879060153</v>
      </c>
      <c r="B384">
        <v>252</v>
      </c>
      <c r="C384" t="s">
        <v>460</v>
      </c>
      <c r="D384" t="s">
        <v>22</v>
      </c>
      <c r="E384" t="s">
        <v>288</v>
      </c>
      <c r="F384" t="s">
        <v>22</v>
      </c>
      <c r="J384">
        <v>10</v>
      </c>
      <c r="M384" t="s">
        <v>3111</v>
      </c>
      <c r="N384" t="s">
        <v>1976</v>
      </c>
      <c r="O384">
        <v>0</v>
      </c>
      <c r="P384">
        <v>39</v>
      </c>
      <c r="T384" t="str">
        <f t="shared" si="155"/>
        <v>[383] = {["ID"] = 1879060153; }; -- The Final Word (Guardian)</v>
      </c>
      <c r="U384" s="1" t="str">
        <f t="shared" si="156"/>
        <v>[383] = {["ID"] = 1879060153; ["SAVE_INDEX"] = 252; ["TYPE"] =  8; ["CRV"] = "Class";    ["SUBTYPE"] =  23;                        ["VXP"] = 0; ["LP"] = 10; ["REP"] = 0; ["FACTION"] = 1; ["TIER"] = 0; ["MIN_LVL"] =  "39"; ["NAME"] = { ["EN"] = "The Final Word"; }; ["LORE"] = { ["EN"] = "The first four pages of this book can be found on enemies scattered across Angmar, Eregion, and Moria. The last four pages of this book can be found on enemies scattered across Forochel, Moria, and the Misty Mountains. This book is of Elvish origin, having been written so long ago that few of the Elves today were alive at the time of its writing. You cannot even guess at how old it actually is, as it seems to show few signs of age or decay. You cannot recognize the type of parchment it was written upon, nor what kind of ink could withstand the passage of so much time without fading. The main indication of its age and origin is the writing style which is in an extremely old form using ancient letters called Tengwar, which were created by the Noldor many ages ago. The main focus of the book is difficult to translate, but seems to centre around an ancient oath of battle that Elf-guardians might make in the midst of a desperate melee, in essence binding themselves and their enemies in a pact of battle and death that neither the oath-taker nor their sworn-enemies dared break. It is clear from the text that these oaths carried power beyond that of any simple cry to infuriate or trick one's enemies -- but the secret of the technique seems lost as several key pages have been carefully cut from the book, presumably by someone hoping to safeguard its secrets in an age long past. Perhaps someone in Rivendell will be able to help decipher the book."; }; ["SUMMARY"] = { ["EN"] = "Buy The Final Word from a Guardian Trainer and find the missing pages (8)"; }; };</v>
      </c>
      <c r="V384">
        <f t="shared" si="157"/>
        <v>383</v>
      </c>
      <c r="W384" t="str">
        <f t="shared" si="158"/>
        <v>[383] = {</v>
      </c>
      <c r="X384" t="str">
        <f t="shared" si="159"/>
        <v xml:space="preserve">["ID"] = 1879060153; </v>
      </c>
      <c r="Y384" t="str">
        <f t="shared" si="160"/>
        <v xml:space="preserve">["ID"] = 1879060153; </v>
      </c>
      <c r="Z384" t="str">
        <f t="shared" si="161"/>
        <v/>
      </c>
      <c r="AA384" t="str">
        <f t="shared" si="162"/>
        <v xml:space="preserve"> (Guardian)</v>
      </c>
      <c r="AB384" s="1" t="str">
        <f t="shared" si="163"/>
        <v xml:space="preserve">["SAVE_INDEX"] = 252; </v>
      </c>
      <c r="AC384">
        <f>VLOOKUP(D384,Type!A$2:B$16,2,FALSE)</f>
        <v>8</v>
      </c>
      <c r="AD384" t="str">
        <f t="shared" si="164"/>
        <v xml:space="preserve">["TYPE"] =  8; </v>
      </c>
      <c r="AE384" t="str">
        <f t="shared" si="165"/>
        <v xml:space="preserve">["CRV"] = "Class";    </v>
      </c>
      <c r="AF384">
        <f>IF(AND(F384="Class",NOT(ISBLANK(E384))),VLOOKUP(E384,Class!A$1:B$12,2,FALSE),"")</f>
        <v>23</v>
      </c>
      <c r="AG384" t="str">
        <f>IF(AND(F384="Vocation",NOT(ISBLANK(E384))),VLOOKUP(E384,Vocation!A$1:B$8,2,FALSE),"")</f>
        <v/>
      </c>
      <c r="AH384" t="str">
        <f>IF(
  LEN(AF384)=0,
    IF(
    LEN(AG384)=0,
    "  0",
    CONCATENATE(REPT(" ",Vocation!B$12-LEN(AG384)),AG384)),
  CONCATENATE(REPT(" ",Vocation!B$12-LEN(AF384)),AF384))</f>
        <v xml:space="preserve"> 23</v>
      </c>
      <c r="AI384" t="str">
        <f t="shared" si="166"/>
        <v xml:space="preserve">["SUBTYPE"] =  23; </v>
      </c>
      <c r="AJ384" t="str">
        <f t="shared" si="167"/>
        <v xml:space="preserve">                       </v>
      </c>
      <c r="AK384" t="str">
        <f t="shared" si="168"/>
        <v>0</v>
      </c>
      <c r="AL384" t="str">
        <f t="shared" si="169"/>
        <v xml:space="preserve">["VXP"] = 0; </v>
      </c>
      <c r="AM384" t="str">
        <f t="shared" si="170"/>
        <v>10</v>
      </c>
      <c r="AN384" t="str">
        <f t="shared" si="171"/>
        <v xml:space="preserve">["LP"] = 10; </v>
      </c>
      <c r="AO384" t="str">
        <f t="shared" si="172"/>
        <v>0</v>
      </c>
      <c r="AP384" t="str">
        <f t="shared" si="173"/>
        <v xml:space="preserve">["REP"] = 0; </v>
      </c>
      <c r="AQ384">
        <f>IF(LEN(L384)&gt;0,VLOOKUP(L384,Faction!A$2:B$77,2,FALSE),1)</f>
        <v>1</v>
      </c>
      <c r="AR384" t="str">
        <f t="shared" si="174"/>
        <v xml:space="preserve">["FACTION"] = 1; </v>
      </c>
      <c r="AS384" t="str">
        <f t="shared" si="175"/>
        <v xml:space="preserve">["TIER"] = 0; </v>
      </c>
      <c r="AT384" t="str">
        <f t="shared" si="176"/>
        <v xml:space="preserve">["MIN_LVL"] =  "39"; </v>
      </c>
      <c r="AU384" t="str">
        <f t="shared" si="177"/>
        <v/>
      </c>
      <c r="AV384" t="str">
        <f t="shared" si="178"/>
        <v xml:space="preserve">["NAME"] = { ["EN"] = "The Final Word"; }; </v>
      </c>
      <c r="AW384" t="str">
        <f t="shared" si="179"/>
        <v xml:space="preserve">["LORE"] = { ["EN"] = "The first four pages of this book can be found on enemies scattered across Angmar, Eregion, and Moria. The last four pages of this book can be found on enemies scattered across Forochel, Moria, and the Misty Mountains. This book is of Elvish origin, having been written so long ago that few of the Elves today were alive at the time of its writing. You cannot even guess at how old it actually is, as it seems to show few signs of age or decay. You cannot recognize the type of parchment it was written upon, nor what kind of ink could withstand the passage of so much time without fading. The main indication of its age and origin is the writing style which is in an extremely old form using ancient letters called Tengwar, which were created by the Noldor many ages ago. The main focus of the book is difficult to translate, but seems to centre around an ancient oath of battle that Elf-guardians might make in the midst of a desperate melee, in essence binding themselves and their enemies in a pact of battle and death that neither the oath-taker nor their sworn-enemies dared break. It is clear from the text that these oaths carried power beyond that of any simple cry to infuriate or trick one's enemies -- but the secret of the technique seems lost as several key pages have been carefully cut from the book, presumably by someone hoping to safeguard its secrets in an age long past. Perhaps someone in Rivendell will be able to help decipher the book."; }; </v>
      </c>
      <c r="AX384" t="str">
        <f t="shared" si="180"/>
        <v xml:space="preserve">["SUMMARY"] = { ["EN"] = "Buy The Final Word from a Guardian Trainer and find the missing pages (8)"; }; </v>
      </c>
      <c r="AY384" t="str">
        <f t="shared" si="181"/>
        <v/>
      </c>
      <c r="AZ384" t="str">
        <f t="shared" si="182"/>
        <v>};</v>
      </c>
    </row>
    <row r="385" spans="1:52" x14ac:dyDescent="0.25">
      <c r="A385">
        <v>1879139444</v>
      </c>
      <c r="B385">
        <v>253</v>
      </c>
      <c r="C385" t="s">
        <v>461</v>
      </c>
      <c r="D385" t="s">
        <v>22</v>
      </c>
      <c r="E385" t="s">
        <v>288</v>
      </c>
      <c r="F385" t="s">
        <v>22</v>
      </c>
      <c r="J385">
        <v>20</v>
      </c>
      <c r="M385" t="s">
        <v>463</v>
      </c>
      <c r="N385" t="s">
        <v>2037</v>
      </c>
      <c r="O385">
        <v>0</v>
      </c>
      <c r="P385">
        <v>58</v>
      </c>
      <c r="T385" t="str">
        <f t="shared" si="155"/>
        <v>[384] = {["ID"] = 1879139444; }; -- The Path of Freedom's Defender (Guardian)</v>
      </c>
      <c r="U385" s="1" t="str">
        <f t="shared" si="156"/>
        <v>[384] = {["ID"] = 1879139444; ["SAVE_INDEX"] = 253; ["TYPE"] =  8; ["CRV"] = "Class";    ["SUBTYPE"] =  23;                        ["VXP"] = 0; ["LP"] = 20; ["REP"] = 0; ["FACTION"] = 1; ["TIER"] = 0; ["MIN_LVL"] =  "58"; ["NAME"] = { ["EN"] = "The Path of Freedom's Defender"; }; ["LORE"] = { ["EN"] = "You have begun to follow the path of the Freedom's Defender. If you follow this path to its end, you will find that your already considerable ability to survive attacks in a fight much improved."; }; ["SUMMARY"] = { ["EN"] = "Complete [58] Salt the Wound"; }; };</v>
      </c>
      <c r="V385">
        <f t="shared" si="157"/>
        <v>384</v>
      </c>
      <c r="W385" t="str">
        <f t="shared" si="158"/>
        <v>[384] = {</v>
      </c>
      <c r="X385" t="str">
        <f t="shared" si="159"/>
        <v xml:space="preserve">["ID"] = 1879139444; </v>
      </c>
      <c r="Y385" t="str">
        <f t="shared" si="160"/>
        <v xml:space="preserve">["ID"] = 1879139444; </v>
      </c>
      <c r="Z385" t="str">
        <f t="shared" si="161"/>
        <v/>
      </c>
      <c r="AA385" t="str">
        <f t="shared" si="162"/>
        <v xml:space="preserve"> (Guardian)</v>
      </c>
      <c r="AB385" s="1" t="str">
        <f t="shared" si="163"/>
        <v xml:space="preserve">["SAVE_INDEX"] = 253; </v>
      </c>
      <c r="AC385">
        <f>VLOOKUP(D385,Type!A$2:B$16,2,FALSE)</f>
        <v>8</v>
      </c>
      <c r="AD385" t="str">
        <f t="shared" si="164"/>
        <v xml:space="preserve">["TYPE"] =  8; </v>
      </c>
      <c r="AE385" t="str">
        <f t="shared" si="165"/>
        <v xml:space="preserve">["CRV"] = "Class";    </v>
      </c>
      <c r="AF385">
        <f>IF(AND(F385="Class",NOT(ISBLANK(E385))),VLOOKUP(E385,Class!A$1:B$12,2,FALSE),"")</f>
        <v>23</v>
      </c>
      <c r="AG385" t="str">
        <f>IF(AND(F385="Vocation",NOT(ISBLANK(E385))),VLOOKUP(E385,Vocation!A$1:B$8,2,FALSE),"")</f>
        <v/>
      </c>
      <c r="AH385" t="str">
        <f>IF(
  LEN(AF385)=0,
    IF(
    LEN(AG385)=0,
    "  0",
    CONCATENATE(REPT(" ",Vocation!B$12-LEN(AG385)),AG385)),
  CONCATENATE(REPT(" ",Vocation!B$12-LEN(AF385)),AF385))</f>
        <v xml:space="preserve"> 23</v>
      </c>
      <c r="AI385" t="str">
        <f t="shared" si="166"/>
        <v xml:space="preserve">["SUBTYPE"] =  23; </v>
      </c>
      <c r="AJ385" t="str">
        <f t="shared" si="167"/>
        <v xml:space="preserve">                       </v>
      </c>
      <c r="AK385" t="str">
        <f t="shared" si="168"/>
        <v>0</v>
      </c>
      <c r="AL385" t="str">
        <f t="shared" si="169"/>
        <v xml:space="preserve">["VXP"] = 0; </v>
      </c>
      <c r="AM385" t="str">
        <f t="shared" si="170"/>
        <v>20</v>
      </c>
      <c r="AN385" t="str">
        <f t="shared" si="171"/>
        <v xml:space="preserve">["LP"] = 20; </v>
      </c>
      <c r="AO385" t="str">
        <f t="shared" si="172"/>
        <v>0</v>
      </c>
      <c r="AP385" t="str">
        <f t="shared" si="173"/>
        <v xml:space="preserve">["REP"] = 0; </v>
      </c>
      <c r="AQ385">
        <f>IF(LEN(L385)&gt;0,VLOOKUP(L385,Faction!A$2:B$77,2,FALSE),1)</f>
        <v>1</v>
      </c>
      <c r="AR385" t="str">
        <f t="shared" si="174"/>
        <v xml:space="preserve">["FACTION"] = 1; </v>
      </c>
      <c r="AS385" t="str">
        <f t="shared" si="175"/>
        <v xml:space="preserve">["TIER"] = 0; </v>
      </c>
      <c r="AT385" t="str">
        <f t="shared" si="176"/>
        <v xml:space="preserve">["MIN_LVL"] =  "58"; </v>
      </c>
      <c r="AU385" t="str">
        <f t="shared" si="177"/>
        <v/>
      </c>
      <c r="AV385" t="str">
        <f t="shared" si="178"/>
        <v xml:space="preserve">["NAME"] = { ["EN"] = "The Path of Freedom's Defender"; }; </v>
      </c>
      <c r="AW385" t="str">
        <f t="shared" si="179"/>
        <v xml:space="preserve">["LORE"] = { ["EN"] = "You have begun to follow the path of the Freedom's Defender. If you follow this path to its end, you will find that your already considerable ability to survive attacks in a fight much improved."; }; </v>
      </c>
      <c r="AX385" t="str">
        <f t="shared" si="180"/>
        <v xml:space="preserve">["SUMMARY"] = { ["EN"] = "Complete [58] Salt the Wound"; }; </v>
      </c>
      <c r="AY385" t="str">
        <f t="shared" si="181"/>
        <v/>
      </c>
      <c r="AZ385" t="str">
        <f t="shared" si="182"/>
        <v>};</v>
      </c>
    </row>
    <row r="386" spans="1:52" x14ac:dyDescent="0.25">
      <c r="A386">
        <v>1879139445</v>
      </c>
      <c r="B386">
        <v>254</v>
      </c>
      <c r="C386" t="s">
        <v>462</v>
      </c>
      <c r="D386" t="s">
        <v>22</v>
      </c>
      <c r="E386" t="s">
        <v>288</v>
      </c>
      <c r="F386" t="s">
        <v>22</v>
      </c>
      <c r="J386">
        <v>20</v>
      </c>
      <c r="M386" t="s">
        <v>464</v>
      </c>
      <c r="N386" t="s">
        <v>2909</v>
      </c>
      <c r="O386">
        <v>0</v>
      </c>
      <c r="P386">
        <v>58</v>
      </c>
      <c r="T386" t="str">
        <f t="shared" si="155"/>
        <v>[385] = {["ID"] = 1879139445; }; -- A Keen Blade (Guardian)</v>
      </c>
      <c r="U386" s="1" t="str">
        <f t="shared" si="156"/>
        <v>[385] = {["ID"] = 1879139445; ["SAVE_INDEX"] = 254; ["TYPE"] =  8; ["CRV"] = "Class";    ["SUBTYPE"] =  23;                        ["VXP"] = 0; ["LP"] = 20; ["REP"] = 0; ["FACTION"] = 1; ["TIER"] = 0; ["MIN_LVL"] =  "58"; ["NAME"] = { ["EN"] = "A Keen Blade"; }; ["LORE"] = { ["EN"] = "You have heard it whispered that the libraries of Moria yet contain many tomes, while many other volumes were brought by the dwarves seeking to reclaim their ancient realm. One such tome in the libraries of the Iron Garrison is said to be the legendary 'A Keen Blade.' If you can gain enough favour with the Iron Garrison Guards, they may let you have their copy of this book."; }; ["SUMMARY"] = { ["EN"] = "Buy and read A Keen Blade"; }; };</v>
      </c>
      <c r="V386">
        <f t="shared" si="157"/>
        <v>385</v>
      </c>
      <c r="W386" t="str">
        <f t="shared" si="158"/>
        <v>[385] = {</v>
      </c>
      <c r="X386" t="str">
        <f t="shared" si="159"/>
        <v xml:space="preserve">["ID"] = 1879139445; </v>
      </c>
      <c r="Y386" t="str">
        <f t="shared" si="160"/>
        <v xml:space="preserve">["ID"] = 1879139445; </v>
      </c>
      <c r="Z386" t="str">
        <f t="shared" si="161"/>
        <v/>
      </c>
      <c r="AA386" t="str">
        <f t="shared" si="162"/>
        <v xml:space="preserve"> (Guardian)</v>
      </c>
      <c r="AB386" s="1" t="str">
        <f t="shared" si="163"/>
        <v xml:space="preserve">["SAVE_INDEX"] = 254; </v>
      </c>
      <c r="AC386">
        <f>VLOOKUP(D386,Type!A$2:B$16,2,FALSE)</f>
        <v>8</v>
      </c>
      <c r="AD386" t="str">
        <f t="shared" si="164"/>
        <v xml:space="preserve">["TYPE"] =  8; </v>
      </c>
      <c r="AE386" t="str">
        <f t="shared" si="165"/>
        <v xml:space="preserve">["CRV"] = "Class";    </v>
      </c>
      <c r="AF386">
        <f>IF(AND(F386="Class",NOT(ISBLANK(E386))),VLOOKUP(E386,Class!A$1:B$12,2,FALSE),"")</f>
        <v>23</v>
      </c>
      <c r="AG386" t="str">
        <f>IF(AND(F386="Vocation",NOT(ISBLANK(E386))),VLOOKUP(E386,Vocation!A$1:B$8,2,FALSE),"")</f>
        <v/>
      </c>
      <c r="AH386" t="str">
        <f>IF(
  LEN(AF386)=0,
    IF(
    LEN(AG386)=0,
    "  0",
    CONCATENATE(REPT(" ",Vocation!B$12-LEN(AG386)),AG386)),
  CONCATENATE(REPT(" ",Vocation!B$12-LEN(AF386)),AF386))</f>
        <v xml:space="preserve"> 23</v>
      </c>
      <c r="AI386" t="str">
        <f t="shared" si="166"/>
        <v xml:space="preserve">["SUBTYPE"] =  23; </v>
      </c>
      <c r="AJ386" t="str">
        <f t="shared" si="167"/>
        <v xml:space="preserve">                       </v>
      </c>
      <c r="AK386" t="str">
        <f t="shared" si="168"/>
        <v>0</v>
      </c>
      <c r="AL386" t="str">
        <f t="shared" si="169"/>
        <v xml:space="preserve">["VXP"] = 0; </v>
      </c>
      <c r="AM386" t="str">
        <f t="shared" si="170"/>
        <v>20</v>
      </c>
      <c r="AN386" t="str">
        <f t="shared" si="171"/>
        <v xml:space="preserve">["LP"] = 20; </v>
      </c>
      <c r="AO386" t="str">
        <f t="shared" si="172"/>
        <v>0</v>
      </c>
      <c r="AP386" t="str">
        <f t="shared" si="173"/>
        <v xml:space="preserve">["REP"] = 0; </v>
      </c>
      <c r="AQ386">
        <f>IF(LEN(L386)&gt;0,VLOOKUP(L386,Faction!A$2:B$77,2,FALSE),1)</f>
        <v>1</v>
      </c>
      <c r="AR386" t="str">
        <f t="shared" si="174"/>
        <v xml:space="preserve">["FACTION"] = 1; </v>
      </c>
      <c r="AS386" t="str">
        <f t="shared" si="175"/>
        <v xml:space="preserve">["TIER"] = 0; </v>
      </c>
      <c r="AT386" t="str">
        <f t="shared" si="176"/>
        <v xml:space="preserve">["MIN_LVL"] =  "58"; </v>
      </c>
      <c r="AU386" t="str">
        <f t="shared" si="177"/>
        <v/>
      </c>
      <c r="AV386" t="str">
        <f t="shared" si="178"/>
        <v xml:space="preserve">["NAME"] = { ["EN"] = "A Keen Blade"; }; </v>
      </c>
      <c r="AW386" t="str">
        <f t="shared" si="179"/>
        <v xml:space="preserve">["LORE"] = { ["EN"] = "You have heard it whispered that the libraries of Moria yet contain many tomes, while many other volumes were brought by the dwarves seeking to reclaim their ancient realm. One such tome in the libraries of the Iron Garrison is said to be the legendary 'A Keen Blade.' If you can gain enough favour with the Iron Garrison Guards, they may let you have their copy of this book."; }; </v>
      </c>
      <c r="AX386" t="str">
        <f t="shared" si="180"/>
        <v xml:space="preserve">["SUMMARY"] = { ["EN"] = "Buy and read A Keen Blade"; }; </v>
      </c>
      <c r="AY386" t="str">
        <f t="shared" si="181"/>
        <v/>
      </c>
      <c r="AZ386" t="str">
        <f t="shared" si="182"/>
        <v>};</v>
      </c>
    </row>
    <row r="387" spans="1:52" x14ac:dyDescent="0.25">
      <c r="A387">
        <v>1879052485</v>
      </c>
      <c r="B387">
        <v>255</v>
      </c>
      <c r="C387" t="s">
        <v>465</v>
      </c>
      <c r="D387" t="s">
        <v>22</v>
      </c>
      <c r="E387" t="s">
        <v>289</v>
      </c>
      <c r="F387" t="s">
        <v>22</v>
      </c>
      <c r="J387">
        <v>10</v>
      </c>
      <c r="M387" t="s">
        <v>3112</v>
      </c>
      <c r="N387" t="s">
        <v>1965</v>
      </c>
      <c r="O387">
        <v>0</v>
      </c>
      <c r="P387">
        <v>39</v>
      </c>
      <c r="T387" t="str">
        <f t="shared" ref="T387:T450" si="183">CONCATENATE(W387,Y387,Z387,AZ387," -- ",C387,AA387)</f>
        <v>[386] = {["ID"] = 1879052485; }; -- A Shot in the Dark (Hunter)</v>
      </c>
      <c r="U387" s="1" t="str">
        <f t="shared" ref="U387:U450" si="184">CONCATENATE(W387,X387,AB387,AD387,AE387,AI387,AJ387,AL387,AN387,AP387,AR387,AS387,AT387,AV387,AW387,AX387,AY387,AZ387)</f>
        <v>[386] = {["ID"] = 1879052485; ["SAVE_INDEX"] = 255; ["TYPE"] =  8; ["CRV"] = "Class";    ["SUBTYPE"] = 162;                        ["VXP"] = 0; ["LP"] = 10; ["REP"] = 0; ["FACTION"] = 1; ["TIER"] = 0; ["MIN_LVL"] =  "39"; ["NAME"] = { ["EN"] = "A Shot in the Dark"; }; ["LORE"] = { ["EN"] = "The first four pages of this book can be found on enemies scattered across Angmar, Eregion, and Moria. The last four pages of this book can be found on enemies scattered across Forochel, Moria, and the Misty Mountains. This journal was written by a hunter who seems to have spent much of his time alone somewhere on the western borders of Mirkwood across the Misty Mountains, where few Men live and goblins present a frequent threat. With no allies to rely upon and always outnumbered, he discovered the value of uncertainty and fear as a weapon to keep his pursuers off balance as he strove to survive in that rugged country. Having no-one to talk to, it seems that he chose to create a record of his life and experiences. This journal is badly weathered and torn -- perhaps by the self-same goblins whom the hunter claims to have frequently out-witted -- and several key passages are missing. Another hunter of renown might be able to shed some light on this unusual book. Legolas of Mirkwood is said to be in Eriador on a mission of some import."; }; ["SUMMARY"] = { ["EN"] = "Buy A Shot in the Dark from a Hunter Trainer and find the missing pages (8)"; }; };</v>
      </c>
      <c r="V387">
        <f t="shared" ref="V387:V450" si="185">ROW()-1</f>
        <v>386</v>
      </c>
      <c r="W387" t="str">
        <f t="shared" ref="W387:W450" si="186">CONCATENATE(REPT(" ",3-LEN(V387)),"[",V387,"] = {")</f>
        <v>[386] = {</v>
      </c>
      <c r="X387" t="str">
        <f t="shared" ref="X387:X450" si="187">IF(LEN(A387)&gt;0,CONCATENATE("[""ID""] = ",A387,"; "),"                     ")</f>
        <v xml:space="preserve">["ID"] = 1879052485; </v>
      </c>
      <c r="Y387" t="str">
        <f t="shared" ref="Y387:Y450" si="188">IF(LEN(A387)&gt;0,CONCATENATE("[""ID""] = ",A387,"; "),"")</f>
        <v xml:space="preserve">["ID"] = 1879052485; </v>
      </c>
      <c r="Z387" t="str">
        <f t="shared" ref="Z387:Z450" si="189">IF(LEN(R387)&gt;0,CONCATENATE("[""CAT_ID""] = ",R387,"; "),"")</f>
        <v/>
      </c>
      <c r="AA387" t="str">
        <f t="shared" ref="AA387:AA450" si="190">IF(LEN(E387)&gt;0,CONCATENATE(" (",E387,")"),"")</f>
        <v xml:space="preserve"> (Hunter)</v>
      </c>
      <c r="AB387" s="1" t="str">
        <f t="shared" ref="AB387:AB450" si="191">IF(LEN(B387)&gt;0,CONCATENATE("[""SAVE_INDEX""] = ",REPT(" ",3-LEN(B387)),B387,"; "),"")</f>
        <v xml:space="preserve">["SAVE_INDEX"] = 255; </v>
      </c>
      <c r="AC387">
        <f>VLOOKUP(D387,Type!A$2:B$16,2,FALSE)</f>
        <v>8</v>
      </c>
      <c r="AD387" t="str">
        <f t="shared" ref="AD387:AD450" si="192">CONCATENATE("[""TYPE""] = ",REPT(" ",2-LEN(AC387)),AC387,"; ")</f>
        <v xml:space="preserve">["TYPE"] =  8; </v>
      </c>
      <c r="AE387" t="str">
        <f t="shared" ref="AE387:AE450" si="193">IF(LEN(F387)&gt;0,CONCATENATE("[""CRV""] = ","""",F387,"""; ",REPT(" ",8-LEN(F387))),REPT(" ",22))</f>
        <v xml:space="preserve">["CRV"] = "Class";    </v>
      </c>
      <c r="AF387">
        <f>IF(AND(F387="Class",NOT(ISBLANK(E387))),VLOOKUP(E387,Class!A$1:B$12,2,FALSE),"")</f>
        <v>162</v>
      </c>
      <c r="AG387" t="str">
        <f>IF(AND(F387="Vocation",NOT(ISBLANK(E387))),VLOOKUP(E387,Vocation!A$1:B$8,2,FALSE),"")</f>
        <v/>
      </c>
      <c r="AH387" t="str">
        <f>IF(
  LEN(AF387)=0,
    IF(
    LEN(AG387)=0,
    "  0",
    CONCATENATE(REPT(" ",Vocation!B$12-LEN(AG387)),AG387)),
  CONCATENATE(REPT(" ",Vocation!B$12-LEN(AF387)),AF387))</f>
        <v>162</v>
      </c>
      <c r="AI387" t="str">
        <f t="shared" ref="AI387:AI450" si="194">CONCATENATE("[""SUBTYPE""] = ",AH387,"; ")</f>
        <v xml:space="preserve">["SUBTYPE"] = 162; </v>
      </c>
      <c r="AJ387" t="str">
        <f t="shared" ref="AJ387:AJ450" si="195">IF(NOT(ISBLANK(G387)),"[""DIFFICULTY""] = true; ","                       ")</f>
        <v xml:space="preserve">                       </v>
      </c>
      <c r="AK387" t="str">
        <f t="shared" ref="AK387:AK450" si="196">TEXT(H387,0)</f>
        <v>0</v>
      </c>
      <c r="AL387" t="str">
        <f t="shared" ref="AL387:AL450" si="197">CONCATENATE("[""VXP""] = ",REPT(" ",1-LEN(AK387)),TEXT(AK387,"0"),"; ")</f>
        <v xml:space="preserve">["VXP"] = 0; </v>
      </c>
      <c r="AM387" t="str">
        <f t="shared" ref="AM387:AM450" si="198">TEXT(J387,0)</f>
        <v>10</v>
      </c>
      <c r="AN387" t="str">
        <f t="shared" ref="AN387:AN450" si="199">CONCATENATE("[""LP""] = ",REPT(" ",2-LEN(AM387)),TEXT(AM387,"0"),"; ")</f>
        <v xml:space="preserve">["LP"] = 10; </v>
      </c>
      <c r="AO387" t="str">
        <f t="shared" ref="AO387:AO450" si="200">TEXT(K387,0)</f>
        <v>0</v>
      </c>
      <c r="AP387" t="str">
        <f t="shared" ref="AP387:AP450" si="201">CONCATENATE("[""REP""] = ",REPT(" ",1-LEN(AO387)),TEXT(AO387,"0"),"; ")</f>
        <v xml:space="preserve">["REP"] = 0; </v>
      </c>
      <c r="AQ387">
        <f>IF(LEN(L387)&gt;0,VLOOKUP(L387,Faction!A$2:B$77,2,FALSE),1)</f>
        <v>1</v>
      </c>
      <c r="AR387" t="str">
        <f t="shared" ref="AR387:AR450" si="202">CONCATENATE("[""FACTION""] = ",TEXT(AQ387,"0"),"; ")</f>
        <v xml:space="preserve">["FACTION"] = 1; </v>
      </c>
      <c r="AS387" t="str">
        <f t="shared" ref="AS387:AS450" si="203">CONCATENATE("[""TIER""] = ",TEXT(O387,"0"),"; ")</f>
        <v xml:space="preserve">["TIER"] = 0; </v>
      </c>
      <c r="AT387" t="str">
        <f t="shared" ref="AT387:AT450" si="204">IF(LEN(P387)&gt;0,CONCATENATE("[""MIN_LVL""] = ",REPT(" ",3-LEN(P387)),"""",P387,"""; "),"                     ")</f>
        <v xml:space="preserve">["MIN_LVL"] =  "39"; </v>
      </c>
      <c r="AU387" t="str">
        <f t="shared" ref="AU387:AU450" si="205">IF(LEN(Q387)&gt;0,CONCATENATE("[""MIN_LVL""] = ",REPT(" ",2-LEN(Q387)),Q387,"; "),"")</f>
        <v/>
      </c>
      <c r="AV387" t="str">
        <f t="shared" ref="AV387:AV450" si="206">CONCATENATE("[""NAME""] = { [""EN""] = """,C387,"""; }; ")</f>
        <v xml:space="preserve">["NAME"] = { ["EN"] = "A Shot in the Dark"; }; </v>
      </c>
      <c r="AW387" t="str">
        <f t="shared" ref="AW387:AW450" si="207">IF(LEN(N387)&gt;0,CONCATENATE("[""LORE""] = { [""EN""] = """,N387,"""; }; "),"")</f>
        <v xml:space="preserve">["LORE"] = { ["EN"] = "The first four pages of this book can be found on enemies scattered across Angmar, Eregion, and Moria. The last four pages of this book can be found on enemies scattered across Forochel, Moria, and the Misty Mountains. This journal was written by a hunter who seems to have spent much of his time alone somewhere on the western borders of Mirkwood across the Misty Mountains, where few Men live and goblins present a frequent threat. With no allies to rely upon and always outnumbered, he discovered the value of uncertainty and fear as a weapon to keep his pursuers off balance as he strove to survive in that rugged country. Having no-one to talk to, it seems that he chose to create a record of his life and experiences. This journal is badly weathered and torn -- perhaps by the self-same goblins whom the hunter claims to have frequently out-witted -- and several key passages are missing. Another hunter of renown might be able to shed some light on this unusual book. Legolas of Mirkwood is said to be in Eriador on a mission of some import."; }; </v>
      </c>
      <c r="AX387" t="str">
        <f t="shared" ref="AX387:AX450" si="208">IF(LEN(M387)&gt;0,CONCATENATE("[""SUMMARY""] = { [""EN""] = """,M387,"""; }; "),"")</f>
        <v xml:space="preserve">["SUMMARY"] = { ["EN"] = "Buy A Shot in the Dark from a Hunter Trainer and find the missing pages (8)"; }; </v>
      </c>
      <c r="AY387" t="str">
        <f t="shared" ref="AY387:AY450" si="209">IF(LEN(I387)&gt;0,CONCATENATE("[""TITLE""] = { [""EN""] = """,I387,"""; }; "),"")</f>
        <v/>
      </c>
      <c r="AZ387" t="str">
        <f t="shared" ref="AZ387:AZ450" si="210">CONCATENATE("};")</f>
        <v>};</v>
      </c>
    </row>
    <row r="388" spans="1:52" x14ac:dyDescent="0.25">
      <c r="A388">
        <v>1879052487</v>
      </c>
      <c r="B388">
        <v>256</v>
      </c>
      <c r="C388" t="s">
        <v>466</v>
      </c>
      <c r="D388" t="s">
        <v>22</v>
      </c>
      <c r="E388" t="s">
        <v>289</v>
      </c>
      <c r="F388" t="s">
        <v>22</v>
      </c>
      <c r="J388">
        <v>10</v>
      </c>
      <c r="M388" t="s">
        <v>3113</v>
      </c>
      <c r="N388" t="s">
        <v>1967</v>
      </c>
      <c r="O388">
        <v>0</v>
      </c>
      <c r="P388">
        <v>39</v>
      </c>
      <c r="T388" t="str">
        <f t="shared" si="183"/>
        <v>[387] = {["ID"] = 1879052487; }; -- The Furthest Charge (Hunter)</v>
      </c>
      <c r="U388" s="1" t="str">
        <f t="shared" si="184"/>
        <v>[387] = {["ID"] = 1879052487; ["SAVE_INDEX"] = 256; ["TYPE"] =  8; ["CRV"] = "Class";    ["SUBTYPE"] = 162;                        ["VXP"] = 0; ["LP"] = 10; ["REP"] = 0; ["FACTION"] = 1; ["TIER"] = 0; ["MIN_LVL"] =  "39"; ["NAME"] = { ["EN"] = "The Furthest Charge"; }; ["LORE"] = { ["EN"] = "The first four pages of this book can be found on enemies scattered across Angmar, Eregion, and Moria. The last four pages of this book can be found on enemies scattered across Forochel, Moria, and the Misty Mountains. The Furthest Charge was written by a Captain of Gondor who fought in a misguided battle shortly before the War of the Last Alliance. In this battle, the forces of the young kingdom of Gondor found themselves pitted against a company of Elven hunters out of Lórien, both sides having been tricked into battle by a device of the Enemy, who was determined to cripple the alliance that would eventually result in his overthrow. In this book, the Captain describes a valiant but doomed charge of the Men of Gondor against the Elves, within which they suffered a terrible onslaught of arrows raining down from the sky in such fashion as to cause brave men to cower and falter in their advance, trapped unmoving beneath an endless hail of biting wood and metal. The Furthest Charge is considered to be a defining work on the power of the hunter's art in the grand battles that have defined the face of Middle-earth today. Unfortunately, this copy is badly damaged by time and wear. Perhaps Legolas of Mirkwood, purported to be in Eriador, could shed some light upon the text."; }; ["SUMMARY"] = { ["EN"] = "Buy The Furthest Charge from a Hunter Trainer and find the missing pages (8)"; }; };</v>
      </c>
      <c r="V388">
        <f t="shared" si="185"/>
        <v>387</v>
      </c>
      <c r="W388" t="str">
        <f t="shared" si="186"/>
        <v>[387] = {</v>
      </c>
      <c r="X388" t="str">
        <f t="shared" si="187"/>
        <v xml:space="preserve">["ID"] = 1879052487; </v>
      </c>
      <c r="Y388" t="str">
        <f t="shared" si="188"/>
        <v xml:space="preserve">["ID"] = 1879052487; </v>
      </c>
      <c r="Z388" t="str">
        <f t="shared" si="189"/>
        <v/>
      </c>
      <c r="AA388" t="str">
        <f t="shared" si="190"/>
        <v xml:space="preserve"> (Hunter)</v>
      </c>
      <c r="AB388" s="1" t="str">
        <f t="shared" si="191"/>
        <v xml:space="preserve">["SAVE_INDEX"] = 256; </v>
      </c>
      <c r="AC388">
        <f>VLOOKUP(D388,Type!A$2:B$16,2,FALSE)</f>
        <v>8</v>
      </c>
      <c r="AD388" t="str">
        <f t="shared" si="192"/>
        <v xml:space="preserve">["TYPE"] =  8; </v>
      </c>
      <c r="AE388" t="str">
        <f t="shared" si="193"/>
        <v xml:space="preserve">["CRV"] = "Class";    </v>
      </c>
      <c r="AF388">
        <f>IF(AND(F388="Class",NOT(ISBLANK(E388))),VLOOKUP(E388,Class!A$1:B$12,2,FALSE),"")</f>
        <v>162</v>
      </c>
      <c r="AG388" t="str">
        <f>IF(AND(F388="Vocation",NOT(ISBLANK(E388))),VLOOKUP(E388,Vocation!A$1:B$8,2,FALSE),"")</f>
        <v/>
      </c>
      <c r="AH388" t="str">
        <f>IF(
  LEN(AF388)=0,
    IF(
    LEN(AG388)=0,
    "  0",
    CONCATENATE(REPT(" ",Vocation!B$12-LEN(AG388)),AG388)),
  CONCATENATE(REPT(" ",Vocation!B$12-LEN(AF388)),AF388))</f>
        <v>162</v>
      </c>
      <c r="AI388" t="str">
        <f t="shared" si="194"/>
        <v xml:space="preserve">["SUBTYPE"] = 162; </v>
      </c>
      <c r="AJ388" t="str">
        <f t="shared" si="195"/>
        <v xml:space="preserve">                       </v>
      </c>
      <c r="AK388" t="str">
        <f t="shared" si="196"/>
        <v>0</v>
      </c>
      <c r="AL388" t="str">
        <f t="shared" si="197"/>
        <v xml:space="preserve">["VXP"] = 0; </v>
      </c>
      <c r="AM388" t="str">
        <f t="shared" si="198"/>
        <v>10</v>
      </c>
      <c r="AN388" t="str">
        <f t="shared" si="199"/>
        <v xml:space="preserve">["LP"] = 10; </v>
      </c>
      <c r="AO388" t="str">
        <f t="shared" si="200"/>
        <v>0</v>
      </c>
      <c r="AP388" t="str">
        <f t="shared" si="201"/>
        <v xml:space="preserve">["REP"] = 0; </v>
      </c>
      <c r="AQ388">
        <f>IF(LEN(L388)&gt;0,VLOOKUP(L388,Faction!A$2:B$77,2,FALSE),1)</f>
        <v>1</v>
      </c>
      <c r="AR388" t="str">
        <f t="shared" si="202"/>
        <v xml:space="preserve">["FACTION"] = 1; </v>
      </c>
      <c r="AS388" t="str">
        <f t="shared" si="203"/>
        <v xml:space="preserve">["TIER"] = 0; </v>
      </c>
      <c r="AT388" t="str">
        <f t="shared" si="204"/>
        <v xml:space="preserve">["MIN_LVL"] =  "39"; </v>
      </c>
      <c r="AU388" t="str">
        <f t="shared" si="205"/>
        <v/>
      </c>
      <c r="AV388" t="str">
        <f t="shared" si="206"/>
        <v xml:space="preserve">["NAME"] = { ["EN"] = "The Furthest Charge"; }; </v>
      </c>
      <c r="AW388" t="str">
        <f t="shared" si="207"/>
        <v xml:space="preserve">["LORE"] = { ["EN"] = "The first four pages of this book can be found on enemies scattered across Angmar, Eregion, and Moria. The last four pages of this book can be found on enemies scattered across Forochel, Moria, and the Misty Mountains. The Furthest Charge was written by a Captain of Gondor who fought in a misguided battle shortly before the War of the Last Alliance. In this battle, the forces of the young kingdom of Gondor found themselves pitted against a company of Elven hunters out of Lórien, both sides having been tricked into battle by a device of the Enemy, who was determined to cripple the alliance that would eventually result in his overthrow. In this book, the Captain describes a valiant but doomed charge of the Men of Gondor against the Elves, within which they suffered a terrible onslaught of arrows raining down from the sky in such fashion as to cause brave men to cower and falter in their advance, trapped unmoving beneath an endless hail of biting wood and metal. The Furthest Charge is considered to be a defining work on the power of the hunter's art in the grand battles that have defined the face of Middle-earth today. Unfortunately, this copy is badly damaged by time and wear. Perhaps Legolas of Mirkwood, purported to be in Eriador, could shed some light upon the text."; }; </v>
      </c>
      <c r="AX388" t="str">
        <f t="shared" si="208"/>
        <v xml:space="preserve">["SUMMARY"] = { ["EN"] = "Buy The Furthest Charge from a Hunter Trainer and find the missing pages (8)"; }; </v>
      </c>
      <c r="AY388" t="str">
        <f t="shared" si="209"/>
        <v/>
      </c>
      <c r="AZ388" t="str">
        <f t="shared" si="210"/>
        <v>};</v>
      </c>
    </row>
    <row r="389" spans="1:52" x14ac:dyDescent="0.25">
      <c r="A389">
        <v>1879052486</v>
      </c>
      <c r="B389">
        <v>257</v>
      </c>
      <c r="C389" t="s">
        <v>467</v>
      </c>
      <c r="D389" t="s">
        <v>22</v>
      </c>
      <c r="E389" t="s">
        <v>289</v>
      </c>
      <c r="F389" t="s">
        <v>22</v>
      </c>
      <c r="J389">
        <v>10</v>
      </c>
      <c r="M389" t="s">
        <v>3114</v>
      </c>
      <c r="N389" t="s">
        <v>1966</v>
      </c>
      <c r="O389">
        <v>0</v>
      </c>
      <c r="P389">
        <v>39</v>
      </c>
      <c r="T389" t="str">
        <f t="shared" si="183"/>
        <v>[388] = {["ID"] = 1879052486; }; -- The Way of the Hunter (Hunter)</v>
      </c>
      <c r="U389" s="1" t="str">
        <f t="shared" si="184"/>
        <v>[388] = {["ID"] = 1879052486; ["SAVE_INDEX"] = 257; ["TYPE"] =  8; ["CRV"] = "Class";    ["SUBTYPE"] = 162;                        ["VXP"] = 0; ["LP"] = 10; ["REP"] = 0; ["FACTION"] = 1; ["TIER"] = 0; ["MIN_LVL"] =  "39"; ["NAME"] = { ["EN"] = "The Way of the Hunter"; }; ["LORE"] = { ["EN"] = "The first four pages of this book can be found on enemies scattered across Angmar, Eregion, and Moria. The last four pages of this book can be found on enemies scattered across Forochel, Moria, and the Misty Mountains. You have heard of this book before -- The Way of the Hunter is believed to have been a work produced by Elven hunters who were set to the task of guarding the approaches of the hidden city of Gondolin, which fell to the forces of darkness in the First Age. While this work outlived its authors and has been copied innumerable times since, many of those copies were produced by Men from far older works and are imperfect in their translation, leaving several important points untold. This copy of The Way of the Hunter appears to have been a much more accurate work, probably transcribed by Elven scribes in Rivendell or Lórien -- but unfortunately someone seems to have intentionally defaced the book, ripping several pages from it. Legolas of the Elves might be able to shed some light on the text."; }; ["SUMMARY"] = { ["EN"] = "Buy The Way of the Hunter from a Hunter Trainer and find the missing pages (8)"; }; };</v>
      </c>
      <c r="V389">
        <f t="shared" si="185"/>
        <v>388</v>
      </c>
      <c r="W389" t="str">
        <f t="shared" si="186"/>
        <v>[388] = {</v>
      </c>
      <c r="X389" t="str">
        <f t="shared" si="187"/>
        <v xml:space="preserve">["ID"] = 1879052486; </v>
      </c>
      <c r="Y389" t="str">
        <f t="shared" si="188"/>
        <v xml:space="preserve">["ID"] = 1879052486; </v>
      </c>
      <c r="Z389" t="str">
        <f t="shared" si="189"/>
        <v/>
      </c>
      <c r="AA389" t="str">
        <f t="shared" si="190"/>
        <v xml:space="preserve"> (Hunter)</v>
      </c>
      <c r="AB389" s="1" t="str">
        <f t="shared" si="191"/>
        <v xml:space="preserve">["SAVE_INDEX"] = 257; </v>
      </c>
      <c r="AC389">
        <f>VLOOKUP(D389,Type!A$2:B$16,2,FALSE)</f>
        <v>8</v>
      </c>
      <c r="AD389" t="str">
        <f t="shared" si="192"/>
        <v xml:space="preserve">["TYPE"] =  8; </v>
      </c>
      <c r="AE389" t="str">
        <f t="shared" si="193"/>
        <v xml:space="preserve">["CRV"] = "Class";    </v>
      </c>
      <c r="AF389">
        <f>IF(AND(F389="Class",NOT(ISBLANK(E389))),VLOOKUP(E389,Class!A$1:B$12,2,FALSE),"")</f>
        <v>162</v>
      </c>
      <c r="AG389" t="str">
        <f>IF(AND(F389="Vocation",NOT(ISBLANK(E389))),VLOOKUP(E389,Vocation!A$1:B$8,2,FALSE),"")</f>
        <v/>
      </c>
      <c r="AH389" t="str">
        <f>IF(
  LEN(AF389)=0,
    IF(
    LEN(AG389)=0,
    "  0",
    CONCATENATE(REPT(" ",Vocation!B$12-LEN(AG389)),AG389)),
  CONCATENATE(REPT(" ",Vocation!B$12-LEN(AF389)),AF389))</f>
        <v>162</v>
      </c>
      <c r="AI389" t="str">
        <f t="shared" si="194"/>
        <v xml:space="preserve">["SUBTYPE"] = 162; </v>
      </c>
      <c r="AJ389" t="str">
        <f t="shared" si="195"/>
        <v xml:space="preserve">                       </v>
      </c>
      <c r="AK389" t="str">
        <f t="shared" si="196"/>
        <v>0</v>
      </c>
      <c r="AL389" t="str">
        <f t="shared" si="197"/>
        <v xml:space="preserve">["VXP"] = 0; </v>
      </c>
      <c r="AM389" t="str">
        <f t="shared" si="198"/>
        <v>10</v>
      </c>
      <c r="AN389" t="str">
        <f t="shared" si="199"/>
        <v xml:space="preserve">["LP"] = 10; </v>
      </c>
      <c r="AO389" t="str">
        <f t="shared" si="200"/>
        <v>0</v>
      </c>
      <c r="AP389" t="str">
        <f t="shared" si="201"/>
        <v xml:space="preserve">["REP"] = 0; </v>
      </c>
      <c r="AQ389">
        <f>IF(LEN(L389)&gt;0,VLOOKUP(L389,Faction!A$2:B$77,2,FALSE),1)</f>
        <v>1</v>
      </c>
      <c r="AR389" t="str">
        <f t="shared" si="202"/>
        <v xml:space="preserve">["FACTION"] = 1; </v>
      </c>
      <c r="AS389" t="str">
        <f t="shared" si="203"/>
        <v xml:space="preserve">["TIER"] = 0; </v>
      </c>
      <c r="AT389" t="str">
        <f t="shared" si="204"/>
        <v xml:space="preserve">["MIN_LVL"] =  "39"; </v>
      </c>
      <c r="AU389" t="str">
        <f t="shared" si="205"/>
        <v/>
      </c>
      <c r="AV389" t="str">
        <f t="shared" si="206"/>
        <v xml:space="preserve">["NAME"] = { ["EN"] = "The Way of the Hunter"; }; </v>
      </c>
      <c r="AW389" t="str">
        <f t="shared" si="207"/>
        <v xml:space="preserve">["LORE"] = { ["EN"] = "The first four pages of this book can be found on enemies scattered across Angmar, Eregion, and Moria. The last four pages of this book can be found on enemies scattered across Forochel, Moria, and the Misty Mountains. You have heard of this book before -- The Way of the Hunter is believed to have been a work produced by Elven hunters who were set to the task of guarding the approaches of the hidden city of Gondolin, which fell to the forces of darkness in the First Age. While this work outlived its authors and has been copied innumerable times since, many of those copies were produced by Men from far older works and are imperfect in their translation, leaving several important points untold. This copy of The Way of the Hunter appears to have been a much more accurate work, probably transcribed by Elven scribes in Rivendell or Lórien -- but unfortunately someone seems to have intentionally defaced the book, ripping several pages from it. Legolas of the Elves might be able to shed some light on the text."; }; </v>
      </c>
      <c r="AX389" t="str">
        <f t="shared" si="208"/>
        <v xml:space="preserve">["SUMMARY"] = { ["EN"] = "Buy The Way of the Hunter from a Hunter Trainer and find the missing pages (8)"; }; </v>
      </c>
      <c r="AY389" t="str">
        <f t="shared" si="209"/>
        <v/>
      </c>
      <c r="AZ389" t="str">
        <f t="shared" si="210"/>
        <v>};</v>
      </c>
    </row>
    <row r="390" spans="1:52" x14ac:dyDescent="0.25">
      <c r="A390">
        <v>1879139448</v>
      </c>
      <c r="B390">
        <v>259</v>
      </c>
      <c r="C390" t="s">
        <v>469</v>
      </c>
      <c r="D390" t="s">
        <v>22</v>
      </c>
      <c r="E390" t="s">
        <v>289</v>
      </c>
      <c r="F390" t="s">
        <v>22</v>
      </c>
      <c r="J390">
        <v>20</v>
      </c>
      <c r="M390" t="s">
        <v>471</v>
      </c>
      <c r="N390" t="s">
        <v>2910</v>
      </c>
      <c r="O390">
        <v>0</v>
      </c>
      <c r="P390">
        <v>58</v>
      </c>
      <c r="T390" t="str">
        <f t="shared" si="183"/>
        <v>[389] = {["ID"] = 1879139448; }; -- The Jolly Hunter (Hunter)</v>
      </c>
      <c r="U390" s="1" t="str">
        <f t="shared" si="184"/>
        <v>[389] = {["ID"] = 1879139448; ["SAVE_INDEX"] = 259; ["TYPE"] =  8; ["CRV"] = "Class";    ["SUBTYPE"] = 162;                        ["VXP"] = 0; ["LP"] = 20; ["REP"] = 0; ["FACTION"] = 1; ["TIER"] = 0; ["MIN_LVL"] =  "58"; ["NAME"] = { ["EN"] = "The Jolly Hunter"; }; ["LORE"] = { ["EN"] = "You have heard it whispered that the libraries of Moria yet contain many tomes, while many other volumes were brought by the dwarves seeking to reclaim their ancient realm. One such tome in their libraries is said to be the legendary 'The Jolly Hunter.' If you can gain enough favour with the Iron Garrison Guards, they may let you have their copy of this book."; }; ["SUMMARY"] = { ["EN"] = "Buy and read The Jolly Hunter"; }; };</v>
      </c>
      <c r="V390">
        <f t="shared" si="185"/>
        <v>389</v>
      </c>
      <c r="W390" t="str">
        <f t="shared" si="186"/>
        <v>[389] = {</v>
      </c>
      <c r="X390" t="str">
        <f t="shared" si="187"/>
        <v xml:space="preserve">["ID"] = 1879139448; </v>
      </c>
      <c r="Y390" t="str">
        <f t="shared" si="188"/>
        <v xml:space="preserve">["ID"] = 1879139448; </v>
      </c>
      <c r="Z390" t="str">
        <f t="shared" si="189"/>
        <v/>
      </c>
      <c r="AA390" t="str">
        <f t="shared" si="190"/>
        <v xml:space="preserve"> (Hunter)</v>
      </c>
      <c r="AB390" s="1" t="str">
        <f t="shared" si="191"/>
        <v xml:space="preserve">["SAVE_INDEX"] = 259; </v>
      </c>
      <c r="AC390">
        <f>VLOOKUP(D390,Type!A$2:B$16,2,FALSE)</f>
        <v>8</v>
      </c>
      <c r="AD390" t="str">
        <f t="shared" si="192"/>
        <v xml:space="preserve">["TYPE"] =  8; </v>
      </c>
      <c r="AE390" t="str">
        <f t="shared" si="193"/>
        <v xml:space="preserve">["CRV"] = "Class";    </v>
      </c>
      <c r="AF390">
        <f>IF(AND(F390="Class",NOT(ISBLANK(E390))),VLOOKUP(E390,Class!A$1:B$12,2,FALSE),"")</f>
        <v>162</v>
      </c>
      <c r="AG390" t="str">
        <f>IF(AND(F390="Vocation",NOT(ISBLANK(E390))),VLOOKUP(E390,Vocation!A$1:B$8,2,FALSE),"")</f>
        <v/>
      </c>
      <c r="AH390" t="str">
        <f>IF(
  LEN(AF390)=0,
    IF(
    LEN(AG390)=0,
    "  0",
    CONCATENATE(REPT(" ",Vocation!B$12-LEN(AG390)),AG390)),
  CONCATENATE(REPT(" ",Vocation!B$12-LEN(AF390)),AF390))</f>
        <v>162</v>
      </c>
      <c r="AI390" t="str">
        <f t="shared" si="194"/>
        <v xml:space="preserve">["SUBTYPE"] = 162; </v>
      </c>
      <c r="AJ390" t="str">
        <f t="shared" si="195"/>
        <v xml:space="preserve">                       </v>
      </c>
      <c r="AK390" t="str">
        <f t="shared" si="196"/>
        <v>0</v>
      </c>
      <c r="AL390" t="str">
        <f t="shared" si="197"/>
        <v xml:space="preserve">["VXP"] = 0; </v>
      </c>
      <c r="AM390" t="str">
        <f t="shared" si="198"/>
        <v>20</v>
      </c>
      <c r="AN390" t="str">
        <f t="shared" si="199"/>
        <v xml:space="preserve">["LP"] = 20; </v>
      </c>
      <c r="AO390" t="str">
        <f t="shared" si="200"/>
        <v>0</v>
      </c>
      <c r="AP390" t="str">
        <f t="shared" si="201"/>
        <v xml:space="preserve">["REP"] = 0; </v>
      </c>
      <c r="AQ390">
        <f>IF(LEN(L390)&gt;0,VLOOKUP(L390,Faction!A$2:B$77,2,FALSE),1)</f>
        <v>1</v>
      </c>
      <c r="AR390" t="str">
        <f t="shared" si="202"/>
        <v xml:space="preserve">["FACTION"] = 1; </v>
      </c>
      <c r="AS390" t="str">
        <f t="shared" si="203"/>
        <v xml:space="preserve">["TIER"] = 0; </v>
      </c>
      <c r="AT390" t="str">
        <f t="shared" si="204"/>
        <v xml:space="preserve">["MIN_LVL"] =  "58"; </v>
      </c>
      <c r="AU390" t="str">
        <f t="shared" si="205"/>
        <v/>
      </c>
      <c r="AV390" t="str">
        <f t="shared" si="206"/>
        <v xml:space="preserve">["NAME"] = { ["EN"] = "The Jolly Hunter"; }; </v>
      </c>
      <c r="AW390" t="str">
        <f t="shared" si="207"/>
        <v xml:space="preserve">["LORE"] = { ["EN"] = "You have heard it whispered that the libraries of Moria yet contain many tomes, while many other volumes were brought by the dwarves seeking to reclaim their ancient realm. One such tome in their libraries is said to be the legendary 'The Jolly Hunter.' If you can gain enough favour with the Iron Garrison Guards, they may let you have their copy of this book."; }; </v>
      </c>
      <c r="AX390" t="str">
        <f t="shared" si="208"/>
        <v xml:space="preserve">["SUMMARY"] = { ["EN"] = "Buy and read The Jolly Hunter"; }; </v>
      </c>
      <c r="AY390" t="str">
        <f t="shared" si="209"/>
        <v/>
      </c>
      <c r="AZ390" t="str">
        <f t="shared" si="210"/>
        <v>};</v>
      </c>
    </row>
    <row r="391" spans="1:52" x14ac:dyDescent="0.25">
      <c r="A391">
        <v>1879139447</v>
      </c>
      <c r="B391">
        <v>258</v>
      </c>
      <c r="C391" t="s">
        <v>468</v>
      </c>
      <c r="D391" t="s">
        <v>22</v>
      </c>
      <c r="E391" t="s">
        <v>289</v>
      </c>
      <c r="F391" t="s">
        <v>22</v>
      </c>
      <c r="J391">
        <v>20</v>
      </c>
      <c r="M391" t="s">
        <v>470</v>
      </c>
      <c r="N391" t="s">
        <v>2038</v>
      </c>
      <c r="O391">
        <v>0</v>
      </c>
      <c r="P391">
        <v>58</v>
      </c>
      <c r="T391" t="str">
        <f t="shared" si="183"/>
        <v>[390] = {["ID"] = 1879139447; }; -- The Path of the Foe-trapper (Hunter)</v>
      </c>
      <c r="U391" s="1" t="str">
        <f t="shared" si="184"/>
        <v>[390] = {["ID"] = 1879139447; ["SAVE_INDEX"] = 258; ["TYPE"] =  8; ["CRV"] = "Class";    ["SUBTYPE"] = 162;                        ["VXP"] = 0; ["LP"] = 20; ["REP"] = 0; ["FACTION"] = 1; ["TIER"] = 0; ["MIN_LVL"] =  "58"; ["NAME"] = { ["EN"] = "The Path of the Foe-trapper"; }; ["LORE"] = { ["EN"] = "You have begun to follow the Path of the Foe-trapper. In time you will learn that a trapped enemy makes a much easier target."; }; ["SUMMARY"] = { ["EN"] = "Complete [58] Strength of the Earth"; }; };</v>
      </c>
      <c r="V391">
        <f t="shared" si="185"/>
        <v>390</v>
      </c>
      <c r="W391" t="str">
        <f t="shared" si="186"/>
        <v>[390] = {</v>
      </c>
      <c r="X391" t="str">
        <f t="shared" si="187"/>
        <v xml:space="preserve">["ID"] = 1879139447; </v>
      </c>
      <c r="Y391" t="str">
        <f t="shared" si="188"/>
        <v xml:space="preserve">["ID"] = 1879139447; </v>
      </c>
      <c r="Z391" t="str">
        <f t="shared" si="189"/>
        <v/>
      </c>
      <c r="AA391" t="str">
        <f t="shared" si="190"/>
        <v xml:space="preserve"> (Hunter)</v>
      </c>
      <c r="AB391" s="1" t="str">
        <f t="shared" si="191"/>
        <v xml:space="preserve">["SAVE_INDEX"] = 258; </v>
      </c>
      <c r="AC391">
        <f>VLOOKUP(D391,Type!A$2:B$16,2,FALSE)</f>
        <v>8</v>
      </c>
      <c r="AD391" t="str">
        <f t="shared" si="192"/>
        <v xml:space="preserve">["TYPE"] =  8; </v>
      </c>
      <c r="AE391" t="str">
        <f t="shared" si="193"/>
        <v xml:space="preserve">["CRV"] = "Class";    </v>
      </c>
      <c r="AF391">
        <f>IF(AND(F391="Class",NOT(ISBLANK(E391))),VLOOKUP(E391,Class!A$1:B$12,2,FALSE),"")</f>
        <v>162</v>
      </c>
      <c r="AG391" t="str">
        <f>IF(AND(F391="Vocation",NOT(ISBLANK(E391))),VLOOKUP(E391,Vocation!A$1:B$8,2,FALSE),"")</f>
        <v/>
      </c>
      <c r="AH391" t="str">
        <f>IF(
  LEN(AF391)=0,
    IF(
    LEN(AG391)=0,
    "  0",
    CONCATENATE(REPT(" ",Vocation!B$12-LEN(AG391)),AG391)),
  CONCATENATE(REPT(" ",Vocation!B$12-LEN(AF391)),AF391))</f>
        <v>162</v>
      </c>
      <c r="AI391" t="str">
        <f t="shared" si="194"/>
        <v xml:space="preserve">["SUBTYPE"] = 162; </v>
      </c>
      <c r="AJ391" t="str">
        <f t="shared" si="195"/>
        <v xml:space="preserve">                       </v>
      </c>
      <c r="AK391" t="str">
        <f t="shared" si="196"/>
        <v>0</v>
      </c>
      <c r="AL391" t="str">
        <f t="shared" si="197"/>
        <v xml:space="preserve">["VXP"] = 0; </v>
      </c>
      <c r="AM391" t="str">
        <f t="shared" si="198"/>
        <v>20</v>
      </c>
      <c r="AN391" t="str">
        <f t="shared" si="199"/>
        <v xml:space="preserve">["LP"] = 20; </v>
      </c>
      <c r="AO391" t="str">
        <f t="shared" si="200"/>
        <v>0</v>
      </c>
      <c r="AP391" t="str">
        <f t="shared" si="201"/>
        <v xml:space="preserve">["REP"] = 0; </v>
      </c>
      <c r="AQ391">
        <f>IF(LEN(L391)&gt;0,VLOOKUP(L391,Faction!A$2:B$77,2,FALSE),1)</f>
        <v>1</v>
      </c>
      <c r="AR391" t="str">
        <f t="shared" si="202"/>
        <v xml:space="preserve">["FACTION"] = 1; </v>
      </c>
      <c r="AS391" t="str">
        <f t="shared" si="203"/>
        <v xml:space="preserve">["TIER"] = 0; </v>
      </c>
      <c r="AT391" t="str">
        <f t="shared" si="204"/>
        <v xml:space="preserve">["MIN_LVL"] =  "58"; </v>
      </c>
      <c r="AU391" t="str">
        <f t="shared" si="205"/>
        <v/>
      </c>
      <c r="AV391" t="str">
        <f t="shared" si="206"/>
        <v xml:space="preserve">["NAME"] = { ["EN"] = "The Path of the Foe-trapper"; }; </v>
      </c>
      <c r="AW391" t="str">
        <f t="shared" si="207"/>
        <v xml:space="preserve">["LORE"] = { ["EN"] = "You have begun to follow the Path of the Foe-trapper. In time you will learn that a trapped enemy makes a much easier target."; }; </v>
      </c>
      <c r="AX391" t="str">
        <f t="shared" si="208"/>
        <v xml:space="preserve">["SUMMARY"] = { ["EN"] = "Complete [58] Strength of the Earth"; }; </v>
      </c>
      <c r="AY391" t="str">
        <f t="shared" si="209"/>
        <v/>
      </c>
      <c r="AZ391" t="str">
        <f t="shared" si="210"/>
        <v>};</v>
      </c>
    </row>
    <row r="392" spans="1:52" x14ac:dyDescent="0.25">
      <c r="A392">
        <v>1879048670</v>
      </c>
      <c r="B392">
        <v>260</v>
      </c>
      <c r="C392" t="s">
        <v>472</v>
      </c>
      <c r="D392" t="s">
        <v>22</v>
      </c>
      <c r="E392" t="s">
        <v>290</v>
      </c>
      <c r="F392" t="s">
        <v>22</v>
      </c>
      <c r="J392">
        <v>10</v>
      </c>
      <c r="M392" t="s">
        <v>3115</v>
      </c>
      <c r="N392" t="s">
        <v>1894</v>
      </c>
      <c r="O392">
        <v>0</v>
      </c>
      <c r="P392">
        <v>39</v>
      </c>
      <c r="T392" t="str">
        <f t="shared" si="183"/>
        <v>[391] = {["ID"] = 1879048670; }; -- Of Leaf and Twig (Lore-master)</v>
      </c>
      <c r="U392" s="1" t="str">
        <f t="shared" si="184"/>
        <v>[391] = {["ID"] = 1879048670; ["SAVE_INDEX"] = 260; ["TYPE"] =  8; ["CRV"] = "Class";    ["SUBTYPE"] = 185;                        ["VXP"] = 0; ["LP"] = 10; ["REP"] = 0; ["FACTION"] = 1; ["TIER"] = 0; ["MIN_LVL"] =  "39"; ["NAME"] = { ["EN"] = "Of Leaf and Twig"; }; ["LORE"] = { ["EN"] = "The first four pages of this book can be found on enemies scattered across Angmar, Eregion, and Moria. The last four pages of this book can be found on enemies scattered across Forochel, Moria, and the Misty Mountains. This is a strange book indeed. The covers are crafted from strips of some fibrous bark supple enough to be woven together, while the pages themselves appear to be birch bark pounded carefully flat and gently inscribed with runic letters in dense rows, page after page. What magic can have allowed such a fragile-looking tome to survive time and age, you cannot guess. Nor have you ever seen a book of such length, for its author goes into each subject and sentence with such painstaking detail that you cannot imagine how long it must have taken to record it all in this fashion. The subject appears to be anything with roots and leaves. There is such an enormous breadth of knowledge concerning root, leaf, bark, and twig that you could likely study it for years without understanding it all. To your ire, someone or something has carefully removed a few of the pages from the volume, leaving you to wonder what hidden lore they must have contained. Perhaps the master of the Last Homely House could shed some light on this mysterious tome -- you can think of few others who might."; }; ["SUMMARY"] = { ["EN"] = "Buy Of Leaf and Twig from a Lore-master Trainer and find the missing pages (8)"; }; };</v>
      </c>
      <c r="V392">
        <f t="shared" si="185"/>
        <v>391</v>
      </c>
      <c r="W392" t="str">
        <f t="shared" si="186"/>
        <v>[391] = {</v>
      </c>
      <c r="X392" t="str">
        <f t="shared" si="187"/>
        <v xml:space="preserve">["ID"] = 1879048670; </v>
      </c>
      <c r="Y392" t="str">
        <f t="shared" si="188"/>
        <v xml:space="preserve">["ID"] = 1879048670; </v>
      </c>
      <c r="Z392" t="str">
        <f t="shared" si="189"/>
        <v/>
      </c>
      <c r="AA392" t="str">
        <f t="shared" si="190"/>
        <v xml:space="preserve"> (Lore-master)</v>
      </c>
      <c r="AB392" s="1" t="str">
        <f t="shared" si="191"/>
        <v xml:space="preserve">["SAVE_INDEX"] = 260; </v>
      </c>
      <c r="AC392">
        <f>VLOOKUP(D392,Type!A$2:B$16,2,FALSE)</f>
        <v>8</v>
      </c>
      <c r="AD392" t="str">
        <f t="shared" si="192"/>
        <v xml:space="preserve">["TYPE"] =  8; </v>
      </c>
      <c r="AE392" t="str">
        <f t="shared" si="193"/>
        <v xml:space="preserve">["CRV"] = "Class";    </v>
      </c>
      <c r="AF392">
        <f>IF(AND(F392="Class",NOT(ISBLANK(E392))),VLOOKUP(E392,Class!A$1:B$12,2,FALSE),"")</f>
        <v>185</v>
      </c>
      <c r="AG392" t="str">
        <f>IF(AND(F392="Vocation",NOT(ISBLANK(E392))),VLOOKUP(E392,Vocation!A$1:B$8,2,FALSE),"")</f>
        <v/>
      </c>
      <c r="AH392" t="str">
        <f>IF(
  LEN(AF392)=0,
    IF(
    LEN(AG392)=0,
    "  0",
    CONCATENATE(REPT(" ",Vocation!B$12-LEN(AG392)),AG392)),
  CONCATENATE(REPT(" ",Vocation!B$12-LEN(AF392)),AF392))</f>
        <v>185</v>
      </c>
      <c r="AI392" t="str">
        <f t="shared" si="194"/>
        <v xml:space="preserve">["SUBTYPE"] = 185; </v>
      </c>
      <c r="AJ392" t="str">
        <f t="shared" si="195"/>
        <v xml:space="preserve">                       </v>
      </c>
      <c r="AK392" t="str">
        <f t="shared" si="196"/>
        <v>0</v>
      </c>
      <c r="AL392" t="str">
        <f t="shared" si="197"/>
        <v xml:space="preserve">["VXP"] = 0; </v>
      </c>
      <c r="AM392" t="str">
        <f t="shared" si="198"/>
        <v>10</v>
      </c>
      <c r="AN392" t="str">
        <f t="shared" si="199"/>
        <v xml:space="preserve">["LP"] = 10; </v>
      </c>
      <c r="AO392" t="str">
        <f t="shared" si="200"/>
        <v>0</v>
      </c>
      <c r="AP392" t="str">
        <f t="shared" si="201"/>
        <v xml:space="preserve">["REP"] = 0; </v>
      </c>
      <c r="AQ392">
        <f>IF(LEN(L392)&gt;0,VLOOKUP(L392,Faction!A$2:B$77,2,FALSE),1)</f>
        <v>1</v>
      </c>
      <c r="AR392" t="str">
        <f t="shared" si="202"/>
        <v xml:space="preserve">["FACTION"] = 1; </v>
      </c>
      <c r="AS392" t="str">
        <f t="shared" si="203"/>
        <v xml:space="preserve">["TIER"] = 0; </v>
      </c>
      <c r="AT392" t="str">
        <f t="shared" si="204"/>
        <v xml:space="preserve">["MIN_LVL"] =  "39"; </v>
      </c>
      <c r="AU392" t="str">
        <f t="shared" si="205"/>
        <v/>
      </c>
      <c r="AV392" t="str">
        <f t="shared" si="206"/>
        <v xml:space="preserve">["NAME"] = { ["EN"] = "Of Leaf and Twig"; }; </v>
      </c>
      <c r="AW392" t="str">
        <f t="shared" si="207"/>
        <v xml:space="preserve">["LORE"] = { ["EN"] = "The first four pages of this book can be found on enemies scattered across Angmar, Eregion, and Moria. The last four pages of this book can be found on enemies scattered across Forochel, Moria, and the Misty Mountains. This is a strange book indeed. The covers are crafted from strips of some fibrous bark supple enough to be woven together, while the pages themselves appear to be birch bark pounded carefully flat and gently inscribed with runic letters in dense rows, page after page. What magic can have allowed such a fragile-looking tome to survive time and age, you cannot guess. Nor have you ever seen a book of such length, for its author goes into each subject and sentence with such painstaking detail that you cannot imagine how long it must have taken to record it all in this fashion. The subject appears to be anything with roots and leaves. There is such an enormous breadth of knowledge concerning root, leaf, bark, and twig that you could likely study it for years without understanding it all. To your ire, someone or something has carefully removed a few of the pages from the volume, leaving you to wonder what hidden lore they must have contained. Perhaps the master of the Last Homely House could shed some light on this mysterious tome -- you can think of few others who might."; }; </v>
      </c>
      <c r="AX392" t="str">
        <f t="shared" si="208"/>
        <v xml:space="preserve">["SUMMARY"] = { ["EN"] = "Buy Of Leaf and Twig from a Lore-master Trainer and find the missing pages (8)"; }; </v>
      </c>
      <c r="AY392" t="str">
        <f t="shared" si="209"/>
        <v/>
      </c>
      <c r="AZ392" t="str">
        <f t="shared" si="210"/>
        <v>};</v>
      </c>
    </row>
    <row r="393" spans="1:52" x14ac:dyDescent="0.25">
      <c r="A393">
        <v>1879048669</v>
      </c>
      <c r="B393">
        <v>261</v>
      </c>
      <c r="C393" t="s">
        <v>473</v>
      </c>
      <c r="D393" t="s">
        <v>22</v>
      </c>
      <c r="E393" t="s">
        <v>290</v>
      </c>
      <c r="F393" t="s">
        <v>22</v>
      </c>
      <c r="J393">
        <v>10</v>
      </c>
      <c r="M393" t="s">
        <v>3116</v>
      </c>
      <c r="N393" t="s">
        <v>1893</v>
      </c>
      <c r="O393">
        <v>0</v>
      </c>
      <c r="P393">
        <v>39</v>
      </c>
      <c r="T393" t="str">
        <f t="shared" si="183"/>
        <v>[392] = {["ID"] = 1879048669; }; -- The Book of Beasts (Lore-master)</v>
      </c>
      <c r="U393" s="1" t="str">
        <f t="shared" si="184"/>
        <v>[392] = {["ID"] = 1879048669; ["SAVE_INDEX"] = 261; ["TYPE"] =  8; ["CRV"] = "Class";    ["SUBTYPE"] = 185;                        ["VXP"] = 0; ["LP"] = 10; ["REP"] = 0; ["FACTION"] = 1; ["TIER"] = 0; ["MIN_LVL"] =  "39"; ["NAME"] = { ["EN"] = "The Book of Beasts"; }; ["LORE"] = { ["EN"] = "The first four pages of this book can be found on enemies scattered across Angmar, Eregion, and Moria. The last four pages of this book can be found on enemies scattered across Forochel, Moria, and the Misty Mountains. It is unclear who wrote this book as no author's name is given, but the clarity and wisdom with which it is written only adds further to the mystery of its apparently modest writer. The Book of Beasts speaks at great length of the bonds which may be formed between creatures of the wilds and those among the Free Peoples of Middle-earth who are willing to understand their own true natures. It further claims that the Wise might even learn the tongues of the wild creatures of the world and may coax them to greater feats of bravery and strength than would otherwise be possible for a beast lacking in its own will to strive and accomplish. Whomever transcribed this particular copy, alas, does not appear to have been entirely in his right mind. Most of the text is clear, but some few of the pages are written in a hopeless scrawl with no meaning in any language of Elves or Men that you can discern. Indeed, it seems as if the scribe must have been taken with fits of madness during these passages. Perhaps Elrond of Rivendell might be able to tell you more about the mysterious author and help you untangle the riddle of the meaningless passages."; }; ["SUMMARY"] = { ["EN"] = "Buy The Book of Beasts from a Lore-master Trainer and find the missing pages (8)"; }; };</v>
      </c>
      <c r="V393">
        <f t="shared" si="185"/>
        <v>392</v>
      </c>
      <c r="W393" t="str">
        <f t="shared" si="186"/>
        <v>[392] = {</v>
      </c>
      <c r="X393" t="str">
        <f t="shared" si="187"/>
        <v xml:space="preserve">["ID"] = 1879048669; </v>
      </c>
      <c r="Y393" t="str">
        <f t="shared" si="188"/>
        <v xml:space="preserve">["ID"] = 1879048669; </v>
      </c>
      <c r="Z393" t="str">
        <f t="shared" si="189"/>
        <v/>
      </c>
      <c r="AA393" t="str">
        <f t="shared" si="190"/>
        <v xml:space="preserve"> (Lore-master)</v>
      </c>
      <c r="AB393" s="1" t="str">
        <f t="shared" si="191"/>
        <v xml:space="preserve">["SAVE_INDEX"] = 261; </v>
      </c>
      <c r="AC393">
        <f>VLOOKUP(D393,Type!A$2:B$16,2,FALSE)</f>
        <v>8</v>
      </c>
      <c r="AD393" t="str">
        <f t="shared" si="192"/>
        <v xml:space="preserve">["TYPE"] =  8; </v>
      </c>
      <c r="AE393" t="str">
        <f t="shared" si="193"/>
        <v xml:space="preserve">["CRV"] = "Class";    </v>
      </c>
      <c r="AF393">
        <f>IF(AND(F393="Class",NOT(ISBLANK(E393))),VLOOKUP(E393,Class!A$1:B$12,2,FALSE),"")</f>
        <v>185</v>
      </c>
      <c r="AG393" t="str">
        <f>IF(AND(F393="Vocation",NOT(ISBLANK(E393))),VLOOKUP(E393,Vocation!A$1:B$8,2,FALSE),"")</f>
        <v/>
      </c>
      <c r="AH393" t="str">
        <f>IF(
  LEN(AF393)=0,
    IF(
    LEN(AG393)=0,
    "  0",
    CONCATENATE(REPT(" ",Vocation!B$12-LEN(AG393)),AG393)),
  CONCATENATE(REPT(" ",Vocation!B$12-LEN(AF393)),AF393))</f>
        <v>185</v>
      </c>
      <c r="AI393" t="str">
        <f t="shared" si="194"/>
        <v xml:space="preserve">["SUBTYPE"] = 185; </v>
      </c>
      <c r="AJ393" t="str">
        <f t="shared" si="195"/>
        <v xml:space="preserve">                       </v>
      </c>
      <c r="AK393" t="str">
        <f t="shared" si="196"/>
        <v>0</v>
      </c>
      <c r="AL393" t="str">
        <f t="shared" si="197"/>
        <v xml:space="preserve">["VXP"] = 0; </v>
      </c>
      <c r="AM393" t="str">
        <f t="shared" si="198"/>
        <v>10</v>
      </c>
      <c r="AN393" t="str">
        <f t="shared" si="199"/>
        <v xml:space="preserve">["LP"] = 10; </v>
      </c>
      <c r="AO393" t="str">
        <f t="shared" si="200"/>
        <v>0</v>
      </c>
      <c r="AP393" t="str">
        <f t="shared" si="201"/>
        <v xml:space="preserve">["REP"] = 0; </v>
      </c>
      <c r="AQ393">
        <f>IF(LEN(L393)&gt;0,VLOOKUP(L393,Faction!A$2:B$77,2,FALSE),1)</f>
        <v>1</v>
      </c>
      <c r="AR393" t="str">
        <f t="shared" si="202"/>
        <v xml:space="preserve">["FACTION"] = 1; </v>
      </c>
      <c r="AS393" t="str">
        <f t="shared" si="203"/>
        <v xml:space="preserve">["TIER"] = 0; </v>
      </c>
      <c r="AT393" t="str">
        <f t="shared" si="204"/>
        <v xml:space="preserve">["MIN_LVL"] =  "39"; </v>
      </c>
      <c r="AU393" t="str">
        <f t="shared" si="205"/>
        <v/>
      </c>
      <c r="AV393" t="str">
        <f t="shared" si="206"/>
        <v xml:space="preserve">["NAME"] = { ["EN"] = "The Book of Beasts"; }; </v>
      </c>
      <c r="AW393" t="str">
        <f t="shared" si="207"/>
        <v xml:space="preserve">["LORE"] = { ["EN"] = "The first four pages of this book can be found on enemies scattered across Angmar, Eregion, and Moria. The last four pages of this book can be found on enemies scattered across Forochel, Moria, and the Misty Mountains. It is unclear who wrote this book as no author's name is given, but the clarity and wisdom with which it is written only adds further to the mystery of its apparently modest writer. The Book of Beasts speaks at great length of the bonds which may be formed between creatures of the wilds and those among the Free Peoples of Middle-earth who are willing to understand their own true natures. It further claims that the Wise might even learn the tongues of the wild creatures of the world and may coax them to greater feats of bravery and strength than would otherwise be possible for a beast lacking in its own will to strive and accomplish. Whomever transcribed this particular copy, alas, does not appear to have been entirely in his right mind. Most of the text is clear, but some few of the pages are written in a hopeless scrawl with no meaning in any language of Elves or Men that you can discern. Indeed, it seems as if the scribe must have been taken with fits of madness during these passages. Perhaps Elrond of Rivendell might be able to tell you more about the mysterious author and help you untangle the riddle of the meaningless passages."; }; </v>
      </c>
      <c r="AX393" t="str">
        <f t="shared" si="208"/>
        <v xml:space="preserve">["SUMMARY"] = { ["EN"] = "Buy The Book of Beasts from a Lore-master Trainer and find the missing pages (8)"; }; </v>
      </c>
      <c r="AY393" t="str">
        <f t="shared" si="209"/>
        <v/>
      </c>
      <c r="AZ393" t="str">
        <f t="shared" si="210"/>
        <v>};</v>
      </c>
    </row>
    <row r="394" spans="1:52" x14ac:dyDescent="0.25">
      <c r="A394">
        <v>1879048666</v>
      </c>
      <c r="B394">
        <v>262</v>
      </c>
      <c r="C394" t="s">
        <v>474</v>
      </c>
      <c r="D394" t="s">
        <v>22</v>
      </c>
      <c r="E394" t="s">
        <v>290</v>
      </c>
      <c r="F394" t="s">
        <v>22</v>
      </c>
      <c r="J394">
        <v>10</v>
      </c>
      <c r="M394" t="s">
        <v>3117</v>
      </c>
      <c r="N394" t="s">
        <v>1892</v>
      </c>
      <c r="O394">
        <v>0</v>
      </c>
      <c r="P394">
        <v>39</v>
      </c>
      <c r="T394" t="str">
        <f t="shared" si="183"/>
        <v>[393] = {["ID"] = 1879048666; }; -- Lore of the Blade (Lore-master)</v>
      </c>
      <c r="U394" s="1" t="str">
        <f t="shared" si="184"/>
        <v>[393] = {["ID"] = 1879048666; ["SAVE_INDEX"] = 262; ["TYPE"] =  8; ["CRV"] = "Class";    ["SUBTYPE"] = 185;                        ["VXP"] = 0; ["LP"] = 10; ["REP"] = 0; ["FACTION"] = 1; ["TIER"] = 0; ["MIN_LVL"] =  "39"; ["NAME"] = { ["EN"] = "Lore of the Blade"; }; ["LORE"] = { ["EN"] = "The first four pages of this book can be found on enemies scattered across Angmar, Eregion, and Moria. The last four pages of this book can be found on enemies scattered across Forochel, Moria, and the Misty Mountains. Lore of the Blade seems to be a rather unusual tome for a Lore-master to express interest in. Rather than delving deeply into the hidden mysteries of mountains, or discussing at length the habits of wave and wind, it reads more like a rousing tale of adventure written to entertain hobbit-children. The pages of Lore of the Blade claim to follow the adventures of a brave young Lore-master who when confronted with deadly dangers is just as apt to fight her way through with flashing swordplay as to confound her opponents with the lore of the elements or the wisdom of long forgotten sages. Oddly, as you find yourself drawn into the stirring tale you begin to see the more subtle nuances of the story unfold through the eyes of its character, who displays an uncanny insight into the nature of the foes she faces, and an understanding of when the strength of arms applied at the correct moment may indeed be the least destructive course. Unfortunately, some prior reader has handled this copy rather poorly and some of the pages are torn beyond repair. The author also proves to be a bit difficult to pin down, as he has chosen to identify himself solely by the runic letter 'G' inscribed on the binding."; }; ["SUMMARY"] = { ["EN"] = "Buy Lore of the Blade from a Lore-master Trainer and find the missing pages (8)"; }; };</v>
      </c>
      <c r="V394">
        <f t="shared" si="185"/>
        <v>393</v>
      </c>
      <c r="W394" t="str">
        <f t="shared" si="186"/>
        <v>[393] = {</v>
      </c>
      <c r="X394" t="str">
        <f t="shared" si="187"/>
        <v xml:space="preserve">["ID"] = 1879048666; </v>
      </c>
      <c r="Y394" t="str">
        <f t="shared" si="188"/>
        <v xml:space="preserve">["ID"] = 1879048666; </v>
      </c>
      <c r="Z394" t="str">
        <f t="shared" si="189"/>
        <v/>
      </c>
      <c r="AA394" t="str">
        <f t="shared" si="190"/>
        <v xml:space="preserve"> (Lore-master)</v>
      </c>
      <c r="AB394" s="1" t="str">
        <f t="shared" si="191"/>
        <v xml:space="preserve">["SAVE_INDEX"] = 262; </v>
      </c>
      <c r="AC394">
        <f>VLOOKUP(D394,Type!A$2:B$16,2,FALSE)</f>
        <v>8</v>
      </c>
      <c r="AD394" t="str">
        <f t="shared" si="192"/>
        <v xml:space="preserve">["TYPE"] =  8; </v>
      </c>
      <c r="AE394" t="str">
        <f t="shared" si="193"/>
        <v xml:space="preserve">["CRV"] = "Class";    </v>
      </c>
      <c r="AF394">
        <f>IF(AND(F394="Class",NOT(ISBLANK(E394))),VLOOKUP(E394,Class!A$1:B$12,2,FALSE),"")</f>
        <v>185</v>
      </c>
      <c r="AG394" t="str">
        <f>IF(AND(F394="Vocation",NOT(ISBLANK(E394))),VLOOKUP(E394,Vocation!A$1:B$8,2,FALSE),"")</f>
        <v/>
      </c>
      <c r="AH394" t="str">
        <f>IF(
  LEN(AF394)=0,
    IF(
    LEN(AG394)=0,
    "  0",
    CONCATENATE(REPT(" ",Vocation!B$12-LEN(AG394)),AG394)),
  CONCATENATE(REPT(" ",Vocation!B$12-LEN(AF394)),AF394))</f>
        <v>185</v>
      </c>
      <c r="AI394" t="str">
        <f t="shared" si="194"/>
        <v xml:space="preserve">["SUBTYPE"] = 185; </v>
      </c>
      <c r="AJ394" t="str">
        <f t="shared" si="195"/>
        <v xml:space="preserve">                       </v>
      </c>
      <c r="AK394" t="str">
        <f t="shared" si="196"/>
        <v>0</v>
      </c>
      <c r="AL394" t="str">
        <f t="shared" si="197"/>
        <v xml:space="preserve">["VXP"] = 0; </v>
      </c>
      <c r="AM394" t="str">
        <f t="shared" si="198"/>
        <v>10</v>
      </c>
      <c r="AN394" t="str">
        <f t="shared" si="199"/>
        <v xml:space="preserve">["LP"] = 10; </v>
      </c>
      <c r="AO394" t="str">
        <f t="shared" si="200"/>
        <v>0</v>
      </c>
      <c r="AP394" t="str">
        <f t="shared" si="201"/>
        <v xml:space="preserve">["REP"] = 0; </v>
      </c>
      <c r="AQ394">
        <f>IF(LEN(L394)&gt;0,VLOOKUP(L394,Faction!A$2:B$77,2,FALSE),1)</f>
        <v>1</v>
      </c>
      <c r="AR394" t="str">
        <f t="shared" si="202"/>
        <v xml:space="preserve">["FACTION"] = 1; </v>
      </c>
      <c r="AS394" t="str">
        <f t="shared" si="203"/>
        <v xml:space="preserve">["TIER"] = 0; </v>
      </c>
      <c r="AT394" t="str">
        <f t="shared" si="204"/>
        <v xml:space="preserve">["MIN_LVL"] =  "39"; </v>
      </c>
      <c r="AU394" t="str">
        <f t="shared" si="205"/>
        <v/>
      </c>
      <c r="AV394" t="str">
        <f t="shared" si="206"/>
        <v xml:space="preserve">["NAME"] = { ["EN"] = "Lore of the Blade"; }; </v>
      </c>
      <c r="AW394" t="str">
        <f t="shared" si="207"/>
        <v xml:space="preserve">["LORE"] = { ["EN"] = "The first four pages of this book can be found on enemies scattered across Angmar, Eregion, and Moria. The last four pages of this book can be found on enemies scattered across Forochel, Moria, and the Misty Mountains. Lore of the Blade seems to be a rather unusual tome for a Lore-master to express interest in. Rather than delving deeply into the hidden mysteries of mountains, or discussing at length the habits of wave and wind, it reads more like a rousing tale of adventure written to entertain hobbit-children. The pages of Lore of the Blade claim to follow the adventures of a brave young Lore-master who when confronted with deadly dangers is just as apt to fight her way through with flashing swordplay as to confound her opponents with the lore of the elements or the wisdom of long forgotten sages. Oddly, as you find yourself drawn into the stirring tale you begin to see the more subtle nuances of the story unfold through the eyes of its character, who displays an uncanny insight into the nature of the foes she faces, and an understanding of when the strength of arms applied at the correct moment may indeed be the least destructive course. Unfortunately, some prior reader has handled this copy rather poorly and some of the pages are torn beyond repair. The author also proves to be a bit difficult to pin down, as he has chosen to identify himself solely by the runic letter 'G' inscribed on the binding."; }; </v>
      </c>
      <c r="AX394" t="str">
        <f t="shared" si="208"/>
        <v xml:space="preserve">["SUMMARY"] = { ["EN"] = "Buy Lore of the Blade from a Lore-master Trainer and find the missing pages (8)"; }; </v>
      </c>
      <c r="AY394" t="str">
        <f t="shared" si="209"/>
        <v/>
      </c>
      <c r="AZ394" t="str">
        <f t="shared" si="210"/>
        <v>};</v>
      </c>
    </row>
    <row r="395" spans="1:52" x14ac:dyDescent="0.25">
      <c r="A395">
        <v>1879139450</v>
      </c>
      <c r="B395">
        <v>263</v>
      </c>
      <c r="C395" t="s">
        <v>475</v>
      </c>
      <c r="D395" t="s">
        <v>22</v>
      </c>
      <c r="E395" t="s">
        <v>290</v>
      </c>
      <c r="F395" t="s">
        <v>22</v>
      </c>
      <c r="J395">
        <v>20</v>
      </c>
      <c r="M395" t="s">
        <v>477</v>
      </c>
      <c r="N395" t="s">
        <v>2039</v>
      </c>
      <c r="O395">
        <v>0</v>
      </c>
      <c r="P395">
        <v>58</v>
      </c>
      <c r="T395" t="str">
        <f t="shared" si="183"/>
        <v>[394] = {["ID"] = 1879139450; }; -- The Path of the Ancient Master (Lore-master)</v>
      </c>
      <c r="U395" s="1" t="str">
        <f t="shared" si="184"/>
        <v>[394] = {["ID"] = 1879139450; ["SAVE_INDEX"] = 263; ["TYPE"] =  8; ["CRV"] = "Class";    ["SUBTYPE"] = 185;                        ["VXP"] = 0; ["LP"] = 20; ["REP"] = 0; ["FACTION"] = 1; ["TIER"] = 0; ["MIN_LVL"] =  "58"; ["NAME"] = { ["EN"] = "The Path of the Ancient Master"; }; ["LORE"] = { ["EN"] = "You have begun to follow the Path of the Ancient Master. If you follow this path to its end, you will gain insight into the events surrounding you and see how they will end."; }; ["SUMMARY"] = { ["EN"] = "Complete [58] Knowledge of the Lore-master"; }; };</v>
      </c>
      <c r="V395">
        <f t="shared" si="185"/>
        <v>394</v>
      </c>
      <c r="W395" t="str">
        <f t="shared" si="186"/>
        <v>[394] = {</v>
      </c>
      <c r="X395" t="str">
        <f t="shared" si="187"/>
        <v xml:space="preserve">["ID"] = 1879139450; </v>
      </c>
      <c r="Y395" t="str">
        <f t="shared" si="188"/>
        <v xml:space="preserve">["ID"] = 1879139450; </v>
      </c>
      <c r="Z395" t="str">
        <f t="shared" si="189"/>
        <v/>
      </c>
      <c r="AA395" t="str">
        <f t="shared" si="190"/>
        <v xml:space="preserve"> (Lore-master)</v>
      </c>
      <c r="AB395" s="1" t="str">
        <f t="shared" si="191"/>
        <v xml:space="preserve">["SAVE_INDEX"] = 263; </v>
      </c>
      <c r="AC395">
        <f>VLOOKUP(D395,Type!A$2:B$16,2,FALSE)</f>
        <v>8</v>
      </c>
      <c r="AD395" t="str">
        <f t="shared" si="192"/>
        <v xml:space="preserve">["TYPE"] =  8; </v>
      </c>
      <c r="AE395" t="str">
        <f t="shared" si="193"/>
        <v xml:space="preserve">["CRV"] = "Class";    </v>
      </c>
      <c r="AF395">
        <f>IF(AND(F395="Class",NOT(ISBLANK(E395))),VLOOKUP(E395,Class!A$1:B$12,2,FALSE),"")</f>
        <v>185</v>
      </c>
      <c r="AG395" t="str">
        <f>IF(AND(F395="Vocation",NOT(ISBLANK(E395))),VLOOKUP(E395,Vocation!A$1:B$8,2,FALSE),"")</f>
        <v/>
      </c>
      <c r="AH395" t="str">
        <f>IF(
  LEN(AF395)=0,
    IF(
    LEN(AG395)=0,
    "  0",
    CONCATENATE(REPT(" ",Vocation!B$12-LEN(AG395)),AG395)),
  CONCATENATE(REPT(" ",Vocation!B$12-LEN(AF395)),AF395))</f>
        <v>185</v>
      </c>
      <c r="AI395" t="str">
        <f t="shared" si="194"/>
        <v xml:space="preserve">["SUBTYPE"] = 185; </v>
      </c>
      <c r="AJ395" t="str">
        <f t="shared" si="195"/>
        <v xml:space="preserve">                       </v>
      </c>
      <c r="AK395" t="str">
        <f t="shared" si="196"/>
        <v>0</v>
      </c>
      <c r="AL395" t="str">
        <f t="shared" si="197"/>
        <v xml:space="preserve">["VXP"] = 0; </v>
      </c>
      <c r="AM395" t="str">
        <f t="shared" si="198"/>
        <v>20</v>
      </c>
      <c r="AN395" t="str">
        <f t="shared" si="199"/>
        <v xml:space="preserve">["LP"] = 20; </v>
      </c>
      <c r="AO395" t="str">
        <f t="shared" si="200"/>
        <v>0</v>
      </c>
      <c r="AP395" t="str">
        <f t="shared" si="201"/>
        <v xml:space="preserve">["REP"] = 0; </v>
      </c>
      <c r="AQ395">
        <f>IF(LEN(L395)&gt;0,VLOOKUP(L395,Faction!A$2:B$77,2,FALSE),1)</f>
        <v>1</v>
      </c>
      <c r="AR395" t="str">
        <f t="shared" si="202"/>
        <v xml:space="preserve">["FACTION"] = 1; </v>
      </c>
      <c r="AS395" t="str">
        <f t="shared" si="203"/>
        <v xml:space="preserve">["TIER"] = 0; </v>
      </c>
      <c r="AT395" t="str">
        <f t="shared" si="204"/>
        <v xml:space="preserve">["MIN_LVL"] =  "58"; </v>
      </c>
      <c r="AU395" t="str">
        <f t="shared" si="205"/>
        <v/>
      </c>
      <c r="AV395" t="str">
        <f t="shared" si="206"/>
        <v xml:space="preserve">["NAME"] = { ["EN"] = "The Path of the Ancient Master"; }; </v>
      </c>
      <c r="AW395" t="str">
        <f t="shared" si="207"/>
        <v xml:space="preserve">["LORE"] = { ["EN"] = "You have begun to follow the Path of the Ancient Master. If you follow this path to its end, you will gain insight into the events surrounding you and see how they will end."; }; </v>
      </c>
      <c r="AX395" t="str">
        <f t="shared" si="208"/>
        <v xml:space="preserve">["SUMMARY"] = { ["EN"] = "Complete [58] Knowledge of the Lore-master"; }; </v>
      </c>
      <c r="AY395" t="str">
        <f t="shared" si="209"/>
        <v/>
      </c>
      <c r="AZ395" t="str">
        <f t="shared" si="210"/>
        <v>};</v>
      </c>
    </row>
    <row r="396" spans="1:52" x14ac:dyDescent="0.25">
      <c r="A396">
        <v>1879139451</v>
      </c>
      <c r="B396">
        <v>264</v>
      </c>
      <c r="C396" t="s">
        <v>476</v>
      </c>
      <c r="D396" t="s">
        <v>22</v>
      </c>
      <c r="E396" t="s">
        <v>290</v>
      </c>
      <c r="F396" t="s">
        <v>22</v>
      </c>
      <c r="J396">
        <v>20</v>
      </c>
      <c r="M396" t="s">
        <v>478</v>
      </c>
      <c r="N396" t="s">
        <v>2911</v>
      </c>
      <c r="O396">
        <v>0</v>
      </c>
      <c r="P396">
        <v>58</v>
      </c>
      <c r="T396" t="str">
        <f t="shared" si="183"/>
        <v>[395] = {["ID"] = 1879139451; }; -- The Book of Nature (Lore-master)</v>
      </c>
      <c r="U396" s="1" t="str">
        <f t="shared" si="184"/>
        <v>[395] = {["ID"] = 1879139451; ["SAVE_INDEX"] = 264; ["TYPE"] =  8; ["CRV"] = "Class";    ["SUBTYPE"] = 185;                        ["VXP"] = 0; ["LP"] = 20; ["REP"] = 0; ["FACTION"] = 1; ["TIER"] = 0; ["MIN_LVL"] =  "58"; ["NAME"] = { ["EN"] = "The Book of Nature"; }; ["LORE"] = { ["EN"] = "You have heard it whispered that the libraries of Moria yet contain many tomes, while many other volumes were brought by the dwarves seeking to reclaim their ancient realm. One such tome in the libraries of the Iron Garrison is said to be the legendary 'The Book of Nature.' If you can gain enough favour with the Iron Garrison Guards, they may let you have their copy of this book."; }; ["SUMMARY"] = { ["EN"] = "Buy and read The Book of Nature"; }; };</v>
      </c>
      <c r="V396">
        <f t="shared" si="185"/>
        <v>395</v>
      </c>
      <c r="W396" t="str">
        <f t="shared" si="186"/>
        <v>[395] = {</v>
      </c>
      <c r="X396" t="str">
        <f t="shared" si="187"/>
        <v xml:space="preserve">["ID"] = 1879139451; </v>
      </c>
      <c r="Y396" t="str">
        <f t="shared" si="188"/>
        <v xml:space="preserve">["ID"] = 1879139451; </v>
      </c>
      <c r="Z396" t="str">
        <f t="shared" si="189"/>
        <v/>
      </c>
      <c r="AA396" t="str">
        <f t="shared" si="190"/>
        <v xml:space="preserve"> (Lore-master)</v>
      </c>
      <c r="AB396" s="1" t="str">
        <f t="shared" si="191"/>
        <v xml:space="preserve">["SAVE_INDEX"] = 264; </v>
      </c>
      <c r="AC396">
        <f>VLOOKUP(D396,Type!A$2:B$16,2,FALSE)</f>
        <v>8</v>
      </c>
      <c r="AD396" t="str">
        <f t="shared" si="192"/>
        <v xml:space="preserve">["TYPE"] =  8; </v>
      </c>
      <c r="AE396" t="str">
        <f t="shared" si="193"/>
        <v xml:space="preserve">["CRV"] = "Class";    </v>
      </c>
      <c r="AF396">
        <f>IF(AND(F396="Class",NOT(ISBLANK(E396))),VLOOKUP(E396,Class!A$1:B$12,2,FALSE),"")</f>
        <v>185</v>
      </c>
      <c r="AG396" t="str">
        <f>IF(AND(F396="Vocation",NOT(ISBLANK(E396))),VLOOKUP(E396,Vocation!A$1:B$8,2,FALSE),"")</f>
        <v/>
      </c>
      <c r="AH396" t="str">
        <f>IF(
  LEN(AF396)=0,
    IF(
    LEN(AG396)=0,
    "  0",
    CONCATENATE(REPT(" ",Vocation!B$12-LEN(AG396)),AG396)),
  CONCATENATE(REPT(" ",Vocation!B$12-LEN(AF396)),AF396))</f>
        <v>185</v>
      </c>
      <c r="AI396" t="str">
        <f t="shared" si="194"/>
        <v xml:space="preserve">["SUBTYPE"] = 185; </v>
      </c>
      <c r="AJ396" t="str">
        <f t="shared" si="195"/>
        <v xml:space="preserve">                       </v>
      </c>
      <c r="AK396" t="str">
        <f t="shared" si="196"/>
        <v>0</v>
      </c>
      <c r="AL396" t="str">
        <f t="shared" si="197"/>
        <v xml:space="preserve">["VXP"] = 0; </v>
      </c>
      <c r="AM396" t="str">
        <f t="shared" si="198"/>
        <v>20</v>
      </c>
      <c r="AN396" t="str">
        <f t="shared" si="199"/>
        <v xml:space="preserve">["LP"] = 20; </v>
      </c>
      <c r="AO396" t="str">
        <f t="shared" si="200"/>
        <v>0</v>
      </c>
      <c r="AP396" t="str">
        <f t="shared" si="201"/>
        <v xml:space="preserve">["REP"] = 0; </v>
      </c>
      <c r="AQ396">
        <f>IF(LEN(L396)&gt;0,VLOOKUP(L396,Faction!A$2:B$77,2,FALSE),1)</f>
        <v>1</v>
      </c>
      <c r="AR396" t="str">
        <f t="shared" si="202"/>
        <v xml:space="preserve">["FACTION"] = 1; </v>
      </c>
      <c r="AS396" t="str">
        <f t="shared" si="203"/>
        <v xml:space="preserve">["TIER"] = 0; </v>
      </c>
      <c r="AT396" t="str">
        <f t="shared" si="204"/>
        <v xml:space="preserve">["MIN_LVL"] =  "58"; </v>
      </c>
      <c r="AU396" t="str">
        <f t="shared" si="205"/>
        <v/>
      </c>
      <c r="AV396" t="str">
        <f t="shared" si="206"/>
        <v xml:space="preserve">["NAME"] = { ["EN"] = "The Book of Nature"; }; </v>
      </c>
      <c r="AW396" t="str">
        <f t="shared" si="207"/>
        <v xml:space="preserve">["LORE"] = { ["EN"] = "You have heard it whispered that the libraries of Moria yet contain many tomes, while many other volumes were brought by the dwarves seeking to reclaim their ancient realm. One such tome in the libraries of the Iron Garrison is said to be the legendary 'The Book of Nature.' If you can gain enough favour with the Iron Garrison Guards, they may let you have their copy of this book."; }; </v>
      </c>
      <c r="AX396" t="str">
        <f t="shared" si="208"/>
        <v xml:space="preserve">["SUMMARY"] = { ["EN"] = "Buy and read The Book of Nature"; }; </v>
      </c>
      <c r="AY396" t="str">
        <f t="shared" si="209"/>
        <v/>
      </c>
      <c r="AZ396" t="str">
        <f t="shared" si="210"/>
        <v>};</v>
      </c>
    </row>
    <row r="397" spans="1:52" x14ac:dyDescent="0.25">
      <c r="A397">
        <v>1879457975</v>
      </c>
      <c r="C397" t="s">
        <v>3605</v>
      </c>
      <c r="D397" t="s">
        <v>22</v>
      </c>
      <c r="E397" t="s">
        <v>3604</v>
      </c>
      <c r="F397" t="s">
        <v>22</v>
      </c>
      <c r="O397">
        <v>0</v>
      </c>
      <c r="T397" t="str">
        <f t="shared" si="183"/>
        <v>[396] = {["ID"] = 1879457975; }; -- The Art of the Duel (Mariner)</v>
      </c>
      <c r="U397" s="1" t="str">
        <f t="shared" si="184"/>
        <v>[396] = {["ID"] = 1879457975; ["TYPE"] =  8; ["CRV"] = "Class";    ["SUBTYPE"] = 216;                        ["VXP"] = 0; ["LP"] =  0; ["REP"] = 0; ["FACTION"] = 1; ["TIER"] = 0;                      ["NAME"] = { ["EN"] = "The Art of the Duel"; }; };</v>
      </c>
      <c r="V397">
        <f t="shared" si="185"/>
        <v>396</v>
      </c>
      <c r="W397" t="str">
        <f t="shared" si="186"/>
        <v>[396] = {</v>
      </c>
      <c r="X397" t="str">
        <f t="shared" si="187"/>
        <v xml:space="preserve">["ID"] = 1879457975; </v>
      </c>
      <c r="Y397" t="str">
        <f t="shared" si="188"/>
        <v xml:space="preserve">["ID"] = 1879457975; </v>
      </c>
      <c r="Z397" t="str">
        <f t="shared" si="189"/>
        <v/>
      </c>
      <c r="AA397" t="str">
        <f t="shared" si="190"/>
        <v xml:space="preserve"> (Mariner)</v>
      </c>
      <c r="AB397" s="1" t="str">
        <f t="shared" si="191"/>
        <v/>
      </c>
      <c r="AC397">
        <f>VLOOKUP(D397,Type!A$2:B$16,2,FALSE)</f>
        <v>8</v>
      </c>
      <c r="AD397" t="str">
        <f t="shared" si="192"/>
        <v xml:space="preserve">["TYPE"] =  8; </v>
      </c>
      <c r="AE397" t="str">
        <f t="shared" si="193"/>
        <v xml:space="preserve">["CRV"] = "Class";    </v>
      </c>
      <c r="AF397">
        <f>IF(AND(F397="Class",NOT(ISBLANK(E397))),VLOOKUP(E397,Class!A$1:B$12,2,FALSE),"")</f>
        <v>216</v>
      </c>
      <c r="AG397" t="str">
        <f>IF(AND(F397="Vocation",NOT(ISBLANK(E397))),VLOOKUP(E397,Vocation!A$1:B$8,2,FALSE),"")</f>
        <v/>
      </c>
      <c r="AH397" t="str">
        <f>IF(
  LEN(AF397)=0,
    IF(
    LEN(AG397)=0,
    "  0",
    CONCATENATE(REPT(" ",Vocation!B$12-LEN(AG397)),AG397)),
  CONCATENATE(REPT(" ",Vocation!B$12-LEN(AF397)),AF397))</f>
        <v>216</v>
      </c>
      <c r="AI397" t="str">
        <f t="shared" si="194"/>
        <v xml:space="preserve">["SUBTYPE"] = 216; </v>
      </c>
      <c r="AJ397" t="str">
        <f t="shared" si="195"/>
        <v xml:space="preserve">                       </v>
      </c>
      <c r="AK397" t="str">
        <f t="shared" si="196"/>
        <v>0</v>
      </c>
      <c r="AL397" t="str">
        <f t="shared" si="197"/>
        <v xml:space="preserve">["VXP"] = 0; </v>
      </c>
      <c r="AM397" t="str">
        <f t="shared" si="198"/>
        <v>0</v>
      </c>
      <c r="AN397" t="str">
        <f t="shared" si="199"/>
        <v xml:space="preserve">["LP"] =  0; </v>
      </c>
      <c r="AO397" t="str">
        <f t="shared" si="200"/>
        <v>0</v>
      </c>
      <c r="AP397" t="str">
        <f t="shared" si="201"/>
        <v xml:space="preserve">["REP"] = 0; </v>
      </c>
      <c r="AQ397">
        <f>IF(LEN(L397)&gt;0,VLOOKUP(L397,Faction!A$2:B$77,2,FALSE),1)</f>
        <v>1</v>
      </c>
      <c r="AR397" t="str">
        <f t="shared" si="202"/>
        <v xml:space="preserve">["FACTION"] = 1; </v>
      </c>
      <c r="AS397" t="str">
        <f t="shared" si="203"/>
        <v xml:space="preserve">["TIER"] = 0; </v>
      </c>
      <c r="AT397" t="str">
        <f t="shared" si="204"/>
        <v xml:space="preserve">                     </v>
      </c>
      <c r="AU397" t="str">
        <f t="shared" si="205"/>
        <v/>
      </c>
      <c r="AV397" t="str">
        <f t="shared" si="206"/>
        <v xml:space="preserve">["NAME"] = { ["EN"] = "The Art of the Duel"; }; </v>
      </c>
      <c r="AW397" t="str">
        <f t="shared" si="207"/>
        <v/>
      </c>
      <c r="AX397" t="str">
        <f t="shared" si="208"/>
        <v/>
      </c>
      <c r="AY397" t="str">
        <f t="shared" si="209"/>
        <v/>
      </c>
      <c r="AZ397" t="str">
        <f t="shared" si="210"/>
        <v>};</v>
      </c>
    </row>
    <row r="398" spans="1:52" x14ac:dyDescent="0.25">
      <c r="A398">
        <v>1879458029</v>
      </c>
      <c r="C398" t="s">
        <v>3606</v>
      </c>
      <c r="D398" t="s">
        <v>22</v>
      </c>
      <c r="E398" t="s">
        <v>3604</v>
      </c>
      <c r="F398" t="s">
        <v>22</v>
      </c>
      <c r="O398">
        <v>0</v>
      </c>
      <c r="T398" t="str">
        <f t="shared" si="183"/>
        <v>[397] = {["ID"] = 1879458029; }; -- The Shanty-singer's Compendium (Mariner)</v>
      </c>
      <c r="U398" s="1" t="str">
        <f t="shared" si="184"/>
        <v>[397] = {["ID"] = 1879458029; ["TYPE"] =  8; ["CRV"] = "Class";    ["SUBTYPE"] = 216;                        ["VXP"] = 0; ["LP"] =  0; ["REP"] = 0; ["FACTION"] = 1; ["TIER"] = 0;                      ["NAME"] = { ["EN"] = "The Shanty-singer's Compendium"; }; };</v>
      </c>
      <c r="V398">
        <f t="shared" si="185"/>
        <v>397</v>
      </c>
      <c r="W398" t="str">
        <f t="shared" si="186"/>
        <v>[397] = {</v>
      </c>
      <c r="X398" t="str">
        <f t="shared" si="187"/>
        <v xml:space="preserve">["ID"] = 1879458029; </v>
      </c>
      <c r="Y398" t="str">
        <f t="shared" si="188"/>
        <v xml:space="preserve">["ID"] = 1879458029; </v>
      </c>
      <c r="Z398" t="str">
        <f t="shared" si="189"/>
        <v/>
      </c>
      <c r="AA398" t="str">
        <f t="shared" si="190"/>
        <v xml:space="preserve"> (Mariner)</v>
      </c>
      <c r="AB398" s="1" t="str">
        <f t="shared" si="191"/>
        <v/>
      </c>
      <c r="AC398">
        <f>VLOOKUP(D398,Type!A$2:B$16,2,FALSE)</f>
        <v>8</v>
      </c>
      <c r="AD398" t="str">
        <f t="shared" si="192"/>
        <v xml:space="preserve">["TYPE"] =  8; </v>
      </c>
      <c r="AE398" t="str">
        <f t="shared" si="193"/>
        <v xml:space="preserve">["CRV"] = "Class";    </v>
      </c>
      <c r="AF398">
        <f>IF(AND(F398="Class",NOT(ISBLANK(E398))),VLOOKUP(E398,Class!A$1:B$12,2,FALSE),"")</f>
        <v>216</v>
      </c>
      <c r="AG398" t="str">
        <f>IF(AND(F398="Vocation",NOT(ISBLANK(E398))),VLOOKUP(E398,Vocation!A$1:B$8,2,FALSE),"")</f>
        <v/>
      </c>
      <c r="AH398" t="str">
        <f>IF(
  LEN(AF398)=0,
    IF(
    LEN(AG398)=0,
    "  0",
    CONCATENATE(REPT(" ",Vocation!B$12-LEN(AG398)),AG398)),
  CONCATENATE(REPT(" ",Vocation!B$12-LEN(AF398)),AF398))</f>
        <v>216</v>
      </c>
      <c r="AI398" t="str">
        <f t="shared" si="194"/>
        <v xml:space="preserve">["SUBTYPE"] = 216; </v>
      </c>
      <c r="AJ398" t="str">
        <f t="shared" si="195"/>
        <v xml:space="preserve">                       </v>
      </c>
      <c r="AK398" t="str">
        <f t="shared" si="196"/>
        <v>0</v>
      </c>
      <c r="AL398" t="str">
        <f t="shared" si="197"/>
        <v xml:space="preserve">["VXP"] = 0; </v>
      </c>
      <c r="AM398" t="str">
        <f t="shared" si="198"/>
        <v>0</v>
      </c>
      <c r="AN398" t="str">
        <f t="shared" si="199"/>
        <v xml:space="preserve">["LP"] =  0; </v>
      </c>
      <c r="AO398" t="str">
        <f t="shared" si="200"/>
        <v>0</v>
      </c>
      <c r="AP398" t="str">
        <f t="shared" si="201"/>
        <v xml:space="preserve">["REP"] = 0; </v>
      </c>
      <c r="AQ398">
        <f>IF(LEN(L398)&gt;0,VLOOKUP(L398,Faction!A$2:B$77,2,FALSE),1)</f>
        <v>1</v>
      </c>
      <c r="AR398" t="str">
        <f t="shared" si="202"/>
        <v xml:space="preserve">["FACTION"] = 1; </v>
      </c>
      <c r="AS398" t="str">
        <f t="shared" si="203"/>
        <v xml:space="preserve">["TIER"] = 0; </v>
      </c>
      <c r="AT398" t="str">
        <f t="shared" si="204"/>
        <v xml:space="preserve">                     </v>
      </c>
      <c r="AU398" t="str">
        <f t="shared" si="205"/>
        <v/>
      </c>
      <c r="AV398" t="str">
        <f t="shared" si="206"/>
        <v xml:space="preserve">["NAME"] = { ["EN"] = "The Shanty-singer's Compendium"; }; </v>
      </c>
      <c r="AW398" t="str">
        <f t="shared" si="207"/>
        <v/>
      </c>
      <c r="AX398" t="str">
        <f t="shared" si="208"/>
        <v/>
      </c>
      <c r="AY398" t="str">
        <f t="shared" si="209"/>
        <v/>
      </c>
      <c r="AZ398" t="str">
        <f t="shared" si="210"/>
        <v>};</v>
      </c>
    </row>
    <row r="399" spans="1:52" x14ac:dyDescent="0.25">
      <c r="A399">
        <v>1879458042</v>
      </c>
      <c r="C399" t="s">
        <v>3607</v>
      </c>
      <c r="D399" t="s">
        <v>22</v>
      </c>
      <c r="E399" t="s">
        <v>3604</v>
      </c>
      <c r="F399" t="s">
        <v>22</v>
      </c>
      <c r="O399">
        <v>0</v>
      </c>
      <c r="T399" t="str">
        <f t="shared" si="183"/>
        <v>[398] = {["ID"] = 1879458042; }; -- A Guiding Star (Mariner)</v>
      </c>
      <c r="U399" s="1" t="str">
        <f t="shared" si="184"/>
        <v>[398] = {["ID"] = 1879458042; ["TYPE"] =  8; ["CRV"] = "Class";    ["SUBTYPE"] = 216;                        ["VXP"] = 0; ["LP"] =  0; ["REP"] = 0; ["FACTION"] = 1; ["TIER"] = 0;                      ["NAME"] = { ["EN"] = "A Guiding Star"; }; };</v>
      </c>
      <c r="V399">
        <f t="shared" si="185"/>
        <v>398</v>
      </c>
      <c r="W399" t="str">
        <f t="shared" si="186"/>
        <v>[398] = {</v>
      </c>
      <c r="X399" t="str">
        <f t="shared" si="187"/>
        <v xml:space="preserve">["ID"] = 1879458042; </v>
      </c>
      <c r="Y399" t="str">
        <f t="shared" si="188"/>
        <v xml:space="preserve">["ID"] = 1879458042; </v>
      </c>
      <c r="Z399" t="str">
        <f t="shared" si="189"/>
        <v/>
      </c>
      <c r="AA399" t="str">
        <f t="shared" si="190"/>
        <v xml:space="preserve"> (Mariner)</v>
      </c>
      <c r="AB399" s="1" t="str">
        <f t="shared" si="191"/>
        <v/>
      </c>
      <c r="AC399">
        <f>VLOOKUP(D399,Type!A$2:B$16,2,FALSE)</f>
        <v>8</v>
      </c>
      <c r="AD399" t="str">
        <f t="shared" si="192"/>
        <v xml:space="preserve">["TYPE"] =  8; </v>
      </c>
      <c r="AE399" t="str">
        <f t="shared" si="193"/>
        <v xml:space="preserve">["CRV"] = "Class";    </v>
      </c>
      <c r="AF399">
        <f>IF(AND(F399="Class",NOT(ISBLANK(E399))),VLOOKUP(E399,Class!A$1:B$12,2,FALSE),"")</f>
        <v>216</v>
      </c>
      <c r="AG399" t="str">
        <f>IF(AND(F399="Vocation",NOT(ISBLANK(E399))),VLOOKUP(E399,Vocation!A$1:B$8,2,FALSE),"")</f>
        <v/>
      </c>
      <c r="AH399" t="str">
        <f>IF(
  LEN(AF399)=0,
    IF(
    LEN(AG399)=0,
    "  0",
    CONCATENATE(REPT(" ",Vocation!B$12-LEN(AG399)),AG399)),
  CONCATENATE(REPT(" ",Vocation!B$12-LEN(AF399)),AF399))</f>
        <v>216</v>
      </c>
      <c r="AI399" t="str">
        <f t="shared" si="194"/>
        <v xml:space="preserve">["SUBTYPE"] = 216; </v>
      </c>
      <c r="AJ399" t="str">
        <f t="shared" si="195"/>
        <v xml:space="preserve">                       </v>
      </c>
      <c r="AK399" t="str">
        <f t="shared" si="196"/>
        <v>0</v>
      </c>
      <c r="AL399" t="str">
        <f t="shared" si="197"/>
        <v xml:space="preserve">["VXP"] = 0; </v>
      </c>
      <c r="AM399" t="str">
        <f t="shared" si="198"/>
        <v>0</v>
      </c>
      <c r="AN399" t="str">
        <f t="shared" si="199"/>
        <v xml:space="preserve">["LP"] =  0; </v>
      </c>
      <c r="AO399" t="str">
        <f t="shared" si="200"/>
        <v>0</v>
      </c>
      <c r="AP399" t="str">
        <f t="shared" si="201"/>
        <v xml:space="preserve">["REP"] = 0; </v>
      </c>
      <c r="AQ399">
        <f>IF(LEN(L399)&gt;0,VLOOKUP(L399,Faction!A$2:B$77,2,FALSE),1)</f>
        <v>1</v>
      </c>
      <c r="AR399" t="str">
        <f t="shared" si="202"/>
        <v xml:space="preserve">["FACTION"] = 1; </v>
      </c>
      <c r="AS399" t="str">
        <f t="shared" si="203"/>
        <v xml:space="preserve">["TIER"] = 0; </v>
      </c>
      <c r="AT399" t="str">
        <f t="shared" si="204"/>
        <v xml:space="preserve">                     </v>
      </c>
      <c r="AU399" t="str">
        <f t="shared" si="205"/>
        <v/>
      </c>
      <c r="AV399" t="str">
        <f t="shared" si="206"/>
        <v xml:space="preserve">["NAME"] = { ["EN"] = "A Guiding Star"; }; </v>
      </c>
      <c r="AW399" t="str">
        <f t="shared" si="207"/>
        <v/>
      </c>
      <c r="AX399" t="str">
        <f t="shared" si="208"/>
        <v/>
      </c>
      <c r="AY399" t="str">
        <f t="shared" si="209"/>
        <v/>
      </c>
      <c r="AZ399" t="str">
        <f t="shared" si="210"/>
        <v>};</v>
      </c>
    </row>
    <row r="400" spans="1:52" x14ac:dyDescent="0.25">
      <c r="A400">
        <v>1879048690</v>
      </c>
      <c r="B400">
        <v>265</v>
      </c>
      <c r="C400" t="s">
        <v>262</v>
      </c>
      <c r="D400" t="s">
        <v>22</v>
      </c>
      <c r="E400" t="s">
        <v>226</v>
      </c>
      <c r="F400" t="s">
        <v>22</v>
      </c>
      <c r="J400">
        <v>10</v>
      </c>
      <c r="M400" t="s">
        <v>267</v>
      </c>
      <c r="N400" t="s">
        <v>1895</v>
      </c>
      <c r="O400">
        <v>0</v>
      </c>
      <c r="P400">
        <v>39</v>
      </c>
      <c r="T400" t="str">
        <f t="shared" si="183"/>
        <v>[399] = {["ID"] = 1879048690; }; -- Melodies of the Valar (Minstrel)</v>
      </c>
      <c r="U400" s="1" t="str">
        <f t="shared" si="184"/>
        <v>[399] = {["ID"] = 1879048690; ["SAVE_INDEX"] = 265; ["TYPE"] =  8; ["CRV"] = "Class";    ["SUBTYPE"] =  31;                        ["VXP"] = 0; ["LP"] = 10; ["REP"] = 0; ["FACTION"] = 1; ["TIER"] = 0; ["MIN_LVL"] =  "39"; ["NAME"] = { ["EN"] = "Melodies of the Valar"; }; ["LORE"] = { ["EN"] = "The first four pages of this book can be found on enemies scattered across Angmar, Eregion, and Moria. The last four pages of this book can be found on enemies scattered across Forochel, Moria, and the Misty Mountains. It is said in the most ancient of tales that the world was formed in a great chorus of song, but this story is ancient and shrouded in myth even to the oldest among the living Elves, and no one in Middle-earth today could claim to know the truth of it. Towards the end of the Second Age, during the War of the Last Alliance, there was born a fair woman who sang in such wonderous tones that even the Elves would stop and listen in silence for so long as she would sing for them. Stranger still, she had no teaching in song or music, and yet could compose such melodies as to bring tears to the powerful and the Wise. She claimed that she composed no songs, and that she was simply trying to duplicate a music that she could hear -- a music that she claimed arose from the world itself, from mountains, streams, wind, and tree alike, in infinite variety. Melodies of the Valar is the book that contains these songs as the Elves transcribed them, but most of the copies of this book have been taken away into the West, and very few remain in Middle-earth today. Alas, this one has been damaged, but an Elven minstrel of renown might well be able to shed some light on the matter."; }; ["SUMMARY"] = { ["EN"] = "Buy Melodies of the Valar from a Minstrel Trainer and find the missing pages (8)"; }; };</v>
      </c>
      <c r="V400">
        <f t="shared" si="185"/>
        <v>399</v>
      </c>
      <c r="W400" t="str">
        <f t="shared" si="186"/>
        <v>[399] = {</v>
      </c>
      <c r="X400" t="str">
        <f t="shared" si="187"/>
        <v xml:space="preserve">["ID"] = 1879048690; </v>
      </c>
      <c r="Y400" t="str">
        <f t="shared" si="188"/>
        <v xml:space="preserve">["ID"] = 1879048690; </v>
      </c>
      <c r="Z400" t="str">
        <f t="shared" si="189"/>
        <v/>
      </c>
      <c r="AA400" t="str">
        <f t="shared" si="190"/>
        <v xml:space="preserve"> (Minstrel)</v>
      </c>
      <c r="AB400" s="1" t="str">
        <f t="shared" si="191"/>
        <v xml:space="preserve">["SAVE_INDEX"] = 265; </v>
      </c>
      <c r="AC400">
        <f>VLOOKUP(D400,Type!A$2:B$16,2,FALSE)</f>
        <v>8</v>
      </c>
      <c r="AD400" t="str">
        <f t="shared" si="192"/>
        <v xml:space="preserve">["TYPE"] =  8; </v>
      </c>
      <c r="AE400" t="str">
        <f t="shared" si="193"/>
        <v xml:space="preserve">["CRV"] = "Class";    </v>
      </c>
      <c r="AF400">
        <f>IF(AND(F400="Class",NOT(ISBLANK(E400))),VLOOKUP(E400,Class!A$1:B$12,2,FALSE),"")</f>
        <v>31</v>
      </c>
      <c r="AG400" t="str">
        <f>IF(AND(F400="Vocation",NOT(ISBLANK(E400))),VLOOKUP(E400,Vocation!A$1:B$8,2,FALSE),"")</f>
        <v/>
      </c>
      <c r="AH400" t="str">
        <f>IF(
  LEN(AF400)=0,
    IF(
    LEN(AG400)=0,
    "  0",
    CONCATENATE(REPT(" ",Vocation!B$12-LEN(AG400)),AG400)),
  CONCATENATE(REPT(" ",Vocation!B$12-LEN(AF400)),AF400))</f>
        <v xml:space="preserve"> 31</v>
      </c>
      <c r="AI400" t="str">
        <f t="shared" si="194"/>
        <v xml:space="preserve">["SUBTYPE"] =  31; </v>
      </c>
      <c r="AJ400" t="str">
        <f t="shared" si="195"/>
        <v xml:space="preserve">                       </v>
      </c>
      <c r="AK400" t="str">
        <f t="shared" si="196"/>
        <v>0</v>
      </c>
      <c r="AL400" t="str">
        <f t="shared" si="197"/>
        <v xml:space="preserve">["VXP"] = 0; </v>
      </c>
      <c r="AM400" t="str">
        <f t="shared" si="198"/>
        <v>10</v>
      </c>
      <c r="AN400" t="str">
        <f t="shared" si="199"/>
        <v xml:space="preserve">["LP"] = 10; </v>
      </c>
      <c r="AO400" t="str">
        <f t="shared" si="200"/>
        <v>0</v>
      </c>
      <c r="AP400" t="str">
        <f t="shared" si="201"/>
        <v xml:space="preserve">["REP"] = 0; </v>
      </c>
      <c r="AQ400">
        <f>IF(LEN(L400)&gt;0,VLOOKUP(L400,Faction!A$2:B$77,2,FALSE),1)</f>
        <v>1</v>
      </c>
      <c r="AR400" t="str">
        <f t="shared" si="202"/>
        <v xml:space="preserve">["FACTION"] = 1; </v>
      </c>
      <c r="AS400" t="str">
        <f t="shared" si="203"/>
        <v xml:space="preserve">["TIER"] = 0; </v>
      </c>
      <c r="AT400" t="str">
        <f t="shared" si="204"/>
        <v xml:space="preserve">["MIN_LVL"] =  "39"; </v>
      </c>
      <c r="AU400" t="str">
        <f t="shared" si="205"/>
        <v/>
      </c>
      <c r="AV400" t="str">
        <f t="shared" si="206"/>
        <v xml:space="preserve">["NAME"] = { ["EN"] = "Melodies of the Valar"; }; </v>
      </c>
      <c r="AW400" t="str">
        <f t="shared" si="207"/>
        <v xml:space="preserve">["LORE"] = { ["EN"] = "The first four pages of this book can be found on enemies scattered across Angmar, Eregion, and Moria. The last four pages of this book can be found on enemies scattered across Forochel, Moria, and the Misty Mountains. It is said in the most ancient of tales that the world was formed in a great chorus of song, but this story is ancient and shrouded in myth even to the oldest among the living Elves, and no one in Middle-earth today could claim to know the truth of it. Towards the end of the Second Age, during the War of the Last Alliance, there was born a fair woman who sang in such wonderous tones that even the Elves would stop and listen in silence for so long as she would sing for them. Stranger still, she had no teaching in song or music, and yet could compose such melodies as to bring tears to the powerful and the Wise. She claimed that she composed no songs, and that she was simply trying to duplicate a music that she could hear -- a music that she claimed arose from the world itself, from mountains, streams, wind, and tree alike, in infinite variety. Melodies of the Valar is the book that contains these songs as the Elves transcribed them, but most of the copies of this book have been taken away into the West, and very few remain in Middle-earth today. Alas, this one has been damaged, but an Elven minstrel of renown might well be able to shed some light on the matter."; }; </v>
      </c>
      <c r="AX400" t="str">
        <f t="shared" si="208"/>
        <v xml:space="preserve">["SUMMARY"] = { ["EN"] = "Buy Melodies of the Valar from a Minstrel Trainer and find the missing pages (8)"; }; </v>
      </c>
      <c r="AY400" t="str">
        <f t="shared" si="209"/>
        <v/>
      </c>
      <c r="AZ400" t="str">
        <f t="shared" si="210"/>
        <v>};</v>
      </c>
    </row>
    <row r="401" spans="1:52" x14ac:dyDescent="0.25">
      <c r="A401">
        <v>1879048691</v>
      </c>
      <c r="B401">
        <v>266</v>
      </c>
      <c r="C401" t="s">
        <v>263</v>
      </c>
      <c r="D401" t="s">
        <v>22</v>
      </c>
      <c r="E401" t="s">
        <v>226</v>
      </c>
      <c r="F401" t="s">
        <v>22</v>
      </c>
      <c r="J401">
        <v>10</v>
      </c>
      <c r="M401" t="s">
        <v>268</v>
      </c>
      <c r="N401" t="s">
        <v>1896</v>
      </c>
      <c r="O401">
        <v>0</v>
      </c>
      <c r="P401">
        <v>39</v>
      </c>
      <c r="T401" t="str">
        <f t="shared" si="183"/>
        <v>[400] = {["ID"] = 1879048691; }; -- The Rising Chord (Minstrel)</v>
      </c>
      <c r="U401" s="1" t="str">
        <f t="shared" si="184"/>
        <v>[400] = {["ID"] = 1879048691; ["SAVE_INDEX"] = 266; ["TYPE"] =  8; ["CRV"] = "Class";    ["SUBTYPE"] =  31;                        ["VXP"] = 0; ["LP"] = 10; ["REP"] = 0; ["FACTION"] = 1; ["TIER"] = 0; ["MIN_LVL"] =  "39"; ["NAME"] = { ["EN"] = "The Rising Chord"; }; ["LORE"] = { ["EN"] = "The first four pages of this book can be found on enemies scattered across Angmar, Eregion, and Moria. The last four pages of this book can be found on enemies scattered across Forochel, Moria, and the Misty Mountains. The Rising Chord is considered to be a remarkable collection of songs all of a theme that speaks to the heart of the Free Peoples of Middle-earth in one voice, be they Men, Elves, or dwarves. Drawing on the tradition of each of these peoples, the songs resound with a clarion call of freedom and hope that is unsullied by the slightest trace of sorrow, fear, or hate. There are some who claim that this work is shallow and without dimension, but to the adept minstrel, it is a description of form unparalleled by other works. Unfortunately, the book and its strident forms became 'unfashionable' after the fall of the North Kingdom, as a deep lethargy and cynicism crept over the kingdoms of Men, and the Elves withdrew ever further into their forest strongholds. 'Nowadays, The Rising Chord is quite difficult to find, and even when a copy is found -- such as this -- it is incomplete at best. Perhaps the famed Elvish minstrel Lindir might be able to tell you more about it."; }; ["SUMMARY"] = { ["EN"] = "Buy The Rising Chord from a Minstrel Trainer and find the missing pages (8)"; }; };</v>
      </c>
      <c r="V401">
        <f t="shared" si="185"/>
        <v>400</v>
      </c>
      <c r="W401" t="str">
        <f t="shared" si="186"/>
        <v>[400] = {</v>
      </c>
      <c r="X401" t="str">
        <f t="shared" si="187"/>
        <v xml:space="preserve">["ID"] = 1879048691; </v>
      </c>
      <c r="Y401" t="str">
        <f t="shared" si="188"/>
        <v xml:space="preserve">["ID"] = 1879048691; </v>
      </c>
      <c r="Z401" t="str">
        <f t="shared" si="189"/>
        <v/>
      </c>
      <c r="AA401" t="str">
        <f t="shared" si="190"/>
        <v xml:space="preserve"> (Minstrel)</v>
      </c>
      <c r="AB401" s="1" t="str">
        <f t="shared" si="191"/>
        <v xml:space="preserve">["SAVE_INDEX"] = 266; </v>
      </c>
      <c r="AC401">
        <f>VLOOKUP(D401,Type!A$2:B$16,2,FALSE)</f>
        <v>8</v>
      </c>
      <c r="AD401" t="str">
        <f t="shared" si="192"/>
        <v xml:space="preserve">["TYPE"] =  8; </v>
      </c>
      <c r="AE401" t="str">
        <f t="shared" si="193"/>
        <v xml:space="preserve">["CRV"] = "Class";    </v>
      </c>
      <c r="AF401">
        <f>IF(AND(F401="Class",NOT(ISBLANK(E401))),VLOOKUP(E401,Class!A$1:B$12,2,FALSE),"")</f>
        <v>31</v>
      </c>
      <c r="AG401" t="str">
        <f>IF(AND(F401="Vocation",NOT(ISBLANK(E401))),VLOOKUP(E401,Vocation!A$1:B$8,2,FALSE),"")</f>
        <v/>
      </c>
      <c r="AH401" t="str">
        <f>IF(
  LEN(AF401)=0,
    IF(
    LEN(AG401)=0,
    "  0",
    CONCATENATE(REPT(" ",Vocation!B$12-LEN(AG401)),AG401)),
  CONCATENATE(REPT(" ",Vocation!B$12-LEN(AF401)),AF401))</f>
        <v xml:space="preserve"> 31</v>
      </c>
      <c r="AI401" t="str">
        <f t="shared" si="194"/>
        <v xml:space="preserve">["SUBTYPE"] =  31; </v>
      </c>
      <c r="AJ401" t="str">
        <f t="shared" si="195"/>
        <v xml:space="preserve">                       </v>
      </c>
      <c r="AK401" t="str">
        <f t="shared" si="196"/>
        <v>0</v>
      </c>
      <c r="AL401" t="str">
        <f t="shared" si="197"/>
        <v xml:space="preserve">["VXP"] = 0; </v>
      </c>
      <c r="AM401" t="str">
        <f t="shared" si="198"/>
        <v>10</v>
      </c>
      <c r="AN401" t="str">
        <f t="shared" si="199"/>
        <v xml:space="preserve">["LP"] = 10; </v>
      </c>
      <c r="AO401" t="str">
        <f t="shared" si="200"/>
        <v>0</v>
      </c>
      <c r="AP401" t="str">
        <f t="shared" si="201"/>
        <v xml:space="preserve">["REP"] = 0; </v>
      </c>
      <c r="AQ401">
        <f>IF(LEN(L401)&gt;0,VLOOKUP(L401,Faction!A$2:B$77,2,FALSE),1)</f>
        <v>1</v>
      </c>
      <c r="AR401" t="str">
        <f t="shared" si="202"/>
        <v xml:space="preserve">["FACTION"] = 1; </v>
      </c>
      <c r="AS401" t="str">
        <f t="shared" si="203"/>
        <v xml:space="preserve">["TIER"] = 0; </v>
      </c>
      <c r="AT401" t="str">
        <f t="shared" si="204"/>
        <v xml:space="preserve">["MIN_LVL"] =  "39"; </v>
      </c>
      <c r="AU401" t="str">
        <f t="shared" si="205"/>
        <v/>
      </c>
      <c r="AV401" t="str">
        <f t="shared" si="206"/>
        <v xml:space="preserve">["NAME"] = { ["EN"] = "The Rising Chord"; }; </v>
      </c>
      <c r="AW401" t="str">
        <f t="shared" si="207"/>
        <v xml:space="preserve">["LORE"] = { ["EN"] = "The first four pages of this book can be found on enemies scattered across Angmar, Eregion, and Moria. The last four pages of this book can be found on enemies scattered across Forochel, Moria, and the Misty Mountains. The Rising Chord is considered to be a remarkable collection of songs all of a theme that speaks to the heart of the Free Peoples of Middle-earth in one voice, be they Men, Elves, or dwarves. Drawing on the tradition of each of these peoples, the songs resound with a clarion call of freedom and hope that is unsullied by the slightest trace of sorrow, fear, or hate. There are some who claim that this work is shallow and without dimension, but to the adept minstrel, it is a description of form unparalleled by other works. Unfortunately, the book and its strident forms became 'unfashionable' after the fall of the North Kingdom, as a deep lethargy and cynicism crept over the kingdoms of Men, and the Elves withdrew ever further into their forest strongholds. 'Nowadays, The Rising Chord is quite difficult to find, and even when a copy is found -- such as this -- it is incomplete at best. Perhaps the famed Elvish minstrel Lindir might be able to tell you more about it."; }; </v>
      </c>
      <c r="AX401" t="str">
        <f t="shared" si="208"/>
        <v xml:space="preserve">["SUMMARY"] = { ["EN"] = "Buy The Rising Chord from a Minstrel Trainer and find the missing pages (8)"; }; </v>
      </c>
      <c r="AY401" t="str">
        <f t="shared" si="209"/>
        <v/>
      </c>
      <c r="AZ401" t="str">
        <f t="shared" si="210"/>
        <v>};</v>
      </c>
    </row>
    <row r="402" spans="1:52" x14ac:dyDescent="0.25">
      <c r="A402">
        <v>1879048692</v>
      </c>
      <c r="B402">
        <v>267</v>
      </c>
      <c r="C402" t="s">
        <v>264</v>
      </c>
      <c r="D402" t="s">
        <v>22</v>
      </c>
      <c r="E402" t="s">
        <v>226</v>
      </c>
      <c r="F402" t="s">
        <v>22</v>
      </c>
      <c r="J402">
        <v>10</v>
      </c>
      <c r="M402" t="s">
        <v>269</v>
      </c>
      <c r="N402" t="s">
        <v>1897</v>
      </c>
      <c r="O402">
        <v>0</v>
      </c>
      <c r="P402">
        <v>39</v>
      </c>
      <c r="T402" t="str">
        <f t="shared" si="183"/>
        <v>[401] = {["ID"] = 1879048692; }; -- Valour's Marches (Minstrel)</v>
      </c>
      <c r="U402" s="1" t="str">
        <f t="shared" si="184"/>
        <v>[401] = {["ID"] = 1879048692; ["SAVE_INDEX"] = 267; ["TYPE"] =  8; ["CRV"] = "Class";    ["SUBTYPE"] =  31;                        ["VXP"] = 0; ["LP"] = 10; ["REP"] = 0; ["FACTION"] = 1; ["TIER"] = 0; ["MIN_LVL"] =  "39"; ["NAME"] = { ["EN"] = "Valour's Marches"; }; ["LORE"] = { ["EN"] = "The first four pages of this book can be found on enemies scattered across Angmar, Eregion, and Moria. The last four pages of this book can be found on enemies scattered across Forochel, Moria, and the Misty Mountains. Valour's Marches -- the very title of the book you hold stirs something within your breast as you look upon it. Though its cover crumbles with age, the binding remains strong, as if infused with the same martial fervour that the melodies within it strive to invoke. This book is one of the rare few that survived the fall of the kingdom of Númenor, coming across the waves by some unlikely circumstance to Middle-earth, where it has lain hidden for ages. Though written in the Sindarin tongue, the songs are those of the noble kingdoms of Men. Nevertheless, they speak to the heart of any who would face battle, calling forth visions of endless, shining hosts on the march, thundering with the clash of steel in a thousand voices. In the hands of a minstrel, these songs of martial eminence provide crucial insight into the working of the warrior's heart and how it might be aroused from its slumber in times of need. If only so many of the songs were not frustratingly missing from the volume you now hold. Perhaps Lindir of Rivendell may be able to help fill the voids."; }; ["SUMMARY"] = { ["EN"] = "Buy Valour's Marches from a Minstrel Trainer and find the missing pages (8)"; }; };</v>
      </c>
      <c r="V402">
        <f t="shared" si="185"/>
        <v>401</v>
      </c>
      <c r="W402" t="str">
        <f t="shared" si="186"/>
        <v>[401] = {</v>
      </c>
      <c r="X402" t="str">
        <f t="shared" si="187"/>
        <v xml:space="preserve">["ID"] = 1879048692; </v>
      </c>
      <c r="Y402" t="str">
        <f t="shared" si="188"/>
        <v xml:space="preserve">["ID"] = 1879048692; </v>
      </c>
      <c r="Z402" t="str">
        <f t="shared" si="189"/>
        <v/>
      </c>
      <c r="AA402" t="str">
        <f t="shared" si="190"/>
        <v xml:space="preserve"> (Minstrel)</v>
      </c>
      <c r="AB402" s="1" t="str">
        <f t="shared" si="191"/>
        <v xml:space="preserve">["SAVE_INDEX"] = 267; </v>
      </c>
      <c r="AC402">
        <f>VLOOKUP(D402,Type!A$2:B$16,2,FALSE)</f>
        <v>8</v>
      </c>
      <c r="AD402" t="str">
        <f t="shared" si="192"/>
        <v xml:space="preserve">["TYPE"] =  8; </v>
      </c>
      <c r="AE402" t="str">
        <f t="shared" si="193"/>
        <v xml:space="preserve">["CRV"] = "Class";    </v>
      </c>
      <c r="AF402">
        <f>IF(AND(F402="Class",NOT(ISBLANK(E402))),VLOOKUP(E402,Class!A$1:B$12,2,FALSE),"")</f>
        <v>31</v>
      </c>
      <c r="AG402" t="str">
        <f>IF(AND(F402="Vocation",NOT(ISBLANK(E402))),VLOOKUP(E402,Vocation!A$1:B$8,2,FALSE),"")</f>
        <v/>
      </c>
      <c r="AH402" t="str">
        <f>IF(
  LEN(AF402)=0,
    IF(
    LEN(AG402)=0,
    "  0",
    CONCATENATE(REPT(" ",Vocation!B$12-LEN(AG402)),AG402)),
  CONCATENATE(REPT(" ",Vocation!B$12-LEN(AF402)),AF402))</f>
        <v xml:space="preserve"> 31</v>
      </c>
      <c r="AI402" t="str">
        <f t="shared" si="194"/>
        <v xml:space="preserve">["SUBTYPE"] =  31; </v>
      </c>
      <c r="AJ402" t="str">
        <f t="shared" si="195"/>
        <v xml:space="preserve">                       </v>
      </c>
      <c r="AK402" t="str">
        <f t="shared" si="196"/>
        <v>0</v>
      </c>
      <c r="AL402" t="str">
        <f t="shared" si="197"/>
        <v xml:space="preserve">["VXP"] = 0; </v>
      </c>
      <c r="AM402" t="str">
        <f t="shared" si="198"/>
        <v>10</v>
      </c>
      <c r="AN402" t="str">
        <f t="shared" si="199"/>
        <v xml:space="preserve">["LP"] = 10; </v>
      </c>
      <c r="AO402" t="str">
        <f t="shared" si="200"/>
        <v>0</v>
      </c>
      <c r="AP402" t="str">
        <f t="shared" si="201"/>
        <v xml:space="preserve">["REP"] = 0; </v>
      </c>
      <c r="AQ402">
        <f>IF(LEN(L402)&gt;0,VLOOKUP(L402,Faction!A$2:B$77,2,FALSE),1)</f>
        <v>1</v>
      </c>
      <c r="AR402" t="str">
        <f t="shared" si="202"/>
        <v xml:space="preserve">["FACTION"] = 1; </v>
      </c>
      <c r="AS402" t="str">
        <f t="shared" si="203"/>
        <v xml:space="preserve">["TIER"] = 0; </v>
      </c>
      <c r="AT402" t="str">
        <f t="shared" si="204"/>
        <v xml:space="preserve">["MIN_LVL"] =  "39"; </v>
      </c>
      <c r="AU402" t="str">
        <f t="shared" si="205"/>
        <v/>
      </c>
      <c r="AV402" t="str">
        <f t="shared" si="206"/>
        <v xml:space="preserve">["NAME"] = { ["EN"] = "Valour's Marches"; }; </v>
      </c>
      <c r="AW402" t="str">
        <f t="shared" si="207"/>
        <v xml:space="preserve">["LORE"] = { ["EN"] = "The first four pages of this book can be found on enemies scattered across Angmar, Eregion, and Moria. The last four pages of this book can be found on enemies scattered across Forochel, Moria, and the Misty Mountains. Valour's Marches -- the very title of the book you hold stirs something within your breast as you look upon it. Though its cover crumbles with age, the binding remains strong, as if infused with the same martial fervour that the melodies within it strive to invoke. This book is one of the rare few that survived the fall of the kingdom of Númenor, coming across the waves by some unlikely circumstance to Middle-earth, where it has lain hidden for ages. Though written in the Sindarin tongue, the songs are those of the noble kingdoms of Men. Nevertheless, they speak to the heart of any who would face battle, calling forth visions of endless, shining hosts on the march, thundering with the clash of steel in a thousand voices. In the hands of a minstrel, these songs of martial eminence provide crucial insight into the working of the warrior's heart and how it might be aroused from its slumber in times of need. If only so many of the songs were not frustratingly missing from the volume you now hold. Perhaps Lindir of Rivendell may be able to help fill the voids."; }; </v>
      </c>
      <c r="AX402" t="str">
        <f t="shared" si="208"/>
        <v xml:space="preserve">["SUMMARY"] = { ["EN"] = "Buy Valour's Marches from a Minstrel Trainer and find the missing pages (8)"; }; </v>
      </c>
      <c r="AY402" t="str">
        <f t="shared" si="209"/>
        <v/>
      </c>
      <c r="AZ402" t="str">
        <f t="shared" si="210"/>
        <v>};</v>
      </c>
    </row>
    <row r="403" spans="1:52" x14ac:dyDescent="0.25">
      <c r="A403">
        <v>1879139453</v>
      </c>
      <c r="B403">
        <v>268</v>
      </c>
      <c r="C403" t="s">
        <v>265</v>
      </c>
      <c r="D403" t="s">
        <v>22</v>
      </c>
      <c r="E403" t="s">
        <v>226</v>
      </c>
      <c r="F403" t="s">
        <v>22</v>
      </c>
      <c r="J403">
        <v>20</v>
      </c>
      <c r="M403" t="s">
        <v>270</v>
      </c>
      <c r="N403" t="s">
        <v>2040</v>
      </c>
      <c r="O403">
        <v>0</v>
      </c>
      <c r="P403">
        <v>58</v>
      </c>
      <c r="T403" t="str">
        <f t="shared" si="183"/>
        <v>[402] = {["ID"] = 1879139453; }; -- The Path of the Resolve-watcher (Minstrel)</v>
      </c>
      <c r="U403" s="1" t="str">
        <f t="shared" si="184"/>
        <v>[402] = {["ID"] = 1879139453; ["SAVE_INDEX"] = 268; ["TYPE"] =  8; ["CRV"] = "Class";    ["SUBTYPE"] =  31;                        ["VXP"] = 0; ["LP"] = 20; ["REP"] = 0; ["FACTION"] = 1; ["TIER"] = 0; ["MIN_LVL"] =  "58"; ["NAME"] = { ["EN"] = "The Path of the Resolve-watcher"; }; ["LORE"] = { ["EN"] = "You have begun to follow the Path of the Resolve-watcher. If you follow this path to its end, you will be better able to aid your companions in a prolonged fight, giving them the resolve necessary to meet the challenge they are facing."; }; ["SUMMARY"] = { ["EN"] = "Complete [58] Echoes of Battle"; }; };</v>
      </c>
      <c r="V403">
        <f t="shared" si="185"/>
        <v>402</v>
      </c>
      <c r="W403" t="str">
        <f t="shared" si="186"/>
        <v>[402] = {</v>
      </c>
      <c r="X403" t="str">
        <f t="shared" si="187"/>
        <v xml:space="preserve">["ID"] = 1879139453; </v>
      </c>
      <c r="Y403" t="str">
        <f t="shared" si="188"/>
        <v xml:space="preserve">["ID"] = 1879139453; </v>
      </c>
      <c r="Z403" t="str">
        <f t="shared" si="189"/>
        <v/>
      </c>
      <c r="AA403" t="str">
        <f t="shared" si="190"/>
        <v xml:space="preserve"> (Minstrel)</v>
      </c>
      <c r="AB403" s="1" t="str">
        <f t="shared" si="191"/>
        <v xml:space="preserve">["SAVE_INDEX"] = 268; </v>
      </c>
      <c r="AC403">
        <f>VLOOKUP(D403,Type!A$2:B$16,2,FALSE)</f>
        <v>8</v>
      </c>
      <c r="AD403" t="str">
        <f t="shared" si="192"/>
        <v xml:space="preserve">["TYPE"] =  8; </v>
      </c>
      <c r="AE403" t="str">
        <f t="shared" si="193"/>
        <v xml:space="preserve">["CRV"] = "Class";    </v>
      </c>
      <c r="AF403">
        <f>IF(AND(F403="Class",NOT(ISBLANK(E403))),VLOOKUP(E403,Class!A$1:B$12,2,FALSE),"")</f>
        <v>31</v>
      </c>
      <c r="AG403" t="str">
        <f>IF(AND(F403="Vocation",NOT(ISBLANK(E403))),VLOOKUP(E403,Vocation!A$1:B$8,2,FALSE),"")</f>
        <v/>
      </c>
      <c r="AH403" t="str">
        <f>IF(
  LEN(AF403)=0,
    IF(
    LEN(AG403)=0,
    "  0",
    CONCATENATE(REPT(" ",Vocation!B$12-LEN(AG403)),AG403)),
  CONCATENATE(REPT(" ",Vocation!B$12-LEN(AF403)),AF403))</f>
        <v xml:space="preserve"> 31</v>
      </c>
      <c r="AI403" t="str">
        <f t="shared" si="194"/>
        <v xml:space="preserve">["SUBTYPE"] =  31; </v>
      </c>
      <c r="AJ403" t="str">
        <f t="shared" si="195"/>
        <v xml:space="preserve">                       </v>
      </c>
      <c r="AK403" t="str">
        <f t="shared" si="196"/>
        <v>0</v>
      </c>
      <c r="AL403" t="str">
        <f t="shared" si="197"/>
        <v xml:space="preserve">["VXP"] = 0; </v>
      </c>
      <c r="AM403" t="str">
        <f t="shared" si="198"/>
        <v>20</v>
      </c>
      <c r="AN403" t="str">
        <f t="shared" si="199"/>
        <v xml:space="preserve">["LP"] = 20; </v>
      </c>
      <c r="AO403" t="str">
        <f t="shared" si="200"/>
        <v>0</v>
      </c>
      <c r="AP403" t="str">
        <f t="shared" si="201"/>
        <v xml:space="preserve">["REP"] = 0; </v>
      </c>
      <c r="AQ403">
        <f>IF(LEN(L403)&gt;0,VLOOKUP(L403,Faction!A$2:B$77,2,FALSE),1)</f>
        <v>1</v>
      </c>
      <c r="AR403" t="str">
        <f t="shared" si="202"/>
        <v xml:space="preserve">["FACTION"] = 1; </v>
      </c>
      <c r="AS403" t="str">
        <f t="shared" si="203"/>
        <v xml:space="preserve">["TIER"] = 0; </v>
      </c>
      <c r="AT403" t="str">
        <f t="shared" si="204"/>
        <v xml:space="preserve">["MIN_LVL"] =  "58"; </v>
      </c>
      <c r="AU403" t="str">
        <f t="shared" si="205"/>
        <v/>
      </c>
      <c r="AV403" t="str">
        <f t="shared" si="206"/>
        <v xml:space="preserve">["NAME"] = { ["EN"] = "The Path of the Resolve-watcher"; }; </v>
      </c>
      <c r="AW403" t="str">
        <f t="shared" si="207"/>
        <v xml:space="preserve">["LORE"] = { ["EN"] = "You have begun to follow the Path of the Resolve-watcher. If you follow this path to its end, you will be better able to aid your companions in a prolonged fight, giving them the resolve necessary to meet the challenge they are facing."; }; </v>
      </c>
      <c r="AX403" t="str">
        <f t="shared" si="208"/>
        <v xml:space="preserve">["SUMMARY"] = { ["EN"] = "Complete [58] Echoes of Battle"; }; </v>
      </c>
      <c r="AY403" t="str">
        <f t="shared" si="209"/>
        <v/>
      </c>
      <c r="AZ403" t="str">
        <f t="shared" si="210"/>
        <v>};</v>
      </c>
    </row>
    <row r="404" spans="1:52" x14ac:dyDescent="0.25">
      <c r="A404">
        <v>1879139454</v>
      </c>
      <c r="B404">
        <v>269</v>
      </c>
      <c r="C404" t="s">
        <v>266</v>
      </c>
      <c r="D404" t="s">
        <v>22</v>
      </c>
      <c r="E404" t="s">
        <v>226</v>
      </c>
      <c r="F404" t="s">
        <v>22</v>
      </c>
      <c r="J404">
        <v>20</v>
      </c>
      <c r="M404" t="s">
        <v>271</v>
      </c>
      <c r="N404" t="s">
        <v>2912</v>
      </c>
      <c r="O404">
        <v>0</v>
      </c>
      <c r="P404">
        <v>58</v>
      </c>
      <c r="T404" t="str">
        <f t="shared" si="183"/>
        <v>[403] = {["ID"] = 1879139454; }; -- The Verses of the North (Minstrel)</v>
      </c>
      <c r="U404" s="1" t="str">
        <f t="shared" si="184"/>
        <v>[403] = {["ID"] = 1879139454; ["SAVE_INDEX"] = 269; ["TYPE"] =  8; ["CRV"] = "Class";    ["SUBTYPE"] =  31;                        ["VXP"] = 0; ["LP"] = 20; ["REP"] = 0; ["FACTION"] = 1; ["TIER"] = 0; ["MIN_LVL"] =  "58"; ["NAME"] = { ["EN"] = "The Verses of the North"; }; ["LORE"] = { ["EN"] = "You have heard it whispered that the libraries of Moria yet contain many tomes, while many other volumes were brought by the dwarves seeking to reclaim their ancient realm. One such tome in the libraries of the Iron Garrison is said to be the legendary 'The Verses of the North.' If you can gain enough favour with the Iron Garrison Guards, they may let you have their copy of this book."; }; ["SUMMARY"] = { ["EN"] = "Buy and read The Verses of the North"; }; };</v>
      </c>
      <c r="V404">
        <f t="shared" si="185"/>
        <v>403</v>
      </c>
      <c r="W404" t="str">
        <f t="shared" si="186"/>
        <v>[403] = {</v>
      </c>
      <c r="X404" t="str">
        <f t="shared" si="187"/>
        <v xml:space="preserve">["ID"] = 1879139454; </v>
      </c>
      <c r="Y404" t="str">
        <f t="shared" si="188"/>
        <v xml:space="preserve">["ID"] = 1879139454; </v>
      </c>
      <c r="Z404" t="str">
        <f t="shared" si="189"/>
        <v/>
      </c>
      <c r="AA404" t="str">
        <f t="shared" si="190"/>
        <v xml:space="preserve"> (Minstrel)</v>
      </c>
      <c r="AB404" s="1" t="str">
        <f t="shared" si="191"/>
        <v xml:space="preserve">["SAVE_INDEX"] = 269; </v>
      </c>
      <c r="AC404">
        <f>VLOOKUP(D404,Type!A$2:B$16,2,FALSE)</f>
        <v>8</v>
      </c>
      <c r="AD404" t="str">
        <f t="shared" si="192"/>
        <v xml:space="preserve">["TYPE"] =  8; </v>
      </c>
      <c r="AE404" t="str">
        <f t="shared" si="193"/>
        <v xml:space="preserve">["CRV"] = "Class";    </v>
      </c>
      <c r="AF404">
        <f>IF(AND(F404="Class",NOT(ISBLANK(E404))),VLOOKUP(E404,Class!A$1:B$12,2,FALSE),"")</f>
        <v>31</v>
      </c>
      <c r="AG404" t="str">
        <f>IF(AND(F404="Vocation",NOT(ISBLANK(E404))),VLOOKUP(E404,Vocation!A$1:B$8,2,FALSE),"")</f>
        <v/>
      </c>
      <c r="AH404" t="str">
        <f>IF(
  LEN(AF404)=0,
    IF(
    LEN(AG404)=0,
    "  0",
    CONCATENATE(REPT(" ",Vocation!B$12-LEN(AG404)),AG404)),
  CONCATENATE(REPT(" ",Vocation!B$12-LEN(AF404)),AF404))</f>
        <v xml:space="preserve"> 31</v>
      </c>
      <c r="AI404" t="str">
        <f t="shared" si="194"/>
        <v xml:space="preserve">["SUBTYPE"] =  31; </v>
      </c>
      <c r="AJ404" t="str">
        <f t="shared" si="195"/>
        <v xml:space="preserve">                       </v>
      </c>
      <c r="AK404" t="str">
        <f t="shared" si="196"/>
        <v>0</v>
      </c>
      <c r="AL404" t="str">
        <f t="shared" si="197"/>
        <v xml:space="preserve">["VXP"] = 0; </v>
      </c>
      <c r="AM404" t="str">
        <f t="shared" si="198"/>
        <v>20</v>
      </c>
      <c r="AN404" t="str">
        <f t="shared" si="199"/>
        <v xml:space="preserve">["LP"] = 20; </v>
      </c>
      <c r="AO404" t="str">
        <f t="shared" si="200"/>
        <v>0</v>
      </c>
      <c r="AP404" t="str">
        <f t="shared" si="201"/>
        <v xml:space="preserve">["REP"] = 0; </v>
      </c>
      <c r="AQ404">
        <f>IF(LEN(L404)&gt;0,VLOOKUP(L404,Faction!A$2:B$77,2,FALSE),1)</f>
        <v>1</v>
      </c>
      <c r="AR404" t="str">
        <f t="shared" si="202"/>
        <v xml:space="preserve">["FACTION"] = 1; </v>
      </c>
      <c r="AS404" t="str">
        <f t="shared" si="203"/>
        <v xml:space="preserve">["TIER"] = 0; </v>
      </c>
      <c r="AT404" t="str">
        <f t="shared" si="204"/>
        <v xml:space="preserve">["MIN_LVL"] =  "58"; </v>
      </c>
      <c r="AU404" t="str">
        <f t="shared" si="205"/>
        <v/>
      </c>
      <c r="AV404" t="str">
        <f t="shared" si="206"/>
        <v xml:space="preserve">["NAME"] = { ["EN"] = "The Verses of the North"; }; </v>
      </c>
      <c r="AW404" t="str">
        <f t="shared" si="207"/>
        <v xml:space="preserve">["LORE"] = { ["EN"] = "You have heard it whispered that the libraries of Moria yet contain many tomes, while many other volumes were brought by the dwarves seeking to reclaim their ancient realm. One such tome in the libraries of the Iron Garrison is said to be the legendary 'The Verses of the North.' If you can gain enough favour with the Iron Garrison Guards, they may let you have their copy of this book."; }; </v>
      </c>
      <c r="AX404" t="str">
        <f t="shared" si="208"/>
        <v xml:space="preserve">["SUMMARY"] = { ["EN"] = "Buy and read The Verses of the North"; }; </v>
      </c>
      <c r="AY404" t="str">
        <f t="shared" si="209"/>
        <v/>
      </c>
      <c r="AZ404" t="str">
        <f t="shared" si="210"/>
        <v>};</v>
      </c>
    </row>
    <row r="405" spans="1:52" x14ac:dyDescent="0.25">
      <c r="A405">
        <v>1879101824</v>
      </c>
      <c r="B405">
        <v>270</v>
      </c>
      <c r="C405" t="s">
        <v>279</v>
      </c>
      <c r="D405" t="s">
        <v>22</v>
      </c>
      <c r="E405" t="s">
        <v>226</v>
      </c>
      <c r="F405" t="s">
        <v>22</v>
      </c>
      <c r="I405" t="s">
        <v>279</v>
      </c>
      <c r="J405">
        <v>5</v>
      </c>
      <c r="M405" t="s">
        <v>281</v>
      </c>
      <c r="N405" t="s">
        <v>1977</v>
      </c>
      <c r="O405">
        <v>0</v>
      </c>
      <c r="P405">
        <v>30</v>
      </c>
      <c r="T405" t="str">
        <f t="shared" si="183"/>
        <v>[404] = {["ID"] = 1879101824; }; -- Mentor of Song (Minstrel)</v>
      </c>
      <c r="U405" s="1" t="str">
        <f t="shared" si="184"/>
        <v>[404] = {["ID"] = 1879101824; ["SAVE_INDEX"] = 270; ["TYPE"] =  8; ["CRV"] = "Class";    ["SUBTYPE"] =  31;                        ["VXP"] = 0; ["LP"] =  5; ["REP"] = 0; ["FACTION"] = 1; ["TIER"] = 0; ["MIN_LVL"] =  "30"; ["NAME"] = { ["EN"] = "Mentor of Song"; }; ["LORE"] = { ["EN"] = "You must train pupils in the art of music and song, ensuring that the most ancient traditions of Middle-earth may continue unbroken."; }; ["SUMMARY"] = { ["EN"] = "Teach the art of music to your fellows (3)"; }; ["TITLE"] = { ["EN"] = "Mentor of Song"; }; };</v>
      </c>
      <c r="V405">
        <f t="shared" si="185"/>
        <v>404</v>
      </c>
      <c r="W405" t="str">
        <f t="shared" si="186"/>
        <v>[404] = {</v>
      </c>
      <c r="X405" t="str">
        <f t="shared" si="187"/>
        <v xml:space="preserve">["ID"] = 1879101824; </v>
      </c>
      <c r="Y405" t="str">
        <f t="shared" si="188"/>
        <v xml:space="preserve">["ID"] = 1879101824; </v>
      </c>
      <c r="Z405" t="str">
        <f t="shared" si="189"/>
        <v/>
      </c>
      <c r="AA405" t="str">
        <f t="shared" si="190"/>
        <v xml:space="preserve"> (Minstrel)</v>
      </c>
      <c r="AB405" s="1" t="str">
        <f t="shared" si="191"/>
        <v xml:space="preserve">["SAVE_INDEX"] = 270; </v>
      </c>
      <c r="AC405">
        <f>VLOOKUP(D405,Type!A$2:B$16,2,FALSE)</f>
        <v>8</v>
      </c>
      <c r="AD405" t="str">
        <f t="shared" si="192"/>
        <v xml:space="preserve">["TYPE"] =  8; </v>
      </c>
      <c r="AE405" t="str">
        <f t="shared" si="193"/>
        <v xml:space="preserve">["CRV"] = "Class";    </v>
      </c>
      <c r="AF405">
        <f>IF(AND(F405="Class",NOT(ISBLANK(E405))),VLOOKUP(E405,Class!A$1:B$12,2,FALSE),"")</f>
        <v>31</v>
      </c>
      <c r="AG405" t="str">
        <f>IF(AND(F405="Vocation",NOT(ISBLANK(E405))),VLOOKUP(E405,Vocation!A$1:B$8,2,FALSE),"")</f>
        <v/>
      </c>
      <c r="AH405" t="str">
        <f>IF(
  LEN(AF405)=0,
    IF(
    LEN(AG405)=0,
    "  0",
    CONCATENATE(REPT(" ",Vocation!B$12-LEN(AG405)),AG405)),
  CONCATENATE(REPT(" ",Vocation!B$12-LEN(AF405)),AF405))</f>
        <v xml:space="preserve"> 31</v>
      </c>
      <c r="AI405" t="str">
        <f t="shared" si="194"/>
        <v xml:space="preserve">["SUBTYPE"] =  31; </v>
      </c>
      <c r="AJ405" t="str">
        <f t="shared" si="195"/>
        <v xml:space="preserve">                       </v>
      </c>
      <c r="AK405" t="str">
        <f t="shared" si="196"/>
        <v>0</v>
      </c>
      <c r="AL405" t="str">
        <f t="shared" si="197"/>
        <v xml:space="preserve">["VXP"] = 0; </v>
      </c>
      <c r="AM405" t="str">
        <f t="shared" si="198"/>
        <v>5</v>
      </c>
      <c r="AN405" t="str">
        <f t="shared" si="199"/>
        <v xml:space="preserve">["LP"] =  5; </v>
      </c>
      <c r="AO405" t="str">
        <f t="shared" si="200"/>
        <v>0</v>
      </c>
      <c r="AP405" t="str">
        <f t="shared" si="201"/>
        <v xml:space="preserve">["REP"] = 0; </v>
      </c>
      <c r="AQ405">
        <f>IF(LEN(L405)&gt;0,VLOOKUP(L405,Faction!A$2:B$77,2,FALSE),1)</f>
        <v>1</v>
      </c>
      <c r="AR405" t="str">
        <f t="shared" si="202"/>
        <v xml:space="preserve">["FACTION"] = 1; </v>
      </c>
      <c r="AS405" t="str">
        <f t="shared" si="203"/>
        <v xml:space="preserve">["TIER"] = 0; </v>
      </c>
      <c r="AT405" t="str">
        <f t="shared" si="204"/>
        <v xml:space="preserve">["MIN_LVL"] =  "30"; </v>
      </c>
      <c r="AU405" t="str">
        <f t="shared" si="205"/>
        <v/>
      </c>
      <c r="AV405" t="str">
        <f t="shared" si="206"/>
        <v xml:space="preserve">["NAME"] = { ["EN"] = "Mentor of Song"; }; </v>
      </c>
      <c r="AW405" t="str">
        <f t="shared" si="207"/>
        <v xml:space="preserve">["LORE"] = { ["EN"] = "You must train pupils in the art of music and song, ensuring that the most ancient traditions of Middle-earth may continue unbroken."; }; </v>
      </c>
      <c r="AX405" t="str">
        <f t="shared" si="208"/>
        <v xml:space="preserve">["SUMMARY"] = { ["EN"] = "Teach the art of music to your fellows (3)"; }; </v>
      </c>
      <c r="AY405" t="str">
        <f t="shared" si="209"/>
        <v xml:space="preserve">["TITLE"] = { ["EN"] = "Mentor of Song"; }; </v>
      </c>
      <c r="AZ405" t="str">
        <f t="shared" si="210"/>
        <v>};</v>
      </c>
    </row>
    <row r="406" spans="1:52" x14ac:dyDescent="0.25">
      <c r="A406">
        <v>1879101825</v>
      </c>
      <c r="B406">
        <v>271</v>
      </c>
      <c r="C406" t="s">
        <v>280</v>
      </c>
      <c r="D406" t="s">
        <v>22</v>
      </c>
      <c r="E406" t="s">
        <v>226</v>
      </c>
      <c r="F406" t="s">
        <v>22</v>
      </c>
      <c r="I406" t="s">
        <v>280</v>
      </c>
      <c r="J406">
        <v>5</v>
      </c>
      <c r="M406" t="s">
        <v>282</v>
      </c>
      <c r="N406" t="s">
        <v>1978</v>
      </c>
      <c r="O406">
        <v>0</v>
      </c>
      <c r="P406">
        <v>30</v>
      </c>
      <c r="T406" t="str">
        <f t="shared" si="183"/>
        <v>[405] = {["ID"] = 1879101825; }; -- Exemplar of Song (Minstrel)</v>
      </c>
      <c r="U406" s="1" t="str">
        <f t="shared" si="184"/>
        <v>[405] = {["ID"] = 1879101825; ["SAVE_INDEX"] = 271; ["TYPE"] =  8; ["CRV"] = "Class";    ["SUBTYPE"] =  31;                        ["VXP"] = 0; ["LP"] =  5; ["REP"] = 0; ["FACTION"] = 1; ["TIER"] = 0; ["MIN_LVL"] =  "30"; ["NAME"] = { ["EN"] = "Exemplar of Song"; }; ["LORE"] = { ["EN"] = "You must further your tutoring of students who will follow the tradition and art of music in Middle-earth."; }; ["SUMMARY"] = { ["EN"] = "Further teach the art of music and song (9)"; }; ["TITLE"] = { ["EN"] = "Exemplar of Song"; }; };</v>
      </c>
      <c r="V406">
        <f t="shared" si="185"/>
        <v>405</v>
      </c>
      <c r="W406" t="str">
        <f t="shared" si="186"/>
        <v>[405] = {</v>
      </c>
      <c r="X406" t="str">
        <f t="shared" si="187"/>
        <v xml:space="preserve">["ID"] = 1879101825; </v>
      </c>
      <c r="Y406" t="str">
        <f t="shared" si="188"/>
        <v xml:space="preserve">["ID"] = 1879101825; </v>
      </c>
      <c r="Z406" t="str">
        <f t="shared" si="189"/>
        <v/>
      </c>
      <c r="AA406" t="str">
        <f t="shared" si="190"/>
        <v xml:space="preserve"> (Minstrel)</v>
      </c>
      <c r="AB406" s="1" t="str">
        <f t="shared" si="191"/>
        <v xml:space="preserve">["SAVE_INDEX"] = 271; </v>
      </c>
      <c r="AC406">
        <f>VLOOKUP(D406,Type!A$2:B$16,2,FALSE)</f>
        <v>8</v>
      </c>
      <c r="AD406" t="str">
        <f t="shared" si="192"/>
        <v xml:space="preserve">["TYPE"] =  8; </v>
      </c>
      <c r="AE406" t="str">
        <f t="shared" si="193"/>
        <v xml:space="preserve">["CRV"] = "Class";    </v>
      </c>
      <c r="AF406">
        <f>IF(AND(F406="Class",NOT(ISBLANK(E406))),VLOOKUP(E406,Class!A$1:B$12,2,FALSE),"")</f>
        <v>31</v>
      </c>
      <c r="AG406" t="str">
        <f>IF(AND(F406="Vocation",NOT(ISBLANK(E406))),VLOOKUP(E406,Vocation!A$1:B$8,2,FALSE),"")</f>
        <v/>
      </c>
      <c r="AH406" t="str">
        <f>IF(
  LEN(AF406)=0,
    IF(
    LEN(AG406)=0,
    "  0",
    CONCATENATE(REPT(" ",Vocation!B$12-LEN(AG406)),AG406)),
  CONCATENATE(REPT(" ",Vocation!B$12-LEN(AF406)),AF406))</f>
        <v xml:space="preserve"> 31</v>
      </c>
      <c r="AI406" t="str">
        <f t="shared" si="194"/>
        <v xml:space="preserve">["SUBTYPE"] =  31; </v>
      </c>
      <c r="AJ406" t="str">
        <f t="shared" si="195"/>
        <v xml:space="preserve">                       </v>
      </c>
      <c r="AK406" t="str">
        <f t="shared" si="196"/>
        <v>0</v>
      </c>
      <c r="AL406" t="str">
        <f t="shared" si="197"/>
        <v xml:space="preserve">["VXP"] = 0; </v>
      </c>
      <c r="AM406" t="str">
        <f t="shared" si="198"/>
        <v>5</v>
      </c>
      <c r="AN406" t="str">
        <f t="shared" si="199"/>
        <v xml:space="preserve">["LP"] =  5; </v>
      </c>
      <c r="AO406" t="str">
        <f t="shared" si="200"/>
        <v>0</v>
      </c>
      <c r="AP406" t="str">
        <f t="shared" si="201"/>
        <v xml:space="preserve">["REP"] = 0; </v>
      </c>
      <c r="AQ406">
        <f>IF(LEN(L406)&gt;0,VLOOKUP(L406,Faction!A$2:B$77,2,FALSE),1)</f>
        <v>1</v>
      </c>
      <c r="AR406" t="str">
        <f t="shared" si="202"/>
        <v xml:space="preserve">["FACTION"] = 1; </v>
      </c>
      <c r="AS406" t="str">
        <f t="shared" si="203"/>
        <v xml:space="preserve">["TIER"] = 0; </v>
      </c>
      <c r="AT406" t="str">
        <f t="shared" si="204"/>
        <v xml:space="preserve">["MIN_LVL"] =  "30"; </v>
      </c>
      <c r="AU406" t="str">
        <f t="shared" si="205"/>
        <v/>
      </c>
      <c r="AV406" t="str">
        <f t="shared" si="206"/>
        <v xml:space="preserve">["NAME"] = { ["EN"] = "Exemplar of Song"; }; </v>
      </c>
      <c r="AW406" t="str">
        <f t="shared" si="207"/>
        <v xml:space="preserve">["LORE"] = { ["EN"] = "You must further your tutoring of students who will follow the tradition and art of music in Middle-earth."; }; </v>
      </c>
      <c r="AX406" t="str">
        <f t="shared" si="208"/>
        <v xml:space="preserve">["SUMMARY"] = { ["EN"] = "Further teach the art of music and song (9)"; }; </v>
      </c>
      <c r="AY406" t="str">
        <f t="shared" si="209"/>
        <v xml:space="preserve">["TITLE"] = { ["EN"] = "Exemplar of Song"; }; </v>
      </c>
      <c r="AZ406" t="str">
        <f t="shared" si="210"/>
        <v>};</v>
      </c>
    </row>
    <row r="407" spans="1:52" x14ac:dyDescent="0.25">
      <c r="A407">
        <v>1879144730</v>
      </c>
      <c r="B407">
        <v>272</v>
      </c>
      <c r="C407" t="s">
        <v>479</v>
      </c>
      <c r="D407" t="s">
        <v>22</v>
      </c>
      <c r="E407" t="s">
        <v>291</v>
      </c>
      <c r="F407" t="s">
        <v>22</v>
      </c>
      <c r="J407">
        <v>10</v>
      </c>
      <c r="M407" t="s">
        <v>3118</v>
      </c>
      <c r="N407" t="s">
        <v>2905</v>
      </c>
      <c r="O407">
        <v>0</v>
      </c>
      <c r="P407">
        <v>39</v>
      </c>
      <c r="T407" t="str">
        <f t="shared" si="183"/>
        <v>[406] = {["ID"] = 1879144730; }; -- Thunder and Flame (Rune-keeper)</v>
      </c>
      <c r="U407" s="1" t="str">
        <f t="shared" si="184"/>
        <v>[406] = {["ID"] = 1879144730; ["SAVE_INDEX"] = 272; ["TYPE"] =  8; ["CRV"] = "Class";    ["SUBTYPE"] = 193;                        ["VXP"] = 0; ["LP"] = 10; ["REP"] = 0; ["FACTION"] = 1; ["TIER"] = 0; ["MIN_LVL"] =  "39"; ["NAME"] = { ["EN"] = "Thunder and Flame"; }; ["LORE"] = { ["EN"] = "The first four pages of this book can be found on enemies scattered across Angmar, Eregion, and Moria. The last four pages of this book can be found on enemies scattered across Forochel, Moria, and the Misty Mountains. Thunder and Flame was scribed by a Rune-keeper of ancient Khazad-dûm, known to have been an advisor to King Durin himself. It is said that this ancient tome held many secrets of the Angerthas, passed down from the earliest days in the First Age. It speaks at length of the subtleties of the Cirth script, and how to draw forth the powers of the elements: of fire and storm and winter's chill, for use against one's enemies. In the end, however, even this vastly complex might was not enough to sate the greed of the dwarves, nor prevent the destruction wrought upon Moria by the awakening of the ancient evil that slumbered in the deep."; }; ["SUMMARY"] = { ["EN"] = "Buy Thunder and Flame from a Rune-keeper Trainer and find the missing pages (8)"; }; };</v>
      </c>
      <c r="V407">
        <f t="shared" si="185"/>
        <v>406</v>
      </c>
      <c r="W407" t="str">
        <f t="shared" si="186"/>
        <v>[406] = {</v>
      </c>
      <c r="X407" t="str">
        <f t="shared" si="187"/>
        <v xml:space="preserve">["ID"] = 1879144730; </v>
      </c>
      <c r="Y407" t="str">
        <f t="shared" si="188"/>
        <v xml:space="preserve">["ID"] = 1879144730; </v>
      </c>
      <c r="Z407" t="str">
        <f t="shared" si="189"/>
        <v/>
      </c>
      <c r="AA407" t="str">
        <f t="shared" si="190"/>
        <v xml:space="preserve"> (Rune-keeper)</v>
      </c>
      <c r="AB407" s="1" t="str">
        <f t="shared" si="191"/>
        <v xml:space="preserve">["SAVE_INDEX"] = 272; </v>
      </c>
      <c r="AC407">
        <f>VLOOKUP(D407,Type!A$2:B$16,2,FALSE)</f>
        <v>8</v>
      </c>
      <c r="AD407" t="str">
        <f t="shared" si="192"/>
        <v xml:space="preserve">["TYPE"] =  8; </v>
      </c>
      <c r="AE407" t="str">
        <f t="shared" si="193"/>
        <v xml:space="preserve">["CRV"] = "Class";    </v>
      </c>
      <c r="AF407">
        <f>IF(AND(F407="Class",NOT(ISBLANK(E407))),VLOOKUP(E407,Class!A$1:B$12,2,FALSE),"")</f>
        <v>193</v>
      </c>
      <c r="AG407" t="str">
        <f>IF(AND(F407="Vocation",NOT(ISBLANK(E407))),VLOOKUP(E407,Vocation!A$1:B$8,2,FALSE),"")</f>
        <v/>
      </c>
      <c r="AH407" t="str">
        <f>IF(
  LEN(AF407)=0,
    IF(
    LEN(AG407)=0,
    "  0",
    CONCATENATE(REPT(" ",Vocation!B$12-LEN(AG407)),AG407)),
  CONCATENATE(REPT(" ",Vocation!B$12-LEN(AF407)),AF407))</f>
        <v>193</v>
      </c>
      <c r="AI407" t="str">
        <f t="shared" si="194"/>
        <v xml:space="preserve">["SUBTYPE"] = 193; </v>
      </c>
      <c r="AJ407" t="str">
        <f t="shared" si="195"/>
        <v xml:space="preserve">                       </v>
      </c>
      <c r="AK407" t="str">
        <f t="shared" si="196"/>
        <v>0</v>
      </c>
      <c r="AL407" t="str">
        <f t="shared" si="197"/>
        <v xml:space="preserve">["VXP"] = 0; </v>
      </c>
      <c r="AM407" t="str">
        <f t="shared" si="198"/>
        <v>10</v>
      </c>
      <c r="AN407" t="str">
        <f t="shared" si="199"/>
        <v xml:space="preserve">["LP"] = 10; </v>
      </c>
      <c r="AO407" t="str">
        <f t="shared" si="200"/>
        <v>0</v>
      </c>
      <c r="AP407" t="str">
        <f t="shared" si="201"/>
        <v xml:space="preserve">["REP"] = 0; </v>
      </c>
      <c r="AQ407">
        <f>IF(LEN(L407)&gt;0,VLOOKUP(L407,Faction!A$2:B$77,2,FALSE),1)</f>
        <v>1</v>
      </c>
      <c r="AR407" t="str">
        <f t="shared" si="202"/>
        <v xml:space="preserve">["FACTION"] = 1; </v>
      </c>
      <c r="AS407" t="str">
        <f t="shared" si="203"/>
        <v xml:space="preserve">["TIER"] = 0; </v>
      </c>
      <c r="AT407" t="str">
        <f t="shared" si="204"/>
        <v xml:space="preserve">["MIN_LVL"] =  "39"; </v>
      </c>
      <c r="AU407" t="str">
        <f t="shared" si="205"/>
        <v/>
      </c>
      <c r="AV407" t="str">
        <f t="shared" si="206"/>
        <v xml:space="preserve">["NAME"] = { ["EN"] = "Thunder and Flame"; }; </v>
      </c>
      <c r="AW407" t="str">
        <f t="shared" si="207"/>
        <v xml:space="preserve">["LORE"] = { ["EN"] = "The first four pages of this book can be found on enemies scattered across Angmar, Eregion, and Moria. The last four pages of this book can be found on enemies scattered across Forochel, Moria, and the Misty Mountains. Thunder and Flame was scribed by a Rune-keeper of ancient Khazad-dûm, known to have been an advisor to King Durin himself. It is said that this ancient tome held many secrets of the Angerthas, passed down from the earliest days in the First Age. It speaks at length of the subtleties of the Cirth script, and how to draw forth the powers of the elements: of fire and storm and winter's chill, for use against one's enemies. In the end, however, even this vastly complex might was not enough to sate the greed of the dwarves, nor prevent the destruction wrought upon Moria by the awakening of the ancient evil that slumbered in the deep."; }; </v>
      </c>
      <c r="AX407" t="str">
        <f t="shared" si="208"/>
        <v xml:space="preserve">["SUMMARY"] = { ["EN"] = "Buy Thunder and Flame from a Rune-keeper Trainer and find the missing pages (8)"; }; </v>
      </c>
      <c r="AY407" t="str">
        <f t="shared" si="209"/>
        <v/>
      </c>
      <c r="AZ407" t="str">
        <f t="shared" si="210"/>
        <v>};</v>
      </c>
    </row>
    <row r="408" spans="1:52" x14ac:dyDescent="0.25">
      <c r="A408">
        <v>1879144732</v>
      </c>
      <c r="B408">
        <v>273</v>
      </c>
      <c r="C408" t="s">
        <v>480</v>
      </c>
      <c r="D408" t="s">
        <v>22</v>
      </c>
      <c r="E408" t="s">
        <v>291</v>
      </c>
      <c r="F408" t="s">
        <v>22</v>
      </c>
      <c r="J408">
        <v>10</v>
      </c>
      <c r="M408" t="s">
        <v>3119</v>
      </c>
      <c r="N408" t="s">
        <v>2043</v>
      </c>
      <c r="O408">
        <v>0</v>
      </c>
      <c r="P408">
        <v>39</v>
      </c>
      <c r="T408" t="str">
        <f t="shared" si="183"/>
        <v>[407] = {["ID"] = 1879144732; }; -- Whispers in the Dark (Rune-keeper)</v>
      </c>
      <c r="U408" s="1" t="str">
        <f t="shared" si="184"/>
        <v>[407] = {["ID"] = 1879144732; ["SAVE_INDEX"] = 273; ["TYPE"] =  8; ["CRV"] = "Class";    ["SUBTYPE"] = 193;                        ["VXP"] = 0; ["LP"] = 10; ["REP"] = 0; ["FACTION"] = 1; ["TIER"] = 0; ["MIN_LVL"] =  "39"; ["NAME"] = { ["EN"] = "Whispers in the Dark"; }; ["LORE"] = { ["EN"] = "The first four pages of this book can be found on enemies scattered across Angmar, Eregion, and Moria. The last four pages of this book can be found on enemies scattered across Forochel, Moria, and the Misty Mountains. 'Whispers in the Dark,' one of the strangest books ever written, was actually penned by a Rune-keeper of the race of Man, not an Elf or dwarf. He hailed from Rhudaur not long before its fall in the war between Arnor and the forces of the Witch-king. Its pages discuss the powers of the class no Man has ever been able to follow, much less master. The writing is mad, scribbled in wild, uneven runes in a disorganized manner upon stained pages, many of which are loose leaves simply stuffed into the book. The writer was driven to madness by seeking the secrets of Rune-craft, but rumour has it that great and terrible discoveries were recorded in this text. The book's spine is cracked and weak, and only the first half of its pages cling, yellowed and fragile, to this withered binding. Elrond would yearn to know what the lost pages contain."; }; ["SUMMARY"] = { ["EN"] = "Buy Whispers in the Dark from a Rune-keeper Trainer and find the missing pages (8)"; }; };</v>
      </c>
      <c r="V408">
        <f t="shared" si="185"/>
        <v>407</v>
      </c>
      <c r="W408" t="str">
        <f t="shared" si="186"/>
        <v>[407] = {</v>
      </c>
      <c r="X408" t="str">
        <f t="shared" si="187"/>
        <v xml:space="preserve">["ID"] = 1879144732; </v>
      </c>
      <c r="Y408" t="str">
        <f t="shared" si="188"/>
        <v xml:space="preserve">["ID"] = 1879144732; </v>
      </c>
      <c r="Z408" t="str">
        <f t="shared" si="189"/>
        <v/>
      </c>
      <c r="AA408" t="str">
        <f t="shared" si="190"/>
        <v xml:space="preserve"> (Rune-keeper)</v>
      </c>
      <c r="AB408" s="1" t="str">
        <f t="shared" si="191"/>
        <v xml:space="preserve">["SAVE_INDEX"] = 273; </v>
      </c>
      <c r="AC408">
        <f>VLOOKUP(D408,Type!A$2:B$16,2,FALSE)</f>
        <v>8</v>
      </c>
      <c r="AD408" t="str">
        <f t="shared" si="192"/>
        <v xml:space="preserve">["TYPE"] =  8; </v>
      </c>
      <c r="AE408" t="str">
        <f t="shared" si="193"/>
        <v xml:space="preserve">["CRV"] = "Class";    </v>
      </c>
      <c r="AF408">
        <f>IF(AND(F408="Class",NOT(ISBLANK(E408))),VLOOKUP(E408,Class!A$1:B$12,2,FALSE),"")</f>
        <v>193</v>
      </c>
      <c r="AG408" t="str">
        <f>IF(AND(F408="Vocation",NOT(ISBLANK(E408))),VLOOKUP(E408,Vocation!A$1:B$8,2,FALSE),"")</f>
        <v/>
      </c>
      <c r="AH408" t="str">
        <f>IF(
  LEN(AF408)=0,
    IF(
    LEN(AG408)=0,
    "  0",
    CONCATENATE(REPT(" ",Vocation!B$12-LEN(AG408)),AG408)),
  CONCATENATE(REPT(" ",Vocation!B$12-LEN(AF408)),AF408))</f>
        <v>193</v>
      </c>
      <c r="AI408" t="str">
        <f t="shared" si="194"/>
        <v xml:space="preserve">["SUBTYPE"] = 193; </v>
      </c>
      <c r="AJ408" t="str">
        <f t="shared" si="195"/>
        <v xml:space="preserve">                       </v>
      </c>
      <c r="AK408" t="str">
        <f t="shared" si="196"/>
        <v>0</v>
      </c>
      <c r="AL408" t="str">
        <f t="shared" si="197"/>
        <v xml:space="preserve">["VXP"] = 0; </v>
      </c>
      <c r="AM408" t="str">
        <f t="shared" si="198"/>
        <v>10</v>
      </c>
      <c r="AN408" t="str">
        <f t="shared" si="199"/>
        <v xml:space="preserve">["LP"] = 10; </v>
      </c>
      <c r="AO408" t="str">
        <f t="shared" si="200"/>
        <v>0</v>
      </c>
      <c r="AP408" t="str">
        <f t="shared" si="201"/>
        <v xml:space="preserve">["REP"] = 0; </v>
      </c>
      <c r="AQ408">
        <f>IF(LEN(L408)&gt;0,VLOOKUP(L408,Faction!A$2:B$77,2,FALSE),1)</f>
        <v>1</v>
      </c>
      <c r="AR408" t="str">
        <f t="shared" si="202"/>
        <v xml:space="preserve">["FACTION"] = 1; </v>
      </c>
      <c r="AS408" t="str">
        <f t="shared" si="203"/>
        <v xml:space="preserve">["TIER"] = 0; </v>
      </c>
      <c r="AT408" t="str">
        <f t="shared" si="204"/>
        <v xml:space="preserve">["MIN_LVL"] =  "39"; </v>
      </c>
      <c r="AU408" t="str">
        <f t="shared" si="205"/>
        <v/>
      </c>
      <c r="AV408" t="str">
        <f t="shared" si="206"/>
        <v xml:space="preserve">["NAME"] = { ["EN"] = "Whispers in the Dark"; }; </v>
      </c>
      <c r="AW408" t="str">
        <f t="shared" si="207"/>
        <v xml:space="preserve">["LORE"] = { ["EN"] = "The first four pages of this book can be found on enemies scattered across Angmar, Eregion, and Moria. The last four pages of this book can be found on enemies scattered across Forochel, Moria, and the Misty Mountains. 'Whispers in the Dark,' one of the strangest books ever written, was actually penned by a Rune-keeper of the race of Man, not an Elf or dwarf. He hailed from Rhudaur not long before its fall in the war between Arnor and the forces of the Witch-king. Its pages discuss the powers of the class no Man has ever been able to follow, much less master. The writing is mad, scribbled in wild, uneven runes in a disorganized manner upon stained pages, many of which are loose leaves simply stuffed into the book. The writer was driven to madness by seeking the secrets of Rune-craft, but rumour has it that great and terrible discoveries were recorded in this text. The book's spine is cracked and weak, and only the first half of its pages cling, yellowed and fragile, to this withered binding. Elrond would yearn to know what the lost pages contain."; }; </v>
      </c>
      <c r="AX408" t="str">
        <f t="shared" si="208"/>
        <v xml:space="preserve">["SUMMARY"] = { ["EN"] = "Buy Whispers in the Dark from a Rune-keeper Trainer and find the missing pages (8)"; }; </v>
      </c>
      <c r="AY408" t="str">
        <f t="shared" si="209"/>
        <v/>
      </c>
      <c r="AZ408" t="str">
        <f t="shared" si="210"/>
        <v>};</v>
      </c>
    </row>
    <row r="409" spans="1:52" x14ac:dyDescent="0.25">
      <c r="A409">
        <v>1879144731</v>
      </c>
      <c r="B409">
        <v>274</v>
      </c>
      <c r="C409" t="s">
        <v>481</v>
      </c>
      <c r="D409" t="s">
        <v>22</v>
      </c>
      <c r="E409" t="s">
        <v>291</v>
      </c>
      <c r="F409" t="s">
        <v>22</v>
      </c>
      <c r="J409">
        <v>10</v>
      </c>
      <c r="M409" t="s">
        <v>3120</v>
      </c>
      <c r="N409" t="s">
        <v>2042</v>
      </c>
      <c r="O409">
        <v>0</v>
      </c>
      <c r="P409">
        <v>39</v>
      </c>
      <c r="T409" t="str">
        <f t="shared" si="183"/>
        <v>[408] = {["ID"] = 1879144731; }; -- Golu o Maeth (Rune-keeper)</v>
      </c>
      <c r="U409" s="1" t="str">
        <f t="shared" si="184"/>
        <v>[408] = {["ID"] = 1879144731; ["SAVE_INDEX"] = 274; ["TYPE"] =  8; ["CRV"] = "Class";    ["SUBTYPE"] = 193;                        ["VXP"] = 0; ["LP"] = 10; ["REP"] = 0; ["FACTION"] = 1; ["TIER"] = 0; ["MIN_LVL"] =  "39"; ["NAME"] = { ["EN"] = "Golu o Maeth"; }; ["LORE"] = { ["EN"] = "The first four pages of this book can be found on enemies scattered across Angmar, Eregion, and Moria. The last four pages of this book can be found on enemies scattered across Forochel, Moria, and the Misty Mountains. Golu o Maeth was composed, it is said, by a great scholar of ancient Doriath. It is one of the oldest translations of the fundamentals of Rune-craft, an examination of the Tengwar in particular and their relationship to the powers of combat. This lore was thought lost after the destruction of Beleriand, though rumours persisted that at least one copy was brought east of the Ered Luin before then. Age has not been kind to this volume, however, and many of its pages have crumbled to dust. Even so, Elrond of Rivendell would certainly regard it as a relic beyond compare."; }; ["SUMMARY"] = { ["EN"] = "Buy Golu o Maeth from a Rune-keeper Trainer and find the missing pages (8)"; }; };</v>
      </c>
      <c r="V409">
        <f t="shared" si="185"/>
        <v>408</v>
      </c>
      <c r="W409" t="str">
        <f t="shared" si="186"/>
        <v>[408] = {</v>
      </c>
      <c r="X409" t="str">
        <f t="shared" si="187"/>
        <v xml:space="preserve">["ID"] = 1879144731; </v>
      </c>
      <c r="Y409" t="str">
        <f t="shared" si="188"/>
        <v xml:space="preserve">["ID"] = 1879144731; </v>
      </c>
      <c r="Z409" t="str">
        <f t="shared" si="189"/>
        <v/>
      </c>
      <c r="AA409" t="str">
        <f t="shared" si="190"/>
        <v xml:space="preserve"> (Rune-keeper)</v>
      </c>
      <c r="AB409" s="1" t="str">
        <f t="shared" si="191"/>
        <v xml:space="preserve">["SAVE_INDEX"] = 274; </v>
      </c>
      <c r="AC409">
        <f>VLOOKUP(D409,Type!A$2:B$16,2,FALSE)</f>
        <v>8</v>
      </c>
      <c r="AD409" t="str">
        <f t="shared" si="192"/>
        <v xml:space="preserve">["TYPE"] =  8; </v>
      </c>
      <c r="AE409" t="str">
        <f t="shared" si="193"/>
        <v xml:space="preserve">["CRV"] = "Class";    </v>
      </c>
      <c r="AF409">
        <f>IF(AND(F409="Class",NOT(ISBLANK(E409))),VLOOKUP(E409,Class!A$1:B$12,2,FALSE),"")</f>
        <v>193</v>
      </c>
      <c r="AG409" t="str">
        <f>IF(AND(F409="Vocation",NOT(ISBLANK(E409))),VLOOKUP(E409,Vocation!A$1:B$8,2,FALSE),"")</f>
        <v/>
      </c>
      <c r="AH409" t="str">
        <f>IF(
  LEN(AF409)=0,
    IF(
    LEN(AG409)=0,
    "  0",
    CONCATENATE(REPT(" ",Vocation!B$12-LEN(AG409)),AG409)),
  CONCATENATE(REPT(" ",Vocation!B$12-LEN(AF409)),AF409))</f>
        <v>193</v>
      </c>
      <c r="AI409" t="str">
        <f t="shared" si="194"/>
        <v xml:space="preserve">["SUBTYPE"] = 193; </v>
      </c>
      <c r="AJ409" t="str">
        <f t="shared" si="195"/>
        <v xml:space="preserve">                       </v>
      </c>
      <c r="AK409" t="str">
        <f t="shared" si="196"/>
        <v>0</v>
      </c>
      <c r="AL409" t="str">
        <f t="shared" si="197"/>
        <v xml:space="preserve">["VXP"] = 0; </v>
      </c>
      <c r="AM409" t="str">
        <f t="shared" si="198"/>
        <v>10</v>
      </c>
      <c r="AN409" t="str">
        <f t="shared" si="199"/>
        <v xml:space="preserve">["LP"] = 10; </v>
      </c>
      <c r="AO409" t="str">
        <f t="shared" si="200"/>
        <v>0</v>
      </c>
      <c r="AP409" t="str">
        <f t="shared" si="201"/>
        <v xml:space="preserve">["REP"] = 0; </v>
      </c>
      <c r="AQ409">
        <f>IF(LEN(L409)&gt;0,VLOOKUP(L409,Faction!A$2:B$77,2,FALSE),1)</f>
        <v>1</v>
      </c>
      <c r="AR409" t="str">
        <f t="shared" si="202"/>
        <v xml:space="preserve">["FACTION"] = 1; </v>
      </c>
      <c r="AS409" t="str">
        <f t="shared" si="203"/>
        <v xml:space="preserve">["TIER"] = 0; </v>
      </c>
      <c r="AT409" t="str">
        <f t="shared" si="204"/>
        <v xml:space="preserve">["MIN_LVL"] =  "39"; </v>
      </c>
      <c r="AU409" t="str">
        <f t="shared" si="205"/>
        <v/>
      </c>
      <c r="AV409" t="str">
        <f t="shared" si="206"/>
        <v xml:space="preserve">["NAME"] = { ["EN"] = "Golu o Maeth"; }; </v>
      </c>
      <c r="AW409" t="str">
        <f t="shared" si="207"/>
        <v xml:space="preserve">["LORE"] = { ["EN"] = "The first four pages of this book can be found on enemies scattered across Angmar, Eregion, and Moria. The last four pages of this book can be found on enemies scattered across Forochel, Moria, and the Misty Mountains. Golu o Maeth was composed, it is said, by a great scholar of ancient Doriath. It is one of the oldest translations of the fundamentals of Rune-craft, an examination of the Tengwar in particular and their relationship to the powers of combat. This lore was thought lost after the destruction of Beleriand, though rumours persisted that at least one copy was brought east of the Ered Luin before then. Age has not been kind to this volume, however, and many of its pages have crumbled to dust. Even so, Elrond of Rivendell would certainly regard it as a relic beyond compare."; }; </v>
      </c>
      <c r="AX409" t="str">
        <f t="shared" si="208"/>
        <v xml:space="preserve">["SUMMARY"] = { ["EN"] = "Buy Golu o Maeth from a Rune-keeper Trainer and find the missing pages (8)"; }; </v>
      </c>
      <c r="AY409" t="str">
        <f t="shared" si="209"/>
        <v/>
      </c>
      <c r="AZ409" t="str">
        <f t="shared" si="210"/>
        <v>};</v>
      </c>
    </row>
    <row r="410" spans="1:52" x14ac:dyDescent="0.25">
      <c r="A410">
        <v>1879139456</v>
      </c>
      <c r="C410" t="s">
        <v>3555</v>
      </c>
      <c r="D410" t="s">
        <v>22</v>
      </c>
      <c r="E410" t="s">
        <v>291</v>
      </c>
      <c r="F410" t="s">
        <v>22</v>
      </c>
      <c r="J410">
        <v>20</v>
      </c>
      <c r="M410" t="s">
        <v>3556</v>
      </c>
      <c r="N410" t="s">
        <v>3557</v>
      </c>
      <c r="O410">
        <v>0</v>
      </c>
      <c r="P410">
        <v>58</v>
      </c>
      <c r="T410" t="str">
        <f t="shared" si="183"/>
        <v>[409] = {["ID"] = 1879139456; }; -- The Path of the Restoring Rune (Rune-keeper)</v>
      </c>
      <c r="U410" s="1" t="str">
        <f t="shared" si="184"/>
        <v>[409] = {["ID"] = 1879139456; ["TYPE"] =  8; ["CRV"] = "Class";    ["SUBTYPE"] = 193;                        ["VXP"] = 0; ["LP"] = 20; ["REP"] = 0; ["FACTION"] = 1; ["TIER"] = 0; ["MIN_LVL"] =  "58"; ["NAME"] = { ["EN"] = "The Path of the Restoring Rune"; }; ["LORE"] = { ["EN"] = "You have begun to follow the Path of the Restoring Rune. If you follow this path to its end, you will gain greater insight into various runes, allowing you to be more of a strengthening aid to your companions in difficult fights."; }; ["SUMMARY"] = { ["EN"] = "Complete quests 'Prelude to Hope', 'Rousing Words', and 'A Rune of Restoration'."; }; };</v>
      </c>
      <c r="V410">
        <f t="shared" si="185"/>
        <v>409</v>
      </c>
      <c r="W410" t="str">
        <f t="shared" si="186"/>
        <v>[409] = {</v>
      </c>
      <c r="X410" t="str">
        <f t="shared" si="187"/>
        <v xml:space="preserve">["ID"] = 1879139456; </v>
      </c>
      <c r="Y410" t="str">
        <f t="shared" si="188"/>
        <v xml:space="preserve">["ID"] = 1879139456; </v>
      </c>
      <c r="Z410" t="str">
        <f t="shared" si="189"/>
        <v/>
      </c>
      <c r="AA410" t="str">
        <f t="shared" si="190"/>
        <v xml:space="preserve"> (Rune-keeper)</v>
      </c>
      <c r="AB410" s="1" t="str">
        <f t="shared" si="191"/>
        <v/>
      </c>
      <c r="AC410">
        <f>VLOOKUP(D410,Type!A$2:B$16,2,FALSE)</f>
        <v>8</v>
      </c>
      <c r="AD410" t="str">
        <f t="shared" si="192"/>
        <v xml:space="preserve">["TYPE"] =  8; </v>
      </c>
      <c r="AE410" t="str">
        <f t="shared" si="193"/>
        <v xml:space="preserve">["CRV"] = "Class";    </v>
      </c>
      <c r="AF410">
        <f>IF(AND(F410="Class",NOT(ISBLANK(E410))),VLOOKUP(E410,Class!A$1:B$12,2,FALSE),"")</f>
        <v>193</v>
      </c>
      <c r="AG410" t="str">
        <f>IF(AND(F410="Vocation",NOT(ISBLANK(E410))),VLOOKUP(E410,Vocation!A$1:B$8,2,FALSE),"")</f>
        <v/>
      </c>
      <c r="AH410" t="str">
        <f>IF(
  LEN(AF410)=0,
    IF(
    LEN(AG410)=0,
    "  0",
    CONCATENATE(REPT(" ",Vocation!B$12-LEN(AG410)),AG410)),
  CONCATENATE(REPT(" ",Vocation!B$12-LEN(AF410)),AF410))</f>
        <v>193</v>
      </c>
      <c r="AI410" t="str">
        <f t="shared" si="194"/>
        <v xml:space="preserve">["SUBTYPE"] = 193; </v>
      </c>
      <c r="AJ410" t="str">
        <f t="shared" si="195"/>
        <v xml:space="preserve">                       </v>
      </c>
      <c r="AK410" t="str">
        <f t="shared" si="196"/>
        <v>0</v>
      </c>
      <c r="AL410" t="str">
        <f t="shared" si="197"/>
        <v xml:space="preserve">["VXP"] = 0; </v>
      </c>
      <c r="AM410" t="str">
        <f t="shared" si="198"/>
        <v>20</v>
      </c>
      <c r="AN410" t="str">
        <f t="shared" si="199"/>
        <v xml:space="preserve">["LP"] = 20; </v>
      </c>
      <c r="AO410" t="str">
        <f t="shared" si="200"/>
        <v>0</v>
      </c>
      <c r="AP410" t="str">
        <f t="shared" si="201"/>
        <v xml:space="preserve">["REP"] = 0; </v>
      </c>
      <c r="AQ410">
        <f>IF(LEN(L410)&gt;0,VLOOKUP(L410,Faction!A$2:B$77,2,FALSE),1)</f>
        <v>1</v>
      </c>
      <c r="AR410" t="str">
        <f t="shared" si="202"/>
        <v xml:space="preserve">["FACTION"] = 1; </v>
      </c>
      <c r="AS410" t="str">
        <f t="shared" si="203"/>
        <v xml:space="preserve">["TIER"] = 0; </v>
      </c>
      <c r="AT410" t="str">
        <f t="shared" si="204"/>
        <v xml:space="preserve">["MIN_LVL"] =  "58"; </v>
      </c>
      <c r="AU410" t="str">
        <f t="shared" si="205"/>
        <v/>
      </c>
      <c r="AV410" t="str">
        <f t="shared" si="206"/>
        <v xml:space="preserve">["NAME"] = { ["EN"] = "The Path of the Restoring Rune"; }; </v>
      </c>
      <c r="AW410" t="str">
        <f t="shared" si="207"/>
        <v xml:space="preserve">["LORE"] = { ["EN"] = "You have begun to follow the Path of the Restoring Rune. If you follow this path to its end, you will gain greater insight into various runes, allowing you to be more of a strengthening aid to your companions in difficult fights."; }; </v>
      </c>
      <c r="AX410" t="str">
        <f t="shared" si="208"/>
        <v xml:space="preserve">["SUMMARY"] = { ["EN"] = "Complete quests 'Prelude to Hope', 'Rousing Words', and 'A Rune of Restoration'."; }; </v>
      </c>
      <c r="AY410" t="str">
        <f t="shared" si="209"/>
        <v/>
      </c>
      <c r="AZ410" t="str">
        <f t="shared" si="210"/>
        <v>};</v>
      </c>
    </row>
    <row r="411" spans="1:52" x14ac:dyDescent="0.25">
      <c r="A411">
        <v>1879139457</v>
      </c>
      <c r="B411">
        <v>276</v>
      </c>
      <c r="C411" t="s">
        <v>482</v>
      </c>
      <c r="D411" t="s">
        <v>22</v>
      </c>
      <c r="E411" t="s">
        <v>291</v>
      </c>
      <c r="F411" t="s">
        <v>22</v>
      </c>
      <c r="J411">
        <v>20</v>
      </c>
      <c r="M411" t="s">
        <v>483</v>
      </c>
      <c r="N411" t="s">
        <v>2913</v>
      </c>
      <c r="O411">
        <v>0</v>
      </c>
      <c r="P411">
        <v>58</v>
      </c>
      <c r="T411" t="str">
        <f t="shared" si="183"/>
        <v>[410] = {["ID"] = 1879139457; }; -- On the Patterns of Wind and Rain (Rune-keeper)</v>
      </c>
      <c r="U411" s="1" t="str">
        <f t="shared" si="184"/>
        <v>[410] = {["ID"] = 1879139457; ["SAVE_INDEX"] = 276; ["TYPE"] =  8; ["CRV"] = "Class";    ["SUBTYPE"] = 193;                        ["VXP"] = 0; ["LP"] = 20; ["REP"] = 0; ["FACTION"] = 1; ["TIER"] = 0; ["MIN_LVL"] =  "58"; ["NAME"] = { ["EN"] = "On the Patterns of Wind and Rain"; }; ["LORE"] = { ["EN"] = "You have heard it whispered that the libraries of Moria yet contain many tomes, while many other volumes were brought by the dwarves seeking to reclaim their ancient realm. One such tome in the libraries of the Iron Garrison is said to be the legendary 'On the Patterns of Wind and Rain.' If you can gain enough favour with the Iron Garrison Guards, they may let you have their copy of this book."; }; ["SUMMARY"] = { ["EN"] = "Buy and read On the Patterns of Wind and Rain"; }; };</v>
      </c>
      <c r="V411">
        <f t="shared" si="185"/>
        <v>410</v>
      </c>
      <c r="W411" t="str">
        <f t="shared" si="186"/>
        <v>[410] = {</v>
      </c>
      <c r="X411" t="str">
        <f t="shared" si="187"/>
        <v xml:space="preserve">["ID"] = 1879139457; </v>
      </c>
      <c r="Y411" t="str">
        <f t="shared" si="188"/>
        <v xml:space="preserve">["ID"] = 1879139457; </v>
      </c>
      <c r="Z411" t="str">
        <f t="shared" si="189"/>
        <v/>
      </c>
      <c r="AA411" t="str">
        <f t="shared" si="190"/>
        <v xml:space="preserve"> (Rune-keeper)</v>
      </c>
      <c r="AB411" s="1" t="str">
        <f t="shared" si="191"/>
        <v xml:space="preserve">["SAVE_INDEX"] = 276; </v>
      </c>
      <c r="AC411">
        <f>VLOOKUP(D411,Type!A$2:B$16,2,FALSE)</f>
        <v>8</v>
      </c>
      <c r="AD411" t="str">
        <f t="shared" si="192"/>
        <v xml:space="preserve">["TYPE"] =  8; </v>
      </c>
      <c r="AE411" t="str">
        <f t="shared" si="193"/>
        <v xml:space="preserve">["CRV"] = "Class";    </v>
      </c>
      <c r="AF411">
        <f>IF(AND(F411="Class",NOT(ISBLANK(E411))),VLOOKUP(E411,Class!A$1:B$12,2,FALSE),"")</f>
        <v>193</v>
      </c>
      <c r="AG411" t="str">
        <f>IF(AND(F411="Vocation",NOT(ISBLANK(E411))),VLOOKUP(E411,Vocation!A$1:B$8,2,FALSE),"")</f>
        <v/>
      </c>
      <c r="AH411" t="str">
        <f>IF(
  LEN(AF411)=0,
    IF(
    LEN(AG411)=0,
    "  0",
    CONCATENATE(REPT(" ",Vocation!B$12-LEN(AG411)),AG411)),
  CONCATENATE(REPT(" ",Vocation!B$12-LEN(AF411)),AF411))</f>
        <v>193</v>
      </c>
      <c r="AI411" t="str">
        <f t="shared" si="194"/>
        <v xml:space="preserve">["SUBTYPE"] = 193; </v>
      </c>
      <c r="AJ411" t="str">
        <f t="shared" si="195"/>
        <v xml:space="preserve">                       </v>
      </c>
      <c r="AK411" t="str">
        <f t="shared" si="196"/>
        <v>0</v>
      </c>
      <c r="AL411" t="str">
        <f t="shared" si="197"/>
        <v xml:space="preserve">["VXP"] = 0; </v>
      </c>
      <c r="AM411" t="str">
        <f t="shared" si="198"/>
        <v>20</v>
      </c>
      <c r="AN411" t="str">
        <f t="shared" si="199"/>
        <v xml:space="preserve">["LP"] = 20; </v>
      </c>
      <c r="AO411" t="str">
        <f t="shared" si="200"/>
        <v>0</v>
      </c>
      <c r="AP411" t="str">
        <f t="shared" si="201"/>
        <v xml:space="preserve">["REP"] = 0; </v>
      </c>
      <c r="AQ411">
        <f>IF(LEN(L411)&gt;0,VLOOKUP(L411,Faction!A$2:B$77,2,FALSE),1)</f>
        <v>1</v>
      </c>
      <c r="AR411" t="str">
        <f t="shared" si="202"/>
        <v xml:space="preserve">["FACTION"] = 1; </v>
      </c>
      <c r="AS411" t="str">
        <f t="shared" si="203"/>
        <v xml:space="preserve">["TIER"] = 0; </v>
      </c>
      <c r="AT411" t="str">
        <f t="shared" si="204"/>
        <v xml:space="preserve">["MIN_LVL"] =  "58"; </v>
      </c>
      <c r="AU411" t="str">
        <f t="shared" si="205"/>
        <v/>
      </c>
      <c r="AV411" t="str">
        <f t="shared" si="206"/>
        <v xml:space="preserve">["NAME"] = { ["EN"] = "On the Patterns of Wind and Rain"; }; </v>
      </c>
      <c r="AW411" t="str">
        <f t="shared" si="207"/>
        <v xml:space="preserve">["LORE"] = { ["EN"] = "You have heard it whispered that the libraries of Moria yet contain many tomes, while many other volumes were brought by the dwarves seeking to reclaim their ancient realm. One such tome in the libraries of the Iron Garrison is said to be the legendary 'On the Patterns of Wind and Rain.' If you can gain enough favour with the Iron Garrison Guards, they may let you have their copy of this book."; }; </v>
      </c>
      <c r="AX411" t="str">
        <f t="shared" si="208"/>
        <v xml:space="preserve">["SUMMARY"] = { ["EN"] = "Buy and read On the Patterns of Wind and Rain"; }; </v>
      </c>
      <c r="AY411" t="str">
        <f t="shared" si="209"/>
        <v/>
      </c>
      <c r="AZ411" t="str">
        <f t="shared" si="210"/>
        <v>};</v>
      </c>
    </row>
    <row r="412" spans="1:52" x14ac:dyDescent="0.25">
      <c r="A412">
        <v>1879144733</v>
      </c>
      <c r="B412">
        <v>277</v>
      </c>
      <c r="C412" t="s">
        <v>484</v>
      </c>
      <c r="D412" t="s">
        <v>22</v>
      </c>
      <c r="E412" t="s">
        <v>292</v>
      </c>
      <c r="F412" t="s">
        <v>22</v>
      </c>
      <c r="J412">
        <v>10</v>
      </c>
      <c r="M412" t="s">
        <v>3121</v>
      </c>
      <c r="N412" t="s">
        <v>2044</v>
      </c>
      <c r="O412">
        <v>0</v>
      </c>
      <c r="P412">
        <v>39</v>
      </c>
      <c r="T412" t="str">
        <f t="shared" si="183"/>
        <v>[411] = {["ID"] = 1879144733; }; -- The Watch Against the Night (Warden)</v>
      </c>
      <c r="U412" s="1" t="str">
        <f t="shared" si="184"/>
        <v>[411] = {["ID"] = 1879144733; ["SAVE_INDEX"] = 277; ["TYPE"] =  8; ["CRV"] = "Class";    ["SUBTYPE"] = 194;                        ["VXP"] = 0; ["LP"] = 10; ["REP"] = 0; ["FACTION"] = 1; ["TIER"] = 0; ["MIN_LVL"] =  "39"; ["NAME"] = { ["EN"] = "The Watch Against the Night"; }; ["LORE"] = { ["EN"] = "The first four pages of this book can be found on enemies scattered across Angmar, Eregion, and Moria. The last four pages of this book can be found on enemies scattered across Forochel, Moria, and the Misty Mountains. Gondolin of old was home to the most legendary Marchwardens of the Elder Days. This tome is an account told by a scribe of those brave Elf-warriors during the long wars against Morgoth. Much of it is a heroic epic, told in linnod-verse, describing multiple forays from the great city into the realms of the Enemy. As with all tales of those times, however, it soon becomes a tragedy; one by one the Wardens were lost, many slain, and some were taken and broken in the dungeons of Morgoth. Many of the tactics passed down to the Wardens of today began with this book, which ends suddenly with the tragic fall of the great city."; }; ["SUMMARY"] = { ["EN"] = "Buy The Watch Against the Night from a Warden Trainer and find the missing pages (8)"; }; };</v>
      </c>
      <c r="V412">
        <f t="shared" si="185"/>
        <v>411</v>
      </c>
      <c r="W412" t="str">
        <f t="shared" si="186"/>
        <v>[411] = {</v>
      </c>
      <c r="X412" t="str">
        <f t="shared" si="187"/>
        <v xml:space="preserve">["ID"] = 1879144733; </v>
      </c>
      <c r="Y412" t="str">
        <f t="shared" si="188"/>
        <v xml:space="preserve">["ID"] = 1879144733; </v>
      </c>
      <c r="Z412" t="str">
        <f t="shared" si="189"/>
        <v/>
      </c>
      <c r="AA412" t="str">
        <f t="shared" si="190"/>
        <v xml:space="preserve"> (Warden)</v>
      </c>
      <c r="AB412" s="1" t="str">
        <f t="shared" si="191"/>
        <v xml:space="preserve">["SAVE_INDEX"] = 277; </v>
      </c>
      <c r="AC412">
        <f>VLOOKUP(D412,Type!A$2:B$16,2,FALSE)</f>
        <v>8</v>
      </c>
      <c r="AD412" t="str">
        <f t="shared" si="192"/>
        <v xml:space="preserve">["TYPE"] =  8; </v>
      </c>
      <c r="AE412" t="str">
        <f t="shared" si="193"/>
        <v xml:space="preserve">["CRV"] = "Class";    </v>
      </c>
      <c r="AF412">
        <f>IF(AND(F412="Class",NOT(ISBLANK(E412))),VLOOKUP(E412,Class!A$1:B$12,2,FALSE),"")</f>
        <v>194</v>
      </c>
      <c r="AG412" t="str">
        <f>IF(AND(F412="Vocation",NOT(ISBLANK(E412))),VLOOKUP(E412,Vocation!A$1:B$8,2,FALSE),"")</f>
        <v/>
      </c>
      <c r="AH412" t="str">
        <f>IF(
  LEN(AF412)=0,
    IF(
    LEN(AG412)=0,
    "  0",
    CONCATENATE(REPT(" ",Vocation!B$12-LEN(AG412)),AG412)),
  CONCATENATE(REPT(" ",Vocation!B$12-LEN(AF412)),AF412))</f>
        <v>194</v>
      </c>
      <c r="AI412" t="str">
        <f t="shared" si="194"/>
        <v xml:space="preserve">["SUBTYPE"] = 194; </v>
      </c>
      <c r="AJ412" t="str">
        <f t="shared" si="195"/>
        <v xml:space="preserve">                       </v>
      </c>
      <c r="AK412" t="str">
        <f t="shared" si="196"/>
        <v>0</v>
      </c>
      <c r="AL412" t="str">
        <f t="shared" si="197"/>
        <v xml:space="preserve">["VXP"] = 0; </v>
      </c>
      <c r="AM412" t="str">
        <f t="shared" si="198"/>
        <v>10</v>
      </c>
      <c r="AN412" t="str">
        <f t="shared" si="199"/>
        <v xml:space="preserve">["LP"] = 10; </v>
      </c>
      <c r="AO412" t="str">
        <f t="shared" si="200"/>
        <v>0</v>
      </c>
      <c r="AP412" t="str">
        <f t="shared" si="201"/>
        <v xml:space="preserve">["REP"] = 0; </v>
      </c>
      <c r="AQ412">
        <f>IF(LEN(L412)&gt;0,VLOOKUP(L412,Faction!A$2:B$77,2,FALSE),1)</f>
        <v>1</v>
      </c>
      <c r="AR412" t="str">
        <f t="shared" si="202"/>
        <v xml:space="preserve">["FACTION"] = 1; </v>
      </c>
      <c r="AS412" t="str">
        <f t="shared" si="203"/>
        <v xml:space="preserve">["TIER"] = 0; </v>
      </c>
      <c r="AT412" t="str">
        <f t="shared" si="204"/>
        <v xml:space="preserve">["MIN_LVL"] =  "39"; </v>
      </c>
      <c r="AU412" t="str">
        <f t="shared" si="205"/>
        <v/>
      </c>
      <c r="AV412" t="str">
        <f t="shared" si="206"/>
        <v xml:space="preserve">["NAME"] = { ["EN"] = "The Watch Against the Night"; }; </v>
      </c>
      <c r="AW412" t="str">
        <f t="shared" si="207"/>
        <v xml:space="preserve">["LORE"] = { ["EN"] = "The first four pages of this book can be found on enemies scattered across Angmar, Eregion, and Moria. The last four pages of this book can be found on enemies scattered across Forochel, Moria, and the Misty Mountains. Gondolin of old was home to the most legendary Marchwardens of the Elder Days. This tome is an account told by a scribe of those brave Elf-warriors during the long wars against Morgoth. Much of it is a heroic epic, told in linnod-verse, describing multiple forays from the great city into the realms of the Enemy. As with all tales of those times, however, it soon becomes a tragedy; one by one the Wardens were lost, many slain, and some were taken and broken in the dungeons of Morgoth. Many of the tactics passed down to the Wardens of today began with this book, which ends suddenly with the tragic fall of the great city."; }; </v>
      </c>
      <c r="AX412" t="str">
        <f t="shared" si="208"/>
        <v xml:space="preserve">["SUMMARY"] = { ["EN"] = "Buy The Watch Against the Night from a Warden Trainer and find the missing pages (8)"; }; </v>
      </c>
      <c r="AY412" t="str">
        <f t="shared" si="209"/>
        <v/>
      </c>
      <c r="AZ412" t="str">
        <f t="shared" si="210"/>
        <v>};</v>
      </c>
    </row>
    <row r="413" spans="1:52" x14ac:dyDescent="0.25">
      <c r="A413">
        <v>1879144734</v>
      </c>
      <c r="B413">
        <v>278</v>
      </c>
      <c r="C413" t="s">
        <v>485</v>
      </c>
      <c r="D413" t="s">
        <v>22</v>
      </c>
      <c r="E413" t="s">
        <v>292</v>
      </c>
      <c r="F413" t="s">
        <v>22</v>
      </c>
      <c r="J413">
        <v>10</v>
      </c>
      <c r="M413" t="s">
        <v>3122</v>
      </c>
      <c r="N413" t="s">
        <v>2045</v>
      </c>
      <c r="O413">
        <v>0</v>
      </c>
      <c r="P413">
        <v>39</v>
      </c>
      <c r="T413" t="str">
        <f t="shared" si="183"/>
        <v>[412] = {["ID"] = 1879144734; }; -- Chieftains of the Dúnedain (Warden)</v>
      </c>
      <c r="U413" s="1" t="str">
        <f t="shared" si="184"/>
        <v>[412] = {["ID"] = 1879144734; ["SAVE_INDEX"] = 278; ["TYPE"] =  8; ["CRV"] = "Class";    ["SUBTYPE"] = 194;                        ["VXP"] = 0; ["LP"] = 10; ["REP"] = 0; ["FACTION"] = 1; ["TIER"] = 0; ["MIN_LVL"] =  "39"; ["NAME"] = { ["EN"] = "Chieftains of the Dúnedain"; }; ["LORE"] = { ["EN"] = "The first four pages of this book can be found on enemies scattered across Angmar, Eregion, and Moria. The last four pages of this book can be found on enemies scattered across Forochel, Moria, and the Misty Mountains. Chieftains of the Dúnedain was a series of annals kept by the Rangers of the North, recording the wisdom of every chief from Aranarth, the first, all the way to Arador. It has much to say of the early days of the Rangers, when they were at their most scattered after the fall of Arnor. It was lost, however, when Arador was slain by trolls in the wilds of the Ettenmoors. It is thought that he buried it before the battle that ended in his death, but none knew where. A new annal was kept beginning with his son, Arathorn II, but all the wisdom of the preceding chieftains vanished, presumably forever."; }; ["SUMMARY"] = { ["EN"] = "Buy Chieftains of the Dúnedain from a Warden Trainer and find the missing pages (8)"; }; };</v>
      </c>
      <c r="V413">
        <f t="shared" si="185"/>
        <v>412</v>
      </c>
      <c r="W413" t="str">
        <f t="shared" si="186"/>
        <v>[412] = {</v>
      </c>
      <c r="X413" t="str">
        <f t="shared" si="187"/>
        <v xml:space="preserve">["ID"] = 1879144734; </v>
      </c>
      <c r="Y413" t="str">
        <f t="shared" si="188"/>
        <v xml:space="preserve">["ID"] = 1879144734; </v>
      </c>
      <c r="Z413" t="str">
        <f t="shared" si="189"/>
        <v/>
      </c>
      <c r="AA413" t="str">
        <f t="shared" si="190"/>
        <v xml:space="preserve"> (Warden)</v>
      </c>
      <c r="AB413" s="1" t="str">
        <f t="shared" si="191"/>
        <v xml:space="preserve">["SAVE_INDEX"] = 278; </v>
      </c>
      <c r="AC413">
        <f>VLOOKUP(D413,Type!A$2:B$16,2,FALSE)</f>
        <v>8</v>
      </c>
      <c r="AD413" t="str">
        <f t="shared" si="192"/>
        <v xml:space="preserve">["TYPE"] =  8; </v>
      </c>
      <c r="AE413" t="str">
        <f t="shared" si="193"/>
        <v xml:space="preserve">["CRV"] = "Class";    </v>
      </c>
      <c r="AF413">
        <f>IF(AND(F413="Class",NOT(ISBLANK(E413))),VLOOKUP(E413,Class!A$1:B$12,2,FALSE),"")</f>
        <v>194</v>
      </c>
      <c r="AG413" t="str">
        <f>IF(AND(F413="Vocation",NOT(ISBLANK(E413))),VLOOKUP(E413,Vocation!A$1:B$8,2,FALSE),"")</f>
        <v/>
      </c>
      <c r="AH413" t="str">
        <f>IF(
  LEN(AF413)=0,
    IF(
    LEN(AG413)=0,
    "  0",
    CONCATENATE(REPT(" ",Vocation!B$12-LEN(AG413)),AG413)),
  CONCATENATE(REPT(" ",Vocation!B$12-LEN(AF413)),AF413))</f>
        <v>194</v>
      </c>
      <c r="AI413" t="str">
        <f t="shared" si="194"/>
        <v xml:space="preserve">["SUBTYPE"] = 194; </v>
      </c>
      <c r="AJ413" t="str">
        <f t="shared" si="195"/>
        <v xml:space="preserve">                       </v>
      </c>
      <c r="AK413" t="str">
        <f t="shared" si="196"/>
        <v>0</v>
      </c>
      <c r="AL413" t="str">
        <f t="shared" si="197"/>
        <v xml:space="preserve">["VXP"] = 0; </v>
      </c>
      <c r="AM413" t="str">
        <f t="shared" si="198"/>
        <v>10</v>
      </c>
      <c r="AN413" t="str">
        <f t="shared" si="199"/>
        <v xml:space="preserve">["LP"] = 10; </v>
      </c>
      <c r="AO413" t="str">
        <f t="shared" si="200"/>
        <v>0</v>
      </c>
      <c r="AP413" t="str">
        <f t="shared" si="201"/>
        <v xml:space="preserve">["REP"] = 0; </v>
      </c>
      <c r="AQ413">
        <f>IF(LEN(L413)&gt;0,VLOOKUP(L413,Faction!A$2:B$77,2,FALSE),1)</f>
        <v>1</v>
      </c>
      <c r="AR413" t="str">
        <f t="shared" si="202"/>
        <v xml:space="preserve">["FACTION"] = 1; </v>
      </c>
      <c r="AS413" t="str">
        <f t="shared" si="203"/>
        <v xml:space="preserve">["TIER"] = 0; </v>
      </c>
      <c r="AT413" t="str">
        <f t="shared" si="204"/>
        <v xml:space="preserve">["MIN_LVL"] =  "39"; </v>
      </c>
      <c r="AU413" t="str">
        <f t="shared" si="205"/>
        <v/>
      </c>
      <c r="AV413" t="str">
        <f t="shared" si="206"/>
        <v xml:space="preserve">["NAME"] = { ["EN"] = "Chieftains of the Dúnedain"; }; </v>
      </c>
      <c r="AW413" t="str">
        <f t="shared" si="207"/>
        <v xml:space="preserve">["LORE"] = { ["EN"] = "The first four pages of this book can be found on enemies scattered across Angmar, Eregion, and Moria. The last four pages of this book can be found on enemies scattered across Forochel, Moria, and the Misty Mountains. Chieftains of the Dúnedain was a series of annals kept by the Rangers of the North, recording the wisdom of every chief from Aranarth, the first, all the way to Arador. It has much to say of the early days of the Rangers, when they were at their most scattered after the fall of Arnor. It was lost, however, when Arador was slain by trolls in the wilds of the Ettenmoors. It is thought that he buried it before the battle that ended in his death, but none knew where. A new annal was kept beginning with his son, Arathorn II, but all the wisdom of the preceding chieftains vanished, presumably forever."; }; </v>
      </c>
      <c r="AX413" t="str">
        <f t="shared" si="208"/>
        <v xml:space="preserve">["SUMMARY"] = { ["EN"] = "Buy Chieftains of the Dúnedain from a Warden Trainer and find the missing pages (8)"; }; </v>
      </c>
      <c r="AY413" t="str">
        <f t="shared" si="209"/>
        <v/>
      </c>
      <c r="AZ413" t="str">
        <f t="shared" si="210"/>
        <v>};</v>
      </c>
    </row>
    <row r="414" spans="1:52" x14ac:dyDescent="0.25">
      <c r="A414">
        <v>1879144735</v>
      </c>
      <c r="B414">
        <v>279</v>
      </c>
      <c r="C414" t="s">
        <v>486</v>
      </c>
      <c r="D414" t="s">
        <v>22</v>
      </c>
      <c r="E414" t="s">
        <v>292</v>
      </c>
      <c r="F414" t="s">
        <v>22</v>
      </c>
      <c r="J414">
        <v>10</v>
      </c>
      <c r="M414" t="s">
        <v>3123</v>
      </c>
      <c r="N414" t="s">
        <v>2914</v>
      </c>
      <c r="O414">
        <v>0</v>
      </c>
      <c r="P414">
        <v>39</v>
      </c>
      <c r="T414" t="str">
        <f t="shared" si="183"/>
        <v>[413] = {["ID"] = 1879144735; }; -- Bullroarer's Boy (Warden)</v>
      </c>
      <c r="U414" s="1" t="str">
        <f t="shared" si="184"/>
        <v>[413] = {["ID"] = 1879144735; ["SAVE_INDEX"] = 279; ["TYPE"] =  8; ["CRV"] = "Class";    ["SUBTYPE"] = 194;                        ["VXP"] = 0; ["LP"] = 10; ["REP"] = 0; ["FACTION"] = 1; ["TIER"] = 0; ["MIN_LVL"] =  "39"; ["NAME"] = { ["EN"] = "Bullroarer's Boy"; }; ["LORE"] = { ["EN"] = "The first four pages of this book can be found on enemies scattered across Angmar, Eregion, and Moria. The last four pages of this book can be found on enemies scattered across Forochel, Moria, and the Misty Mountains. Written some two hundred years ago, 'Bullroarer's Boy' was a fanciful journal kept by Haldemar Took, one of the younger sons of Bandobras Took. After the Battle of Greenfields, Haldemar became a Warden of the Shire, and told many Tall (or rather short) Tales of adventures beyond the Bounds, many of them humorous accounts of battle against goblins and trolls and other beasts, some wholly imagined. Though much of the book is whimsy, there is truth at the core that any Warden would value. Sadly, the three known copies of the book were all stolen, suspiciously, within a week of one another nearly a century ago."; }; ["SUMMARY"] = { ["EN"] = "Buy Bullroarer's Boy from a Warden Trainer and find the missing pages (8)"; }; };</v>
      </c>
      <c r="V414">
        <f t="shared" si="185"/>
        <v>413</v>
      </c>
      <c r="W414" t="str">
        <f t="shared" si="186"/>
        <v>[413] = {</v>
      </c>
      <c r="X414" t="str">
        <f t="shared" si="187"/>
        <v xml:space="preserve">["ID"] = 1879144735; </v>
      </c>
      <c r="Y414" t="str">
        <f t="shared" si="188"/>
        <v xml:space="preserve">["ID"] = 1879144735; </v>
      </c>
      <c r="Z414" t="str">
        <f t="shared" si="189"/>
        <v/>
      </c>
      <c r="AA414" t="str">
        <f t="shared" si="190"/>
        <v xml:space="preserve"> (Warden)</v>
      </c>
      <c r="AB414" s="1" t="str">
        <f t="shared" si="191"/>
        <v xml:space="preserve">["SAVE_INDEX"] = 279; </v>
      </c>
      <c r="AC414">
        <f>VLOOKUP(D414,Type!A$2:B$16,2,FALSE)</f>
        <v>8</v>
      </c>
      <c r="AD414" t="str">
        <f t="shared" si="192"/>
        <v xml:space="preserve">["TYPE"] =  8; </v>
      </c>
      <c r="AE414" t="str">
        <f t="shared" si="193"/>
        <v xml:space="preserve">["CRV"] = "Class";    </v>
      </c>
      <c r="AF414">
        <f>IF(AND(F414="Class",NOT(ISBLANK(E414))),VLOOKUP(E414,Class!A$1:B$12,2,FALSE),"")</f>
        <v>194</v>
      </c>
      <c r="AG414" t="str">
        <f>IF(AND(F414="Vocation",NOT(ISBLANK(E414))),VLOOKUP(E414,Vocation!A$1:B$8,2,FALSE),"")</f>
        <v/>
      </c>
      <c r="AH414" t="str">
        <f>IF(
  LEN(AF414)=0,
    IF(
    LEN(AG414)=0,
    "  0",
    CONCATENATE(REPT(" ",Vocation!B$12-LEN(AG414)),AG414)),
  CONCATENATE(REPT(" ",Vocation!B$12-LEN(AF414)),AF414))</f>
        <v>194</v>
      </c>
      <c r="AI414" t="str">
        <f t="shared" si="194"/>
        <v xml:space="preserve">["SUBTYPE"] = 194; </v>
      </c>
      <c r="AJ414" t="str">
        <f t="shared" si="195"/>
        <v xml:space="preserve">                       </v>
      </c>
      <c r="AK414" t="str">
        <f t="shared" si="196"/>
        <v>0</v>
      </c>
      <c r="AL414" t="str">
        <f t="shared" si="197"/>
        <v xml:space="preserve">["VXP"] = 0; </v>
      </c>
      <c r="AM414" t="str">
        <f t="shared" si="198"/>
        <v>10</v>
      </c>
      <c r="AN414" t="str">
        <f t="shared" si="199"/>
        <v xml:space="preserve">["LP"] = 10; </v>
      </c>
      <c r="AO414" t="str">
        <f t="shared" si="200"/>
        <v>0</v>
      </c>
      <c r="AP414" t="str">
        <f t="shared" si="201"/>
        <v xml:space="preserve">["REP"] = 0; </v>
      </c>
      <c r="AQ414">
        <f>IF(LEN(L414)&gt;0,VLOOKUP(L414,Faction!A$2:B$77,2,FALSE),1)</f>
        <v>1</v>
      </c>
      <c r="AR414" t="str">
        <f t="shared" si="202"/>
        <v xml:space="preserve">["FACTION"] = 1; </v>
      </c>
      <c r="AS414" t="str">
        <f t="shared" si="203"/>
        <v xml:space="preserve">["TIER"] = 0; </v>
      </c>
      <c r="AT414" t="str">
        <f t="shared" si="204"/>
        <v xml:space="preserve">["MIN_LVL"] =  "39"; </v>
      </c>
      <c r="AU414" t="str">
        <f t="shared" si="205"/>
        <v/>
      </c>
      <c r="AV414" t="str">
        <f t="shared" si="206"/>
        <v xml:space="preserve">["NAME"] = { ["EN"] = "Bullroarer's Boy"; }; </v>
      </c>
      <c r="AW414" t="str">
        <f t="shared" si="207"/>
        <v xml:space="preserve">["LORE"] = { ["EN"] = "The first four pages of this book can be found on enemies scattered across Angmar, Eregion, and Moria. The last four pages of this book can be found on enemies scattered across Forochel, Moria, and the Misty Mountains. Written some two hundred years ago, 'Bullroarer's Boy' was a fanciful journal kept by Haldemar Took, one of the younger sons of Bandobras Took. After the Battle of Greenfields, Haldemar became a Warden of the Shire, and told many Tall (or rather short) Tales of adventures beyond the Bounds, many of them humorous accounts of battle against goblins and trolls and other beasts, some wholly imagined. Though much of the book is whimsy, there is truth at the core that any Warden would value. Sadly, the three known copies of the book were all stolen, suspiciously, within a week of one another nearly a century ago."; }; </v>
      </c>
      <c r="AX414" t="str">
        <f t="shared" si="208"/>
        <v xml:space="preserve">["SUMMARY"] = { ["EN"] = "Buy Bullroarer's Boy from a Warden Trainer and find the missing pages (8)"; }; </v>
      </c>
      <c r="AY414" t="str">
        <f t="shared" si="209"/>
        <v/>
      </c>
      <c r="AZ414" t="str">
        <f t="shared" si="210"/>
        <v>};</v>
      </c>
    </row>
    <row r="415" spans="1:52" x14ac:dyDescent="0.25">
      <c r="A415">
        <v>1879139459</v>
      </c>
      <c r="B415">
        <v>280</v>
      </c>
      <c r="C415" t="s">
        <v>487</v>
      </c>
      <c r="D415" t="s">
        <v>22</v>
      </c>
      <c r="E415" t="s">
        <v>292</v>
      </c>
      <c r="F415" t="s">
        <v>22</v>
      </c>
      <c r="J415">
        <v>20</v>
      </c>
      <c r="M415" t="s">
        <v>489</v>
      </c>
      <c r="N415" t="s">
        <v>2041</v>
      </c>
      <c r="O415">
        <v>0</v>
      </c>
      <c r="P415">
        <v>58</v>
      </c>
      <c r="T415" t="str">
        <f t="shared" si="183"/>
        <v>[414] = {["ID"] = 1879139459; }; -- The Path of the Masterful Fist (Warden)</v>
      </c>
      <c r="U415" s="1" t="str">
        <f t="shared" si="184"/>
        <v>[414] = {["ID"] = 1879139459; ["SAVE_INDEX"] = 280; ["TYPE"] =  8; ["CRV"] = "Class";    ["SUBTYPE"] = 194;                        ["VXP"] = 0; ["LP"] = 20; ["REP"] = 0; ["FACTION"] = 1; ["TIER"] = 0; ["MIN_LVL"] =  "58"; ["NAME"] = { ["EN"] = "The Path of the Masterful Fist"; }; ["LORE"] = { ["EN"] = "You have begun to follow the Path of the Masterful Fist. If you follow this path to its end, you will learn how to draw the ire of your enemies, keeping your companions safe."; }; ["SUMMARY"] = { ["EN"] = "Complete [58] Offensive Strike"; }; };</v>
      </c>
      <c r="V415">
        <f t="shared" si="185"/>
        <v>414</v>
      </c>
      <c r="W415" t="str">
        <f t="shared" si="186"/>
        <v>[414] = {</v>
      </c>
      <c r="X415" t="str">
        <f t="shared" si="187"/>
        <v xml:space="preserve">["ID"] = 1879139459; </v>
      </c>
      <c r="Y415" t="str">
        <f t="shared" si="188"/>
        <v xml:space="preserve">["ID"] = 1879139459; </v>
      </c>
      <c r="Z415" t="str">
        <f t="shared" si="189"/>
        <v/>
      </c>
      <c r="AA415" t="str">
        <f t="shared" si="190"/>
        <v xml:space="preserve"> (Warden)</v>
      </c>
      <c r="AB415" s="1" t="str">
        <f t="shared" si="191"/>
        <v xml:space="preserve">["SAVE_INDEX"] = 280; </v>
      </c>
      <c r="AC415">
        <f>VLOOKUP(D415,Type!A$2:B$16,2,FALSE)</f>
        <v>8</v>
      </c>
      <c r="AD415" t="str">
        <f t="shared" si="192"/>
        <v xml:space="preserve">["TYPE"] =  8; </v>
      </c>
      <c r="AE415" t="str">
        <f t="shared" si="193"/>
        <v xml:space="preserve">["CRV"] = "Class";    </v>
      </c>
      <c r="AF415">
        <f>IF(AND(F415="Class",NOT(ISBLANK(E415))),VLOOKUP(E415,Class!A$1:B$12,2,FALSE),"")</f>
        <v>194</v>
      </c>
      <c r="AG415" t="str">
        <f>IF(AND(F415="Vocation",NOT(ISBLANK(E415))),VLOOKUP(E415,Vocation!A$1:B$8,2,FALSE),"")</f>
        <v/>
      </c>
      <c r="AH415" t="str">
        <f>IF(
  LEN(AF415)=0,
    IF(
    LEN(AG415)=0,
    "  0",
    CONCATENATE(REPT(" ",Vocation!B$12-LEN(AG415)),AG415)),
  CONCATENATE(REPT(" ",Vocation!B$12-LEN(AF415)),AF415))</f>
        <v>194</v>
      </c>
      <c r="AI415" t="str">
        <f t="shared" si="194"/>
        <v xml:space="preserve">["SUBTYPE"] = 194; </v>
      </c>
      <c r="AJ415" t="str">
        <f t="shared" si="195"/>
        <v xml:space="preserve">                       </v>
      </c>
      <c r="AK415" t="str">
        <f t="shared" si="196"/>
        <v>0</v>
      </c>
      <c r="AL415" t="str">
        <f t="shared" si="197"/>
        <v xml:space="preserve">["VXP"] = 0; </v>
      </c>
      <c r="AM415" t="str">
        <f t="shared" si="198"/>
        <v>20</v>
      </c>
      <c r="AN415" t="str">
        <f t="shared" si="199"/>
        <v xml:space="preserve">["LP"] = 20; </v>
      </c>
      <c r="AO415" t="str">
        <f t="shared" si="200"/>
        <v>0</v>
      </c>
      <c r="AP415" t="str">
        <f t="shared" si="201"/>
        <v xml:space="preserve">["REP"] = 0; </v>
      </c>
      <c r="AQ415">
        <f>IF(LEN(L415)&gt;0,VLOOKUP(L415,Faction!A$2:B$77,2,FALSE),1)</f>
        <v>1</v>
      </c>
      <c r="AR415" t="str">
        <f t="shared" si="202"/>
        <v xml:space="preserve">["FACTION"] = 1; </v>
      </c>
      <c r="AS415" t="str">
        <f t="shared" si="203"/>
        <v xml:space="preserve">["TIER"] = 0; </v>
      </c>
      <c r="AT415" t="str">
        <f t="shared" si="204"/>
        <v xml:space="preserve">["MIN_LVL"] =  "58"; </v>
      </c>
      <c r="AU415" t="str">
        <f t="shared" si="205"/>
        <v/>
      </c>
      <c r="AV415" t="str">
        <f t="shared" si="206"/>
        <v xml:space="preserve">["NAME"] = { ["EN"] = "The Path of the Masterful Fist"; }; </v>
      </c>
      <c r="AW415" t="str">
        <f t="shared" si="207"/>
        <v xml:space="preserve">["LORE"] = { ["EN"] = "You have begun to follow the Path of the Masterful Fist. If you follow this path to its end, you will learn how to draw the ire of your enemies, keeping your companions safe."; }; </v>
      </c>
      <c r="AX415" t="str">
        <f t="shared" si="208"/>
        <v xml:space="preserve">["SUMMARY"] = { ["EN"] = "Complete [58] Offensive Strike"; }; </v>
      </c>
      <c r="AY415" t="str">
        <f t="shared" si="209"/>
        <v/>
      </c>
      <c r="AZ415" t="str">
        <f t="shared" si="210"/>
        <v>};</v>
      </c>
    </row>
    <row r="416" spans="1:52" x14ac:dyDescent="0.25">
      <c r="A416">
        <v>1879139460</v>
      </c>
      <c r="B416">
        <v>281</v>
      </c>
      <c r="C416" t="s">
        <v>488</v>
      </c>
      <c r="D416" t="s">
        <v>22</v>
      </c>
      <c r="E416" t="s">
        <v>292</v>
      </c>
      <c r="F416" t="s">
        <v>22</v>
      </c>
      <c r="J416">
        <v>20</v>
      </c>
      <c r="M416" t="s">
        <v>490</v>
      </c>
      <c r="N416" t="s">
        <v>2915</v>
      </c>
      <c r="O416">
        <v>0</v>
      </c>
      <c r="P416">
        <v>58</v>
      </c>
      <c r="T416" t="str">
        <f t="shared" si="183"/>
        <v>[415] = {["ID"] = 1879139460; }; -- The Path Less Trod (Warden)</v>
      </c>
      <c r="U416" s="1" t="str">
        <f t="shared" si="184"/>
        <v>[415] = {["ID"] = 1879139460; ["SAVE_INDEX"] = 281; ["TYPE"] =  8; ["CRV"] = "Class";    ["SUBTYPE"] = 194;                        ["VXP"] = 0; ["LP"] = 20; ["REP"] = 0; ["FACTION"] = 1; ["TIER"] = 0; ["MIN_LVL"] =  "58"; ["NAME"] = { ["EN"] = "The Path Less Trod"; }; ["LORE"] = { ["EN"] = "You have heard it whispered that the libraries of Moria yet contain many tomes, while many other volumes were brought by the dwarves seeking to reclaim their ancient realm. One such tome in the libraries of the Iron Garrison is said to be the legendary 'The Path Less Trod.' If you can gain enough favour with the Iron Garrison Guards, they may let you have their copy of this book."; }; ["SUMMARY"] = { ["EN"] = "Buy and read The Path Less Trod"; }; };</v>
      </c>
      <c r="V416">
        <f t="shared" si="185"/>
        <v>415</v>
      </c>
      <c r="W416" t="str">
        <f t="shared" si="186"/>
        <v>[415] = {</v>
      </c>
      <c r="X416" t="str">
        <f t="shared" si="187"/>
        <v xml:space="preserve">["ID"] = 1879139460; </v>
      </c>
      <c r="Y416" t="str">
        <f t="shared" si="188"/>
        <v xml:space="preserve">["ID"] = 1879139460; </v>
      </c>
      <c r="Z416" t="str">
        <f t="shared" si="189"/>
        <v/>
      </c>
      <c r="AA416" t="str">
        <f t="shared" si="190"/>
        <v xml:space="preserve"> (Warden)</v>
      </c>
      <c r="AB416" s="1" t="str">
        <f t="shared" si="191"/>
        <v xml:space="preserve">["SAVE_INDEX"] = 281; </v>
      </c>
      <c r="AC416">
        <f>VLOOKUP(D416,Type!A$2:B$16,2,FALSE)</f>
        <v>8</v>
      </c>
      <c r="AD416" t="str">
        <f t="shared" si="192"/>
        <v xml:space="preserve">["TYPE"] =  8; </v>
      </c>
      <c r="AE416" t="str">
        <f t="shared" si="193"/>
        <v xml:space="preserve">["CRV"] = "Class";    </v>
      </c>
      <c r="AF416">
        <f>IF(AND(F416="Class",NOT(ISBLANK(E416))),VLOOKUP(E416,Class!A$1:B$12,2,FALSE),"")</f>
        <v>194</v>
      </c>
      <c r="AG416" t="str">
        <f>IF(AND(F416="Vocation",NOT(ISBLANK(E416))),VLOOKUP(E416,Vocation!A$1:B$8,2,FALSE),"")</f>
        <v/>
      </c>
      <c r="AH416" t="str">
        <f>IF(
  LEN(AF416)=0,
    IF(
    LEN(AG416)=0,
    "  0",
    CONCATENATE(REPT(" ",Vocation!B$12-LEN(AG416)),AG416)),
  CONCATENATE(REPT(" ",Vocation!B$12-LEN(AF416)),AF416))</f>
        <v>194</v>
      </c>
      <c r="AI416" t="str">
        <f t="shared" si="194"/>
        <v xml:space="preserve">["SUBTYPE"] = 194; </v>
      </c>
      <c r="AJ416" t="str">
        <f t="shared" si="195"/>
        <v xml:space="preserve">                       </v>
      </c>
      <c r="AK416" t="str">
        <f t="shared" si="196"/>
        <v>0</v>
      </c>
      <c r="AL416" t="str">
        <f t="shared" si="197"/>
        <v xml:space="preserve">["VXP"] = 0; </v>
      </c>
      <c r="AM416" t="str">
        <f t="shared" si="198"/>
        <v>20</v>
      </c>
      <c r="AN416" t="str">
        <f t="shared" si="199"/>
        <v xml:space="preserve">["LP"] = 20; </v>
      </c>
      <c r="AO416" t="str">
        <f t="shared" si="200"/>
        <v>0</v>
      </c>
      <c r="AP416" t="str">
        <f t="shared" si="201"/>
        <v xml:space="preserve">["REP"] = 0; </v>
      </c>
      <c r="AQ416">
        <f>IF(LEN(L416)&gt;0,VLOOKUP(L416,Faction!A$2:B$77,2,FALSE),1)</f>
        <v>1</v>
      </c>
      <c r="AR416" t="str">
        <f t="shared" si="202"/>
        <v xml:space="preserve">["FACTION"] = 1; </v>
      </c>
      <c r="AS416" t="str">
        <f t="shared" si="203"/>
        <v xml:space="preserve">["TIER"] = 0; </v>
      </c>
      <c r="AT416" t="str">
        <f t="shared" si="204"/>
        <v xml:space="preserve">["MIN_LVL"] =  "58"; </v>
      </c>
      <c r="AU416" t="str">
        <f t="shared" si="205"/>
        <v/>
      </c>
      <c r="AV416" t="str">
        <f t="shared" si="206"/>
        <v xml:space="preserve">["NAME"] = { ["EN"] = "The Path Less Trod"; }; </v>
      </c>
      <c r="AW416" t="str">
        <f t="shared" si="207"/>
        <v xml:space="preserve">["LORE"] = { ["EN"] = "You have heard it whispered that the libraries of Moria yet contain many tomes, while many other volumes were brought by the dwarves seeking to reclaim their ancient realm. One such tome in the libraries of the Iron Garrison is said to be the legendary 'The Path Less Trod.' If you can gain enough favour with the Iron Garrison Guards, they may let you have their copy of this book."; }; </v>
      </c>
      <c r="AX416" t="str">
        <f t="shared" si="208"/>
        <v xml:space="preserve">["SUMMARY"] = { ["EN"] = "Buy and read The Path Less Trod"; }; </v>
      </c>
      <c r="AY416" t="str">
        <f t="shared" si="209"/>
        <v/>
      </c>
      <c r="AZ416" t="str">
        <f t="shared" si="210"/>
        <v>};</v>
      </c>
    </row>
    <row r="417" spans="1:52" x14ac:dyDescent="0.25">
      <c r="A417">
        <v>1879419230</v>
      </c>
      <c r="B417">
        <v>371</v>
      </c>
      <c r="C417" t="s">
        <v>3133</v>
      </c>
      <c r="D417" t="s">
        <v>22</v>
      </c>
      <c r="E417" t="s">
        <v>117</v>
      </c>
      <c r="F417" t="s">
        <v>22</v>
      </c>
      <c r="G417" t="s">
        <v>2656</v>
      </c>
      <c r="N417" t="s">
        <v>3172</v>
      </c>
      <c r="O417">
        <v>0</v>
      </c>
      <c r="P417">
        <v>1</v>
      </c>
      <c r="T417" t="str">
        <f t="shared" si="183"/>
        <v>[416] = {["ID"] = 1879419230; }; -- Adept of Claws (Beorning)</v>
      </c>
      <c r="U417" s="1" t="str">
        <f t="shared" si="184"/>
        <v>[416] = {["ID"] = 1879419230; ["SAVE_INDEX"] = 371; ["TYPE"] =  8; ["CRV"] = "Class";    ["SUBTYPE"] = 214; ["DIFFICULTY"] = true; ["VXP"] = 0; ["LP"] =  0; ["REP"] = 0; ["FACTION"] = 1; ["TIER"] = 0; ["MIN_LVL"] =   "1"; ["NAME"] = { ["EN"] = "Adept of Claws"; }; ["LORE"] = { ["EN"] = "Achieve 130th level playing through as a Beorning on Hard difficulty or higher."; }; };</v>
      </c>
      <c r="V417">
        <f t="shared" si="185"/>
        <v>416</v>
      </c>
      <c r="W417" t="str">
        <f t="shared" si="186"/>
        <v>[416] = {</v>
      </c>
      <c r="X417" t="str">
        <f t="shared" si="187"/>
        <v xml:space="preserve">["ID"] = 1879419230; </v>
      </c>
      <c r="Y417" t="str">
        <f t="shared" si="188"/>
        <v xml:space="preserve">["ID"] = 1879419230; </v>
      </c>
      <c r="Z417" t="str">
        <f t="shared" si="189"/>
        <v/>
      </c>
      <c r="AA417" t="str">
        <f t="shared" si="190"/>
        <v xml:space="preserve"> (Beorning)</v>
      </c>
      <c r="AB417" s="1" t="str">
        <f t="shared" si="191"/>
        <v xml:space="preserve">["SAVE_INDEX"] = 371; </v>
      </c>
      <c r="AC417">
        <f>VLOOKUP(D417,Type!A$2:B$16,2,FALSE)</f>
        <v>8</v>
      </c>
      <c r="AD417" t="str">
        <f t="shared" si="192"/>
        <v xml:space="preserve">["TYPE"] =  8; </v>
      </c>
      <c r="AE417" t="str">
        <f t="shared" si="193"/>
        <v xml:space="preserve">["CRV"] = "Class";    </v>
      </c>
      <c r="AF417">
        <f>IF(AND(F417="Class",NOT(ISBLANK(E417))),VLOOKUP(E417,Class!A$1:B$12,2,FALSE),"")</f>
        <v>214</v>
      </c>
      <c r="AG417" t="str">
        <f>IF(AND(F417="Vocation",NOT(ISBLANK(E417))),VLOOKUP(E417,Vocation!A$1:B$8,2,FALSE),"")</f>
        <v/>
      </c>
      <c r="AH417" t="str">
        <f>IF(
  LEN(AF417)=0,
    IF(
    LEN(AG417)=0,
    "  0",
    CONCATENATE(REPT(" ",Vocation!B$12-LEN(AG417)),AG417)),
  CONCATENATE(REPT(" ",Vocation!B$12-LEN(AF417)),AF417))</f>
        <v>214</v>
      </c>
      <c r="AI417" t="str">
        <f t="shared" si="194"/>
        <v xml:space="preserve">["SUBTYPE"] = 214; </v>
      </c>
      <c r="AJ417" t="str">
        <f t="shared" si="195"/>
        <v xml:space="preserve">["DIFFICULTY"] = true; </v>
      </c>
      <c r="AK417" t="str">
        <f t="shared" si="196"/>
        <v>0</v>
      </c>
      <c r="AL417" t="str">
        <f t="shared" si="197"/>
        <v xml:space="preserve">["VXP"] = 0; </v>
      </c>
      <c r="AM417" t="str">
        <f t="shared" si="198"/>
        <v>0</v>
      </c>
      <c r="AN417" t="str">
        <f t="shared" si="199"/>
        <v xml:space="preserve">["LP"] =  0; </v>
      </c>
      <c r="AO417" t="str">
        <f t="shared" si="200"/>
        <v>0</v>
      </c>
      <c r="AP417" t="str">
        <f t="shared" si="201"/>
        <v xml:space="preserve">["REP"] = 0; </v>
      </c>
      <c r="AQ417">
        <f>IF(LEN(L417)&gt;0,VLOOKUP(L417,Faction!A$2:B$77,2,FALSE),1)</f>
        <v>1</v>
      </c>
      <c r="AR417" t="str">
        <f t="shared" si="202"/>
        <v xml:space="preserve">["FACTION"] = 1; </v>
      </c>
      <c r="AS417" t="str">
        <f t="shared" si="203"/>
        <v xml:space="preserve">["TIER"] = 0; </v>
      </c>
      <c r="AT417" t="str">
        <f t="shared" si="204"/>
        <v xml:space="preserve">["MIN_LVL"] =   "1"; </v>
      </c>
      <c r="AU417" t="str">
        <f t="shared" si="205"/>
        <v/>
      </c>
      <c r="AV417" t="str">
        <f t="shared" si="206"/>
        <v xml:space="preserve">["NAME"] = { ["EN"] = "Adept of Claws"; }; </v>
      </c>
      <c r="AW417" t="str">
        <f t="shared" si="207"/>
        <v xml:space="preserve">["LORE"] = { ["EN"] = "Achieve 130th level playing through as a Beorning on Hard difficulty or higher."; }; </v>
      </c>
      <c r="AX417" t="str">
        <f t="shared" si="208"/>
        <v/>
      </c>
      <c r="AY417" t="str">
        <f t="shared" si="209"/>
        <v/>
      </c>
      <c r="AZ417" t="str">
        <f t="shared" si="210"/>
        <v>};</v>
      </c>
    </row>
    <row r="418" spans="1:52" x14ac:dyDescent="0.25">
      <c r="A418">
        <v>1879419229</v>
      </c>
      <c r="B418">
        <v>372</v>
      </c>
      <c r="C418" t="s">
        <v>3131</v>
      </c>
      <c r="D418" t="s">
        <v>22</v>
      </c>
      <c r="E418" t="s">
        <v>117</v>
      </c>
      <c r="F418" t="s">
        <v>22</v>
      </c>
      <c r="G418" t="s">
        <v>2656</v>
      </c>
      <c r="N418" t="s">
        <v>3170</v>
      </c>
      <c r="O418">
        <v>1</v>
      </c>
      <c r="P418">
        <v>1</v>
      </c>
      <c r="T418" t="str">
        <f t="shared" si="183"/>
        <v>[417] = {["ID"] = 1879419229; }; -- Apprentice of Claws (Beorning)</v>
      </c>
      <c r="U418" s="1" t="str">
        <f t="shared" si="184"/>
        <v>[417] = {["ID"] = 1879419229; ["SAVE_INDEX"] = 372; ["TYPE"] =  8; ["CRV"] = "Class";    ["SUBTYPE"] = 214; ["DIFFICULTY"] = true; ["VXP"] = 0; ["LP"] =  0; ["REP"] = 0; ["FACTION"] = 1; ["TIER"] = 1; ["MIN_LVL"] =   "1"; ["NAME"] = { ["EN"] = "Apprentice of Claws"; }; ["LORE"] = { ["EN"] = "Achieve 50th level playing through as a Beorning on Hard difficulty or higher."; }; };</v>
      </c>
      <c r="V418">
        <f t="shared" si="185"/>
        <v>417</v>
      </c>
      <c r="W418" t="str">
        <f t="shared" si="186"/>
        <v>[417] = {</v>
      </c>
      <c r="X418" t="str">
        <f t="shared" si="187"/>
        <v xml:space="preserve">["ID"] = 1879419229; </v>
      </c>
      <c r="Y418" t="str">
        <f t="shared" si="188"/>
        <v xml:space="preserve">["ID"] = 1879419229; </v>
      </c>
      <c r="Z418" t="str">
        <f t="shared" si="189"/>
        <v/>
      </c>
      <c r="AA418" t="str">
        <f t="shared" si="190"/>
        <v xml:space="preserve"> (Beorning)</v>
      </c>
      <c r="AB418" s="1" t="str">
        <f t="shared" si="191"/>
        <v xml:space="preserve">["SAVE_INDEX"] = 372; </v>
      </c>
      <c r="AC418">
        <f>VLOOKUP(D418,Type!A$2:B$16,2,FALSE)</f>
        <v>8</v>
      </c>
      <c r="AD418" t="str">
        <f t="shared" si="192"/>
        <v xml:space="preserve">["TYPE"] =  8; </v>
      </c>
      <c r="AE418" t="str">
        <f t="shared" si="193"/>
        <v xml:space="preserve">["CRV"] = "Class";    </v>
      </c>
      <c r="AF418">
        <f>IF(AND(F418="Class",NOT(ISBLANK(E418))),VLOOKUP(E418,Class!A$1:B$12,2,FALSE),"")</f>
        <v>214</v>
      </c>
      <c r="AG418" t="str">
        <f>IF(AND(F418="Vocation",NOT(ISBLANK(E418))),VLOOKUP(E418,Vocation!A$1:B$8,2,FALSE),"")</f>
        <v/>
      </c>
      <c r="AH418" t="str">
        <f>IF(
  LEN(AF418)=0,
    IF(
    LEN(AG418)=0,
    "  0",
    CONCATENATE(REPT(" ",Vocation!B$12-LEN(AG418)),AG418)),
  CONCATENATE(REPT(" ",Vocation!B$12-LEN(AF418)),AF418))</f>
        <v>214</v>
      </c>
      <c r="AI418" t="str">
        <f t="shared" si="194"/>
        <v xml:space="preserve">["SUBTYPE"] = 214; </v>
      </c>
      <c r="AJ418" t="str">
        <f t="shared" si="195"/>
        <v xml:space="preserve">["DIFFICULTY"] = true; </v>
      </c>
      <c r="AK418" t="str">
        <f t="shared" si="196"/>
        <v>0</v>
      </c>
      <c r="AL418" t="str">
        <f t="shared" si="197"/>
        <v xml:space="preserve">["VXP"] = 0; </v>
      </c>
      <c r="AM418" t="str">
        <f t="shared" si="198"/>
        <v>0</v>
      </c>
      <c r="AN418" t="str">
        <f t="shared" si="199"/>
        <v xml:space="preserve">["LP"] =  0; </v>
      </c>
      <c r="AO418" t="str">
        <f t="shared" si="200"/>
        <v>0</v>
      </c>
      <c r="AP418" t="str">
        <f t="shared" si="201"/>
        <v xml:space="preserve">["REP"] = 0; </v>
      </c>
      <c r="AQ418">
        <f>IF(LEN(L418)&gt;0,VLOOKUP(L418,Faction!A$2:B$77,2,FALSE),1)</f>
        <v>1</v>
      </c>
      <c r="AR418" t="str">
        <f t="shared" si="202"/>
        <v xml:space="preserve">["FACTION"] = 1; </v>
      </c>
      <c r="AS418" t="str">
        <f t="shared" si="203"/>
        <v xml:space="preserve">["TIER"] = 1; </v>
      </c>
      <c r="AT418" t="str">
        <f t="shared" si="204"/>
        <v xml:space="preserve">["MIN_LVL"] =   "1"; </v>
      </c>
      <c r="AU418" t="str">
        <f t="shared" si="205"/>
        <v/>
      </c>
      <c r="AV418" t="str">
        <f t="shared" si="206"/>
        <v xml:space="preserve">["NAME"] = { ["EN"] = "Apprentice of Claws"; }; </v>
      </c>
      <c r="AW418" t="str">
        <f t="shared" si="207"/>
        <v xml:space="preserve">["LORE"] = { ["EN"] = "Achieve 50th level playing through as a Beorning on Hard difficulty or higher."; }; </v>
      </c>
      <c r="AX418" t="str">
        <f t="shared" si="208"/>
        <v/>
      </c>
      <c r="AY418" t="str">
        <f t="shared" si="209"/>
        <v/>
      </c>
      <c r="AZ418" t="str">
        <f t="shared" si="210"/>
        <v>};</v>
      </c>
    </row>
    <row r="419" spans="1:52" x14ac:dyDescent="0.25">
      <c r="A419">
        <v>1879419228</v>
      </c>
      <c r="B419">
        <v>373</v>
      </c>
      <c r="C419" t="s">
        <v>3134</v>
      </c>
      <c r="D419" t="s">
        <v>22</v>
      </c>
      <c r="E419" t="s">
        <v>117</v>
      </c>
      <c r="F419" t="s">
        <v>22</v>
      </c>
      <c r="G419" t="s">
        <v>2656</v>
      </c>
      <c r="N419" t="s">
        <v>3173</v>
      </c>
      <c r="O419">
        <v>0</v>
      </c>
      <c r="P419">
        <v>1</v>
      </c>
      <c r="T419" t="str">
        <f t="shared" si="183"/>
        <v>[418] = {["ID"] = 1879419228; }; -- Master of Claws (Beorning)</v>
      </c>
      <c r="U419" s="1" t="str">
        <f t="shared" si="184"/>
        <v>[418] = {["ID"] = 1879419228; ["SAVE_INDEX"] = 373; ["TYPE"] =  8; ["CRV"] = "Class";    ["SUBTYPE"] = 214; ["DIFFICULTY"] = true; ["VXP"] = 0; ["LP"] =  0; ["REP"] = 0; ["FACTION"] = 1; ["TIER"] = 0; ["MIN_LVL"] =   "1"; ["NAME"] = { ["EN"] = "Master of Claws"; }; ["LORE"] = { ["EN"] = "Achieve 130th level playing through as a Beorning on Deadly difficulty."; }; };</v>
      </c>
      <c r="V419">
        <f t="shared" si="185"/>
        <v>418</v>
      </c>
      <c r="W419" t="str">
        <f t="shared" si="186"/>
        <v>[418] = {</v>
      </c>
      <c r="X419" t="str">
        <f t="shared" si="187"/>
        <v xml:space="preserve">["ID"] = 1879419228; </v>
      </c>
      <c r="Y419" t="str">
        <f t="shared" si="188"/>
        <v xml:space="preserve">["ID"] = 1879419228; </v>
      </c>
      <c r="Z419" t="str">
        <f t="shared" si="189"/>
        <v/>
      </c>
      <c r="AA419" t="str">
        <f t="shared" si="190"/>
        <v xml:space="preserve"> (Beorning)</v>
      </c>
      <c r="AB419" s="1" t="str">
        <f t="shared" si="191"/>
        <v xml:space="preserve">["SAVE_INDEX"] = 373; </v>
      </c>
      <c r="AC419">
        <f>VLOOKUP(D419,Type!A$2:B$16,2,FALSE)</f>
        <v>8</v>
      </c>
      <c r="AD419" t="str">
        <f t="shared" si="192"/>
        <v xml:space="preserve">["TYPE"] =  8; </v>
      </c>
      <c r="AE419" t="str">
        <f t="shared" si="193"/>
        <v xml:space="preserve">["CRV"] = "Class";    </v>
      </c>
      <c r="AF419">
        <f>IF(AND(F419="Class",NOT(ISBLANK(E419))),VLOOKUP(E419,Class!A$1:B$12,2,FALSE),"")</f>
        <v>214</v>
      </c>
      <c r="AG419" t="str">
        <f>IF(AND(F419="Vocation",NOT(ISBLANK(E419))),VLOOKUP(E419,Vocation!A$1:B$8,2,FALSE),"")</f>
        <v/>
      </c>
      <c r="AH419" t="str">
        <f>IF(
  LEN(AF419)=0,
    IF(
    LEN(AG419)=0,
    "  0",
    CONCATENATE(REPT(" ",Vocation!B$12-LEN(AG419)),AG419)),
  CONCATENATE(REPT(" ",Vocation!B$12-LEN(AF419)),AF419))</f>
        <v>214</v>
      </c>
      <c r="AI419" t="str">
        <f t="shared" si="194"/>
        <v xml:space="preserve">["SUBTYPE"] = 214; </v>
      </c>
      <c r="AJ419" t="str">
        <f t="shared" si="195"/>
        <v xml:space="preserve">["DIFFICULTY"] = true; </v>
      </c>
      <c r="AK419" t="str">
        <f t="shared" si="196"/>
        <v>0</v>
      </c>
      <c r="AL419" t="str">
        <f t="shared" si="197"/>
        <v xml:space="preserve">["VXP"] = 0; </v>
      </c>
      <c r="AM419" t="str">
        <f t="shared" si="198"/>
        <v>0</v>
      </c>
      <c r="AN419" t="str">
        <f t="shared" si="199"/>
        <v xml:space="preserve">["LP"] =  0; </v>
      </c>
      <c r="AO419" t="str">
        <f t="shared" si="200"/>
        <v>0</v>
      </c>
      <c r="AP419" t="str">
        <f t="shared" si="201"/>
        <v xml:space="preserve">["REP"] = 0; </v>
      </c>
      <c r="AQ419">
        <f>IF(LEN(L419)&gt;0,VLOOKUP(L419,Faction!A$2:B$77,2,FALSE),1)</f>
        <v>1</v>
      </c>
      <c r="AR419" t="str">
        <f t="shared" si="202"/>
        <v xml:space="preserve">["FACTION"] = 1; </v>
      </c>
      <c r="AS419" t="str">
        <f t="shared" si="203"/>
        <v xml:space="preserve">["TIER"] = 0; </v>
      </c>
      <c r="AT419" t="str">
        <f t="shared" si="204"/>
        <v xml:space="preserve">["MIN_LVL"] =   "1"; </v>
      </c>
      <c r="AU419" t="str">
        <f t="shared" si="205"/>
        <v/>
      </c>
      <c r="AV419" t="str">
        <f t="shared" si="206"/>
        <v xml:space="preserve">["NAME"] = { ["EN"] = "Master of Claws"; }; </v>
      </c>
      <c r="AW419" t="str">
        <f t="shared" si="207"/>
        <v xml:space="preserve">["LORE"] = { ["EN"] = "Achieve 130th level playing through as a Beorning on Deadly difficulty."; }; </v>
      </c>
      <c r="AX419" t="str">
        <f t="shared" si="208"/>
        <v/>
      </c>
      <c r="AY419" t="str">
        <f t="shared" si="209"/>
        <v/>
      </c>
      <c r="AZ419" t="str">
        <f t="shared" si="210"/>
        <v>};</v>
      </c>
    </row>
    <row r="420" spans="1:52" x14ac:dyDescent="0.25">
      <c r="A420">
        <v>1879419227</v>
      </c>
      <c r="B420">
        <v>374</v>
      </c>
      <c r="C420" t="s">
        <v>3132</v>
      </c>
      <c r="D420" t="s">
        <v>22</v>
      </c>
      <c r="E420" t="s">
        <v>117</v>
      </c>
      <c r="F420" t="s">
        <v>22</v>
      </c>
      <c r="G420" t="s">
        <v>2656</v>
      </c>
      <c r="N420" t="s">
        <v>3171</v>
      </c>
      <c r="O420">
        <v>1</v>
      </c>
      <c r="P420">
        <v>1</v>
      </c>
      <c r="T420" t="str">
        <f t="shared" si="183"/>
        <v>[419] = {["ID"] = 1879419227; }; -- Disciple of Claws (Beorning)</v>
      </c>
      <c r="U420" s="1" t="str">
        <f t="shared" si="184"/>
        <v>[419] = {["ID"] = 1879419227; ["SAVE_INDEX"] = 374; ["TYPE"] =  8; ["CRV"] = "Class";    ["SUBTYPE"] = 214; ["DIFFICULTY"] = true; ["VXP"] = 0; ["LP"] =  0; ["REP"] = 0; ["FACTION"] = 1; ["TIER"] = 1; ["MIN_LVL"] =   "1"; ["NAME"] = { ["EN"] = "Disciple of Claws"; }; ["LORE"] = { ["EN"] = "Achieve 50th level playing through as a Beorning on Deadly difficulty."; }; };</v>
      </c>
      <c r="V420">
        <f t="shared" si="185"/>
        <v>419</v>
      </c>
      <c r="W420" t="str">
        <f t="shared" si="186"/>
        <v>[419] = {</v>
      </c>
      <c r="X420" t="str">
        <f t="shared" si="187"/>
        <v xml:space="preserve">["ID"] = 1879419227; </v>
      </c>
      <c r="Y420" t="str">
        <f t="shared" si="188"/>
        <v xml:space="preserve">["ID"] = 1879419227; </v>
      </c>
      <c r="Z420" t="str">
        <f t="shared" si="189"/>
        <v/>
      </c>
      <c r="AA420" t="str">
        <f t="shared" si="190"/>
        <v xml:space="preserve"> (Beorning)</v>
      </c>
      <c r="AB420" s="1" t="str">
        <f t="shared" si="191"/>
        <v xml:space="preserve">["SAVE_INDEX"] = 374; </v>
      </c>
      <c r="AC420">
        <f>VLOOKUP(D420,Type!A$2:B$16,2,FALSE)</f>
        <v>8</v>
      </c>
      <c r="AD420" t="str">
        <f t="shared" si="192"/>
        <v xml:space="preserve">["TYPE"] =  8; </v>
      </c>
      <c r="AE420" t="str">
        <f t="shared" si="193"/>
        <v xml:space="preserve">["CRV"] = "Class";    </v>
      </c>
      <c r="AF420">
        <f>IF(AND(F420="Class",NOT(ISBLANK(E420))),VLOOKUP(E420,Class!A$1:B$12,2,FALSE),"")</f>
        <v>214</v>
      </c>
      <c r="AG420" t="str">
        <f>IF(AND(F420="Vocation",NOT(ISBLANK(E420))),VLOOKUP(E420,Vocation!A$1:B$8,2,FALSE),"")</f>
        <v/>
      </c>
      <c r="AH420" t="str">
        <f>IF(
  LEN(AF420)=0,
    IF(
    LEN(AG420)=0,
    "  0",
    CONCATENATE(REPT(" ",Vocation!B$12-LEN(AG420)),AG420)),
  CONCATENATE(REPT(" ",Vocation!B$12-LEN(AF420)),AF420))</f>
        <v>214</v>
      </c>
      <c r="AI420" t="str">
        <f t="shared" si="194"/>
        <v xml:space="preserve">["SUBTYPE"] = 214; </v>
      </c>
      <c r="AJ420" t="str">
        <f t="shared" si="195"/>
        <v xml:space="preserve">["DIFFICULTY"] = true; </v>
      </c>
      <c r="AK420" t="str">
        <f t="shared" si="196"/>
        <v>0</v>
      </c>
      <c r="AL420" t="str">
        <f t="shared" si="197"/>
        <v xml:space="preserve">["VXP"] = 0; </v>
      </c>
      <c r="AM420" t="str">
        <f t="shared" si="198"/>
        <v>0</v>
      </c>
      <c r="AN420" t="str">
        <f t="shared" si="199"/>
        <v xml:space="preserve">["LP"] =  0; </v>
      </c>
      <c r="AO420" t="str">
        <f t="shared" si="200"/>
        <v>0</v>
      </c>
      <c r="AP420" t="str">
        <f t="shared" si="201"/>
        <v xml:space="preserve">["REP"] = 0; </v>
      </c>
      <c r="AQ420">
        <f>IF(LEN(L420)&gt;0,VLOOKUP(L420,Faction!A$2:B$77,2,FALSE),1)</f>
        <v>1</v>
      </c>
      <c r="AR420" t="str">
        <f t="shared" si="202"/>
        <v xml:space="preserve">["FACTION"] = 1; </v>
      </c>
      <c r="AS420" t="str">
        <f t="shared" si="203"/>
        <v xml:space="preserve">["TIER"] = 1; </v>
      </c>
      <c r="AT420" t="str">
        <f t="shared" si="204"/>
        <v xml:space="preserve">["MIN_LVL"] =   "1"; </v>
      </c>
      <c r="AU420" t="str">
        <f t="shared" si="205"/>
        <v/>
      </c>
      <c r="AV420" t="str">
        <f t="shared" si="206"/>
        <v xml:space="preserve">["NAME"] = { ["EN"] = "Disciple of Claws"; }; </v>
      </c>
      <c r="AW420" t="str">
        <f t="shared" si="207"/>
        <v xml:space="preserve">["LORE"] = { ["EN"] = "Achieve 50th level playing through as a Beorning on Deadly difficulty."; }; </v>
      </c>
      <c r="AX420" t="str">
        <f t="shared" si="208"/>
        <v/>
      </c>
      <c r="AY420" t="str">
        <f t="shared" si="209"/>
        <v/>
      </c>
      <c r="AZ420" t="str">
        <f t="shared" si="210"/>
        <v>};</v>
      </c>
    </row>
    <row r="421" spans="1:52" x14ac:dyDescent="0.25">
      <c r="A421">
        <v>1879419264</v>
      </c>
      <c r="B421">
        <v>442</v>
      </c>
      <c r="C421" t="s">
        <v>3299</v>
      </c>
      <c r="D421" t="s">
        <v>22</v>
      </c>
      <c r="E421" t="s">
        <v>3224</v>
      </c>
      <c r="F421" t="s">
        <v>22</v>
      </c>
      <c r="G421" t="s">
        <v>2656</v>
      </c>
      <c r="N421" t="s">
        <v>3300</v>
      </c>
      <c r="O421">
        <v>0</v>
      </c>
      <c r="P421">
        <v>1</v>
      </c>
      <c r="T421" t="str">
        <f t="shared" si="183"/>
        <v>[420] = {["ID"] = 1879419264; }; -- Adept of Fists (Brawler)</v>
      </c>
      <c r="U421" s="1" t="str">
        <f t="shared" si="184"/>
        <v>[420] = {["ID"] = 1879419264; ["SAVE_INDEX"] = 442; ["TYPE"] =  8; ["CRV"] = "Class";    ["SUBTYPE"] = 215; ["DIFFICULTY"] = true; ["VXP"] = 0; ["LP"] =  0; ["REP"] = 0; ["FACTION"] = 1; ["TIER"] = 0; ["MIN_LVL"] =   "1"; ["NAME"] = { ["EN"] = "Adept of Fists"; }; ["LORE"] = { ["EN"] = "Achieve 130th level playing through as a Brawler on Hard difficulty or higher."; }; };</v>
      </c>
      <c r="V421">
        <f t="shared" si="185"/>
        <v>420</v>
      </c>
      <c r="W421" t="str">
        <f t="shared" si="186"/>
        <v>[420] = {</v>
      </c>
      <c r="X421" t="str">
        <f t="shared" si="187"/>
        <v xml:space="preserve">["ID"] = 1879419264; </v>
      </c>
      <c r="Y421" t="str">
        <f t="shared" si="188"/>
        <v xml:space="preserve">["ID"] = 1879419264; </v>
      </c>
      <c r="Z421" t="str">
        <f t="shared" si="189"/>
        <v/>
      </c>
      <c r="AA421" t="str">
        <f t="shared" si="190"/>
        <v xml:space="preserve"> (Brawler)</v>
      </c>
      <c r="AB421" s="1" t="str">
        <f t="shared" si="191"/>
        <v xml:space="preserve">["SAVE_INDEX"] = 442; </v>
      </c>
      <c r="AC421">
        <f>VLOOKUP(D421,Type!A$2:B$16,2,FALSE)</f>
        <v>8</v>
      </c>
      <c r="AD421" t="str">
        <f t="shared" si="192"/>
        <v xml:space="preserve">["TYPE"] =  8; </v>
      </c>
      <c r="AE421" t="str">
        <f t="shared" si="193"/>
        <v xml:space="preserve">["CRV"] = "Class";    </v>
      </c>
      <c r="AF421">
        <f>IF(AND(F421="Class",NOT(ISBLANK(E421))),VLOOKUP(E421,Class!A$1:B$12,2,FALSE),"")</f>
        <v>215</v>
      </c>
      <c r="AG421" t="str">
        <f>IF(AND(F421="Vocation",NOT(ISBLANK(E421))),VLOOKUP(E421,Vocation!A$1:B$8,2,FALSE),"")</f>
        <v/>
      </c>
      <c r="AH421" t="str">
        <f>IF(
  LEN(AF421)=0,
    IF(
    LEN(AG421)=0,
    "  0",
    CONCATENATE(REPT(" ",Vocation!B$12-LEN(AG421)),AG421)),
  CONCATENATE(REPT(" ",Vocation!B$12-LEN(AF421)),AF421))</f>
        <v>215</v>
      </c>
      <c r="AI421" t="str">
        <f t="shared" si="194"/>
        <v xml:space="preserve">["SUBTYPE"] = 215; </v>
      </c>
      <c r="AJ421" t="str">
        <f t="shared" si="195"/>
        <v xml:space="preserve">["DIFFICULTY"] = true; </v>
      </c>
      <c r="AK421" t="str">
        <f t="shared" si="196"/>
        <v>0</v>
      </c>
      <c r="AL421" t="str">
        <f t="shared" si="197"/>
        <v xml:space="preserve">["VXP"] = 0; </v>
      </c>
      <c r="AM421" t="str">
        <f t="shared" si="198"/>
        <v>0</v>
      </c>
      <c r="AN421" t="str">
        <f t="shared" si="199"/>
        <v xml:space="preserve">["LP"] =  0; </v>
      </c>
      <c r="AO421" t="str">
        <f t="shared" si="200"/>
        <v>0</v>
      </c>
      <c r="AP421" t="str">
        <f t="shared" si="201"/>
        <v xml:space="preserve">["REP"] = 0; </v>
      </c>
      <c r="AQ421">
        <f>IF(LEN(L421)&gt;0,VLOOKUP(L421,Faction!A$2:B$77,2,FALSE),1)</f>
        <v>1</v>
      </c>
      <c r="AR421" t="str">
        <f t="shared" si="202"/>
        <v xml:space="preserve">["FACTION"] = 1; </v>
      </c>
      <c r="AS421" t="str">
        <f t="shared" si="203"/>
        <v xml:space="preserve">["TIER"] = 0; </v>
      </c>
      <c r="AT421" t="str">
        <f t="shared" si="204"/>
        <v xml:space="preserve">["MIN_LVL"] =   "1"; </v>
      </c>
      <c r="AU421" t="str">
        <f t="shared" si="205"/>
        <v/>
      </c>
      <c r="AV421" t="str">
        <f t="shared" si="206"/>
        <v xml:space="preserve">["NAME"] = { ["EN"] = "Adept of Fists"; }; </v>
      </c>
      <c r="AW421" t="str">
        <f t="shared" si="207"/>
        <v xml:space="preserve">["LORE"] = { ["EN"] = "Achieve 130th level playing through as a Brawler on Hard difficulty or higher."; }; </v>
      </c>
      <c r="AX421" t="str">
        <f t="shared" si="208"/>
        <v/>
      </c>
      <c r="AY421" t="str">
        <f t="shared" si="209"/>
        <v/>
      </c>
      <c r="AZ421" t="str">
        <f t="shared" si="210"/>
        <v>};</v>
      </c>
    </row>
    <row r="422" spans="1:52" x14ac:dyDescent="0.25">
      <c r="A422">
        <v>1879419235</v>
      </c>
      <c r="B422">
        <v>443</v>
      </c>
      <c r="C422" t="s">
        <v>3301</v>
      </c>
      <c r="D422" t="s">
        <v>22</v>
      </c>
      <c r="E422" t="s">
        <v>3224</v>
      </c>
      <c r="F422" t="s">
        <v>22</v>
      </c>
      <c r="G422" t="s">
        <v>2656</v>
      </c>
      <c r="N422" t="s">
        <v>3302</v>
      </c>
      <c r="O422">
        <v>1</v>
      </c>
      <c r="P422">
        <v>1</v>
      </c>
      <c r="T422" t="str">
        <f t="shared" si="183"/>
        <v>[421] = {["ID"] = 1879419235; }; -- Apprentice of Fists (Brawler)</v>
      </c>
      <c r="U422" s="1" t="str">
        <f t="shared" si="184"/>
        <v>[421] = {["ID"] = 1879419235; ["SAVE_INDEX"] = 443; ["TYPE"] =  8; ["CRV"] = "Class";    ["SUBTYPE"] = 215; ["DIFFICULTY"] = true; ["VXP"] = 0; ["LP"] =  0; ["REP"] = 0; ["FACTION"] = 1; ["TIER"] = 1; ["MIN_LVL"] =   "1"; ["NAME"] = { ["EN"] = "Apprentice of Fists"; }; ["LORE"] = { ["EN"] = "Achieve 50th level playing through as a Brawler on Hard difficulty or higher."; }; };</v>
      </c>
      <c r="V422">
        <f t="shared" si="185"/>
        <v>421</v>
      </c>
      <c r="W422" t="str">
        <f t="shared" si="186"/>
        <v>[421] = {</v>
      </c>
      <c r="X422" t="str">
        <f t="shared" si="187"/>
        <v xml:space="preserve">["ID"] = 1879419235; </v>
      </c>
      <c r="Y422" t="str">
        <f t="shared" si="188"/>
        <v xml:space="preserve">["ID"] = 1879419235; </v>
      </c>
      <c r="Z422" t="str">
        <f t="shared" si="189"/>
        <v/>
      </c>
      <c r="AA422" t="str">
        <f t="shared" si="190"/>
        <v xml:space="preserve"> (Brawler)</v>
      </c>
      <c r="AB422" s="1" t="str">
        <f t="shared" si="191"/>
        <v xml:space="preserve">["SAVE_INDEX"] = 443; </v>
      </c>
      <c r="AC422">
        <f>VLOOKUP(D422,Type!A$2:B$16,2,FALSE)</f>
        <v>8</v>
      </c>
      <c r="AD422" t="str">
        <f t="shared" si="192"/>
        <v xml:space="preserve">["TYPE"] =  8; </v>
      </c>
      <c r="AE422" t="str">
        <f t="shared" si="193"/>
        <v xml:space="preserve">["CRV"] = "Class";    </v>
      </c>
      <c r="AF422">
        <f>IF(AND(F422="Class",NOT(ISBLANK(E422))),VLOOKUP(E422,Class!A$1:B$12,2,FALSE),"")</f>
        <v>215</v>
      </c>
      <c r="AG422" t="str">
        <f>IF(AND(F422="Vocation",NOT(ISBLANK(E422))),VLOOKUP(E422,Vocation!A$1:B$8,2,FALSE),"")</f>
        <v/>
      </c>
      <c r="AH422" t="str">
        <f>IF(
  LEN(AF422)=0,
    IF(
    LEN(AG422)=0,
    "  0",
    CONCATENATE(REPT(" ",Vocation!B$12-LEN(AG422)),AG422)),
  CONCATENATE(REPT(" ",Vocation!B$12-LEN(AF422)),AF422))</f>
        <v>215</v>
      </c>
      <c r="AI422" t="str">
        <f t="shared" si="194"/>
        <v xml:space="preserve">["SUBTYPE"] = 215; </v>
      </c>
      <c r="AJ422" t="str">
        <f t="shared" si="195"/>
        <v xml:space="preserve">["DIFFICULTY"] = true; </v>
      </c>
      <c r="AK422" t="str">
        <f t="shared" si="196"/>
        <v>0</v>
      </c>
      <c r="AL422" t="str">
        <f t="shared" si="197"/>
        <v xml:space="preserve">["VXP"] = 0; </v>
      </c>
      <c r="AM422" t="str">
        <f t="shared" si="198"/>
        <v>0</v>
      </c>
      <c r="AN422" t="str">
        <f t="shared" si="199"/>
        <v xml:space="preserve">["LP"] =  0; </v>
      </c>
      <c r="AO422" t="str">
        <f t="shared" si="200"/>
        <v>0</v>
      </c>
      <c r="AP422" t="str">
        <f t="shared" si="201"/>
        <v xml:space="preserve">["REP"] = 0; </v>
      </c>
      <c r="AQ422">
        <f>IF(LEN(L422)&gt;0,VLOOKUP(L422,Faction!A$2:B$77,2,FALSE),1)</f>
        <v>1</v>
      </c>
      <c r="AR422" t="str">
        <f t="shared" si="202"/>
        <v xml:space="preserve">["FACTION"] = 1; </v>
      </c>
      <c r="AS422" t="str">
        <f t="shared" si="203"/>
        <v xml:space="preserve">["TIER"] = 1; </v>
      </c>
      <c r="AT422" t="str">
        <f t="shared" si="204"/>
        <v xml:space="preserve">["MIN_LVL"] =   "1"; </v>
      </c>
      <c r="AU422" t="str">
        <f t="shared" si="205"/>
        <v/>
      </c>
      <c r="AV422" t="str">
        <f t="shared" si="206"/>
        <v xml:space="preserve">["NAME"] = { ["EN"] = "Apprentice of Fists"; }; </v>
      </c>
      <c r="AW422" t="str">
        <f t="shared" si="207"/>
        <v xml:space="preserve">["LORE"] = { ["EN"] = "Achieve 50th level playing through as a Brawler on Hard difficulty or higher."; }; </v>
      </c>
      <c r="AX422" t="str">
        <f t="shared" si="208"/>
        <v/>
      </c>
      <c r="AY422" t="str">
        <f t="shared" si="209"/>
        <v/>
      </c>
      <c r="AZ422" t="str">
        <f t="shared" si="210"/>
        <v>};</v>
      </c>
    </row>
    <row r="423" spans="1:52" x14ac:dyDescent="0.25">
      <c r="A423">
        <v>1879419245</v>
      </c>
      <c r="B423">
        <v>444</v>
      </c>
      <c r="C423" t="s">
        <v>3303</v>
      </c>
      <c r="D423" t="s">
        <v>22</v>
      </c>
      <c r="E423" t="s">
        <v>3224</v>
      </c>
      <c r="F423" t="s">
        <v>22</v>
      </c>
      <c r="G423" t="s">
        <v>2656</v>
      </c>
      <c r="N423" t="s">
        <v>3304</v>
      </c>
      <c r="O423">
        <v>0</v>
      </c>
      <c r="P423">
        <v>1</v>
      </c>
      <c r="T423" t="str">
        <f t="shared" si="183"/>
        <v>[422] = {["ID"] = 1879419245; }; -- Master of Fists (Brawler)</v>
      </c>
      <c r="U423" s="1" t="str">
        <f t="shared" si="184"/>
        <v>[422] = {["ID"] = 1879419245; ["SAVE_INDEX"] = 444; ["TYPE"] =  8; ["CRV"] = "Class";    ["SUBTYPE"] = 215; ["DIFFICULTY"] = true; ["VXP"] = 0; ["LP"] =  0; ["REP"] = 0; ["FACTION"] = 1; ["TIER"] = 0; ["MIN_LVL"] =   "1"; ["NAME"] = { ["EN"] = "Master of Fists"; }; ["LORE"] = { ["EN"] = "Achieve 130th level playing through as a Brawler on Deadly difficulty."; }; };</v>
      </c>
      <c r="V423">
        <f t="shared" si="185"/>
        <v>422</v>
      </c>
      <c r="W423" t="str">
        <f t="shared" si="186"/>
        <v>[422] = {</v>
      </c>
      <c r="X423" t="str">
        <f t="shared" si="187"/>
        <v xml:space="preserve">["ID"] = 1879419245; </v>
      </c>
      <c r="Y423" t="str">
        <f t="shared" si="188"/>
        <v xml:space="preserve">["ID"] = 1879419245; </v>
      </c>
      <c r="Z423" t="str">
        <f t="shared" si="189"/>
        <v/>
      </c>
      <c r="AA423" t="str">
        <f t="shared" si="190"/>
        <v xml:space="preserve"> (Brawler)</v>
      </c>
      <c r="AB423" s="1" t="str">
        <f t="shared" si="191"/>
        <v xml:space="preserve">["SAVE_INDEX"] = 444; </v>
      </c>
      <c r="AC423">
        <f>VLOOKUP(D423,Type!A$2:B$16,2,FALSE)</f>
        <v>8</v>
      </c>
      <c r="AD423" t="str">
        <f t="shared" si="192"/>
        <v xml:space="preserve">["TYPE"] =  8; </v>
      </c>
      <c r="AE423" t="str">
        <f t="shared" si="193"/>
        <v xml:space="preserve">["CRV"] = "Class";    </v>
      </c>
      <c r="AF423">
        <f>IF(AND(F423="Class",NOT(ISBLANK(E423))),VLOOKUP(E423,Class!A$1:B$12,2,FALSE),"")</f>
        <v>215</v>
      </c>
      <c r="AG423" t="str">
        <f>IF(AND(F423="Vocation",NOT(ISBLANK(E423))),VLOOKUP(E423,Vocation!A$1:B$8,2,FALSE),"")</f>
        <v/>
      </c>
      <c r="AH423" t="str">
        <f>IF(
  LEN(AF423)=0,
    IF(
    LEN(AG423)=0,
    "  0",
    CONCATENATE(REPT(" ",Vocation!B$12-LEN(AG423)),AG423)),
  CONCATENATE(REPT(" ",Vocation!B$12-LEN(AF423)),AF423))</f>
        <v>215</v>
      </c>
      <c r="AI423" t="str">
        <f t="shared" si="194"/>
        <v xml:space="preserve">["SUBTYPE"] = 215; </v>
      </c>
      <c r="AJ423" t="str">
        <f t="shared" si="195"/>
        <v xml:space="preserve">["DIFFICULTY"] = true; </v>
      </c>
      <c r="AK423" t="str">
        <f t="shared" si="196"/>
        <v>0</v>
      </c>
      <c r="AL423" t="str">
        <f t="shared" si="197"/>
        <v xml:space="preserve">["VXP"] = 0; </v>
      </c>
      <c r="AM423" t="str">
        <f t="shared" si="198"/>
        <v>0</v>
      </c>
      <c r="AN423" t="str">
        <f t="shared" si="199"/>
        <v xml:space="preserve">["LP"] =  0; </v>
      </c>
      <c r="AO423" t="str">
        <f t="shared" si="200"/>
        <v>0</v>
      </c>
      <c r="AP423" t="str">
        <f t="shared" si="201"/>
        <v xml:space="preserve">["REP"] = 0; </v>
      </c>
      <c r="AQ423">
        <f>IF(LEN(L423)&gt;0,VLOOKUP(L423,Faction!A$2:B$77,2,FALSE),1)</f>
        <v>1</v>
      </c>
      <c r="AR423" t="str">
        <f t="shared" si="202"/>
        <v xml:space="preserve">["FACTION"] = 1; </v>
      </c>
      <c r="AS423" t="str">
        <f t="shared" si="203"/>
        <v xml:space="preserve">["TIER"] = 0; </v>
      </c>
      <c r="AT423" t="str">
        <f t="shared" si="204"/>
        <v xml:space="preserve">["MIN_LVL"] =   "1"; </v>
      </c>
      <c r="AU423" t="str">
        <f t="shared" si="205"/>
        <v/>
      </c>
      <c r="AV423" t="str">
        <f t="shared" si="206"/>
        <v xml:space="preserve">["NAME"] = { ["EN"] = "Master of Fists"; }; </v>
      </c>
      <c r="AW423" t="str">
        <f t="shared" si="207"/>
        <v xml:space="preserve">["LORE"] = { ["EN"] = "Achieve 130th level playing through as a Brawler on Deadly difficulty."; }; </v>
      </c>
      <c r="AX423" t="str">
        <f t="shared" si="208"/>
        <v/>
      </c>
      <c r="AY423" t="str">
        <f t="shared" si="209"/>
        <v/>
      </c>
      <c r="AZ423" t="str">
        <f t="shared" si="210"/>
        <v>};</v>
      </c>
    </row>
    <row r="424" spans="1:52" x14ac:dyDescent="0.25">
      <c r="A424">
        <v>1879419251</v>
      </c>
      <c r="B424">
        <v>445</v>
      </c>
      <c r="C424" t="s">
        <v>3305</v>
      </c>
      <c r="D424" t="s">
        <v>22</v>
      </c>
      <c r="E424" t="s">
        <v>3224</v>
      </c>
      <c r="F424" t="s">
        <v>22</v>
      </c>
      <c r="G424" t="s">
        <v>2656</v>
      </c>
      <c r="N424" t="s">
        <v>3306</v>
      </c>
      <c r="O424">
        <v>1</v>
      </c>
      <c r="P424">
        <v>1</v>
      </c>
      <c r="T424" t="str">
        <f t="shared" si="183"/>
        <v>[423] = {["ID"] = 1879419251; }; -- Disciple of Fists (Brawler)</v>
      </c>
      <c r="U424" s="1" t="str">
        <f t="shared" si="184"/>
        <v>[423] = {["ID"] = 1879419251; ["SAVE_INDEX"] = 445; ["TYPE"] =  8; ["CRV"] = "Class";    ["SUBTYPE"] = 215; ["DIFFICULTY"] = true; ["VXP"] = 0; ["LP"] =  0; ["REP"] = 0; ["FACTION"] = 1; ["TIER"] = 1; ["MIN_LVL"] =   "1"; ["NAME"] = { ["EN"] = "Disciple of Fists"; }; ["LORE"] = { ["EN"] = "Achieve 50th level playing through as a Brawler on Deadly difficulty."; }; };</v>
      </c>
      <c r="V424">
        <f t="shared" si="185"/>
        <v>423</v>
      </c>
      <c r="W424" t="str">
        <f t="shared" si="186"/>
        <v>[423] = {</v>
      </c>
      <c r="X424" t="str">
        <f t="shared" si="187"/>
        <v xml:space="preserve">["ID"] = 1879419251; </v>
      </c>
      <c r="Y424" t="str">
        <f t="shared" si="188"/>
        <v xml:space="preserve">["ID"] = 1879419251; </v>
      </c>
      <c r="Z424" t="str">
        <f t="shared" si="189"/>
        <v/>
      </c>
      <c r="AA424" t="str">
        <f t="shared" si="190"/>
        <v xml:space="preserve"> (Brawler)</v>
      </c>
      <c r="AB424" s="1" t="str">
        <f t="shared" si="191"/>
        <v xml:space="preserve">["SAVE_INDEX"] = 445; </v>
      </c>
      <c r="AC424">
        <f>VLOOKUP(D424,Type!A$2:B$16,2,FALSE)</f>
        <v>8</v>
      </c>
      <c r="AD424" t="str">
        <f t="shared" si="192"/>
        <v xml:space="preserve">["TYPE"] =  8; </v>
      </c>
      <c r="AE424" t="str">
        <f t="shared" si="193"/>
        <v xml:space="preserve">["CRV"] = "Class";    </v>
      </c>
      <c r="AF424">
        <f>IF(AND(F424="Class",NOT(ISBLANK(E424))),VLOOKUP(E424,Class!A$1:B$12,2,FALSE),"")</f>
        <v>215</v>
      </c>
      <c r="AG424" t="str">
        <f>IF(AND(F424="Vocation",NOT(ISBLANK(E424))),VLOOKUP(E424,Vocation!A$1:B$8,2,FALSE),"")</f>
        <v/>
      </c>
      <c r="AH424" t="str">
        <f>IF(
  LEN(AF424)=0,
    IF(
    LEN(AG424)=0,
    "  0",
    CONCATENATE(REPT(" ",Vocation!B$12-LEN(AG424)),AG424)),
  CONCATENATE(REPT(" ",Vocation!B$12-LEN(AF424)),AF424))</f>
        <v>215</v>
      </c>
      <c r="AI424" t="str">
        <f t="shared" si="194"/>
        <v xml:space="preserve">["SUBTYPE"] = 215; </v>
      </c>
      <c r="AJ424" t="str">
        <f t="shared" si="195"/>
        <v xml:space="preserve">["DIFFICULTY"] = true; </v>
      </c>
      <c r="AK424" t="str">
        <f t="shared" si="196"/>
        <v>0</v>
      </c>
      <c r="AL424" t="str">
        <f t="shared" si="197"/>
        <v xml:space="preserve">["VXP"] = 0; </v>
      </c>
      <c r="AM424" t="str">
        <f t="shared" si="198"/>
        <v>0</v>
      </c>
      <c r="AN424" t="str">
        <f t="shared" si="199"/>
        <v xml:space="preserve">["LP"] =  0; </v>
      </c>
      <c r="AO424" t="str">
        <f t="shared" si="200"/>
        <v>0</v>
      </c>
      <c r="AP424" t="str">
        <f t="shared" si="201"/>
        <v xml:space="preserve">["REP"] = 0; </v>
      </c>
      <c r="AQ424">
        <f>IF(LEN(L424)&gt;0,VLOOKUP(L424,Faction!A$2:B$77,2,FALSE),1)</f>
        <v>1</v>
      </c>
      <c r="AR424" t="str">
        <f t="shared" si="202"/>
        <v xml:space="preserve">["FACTION"] = 1; </v>
      </c>
      <c r="AS424" t="str">
        <f t="shared" si="203"/>
        <v xml:space="preserve">["TIER"] = 1; </v>
      </c>
      <c r="AT424" t="str">
        <f t="shared" si="204"/>
        <v xml:space="preserve">["MIN_LVL"] =   "1"; </v>
      </c>
      <c r="AU424" t="str">
        <f t="shared" si="205"/>
        <v/>
      </c>
      <c r="AV424" t="str">
        <f t="shared" si="206"/>
        <v xml:space="preserve">["NAME"] = { ["EN"] = "Disciple of Fists"; }; </v>
      </c>
      <c r="AW424" t="str">
        <f t="shared" si="207"/>
        <v xml:space="preserve">["LORE"] = { ["EN"] = "Achieve 50th level playing through as a Brawler on Deadly difficulty."; }; </v>
      </c>
      <c r="AX424" t="str">
        <f t="shared" si="208"/>
        <v/>
      </c>
      <c r="AY424" t="str">
        <f t="shared" si="209"/>
        <v/>
      </c>
      <c r="AZ424" t="str">
        <f t="shared" si="210"/>
        <v>};</v>
      </c>
    </row>
    <row r="425" spans="1:52" x14ac:dyDescent="0.25">
      <c r="A425">
        <v>1879419266</v>
      </c>
      <c r="B425">
        <v>375</v>
      </c>
      <c r="C425" t="s">
        <v>3137</v>
      </c>
      <c r="D425" t="s">
        <v>22</v>
      </c>
      <c r="E425" t="s">
        <v>145</v>
      </c>
      <c r="F425" t="s">
        <v>22</v>
      </c>
      <c r="G425" t="s">
        <v>2656</v>
      </c>
      <c r="N425" t="s">
        <v>3176</v>
      </c>
      <c r="O425">
        <v>0</v>
      </c>
      <c r="P425">
        <v>1</v>
      </c>
      <c r="T425" t="str">
        <f t="shared" si="183"/>
        <v>[424] = {["ID"] = 1879419266; }; -- Adept of Shadows (Burglar)</v>
      </c>
      <c r="U425" s="1" t="str">
        <f t="shared" si="184"/>
        <v>[424] = {["ID"] = 1879419266; ["SAVE_INDEX"] = 375; ["TYPE"] =  8; ["CRV"] = "Class";    ["SUBTYPE"] =  40; ["DIFFICULTY"] = true; ["VXP"] = 0; ["LP"] =  0; ["REP"] = 0; ["FACTION"] = 1; ["TIER"] = 0; ["MIN_LVL"] =   "1"; ["NAME"] = { ["EN"] = "Adept of Shadows"; }; ["LORE"] = { ["EN"] = "Achieve 130th level playing through as a Burglar on Hard difficulty or higher."; }; };</v>
      </c>
      <c r="V425">
        <f t="shared" si="185"/>
        <v>424</v>
      </c>
      <c r="W425" t="str">
        <f t="shared" si="186"/>
        <v>[424] = {</v>
      </c>
      <c r="X425" t="str">
        <f t="shared" si="187"/>
        <v xml:space="preserve">["ID"] = 1879419266; </v>
      </c>
      <c r="Y425" t="str">
        <f t="shared" si="188"/>
        <v xml:space="preserve">["ID"] = 1879419266; </v>
      </c>
      <c r="Z425" t="str">
        <f t="shared" si="189"/>
        <v/>
      </c>
      <c r="AA425" t="str">
        <f t="shared" si="190"/>
        <v xml:space="preserve"> (Burglar)</v>
      </c>
      <c r="AB425" s="1" t="str">
        <f t="shared" si="191"/>
        <v xml:space="preserve">["SAVE_INDEX"] = 375; </v>
      </c>
      <c r="AC425">
        <f>VLOOKUP(D425,Type!A$2:B$16,2,FALSE)</f>
        <v>8</v>
      </c>
      <c r="AD425" t="str">
        <f t="shared" si="192"/>
        <v xml:space="preserve">["TYPE"] =  8; </v>
      </c>
      <c r="AE425" t="str">
        <f t="shared" si="193"/>
        <v xml:space="preserve">["CRV"] = "Class";    </v>
      </c>
      <c r="AF425">
        <f>IF(AND(F425="Class",NOT(ISBLANK(E425))),VLOOKUP(E425,Class!A$1:B$12,2,FALSE),"")</f>
        <v>40</v>
      </c>
      <c r="AG425" t="str">
        <f>IF(AND(F425="Vocation",NOT(ISBLANK(E425))),VLOOKUP(E425,Vocation!A$1:B$8,2,FALSE),"")</f>
        <v/>
      </c>
      <c r="AH425" t="str">
        <f>IF(
  LEN(AF425)=0,
    IF(
    LEN(AG425)=0,
    "  0",
    CONCATENATE(REPT(" ",Vocation!B$12-LEN(AG425)),AG425)),
  CONCATENATE(REPT(" ",Vocation!B$12-LEN(AF425)),AF425))</f>
        <v xml:space="preserve"> 40</v>
      </c>
      <c r="AI425" t="str">
        <f t="shared" si="194"/>
        <v xml:space="preserve">["SUBTYPE"] =  40; </v>
      </c>
      <c r="AJ425" t="str">
        <f t="shared" si="195"/>
        <v xml:space="preserve">["DIFFICULTY"] = true; </v>
      </c>
      <c r="AK425" t="str">
        <f t="shared" si="196"/>
        <v>0</v>
      </c>
      <c r="AL425" t="str">
        <f t="shared" si="197"/>
        <v xml:space="preserve">["VXP"] = 0; </v>
      </c>
      <c r="AM425" t="str">
        <f t="shared" si="198"/>
        <v>0</v>
      </c>
      <c r="AN425" t="str">
        <f t="shared" si="199"/>
        <v xml:space="preserve">["LP"] =  0; </v>
      </c>
      <c r="AO425" t="str">
        <f t="shared" si="200"/>
        <v>0</v>
      </c>
      <c r="AP425" t="str">
        <f t="shared" si="201"/>
        <v xml:space="preserve">["REP"] = 0; </v>
      </c>
      <c r="AQ425">
        <f>IF(LEN(L425)&gt;0,VLOOKUP(L425,Faction!A$2:B$77,2,FALSE),1)</f>
        <v>1</v>
      </c>
      <c r="AR425" t="str">
        <f t="shared" si="202"/>
        <v xml:space="preserve">["FACTION"] = 1; </v>
      </c>
      <c r="AS425" t="str">
        <f t="shared" si="203"/>
        <v xml:space="preserve">["TIER"] = 0; </v>
      </c>
      <c r="AT425" t="str">
        <f t="shared" si="204"/>
        <v xml:space="preserve">["MIN_LVL"] =   "1"; </v>
      </c>
      <c r="AU425" t="str">
        <f t="shared" si="205"/>
        <v/>
      </c>
      <c r="AV425" t="str">
        <f t="shared" si="206"/>
        <v xml:space="preserve">["NAME"] = { ["EN"] = "Adept of Shadows"; }; </v>
      </c>
      <c r="AW425" t="str">
        <f t="shared" si="207"/>
        <v xml:space="preserve">["LORE"] = { ["EN"] = "Achieve 130th level playing through as a Burglar on Hard difficulty or higher."; }; </v>
      </c>
      <c r="AX425" t="str">
        <f t="shared" si="208"/>
        <v/>
      </c>
      <c r="AY425" t="str">
        <f t="shared" si="209"/>
        <v/>
      </c>
      <c r="AZ425" t="str">
        <f t="shared" si="210"/>
        <v>};</v>
      </c>
    </row>
    <row r="426" spans="1:52" x14ac:dyDescent="0.25">
      <c r="A426">
        <v>1879419263</v>
      </c>
      <c r="B426">
        <v>376</v>
      </c>
      <c r="C426" t="s">
        <v>3135</v>
      </c>
      <c r="D426" t="s">
        <v>22</v>
      </c>
      <c r="E426" t="s">
        <v>145</v>
      </c>
      <c r="F426" t="s">
        <v>22</v>
      </c>
      <c r="G426" t="s">
        <v>2656</v>
      </c>
      <c r="N426" t="s">
        <v>3174</v>
      </c>
      <c r="O426">
        <v>1</v>
      </c>
      <c r="P426">
        <v>1</v>
      </c>
      <c r="T426" t="str">
        <f t="shared" si="183"/>
        <v>[425] = {["ID"] = 1879419263; }; -- Apprentice of Shadows (Burglar)</v>
      </c>
      <c r="U426" s="1" t="str">
        <f t="shared" si="184"/>
        <v>[425] = {["ID"] = 1879419263; ["SAVE_INDEX"] = 376; ["TYPE"] =  8; ["CRV"] = "Class";    ["SUBTYPE"] =  40; ["DIFFICULTY"] = true; ["VXP"] = 0; ["LP"] =  0; ["REP"] = 0; ["FACTION"] = 1; ["TIER"] = 1; ["MIN_LVL"] =   "1"; ["NAME"] = { ["EN"] = "Apprentice of Shadows"; }; ["LORE"] = { ["EN"] = "Achieve 50th level playing through as a Burglar on Hard difficulty or higher."; }; };</v>
      </c>
      <c r="V426">
        <f t="shared" si="185"/>
        <v>425</v>
      </c>
      <c r="W426" t="str">
        <f t="shared" si="186"/>
        <v>[425] = {</v>
      </c>
      <c r="X426" t="str">
        <f t="shared" si="187"/>
        <v xml:space="preserve">["ID"] = 1879419263; </v>
      </c>
      <c r="Y426" t="str">
        <f t="shared" si="188"/>
        <v xml:space="preserve">["ID"] = 1879419263; </v>
      </c>
      <c r="Z426" t="str">
        <f t="shared" si="189"/>
        <v/>
      </c>
      <c r="AA426" t="str">
        <f t="shared" si="190"/>
        <v xml:space="preserve"> (Burglar)</v>
      </c>
      <c r="AB426" s="1" t="str">
        <f t="shared" si="191"/>
        <v xml:space="preserve">["SAVE_INDEX"] = 376; </v>
      </c>
      <c r="AC426">
        <f>VLOOKUP(D426,Type!A$2:B$16,2,FALSE)</f>
        <v>8</v>
      </c>
      <c r="AD426" t="str">
        <f t="shared" si="192"/>
        <v xml:space="preserve">["TYPE"] =  8; </v>
      </c>
      <c r="AE426" t="str">
        <f t="shared" si="193"/>
        <v xml:space="preserve">["CRV"] = "Class";    </v>
      </c>
      <c r="AF426">
        <f>IF(AND(F426="Class",NOT(ISBLANK(E426))),VLOOKUP(E426,Class!A$1:B$12,2,FALSE),"")</f>
        <v>40</v>
      </c>
      <c r="AG426" t="str">
        <f>IF(AND(F426="Vocation",NOT(ISBLANK(E426))),VLOOKUP(E426,Vocation!A$1:B$8,2,FALSE),"")</f>
        <v/>
      </c>
      <c r="AH426" t="str">
        <f>IF(
  LEN(AF426)=0,
    IF(
    LEN(AG426)=0,
    "  0",
    CONCATENATE(REPT(" ",Vocation!B$12-LEN(AG426)),AG426)),
  CONCATENATE(REPT(" ",Vocation!B$12-LEN(AF426)),AF426))</f>
        <v xml:space="preserve"> 40</v>
      </c>
      <c r="AI426" t="str">
        <f t="shared" si="194"/>
        <v xml:space="preserve">["SUBTYPE"] =  40; </v>
      </c>
      <c r="AJ426" t="str">
        <f t="shared" si="195"/>
        <v xml:space="preserve">["DIFFICULTY"] = true; </v>
      </c>
      <c r="AK426" t="str">
        <f t="shared" si="196"/>
        <v>0</v>
      </c>
      <c r="AL426" t="str">
        <f t="shared" si="197"/>
        <v xml:space="preserve">["VXP"] = 0; </v>
      </c>
      <c r="AM426" t="str">
        <f t="shared" si="198"/>
        <v>0</v>
      </c>
      <c r="AN426" t="str">
        <f t="shared" si="199"/>
        <v xml:space="preserve">["LP"] =  0; </v>
      </c>
      <c r="AO426" t="str">
        <f t="shared" si="200"/>
        <v>0</v>
      </c>
      <c r="AP426" t="str">
        <f t="shared" si="201"/>
        <v xml:space="preserve">["REP"] = 0; </v>
      </c>
      <c r="AQ426">
        <f>IF(LEN(L426)&gt;0,VLOOKUP(L426,Faction!A$2:B$77,2,FALSE),1)</f>
        <v>1</v>
      </c>
      <c r="AR426" t="str">
        <f t="shared" si="202"/>
        <v xml:space="preserve">["FACTION"] = 1; </v>
      </c>
      <c r="AS426" t="str">
        <f t="shared" si="203"/>
        <v xml:space="preserve">["TIER"] = 1; </v>
      </c>
      <c r="AT426" t="str">
        <f t="shared" si="204"/>
        <v xml:space="preserve">["MIN_LVL"] =   "1"; </v>
      </c>
      <c r="AU426" t="str">
        <f t="shared" si="205"/>
        <v/>
      </c>
      <c r="AV426" t="str">
        <f t="shared" si="206"/>
        <v xml:space="preserve">["NAME"] = { ["EN"] = "Apprentice of Shadows"; }; </v>
      </c>
      <c r="AW426" t="str">
        <f t="shared" si="207"/>
        <v xml:space="preserve">["LORE"] = { ["EN"] = "Achieve 50th level playing through as a Burglar on Hard difficulty or higher."; }; </v>
      </c>
      <c r="AX426" t="str">
        <f t="shared" si="208"/>
        <v/>
      </c>
      <c r="AY426" t="str">
        <f t="shared" si="209"/>
        <v/>
      </c>
      <c r="AZ426" t="str">
        <f t="shared" si="210"/>
        <v>};</v>
      </c>
    </row>
    <row r="427" spans="1:52" x14ac:dyDescent="0.25">
      <c r="A427">
        <v>1879419246</v>
      </c>
      <c r="B427">
        <v>377</v>
      </c>
      <c r="C427" t="s">
        <v>3138</v>
      </c>
      <c r="D427" t="s">
        <v>22</v>
      </c>
      <c r="E427" t="s">
        <v>145</v>
      </c>
      <c r="F427" t="s">
        <v>22</v>
      </c>
      <c r="G427" t="s">
        <v>2656</v>
      </c>
      <c r="N427" t="s">
        <v>3177</v>
      </c>
      <c r="O427">
        <v>0</v>
      </c>
      <c r="P427">
        <v>1</v>
      </c>
      <c r="T427" t="str">
        <f t="shared" si="183"/>
        <v>[426] = {["ID"] = 1879419246; }; -- Master of Shadows (Burglar)</v>
      </c>
      <c r="U427" s="1" t="str">
        <f t="shared" si="184"/>
        <v>[426] = {["ID"] = 1879419246; ["SAVE_INDEX"] = 377; ["TYPE"] =  8; ["CRV"] = "Class";    ["SUBTYPE"] =  40; ["DIFFICULTY"] = true; ["VXP"] = 0; ["LP"] =  0; ["REP"] = 0; ["FACTION"] = 1; ["TIER"] = 0; ["MIN_LVL"] =   "1"; ["NAME"] = { ["EN"] = "Master of Shadows"; }; ["LORE"] = { ["EN"] = "Achieve 130th level playing through as a Burglar on Deadly difficulty."; }; };</v>
      </c>
      <c r="V427">
        <f t="shared" si="185"/>
        <v>426</v>
      </c>
      <c r="W427" t="str">
        <f t="shared" si="186"/>
        <v>[426] = {</v>
      </c>
      <c r="X427" t="str">
        <f t="shared" si="187"/>
        <v xml:space="preserve">["ID"] = 1879419246; </v>
      </c>
      <c r="Y427" t="str">
        <f t="shared" si="188"/>
        <v xml:space="preserve">["ID"] = 1879419246; </v>
      </c>
      <c r="Z427" t="str">
        <f t="shared" si="189"/>
        <v/>
      </c>
      <c r="AA427" t="str">
        <f t="shared" si="190"/>
        <v xml:space="preserve"> (Burglar)</v>
      </c>
      <c r="AB427" s="1" t="str">
        <f t="shared" si="191"/>
        <v xml:space="preserve">["SAVE_INDEX"] = 377; </v>
      </c>
      <c r="AC427">
        <f>VLOOKUP(D427,Type!A$2:B$16,2,FALSE)</f>
        <v>8</v>
      </c>
      <c r="AD427" t="str">
        <f t="shared" si="192"/>
        <v xml:space="preserve">["TYPE"] =  8; </v>
      </c>
      <c r="AE427" t="str">
        <f t="shared" si="193"/>
        <v xml:space="preserve">["CRV"] = "Class";    </v>
      </c>
      <c r="AF427">
        <f>IF(AND(F427="Class",NOT(ISBLANK(E427))),VLOOKUP(E427,Class!A$1:B$12,2,FALSE),"")</f>
        <v>40</v>
      </c>
      <c r="AG427" t="str">
        <f>IF(AND(F427="Vocation",NOT(ISBLANK(E427))),VLOOKUP(E427,Vocation!A$1:B$8,2,FALSE),"")</f>
        <v/>
      </c>
      <c r="AH427" t="str">
        <f>IF(
  LEN(AF427)=0,
    IF(
    LEN(AG427)=0,
    "  0",
    CONCATENATE(REPT(" ",Vocation!B$12-LEN(AG427)),AG427)),
  CONCATENATE(REPT(" ",Vocation!B$12-LEN(AF427)),AF427))</f>
        <v xml:space="preserve"> 40</v>
      </c>
      <c r="AI427" t="str">
        <f t="shared" si="194"/>
        <v xml:space="preserve">["SUBTYPE"] =  40; </v>
      </c>
      <c r="AJ427" t="str">
        <f t="shared" si="195"/>
        <v xml:space="preserve">["DIFFICULTY"] = true; </v>
      </c>
      <c r="AK427" t="str">
        <f t="shared" si="196"/>
        <v>0</v>
      </c>
      <c r="AL427" t="str">
        <f t="shared" si="197"/>
        <v xml:space="preserve">["VXP"] = 0; </v>
      </c>
      <c r="AM427" t="str">
        <f t="shared" si="198"/>
        <v>0</v>
      </c>
      <c r="AN427" t="str">
        <f t="shared" si="199"/>
        <v xml:space="preserve">["LP"] =  0; </v>
      </c>
      <c r="AO427" t="str">
        <f t="shared" si="200"/>
        <v>0</v>
      </c>
      <c r="AP427" t="str">
        <f t="shared" si="201"/>
        <v xml:space="preserve">["REP"] = 0; </v>
      </c>
      <c r="AQ427">
        <f>IF(LEN(L427)&gt;0,VLOOKUP(L427,Faction!A$2:B$77,2,FALSE),1)</f>
        <v>1</v>
      </c>
      <c r="AR427" t="str">
        <f t="shared" si="202"/>
        <v xml:space="preserve">["FACTION"] = 1; </v>
      </c>
      <c r="AS427" t="str">
        <f t="shared" si="203"/>
        <v xml:space="preserve">["TIER"] = 0; </v>
      </c>
      <c r="AT427" t="str">
        <f t="shared" si="204"/>
        <v xml:space="preserve">["MIN_LVL"] =   "1"; </v>
      </c>
      <c r="AU427" t="str">
        <f t="shared" si="205"/>
        <v/>
      </c>
      <c r="AV427" t="str">
        <f t="shared" si="206"/>
        <v xml:space="preserve">["NAME"] = { ["EN"] = "Master of Shadows"; }; </v>
      </c>
      <c r="AW427" t="str">
        <f t="shared" si="207"/>
        <v xml:space="preserve">["LORE"] = { ["EN"] = "Achieve 130th level playing through as a Burglar on Deadly difficulty."; }; </v>
      </c>
      <c r="AX427" t="str">
        <f t="shared" si="208"/>
        <v/>
      </c>
      <c r="AY427" t="str">
        <f t="shared" si="209"/>
        <v/>
      </c>
      <c r="AZ427" t="str">
        <f t="shared" si="210"/>
        <v>};</v>
      </c>
    </row>
    <row r="428" spans="1:52" x14ac:dyDescent="0.25">
      <c r="A428">
        <v>1879419241</v>
      </c>
      <c r="B428">
        <v>378</v>
      </c>
      <c r="C428" t="s">
        <v>3136</v>
      </c>
      <c r="D428" t="s">
        <v>22</v>
      </c>
      <c r="E428" t="s">
        <v>145</v>
      </c>
      <c r="F428" t="s">
        <v>22</v>
      </c>
      <c r="G428" t="s">
        <v>2656</v>
      </c>
      <c r="N428" t="s">
        <v>3175</v>
      </c>
      <c r="O428">
        <v>1</v>
      </c>
      <c r="P428">
        <v>1</v>
      </c>
      <c r="T428" t="str">
        <f t="shared" si="183"/>
        <v>[427] = {["ID"] = 1879419241; }; -- Disciple of Shadows (Burglar)</v>
      </c>
      <c r="U428" s="1" t="str">
        <f t="shared" si="184"/>
        <v>[427] = {["ID"] = 1879419241; ["SAVE_INDEX"] = 378; ["TYPE"] =  8; ["CRV"] = "Class";    ["SUBTYPE"] =  40; ["DIFFICULTY"] = true; ["VXP"] = 0; ["LP"] =  0; ["REP"] = 0; ["FACTION"] = 1; ["TIER"] = 1; ["MIN_LVL"] =   "1"; ["NAME"] = { ["EN"] = "Disciple of Shadows"; }; ["LORE"] = { ["EN"] = "Achieve 50th level playing through as a Burglar on Deadly difficulty."; }; };</v>
      </c>
      <c r="V428">
        <f t="shared" si="185"/>
        <v>427</v>
      </c>
      <c r="W428" t="str">
        <f t="shared" si="186"/>
        <v>[427] = {</v>
      </c>
      <c r="X428" t="str">
        <f t="shared" si="187"/>
        <v xml:space="preserve">["ID"] = 1879419241; </v>
      </c>
      <c r="Y428" t="str">
        <f t="shared" si="188"/>
        <v xml:space="preserve">["ID"] = 1879419241; </v>
      </c>
      <c r="Z428" t="str">
        <f t="shared" si="189"/>
        <v/>
      </c>
      <c r="AA428" t="str">
        <f t="shared" si="190"/>
        <v xml:space="preserve"> (Burglar)</v>
      </c>
      <c r="AB428" s="1" t="str">
        <f t="shared" si="191"/>
        <v xml:space="preserve">["SAVE_INDEX"] = 378; </v>
      </c>
      <c r="AC428">
        <f>VLOOKUP(D428,Type!A$2:B$16,2,FALSE)</f>
        <v>8</v>
      </c>
      <c r="AD428" t="str">
        <f t="shared" si="192"/>
        <v xml:space="preserve">["TYPE"] =  8; </v>
      </c>
      <c r="AE428" t="str">
        <f t="shared" si="193"/>
        <v xml:space="preserve">["CRV"] = "Class";    </v>
      </c>
      <c r="AF428">
        <f>IF(AND(F428="Class",NOT(ISBLANK(E428))),VLOOKUP(E428,Class!A$1:B$12,2,FALSE),"")</f>
        <v>40</v>
      </c>
      <c r="AG428" t="str">
        <f>IF(AND(F428="Vocation",NOT(ISBLANK(E428))),VLOOKUP(E428,Vocation!A$1:B$8,2,FALSE),"")</f>
        <v/>
      </c>
      <c r="AH428" t="str">
        <f>IF(
  LEN(AF428)=0,
    IF(
    LEN(AG428)=0,
    "  0",
    CONCATENATE(REPT(" ",Vocation!B$12-LEN(AG428)),AG428)),
  CONCATENATE(REPT(" ",Vocation!B$12-LEN(AF428)),AF428))</f>
        <v xml:space="preserve"> 40</v>
      </c>
      <c r="AI428" t="str">
        <f t="shared" si="194"/>
        <v xml:space="preserve">["SUBTYPE"] =  40; </v>
      </c>
      <c r="AJ428" t="str">
        <f t="shared" si="195"/>
        <v xml:space="preserve">["DIFFICULTY"] = true; </v>
      </c>
      <c r="AK428" t="str">
        <f t="shared" si="196"/>
        <v>0</v>
      </c>
      <c r="AL428" t="str">
        <f t="shared" si="197"/>
        <v xml:space="preserve">["VXP"] = 0; </v>
      </c>
      <c r="AM428" t="str">
        <f t="shared" si="198"/>
        <v>0</v>
      </c>
      <c r="AN428" t="str">
        <f t="shared" si="199"/>
        <v xml:space="preserve">["LP"] =  0; </v>
      </c>
      <c r="AO428" t="str">
        <f t="shared" si="200"/>
        <v>0</v>
      </c>
      <c r="AP428" t="str">
        <f t="shared" si="201"/>
        <v xml:space="preserve">["REP"] = 0; </v>
      </c>
      <c r="AQ428">
        <f>IF(LEN(L428)&gt;0,VLOOKUP(L428,Faction!A$2:B$77,2,FALSE),1)</f>
        <v>1</v>
      </c>
      <c r="AR428" t="str">
        <f t="shared" si="202"/>
        <v xml:space="preserve">["FACTION"] = 1; </v>
      </c>
      <c r="AS428" t="str">
        <f t="shared" si="203"/>
        <v xml:space="preserve">["TIER"] = 1; </v>
      </c>
      <c r="AT428" t="str">
        <f t="shared" si="204"/>
        <v xml:space="preserve">["MIN_LVL"] =   "1"; </v>
      </c>
      <c r="AU428" t="str">
        <f t="shared" si="205"/>
        <v/>
      </c>
      <c r="AV428" t="str">
        <f t="shared" si="206"/>
        <v xml:space="preserve">["NAME"] = { ["EN"] = "Disciple of Shadows"; }; </v>
      </c>
      <c r="AW428" t="str">
        <f t="shared" si="207"/>
        <v xml:space="preserve">["LORE"] = { ["EN"] = "Achieve 50th level playing through as a Burglar on Deadly difficulty."; }; </v>
      </c>
      <c r="AX428" t="str">
        <f t="shared" si="208"/>
        <v/>
      </c>
      <c r="AY428" t="str">
        <f t="shared" si="209"/>
        <v/>
      </c>
      <c r="AZ428" t="str">
        <f t="shared" si="210"/>
        <v>};</v>
      </c>
    </row>
    <row r="429" spans="1:52" x14ac:dyDescent="0.25">
      <c r="A429">
        <v>1879419244</v>
      </c>
      <c r="B429">
        <v>379</v>
      </c>
      <c r="C429" t="s">
        <v>3141</v>
      </c>
      <c r="D429" t="s">
        <v>22</v>
      </c>
      <c r="E429" t="s">
        <v>286</v>
      </c>
      <c r="F429" t="s">
        <v>22</v>
      </c>
      <c r="G429" t="s">
        <v>2656</v>
      </c>
      <c r="N429" t="s">
        <v>3180</v>
      </c>
      <c r="O429">
        <v>0</v>
      </c>
      <c r="P429">
        <v>1</v>
      </c>
      <c r="T429" t="str">
        <f t="shared" si="183"/>
        <v>[428] = {["ID"] = 1879419244; }; -- Adept of Banners (Captain)</v>
      </c>
      <c r="U429" s="1" t="str">
        <f t="shared" si="184"/>
        <v>[428] = {["ID"] = 1879419244; ["SAVE_INDEX"] = 379; ["TYPE"] =  8; ["CRV"] = "Class";    ["SUBTYPE"] =  24; ["DIFFICULTY"] = true; ["VXP"] = 0; ["LP"] =  0; ["REP"] = 0; ["FACTION"] = 1; ["TIER"] = 0; ["MIN_LVL"] =   "1"; ["NAME"] = { ["EN"] = "Adept of Banners"; }; ["LORE"] = { ["EN"] = "Achieve 130th level playing through as a Captain on Hard difficulty or higher."; }; };</v>
      </c>
      <c r="V429">
        <f t="shared" si="185"/>
        <v>428</v>
      </c>
      <c r="W429" t="str">
        <f t="shared" si="186"/>
        <v>[428] = {</v>
      </c>
      <c r="X429" t="str">
        <f t="shared" si="187"/>
        <v xml:space="preserve">["ID"] = 1879419244; </v>
      </c>
      <c r="Y429" t="str">
        <f t="shared" si="188"/>
        <v xml:space="preserve">["ID"] = 1879419244; </v>
      </c>
      <c r="Z429" t="str">
        <f t="shared" si="189"/>
        <v/>
      </c>
      <c r="AA429" t="str">
        <f t="shared" si="190"/>
        <v xml:space="preserve"> (Captain)</v>
      </c>
      <c r="AB429" s="1" t="str">
        <f t="shared" si="191"/>
        <v xml:space="preserve">["SAVE_INDEX"] = 379; </v>
      </c>
      <c r="AC429">
        <f>VLOOKUP(D429,Type!A$2:B$16,2,FALSE)</f>
        <v>8</v>
      </c>
      <c r="AD429" t="str">
        <f t="shared" si="192"/>
        <v xml:space="preserve">["TYPE"] =  8; </v>
      </c>
      <c r="AE429" t="str">
        <f t="shared" si="193"/>
        <v xml:space="preserve">["CRV"] = "Class";    </v>
      </c>
      <c r="AF429">
        <f>IF(AND(F429="Class",NOT(ISBLANK(E429))),VLOOKUP(E429,Class!A$1:B$12,2,FALSE),"")</f>
        <v>24</v>
      </c>
      <c r="AG429" t="str">
        <f>IF(AND(F429="Vocation",NOT(ISBLANK(E429))),VLOOKUP(E429,Vocation!A$1:B$8,2,FALSE),"")</f>
        <v/>
      </c>
      <c r="AH429" t="str">
        <f>IF(
  LEN(AF429)=0,
    IF(
    LEN(AG429)=0,
    "  0",
    CONCATENATE(REPT(" ",Vocation!B$12-LEN(AG429)),AG429)),
  CONCATENATE(REPT(" ",Vocation!B$12-LEN(AF429)),AF429))</f>
        <v xml:space="preserve"> 24</v>
      </c>
      <c r="AI429" t="str">
        <f t="shared" si="194"/>
        <v xml:space="preserve">["SUBTYPE"] =  24; </v>
      </c>
      <c r="AJ429" t="str">
        <f t="shared" si="195"/>
        <v xml:space="preserve">["DIFFICULTY"] = true; </v>
      </c>
      <c r="AK429" t="str">
        <f t="shared" si="196"/>
        <v>0</v>
      </c>
      <c r="AL429" t="str">
        <f t="shared" si="197"/>
        <v xml:space="preserve">["VXP"] = 0; </v>
      </c>
      <c r="AM429" t="str">
        <f t="shared" si="198"/>
        <v>0</v>
      </c>
      <c r="AN429" t="str">
        <f t="shared" si="199"/>
        <v xml:space="preserve">["LP"] =  0; </v>
      </c>
      <c r="AO429" t="str">
        <f t="shared" si="200"/>
        <v>0</v>
      </c>
      <c r="AP429" t="str">
        <f t="shared" si="201"/>
        <v xml:space="preserve">["REP"] = 0; </v>
      </c>
      <c r="AQ429">
        <f>IF(LEN(L429)&gt;0,VLOOKUP(L429,Faction!A$2:B$77,2,FALSE),1)</f>
        <v>1</v>
      </c>
      <c r="AR429" t="str">
        <f t="shared" si="202"/>
        <v xml:space="preserve">["FACTION"] = 1; </v>
      </c>
      <c r="AS429" t="str">
        <f t="shared" si="203"/>
        <v xml:space="preserve">["TIER"] = 0; </v>
      </c>
      <c r="AT429" t="str">
        <f t="shared" si="204"/>
        <v xml:space="preserve">["MIN_LVL"] =   "1"; </v>
      </c>
      <c r="AU429" t="str">
        <f t="shared" si="205"/>
        <v/>
      </c>
      <c r="AV429" t="str">
        <f t="shared" si="206"/>
        <v xml:space="preserve">["NAME"] = { ["EN"] = "Adept of Banners"; }; </v>
      </c>
      <c r="AW429" t="str">
        <f t="shared" si="207"/>
        <v xml:space="preserve">["LORE"] = { ["EN"] = "Achieve 130th level playing through as a Captain on Hard difficulty or higher."; }; </v>
      </c>
      <c r="AX429" t="str">
        <f t="shared" si="208"/>
        <v/>
      </c>
      <c r="AY429" t="str">
        <f t="shared" si="209"/>
        <v/>
      </c>
      <c r="AZ429" t="str">
        <f t="shared" si="210"/>
        <v>};</v>
      </c>
    </row>
    <row r="430" spans="1:52" x14ac:dyDescent="0.25">
      <c r="A430">
        <v>1879419252</v>
      </c>
      <c r="B430">
        <v>380</v>
      </c>
      <c r="C430" t="s">
        <v>3139</v>
      </c>
      <c r="D430" t="s">
        <v>22</v>
      </c>
      <c r="E430" t="s">
        <v>286</v>
      </c>
      <c r="F430" t="s">
        <v>22</v>
      </c>
      <c r="G430" t="s">
        <v>2656</v>
      </c>
      <c r="N430" t="s">
        <v>3178</v>
      </c>
      <c r="O430">
        <v>1</v>
      </c>
      <c r="P430">
        <v>1</v>
      </c>
      <c r="T430" t="str">
        <f t="shared" si="183"/>
        <v>[429] = {["ID"] = 1879419252; }; -- Apprentice of Banners (Captain)</v>
      </c>
      <c r="U430" s="1" t="str">
        <f t="shared" si="184"/>
        <v>[429] = {["ID"] = 1879419252; ["SAVE_INDEX"] = 380; ["TYPE"] =  8; ["CRV"] = "Class";    ["SUBTYPE"] =  24; ["DIFFICULTY"] = true; ["VXP"] = 0; ["LP"] =  0; ["REP"] = 0; ["FACTION"] = 1; ["TIER"] = 1; ["MIN_LVL"] =   "1"; ["NAME"] = { ["EN"] = "Apprentice of Banners"; }; ["LORE"] = { ["EN"] = "Achieve 50th level playing through as a Captain on Hard difficulty or higher."; }; };</v>
      </c>
      <c r="V430">
        <f t="shared" si="185"/>
        <v>429</v>
      </c>
      <c r="W430" t="str">
        <f t="shared" si="186"/>
        <v>[429] = {</v>
      </c>
      <c r="X430" t="str">
        <f t="shared" si="187"/>
        <v xml:space="preserve">["ID"] = 1879419252; </v>
      </c>
      <c r="Y430" t="str">
        <f t="shared" si="188"/>
        <v xml:space="preserve">["ID"] = 1879419252; </v>
      </c>
      <c r="Z430" t="str">
        <f t="shared" si="189"/>
        <v/>
      </c>
      <c r="AA430" t="str">
        <f t="shared" si="190"/>
        <v xml:space="preserve"> (Captain)</v>
      </c>
      <c r="AB430" s="1" t="str">
        <f t="shared" si="191"/>
        <v xml:space="preserve">["SAVE_INDEX"] = 380; </v>
      </c>
      <c r="AC430">
        <f>VLOOKUP(D430,Type!A$2:B$16,2,FALSE)</f>
        <v>8</v>
      </c>
      <c r="AD430" t="str">
        <f t="shared" si="192"/>
        <v xml:space="preserve">["TYPE"] =  8; </v>
      </c>
      <c r="AE430" t="str">
        <f t="shared" si="193"/>
        <v xml:space="preserve">["CRV"] = "Class";    </v>
      </c>
      <c r="AF430">
        <f>IF(AND(F430="Class",NOT(ISBLANK(E430))),VLOOKUP(E430,Class!A$1:B$12,2,FALSE),"")</f>
        <v>24</v>
      </c>
      <c r="AG430" t="str">
        <f>IF(AND(F430="Vocation",NOT(ISBLANK(E430))),VLOOKUP(E430,Vocation!A$1:B$8,2,FALSE),"")</f>
        <v/>
      </c>
      <c r="AH430" t="str">
        <f>IF(
  LEN(AF430)=0,
    IF(
    LEN(AG430)=0,
    "  0",
    CONCATENATE(REPT(" ",Vocation!B$12-LEN(AG430)),AG430)),
  CONCATENATE(REPT(" ",Vocation!B$12-LEN(AF430)),AF430))</f>
        <v xml:space="preserve"> 24</v>
      </c>
      <c r="AI430" t="str">
        <f t="shared" si="194"/>
        <v xml:space="preserve">["SUBTYPE"] =  24; </v>
      </c>
      <c r="AJ430" t="str">
        <f t="shared" si="195"/>
        <v xml:space="preserve">["DIFFICULTY"] = true; </v>
      </c>
      <c r="AK430" t="str">
        <f t="shared" si="196"/>
        <v>0</v>
      </c>
      <c r="AL430" t="str">
        <f t="shared" si="197"/>
        <v xml:space="preserve">["VXP"] = 0; </v>
      </c>
      <c r="AM430" t="str">
        <f t="shared" si="198"/>
        <v>0</v>
      </c>
      <c r="AN430" t="str">
        <f t="shared" si="199"/>
        <v xml:space="preserve">["LP"] =  0; </v>
      </c>
      <c r="AO430" t="str">
        <f t="shared" si="200"/>
        <v>0</v>
      </c>
      <c r="AP430" t="str">
        <f t="shared" si="201"/>
        <v xml:space="preserve">["REP"] = 0; </v>
      </c>
      <c r="AQ430">
        <f>IF(LEN(L430)&gt;0,VLOOKUP(L430,Faction!A$2:B$77,2,FALSE),1)</f>
        <v>1</v>
      </c>
      <c r="AR430" t="str">
        <f t="shared" si="202"/>
        <v xml:space="preserve">["FACTION"] = 1; </v>
      </c>
      <c r="AS430" t="str">
        <f t="shared" si="203"/>
        <v xml:space="preserve">["TIER"] = 1; </v>
      </c>
      <c r="AT430" t="str">
        <f t="shared" si="204"/>
        <v xml:space="preserve">["MIN_LVL"] =   "1"; </v>
      </c>
      <c r="AU430" t="str">
        <f t="shared" si="205"/>
        <v/>
      </c>
      <c r="AV430" t="str">
        <f t="shared" si="206"/>
        <v xml:space="preserve">["NAME"] = { ["EN"] = "Apprentice of Banners"; }; </v>
      </c>
      <c r="AW430" t="str">
        <f t="shared" si="207"/>
        <v xml:space="preserve">["LORE"] = { ["EN"] = "Achieve 50th level playing through as a Captain on Hard difficulty or higher."; }; </v>
      </c>
      <c r="AX430" t="str">
        <f t="shared" si="208"/>
        <v/>
      </c>
      <c r="AY430" t="str">
        <f t="shared" si="209"/>
        <v/>
      </c>
      <c r="AZ430" t="str">
        <f t="shared" si="210"/>
        <v>};</v>
      </c>
    </row>
    <row r="431" spans="1:52" x14ac:dyDescent="0.25">
      <c r="A431">
        <v>1879419250</v>
      </c>
      <c r="B431">
        <v>381</v>
      </c>
      <c r="C431" t="s">
        <v>3142</v>
      </c>
      <c r="D431" t="s">
        <v>22</v>
      </c>
      <c r="E431" t="s">
        <v>286</v>
      </c>
      <c r="F431" t="s">
        <v>22</v>
      </c>
      <c r="G431" t="s">
        <v>2656</v>
      </c>
      <c r="N431" t="s">
        <v>3181</v>
      </c>
      <c r="O431">
        <v>0</v>
      </c>
      <c r="P431">
        <v>1</v>
      </c>
      <c r="T431" t="str">
        <f t="shared" si="183"/>
        <v>[430] = {["ID"] = 1879419250; }; -- Master of Banners (Captain)</v>
      </c>
      <c r="U431" s="1" t="str">
        <f t="shared" si="184"/>
        <v>[430] = {["ID"] = 1879419250; ["SAVE_INDEX"] = 381; ["TYPE"] =  8; ["CRV"] = "Class";    ["SUBTYPE"] =  24; ["DIFFICULTY"] = true; ["VXP"] = 0; ["LP"] =  0; ["REP"] = 0; ["FACTION"] = 1; ["TIER"] = 0; ["MIN_LVL"] =   "1"; ["NAME"] = { ["EN"] = "Master of Banners"; }; ["LORE"] = { ["EN"] = "Achieve 130th level playing through as a Captain on Deadly difficulty."; }; };</v>
      </c>
      <c r="V431">
        <f t="shared" si="185"/>
        <v>430</v>
      </c>
      <c r="W431" t="str">
        <f t="shared" si="186"/>
        <v>[430] = {</v>
      </c>
      <c r="X431" t="str">
        <f t="shared" si="187"/>
        <v xml:space="preserve">["ID"] = 1879419250; </v>
      </c>
      <c r="Y431" t="str">
        <f t="shared" si="188"/>
        <v xml:space="preserve">["ID"] = 1879419250; </v>
      </c>
      <c r="Z431" t="str">
        <f t="shared" si="189"/>
        <v/>
      </c>
      <c r="AA431" t="str">
        <f t="shared" si="190"/>
        <v xml:space="preserve"> (Captain)</v>
      </c>
      <c r="AB431" s="1" t="str">
        <f t="shared" si="191"/>
        <v xml:space="preserve">["SAVE_INDEX"] = 381; </v>
      </c>
      <c r="AC431">
        <f>VLOOKUP(D431,Type!A$2:B$16,2,FALSE)</f>
        <v>8</v>
      </c>
      <c r="AD431" t="str">
        <f t="shared" si="192"/>
        <v xml:space="preserve">["TYPE"] =  8; </v>
      </c>
      <c r="AE431" t="str">
        <f t="shared" si="193"/>
        <v xml:space="preserve">["CRV"] = "Class";    </v>
      </c>
      <c r="AF431">
        <f>IF(AND(F431="Class",NOT(ISBLANK(E431))),VLOOKUP(E431,Class!A$1:B$12,2,FALSE),"")</f>
        <v>24</v>
      </c>
      <c r="AG431" t="str">
        <f>IF(AND(F431="Vocation",NOT(ISBLANK(E431))),VLOOKUP(E431,Vocation!A$1:B$8,2,FALSE),"")</f>
        <v/>
      </c>
      <c r="AH431" t="str">
        <f>IF(
  LEN(AF431)=0,
    IF(
    LEN(AG431)=0,
    "  0",
    CONCATENATE(REPT(" ",Vocation!B$12-LEN(AG431)),AG431)),
  CONCATENATE(REPT(" ",Vocation!B$12-LEN(AF431)),AF431))</f>
        <v xml:space="preserve"> 24</v>
      </c>
      <c r="AI431" t="str">
        <f t="shared" si="194"/>
        <v xml:space="preserve">["SUBTYPE"] =  24; </v>
      </c>
      <c r="AJ431" t="str">
        <f t="shared" si="195"/>
        <v xml:space="preserve">["DIFFICULTY"] = true; </v>
      </c>
      <c r="AK431" t="str">
        <f t="shared" si="196"/>
        <v>0</v>
      </c>
      <c r="AL431" t="str">
        <f t="shared" si="197"/>
        <v xml:space="preserve">["VXP"] = 0; </v>
      </c>
      <c r="AM431" t="str">
        <f t="shared" si="198"/>
        <v>0</v>
      </c>
      <c r="AN431" t="str">
        <f t="shared" si="199"/>
        <v xml:space="preserve">["LP"] =  0; </v>
      </c>
      <c r="AO431" t="str">
        <f t="shared" si="200"/>
        <v>0</v>
      </c>
      <c r="AP431" t="str">
        <f t="shared" si="201"/>
        <v xml:space="preserve">["REP"] = 0; </v>
      </c>
      <c r="AQ431">
        <f>IF(LEN(L431)&gt;0,VLOOKUP(L431,Faction!A$2:B$77,2,FALSE),1)</f>
        <v>1</v>
      </c>
      <c r="AR431" t="str">
        <f t="shared" si="202"/>
        <v xml:space="preserve">["FACTION"] = 1; </v>
      </c>
      <c r="AS431" t="str">
        <f t="shared" si="203"/>
        <v xml:space="preserve">["TIER"] = 0; </v>
      </c>
      <c r="AT431" t="str">
        <f t="shared" si="204"/>
        <v xml:space="preserve">["MIN_LVL"] =   "1"; </v>
      </c>
      <c r="AU431" t="str">
        <f t="shared" si="205"/>
        <v/>
      </c>
      <c r="AV431" t="str">
        <f t="shared" si="206"/>
        <v xml:space="preserve">["NAME"] = { ["EN"] = "Master of Banners"; }; </v>
      </c>
      <c r="AW431" t="str">
        <f t="shared" si="207"/>
        <v xml:space="preserve">["LORE"] = { ["EN"] = "Achieve 130th level playing through as a Captain on Deadly difficulty."; }; </v>
      </c>
      <c r="AX431" t="str">
        <f t="shared" si="208"/>
        <v/>
      </c>
      <c r="AY431" t="str">
        <f t="shared" si="209"/>
        <v/>
      </c>
      <c r="AZ431" t="str">
        <f t="shared" si="210"/>
        <v>};</v>
      </c>
    </row>
    <row r="432" spans="1:52" x14ac:dyDescent="0.25">
      <c r="A432">
        <v>1879419260</v>
      </c>
      <c r="B432">
        <v>382</v>
      </c>
      <c r="C432" t="s">
        <v>3140</v>
      </c>
      <c r="D432" t="s">
        <v>22</v>
      </c>
      <c r="E432" t="s">
        <v>286</v>
      </c>
      <c r="F432" t="s">
        <v>22</v>
      </c>
      <c r="G432" t="s">
        <v>2656</v>
      </c>
      <c r="N432" t="s">
        <v>3179</v>
      </c>
      <c r="O432">
        <v>1</v>
      </c>
      <c r="P432">
        <v>1</v>
      </c>
      <c r="T432" t="str">
        <f t="shared" si="183"/>
        <v>[431] = {["ID"] = 1879419260; }; -- Disciple of Banners (Captain)</v>
      </c>
      <c r="U432" s="1" t="str">
        <f t="shared" si="184"/>
        <v>[431] = {["ID"] = 1879419260; ["SAVE_INDEX"] = 382; ["TYPE"] =  8; ["CRV"] = "Class";    ["SUBTYPE"] =  24; ["DIFFICULTY"] = true; ["VXP"] = 0; ["LP"] =  0; ["REP"] = 0; ["FACTION"] = 1; ["TIER"] = 1; ["MIN_LVL"] =   "1"; ["NAME"] = { ["EN"] = "Disciple of Banners"; }; ["LORE"] = { ["EN"] = "Achieve 50th level playing through as a Captain on Deadly difficulty."; }; };</v>
      </c>
      <c r="V432">
        <f t="shared" si="185"/>
        <v>431</v>
      </c>
      <c r="W432" t="str">
        <f t="shared" si="186"/>
        <v>[431] = {</v>
      </c>
      <c r="X432" t="str">
        <f t="shared" si="187"/>
        <v xml:space="preserve">["ID"] = 1879419260; </v>
      </c>
      <c r="Y432" t="str">
        <f t="shared" si="188"/>
        <v xml:space="preserve">["ID"] = 1879419260; </v>
      </c>
      <c r="Z432" t="str">
        <f t="shared" si="189"/>
        <v/>
      </c>
      <c r="AA432" t="str">
        <f t="shared" si="190"/>
        <v xml:space="preserve"> (Captain)</v>
      </c>
      <c r="AB432" s="1" t="str">
        <f t="shared" si="191"/>
        <v xml:space="preserve">["SAVE_INDEX"] = 382; </v>
      </c>
      <c r="AC432">
        <f>VLOOKUP(D432,Type!A$2:B$16,2,FALSE)</f>
        <v>8</v>
      </c>
      <c r="AD432" t="str">
        <f t="shared" si="192"/>
        <v xml:space="preserve">["TYPE"] =  8; </v>
      </c>
      <c r="AE432" t="str">
        <f t="shared" si="193"/>
        <v xml:space="preserve">["CRV"] = "Class";    </v>
      </c>
      <c r="AF432">
        <f>IF(AND(F432="Class",NOT(ISBLANK(E432))),VLOOKUP(E432,Class!A$1:B$12,2,FALSE),"")</f>
        <v>24</v>
      </c>
      <c r="AG432" t="str">
        <f>IF(AND(F432="Vocation",NOT(ISBLANK(E432))),VLOOKUP(E432,Vocation!A$1:B$8,2,FALSE),"")</f>
        <v/>
      </c>
      <c r="AH432" t="str">
        <f>IF(
  LEN(AF432)=0,
    IF(
    LEN(AG432)=0,
    "  0",
    CONCATENATE(REPT(" ",Vocation!B$12-LEN(AG432)),AG432)),
  CONCATENATE(REPT(" ",Vocation!B$12-LEN(AF432)),AF432))</f>
        <v xml:space="preserve"> 24</v>
      </c>
      <c r="AI432" t="str">
        <f t="shared" si="194"/>
        <v xml:space="preserve">["SUBTYPE"] =  24; </v>
      </c>
      <c r="AJ432" t="str">
        <f t="shared" si="195"/>
        <v xml:space="preserve">["DIFFICULTY"] = true; </v>
      </c>
      <c r="AK432" t="str">
        <f t="shared" si="196"/>
        <v>0</v>
      </c>
      <c r="AL432" t="str">
        <f t="shared" si="197"/>
        <v xml:space="preserve">["VXP"] = 0; </v>
      </c>
      <c r="AM432" t="str">
        <f t="shared" si="198"/>
        <v>0</v>
      </c>
      <c r="AN432" t="str">
        <f t="shared" si="199"/>
        <v xml:space="preserve">["LP"] =  0; </v>
      </c>
      <c r="AO432" t="str">
        <f t="shared" si="200"/>
        <v>0</v>
      </c>
      <c r="AP432" t="str">
        <f t="shared" si="201"/>
        <v xml:space="preserve">["REP"] = 0; </v>
      </c>
      <c r="AQ432">
        <f>IF(LEN(L432)&gt;0,VLOOKUP(L432,Faction!A$2:B$77,2,FALSE),1)</f>
        <v>1</v>
      </c>
      <c r="AR432" t="str">
        <f t="shared" si="202"/>
        <v xml:space="preserve">["FACTION"] = 1; </v>
      </c>
      <c r="AS432" t="str">
        <f t="shared" si="203"/>
        <v xml:space="preserve">["TIER"] = 1; </v>
      </c>
      <c r="AT432" t="str">
        <f t="shared" si="204"/>
        <v xml:space="preserve">["MIN_LVL"] =   "1"; </v>
      </c>
      <c r="AU432" t="str">
        <f t="shared" si="205"/>
        <v/>
      </c>
      <c r="AV432" t="str">
        <f t="shared" si="206"/>
        <v xml:space="preserve">["NAME"] = { ["EN"] = "Disciple of Banners"; }; </v>
      </c>
      <c r="AW432" t="str">
        <f t="shared" si="207"/>
        <v xml:space="preserve">["LORE"] = { ["EN"] = "Achieve 50th level playing through as a Captain on Deadly difficulty."; }; </v>
      </c>
      <c r="AX432" t="str">
        <f t="shared" si="208"/>
        <v/>
      </c>
      <c r="AY432" t="str">
        <f t="shared" si="209"/>
        <v/>
      </c>
      <c r="AZ432" t="str">
        <f t="shared" si="210"/>
        <v>};</v>
      </c>
    </row>
    <row r="433" spans="1:52" x14ac:dyDescent="0.25">
      <c r="A433">
        <v>1879419243</v>
      </c>
      <c r="B433">
        <v>383</v>
      </c>
      <c r="C433" t="s">
        <v>3144</v>
      </c>
      <c r="D433" t="s">
        <v>22</v>
      </c>
      <c r="E433" t="s">
        <v>287</v>
      </c>
      <c r="F433" t="s">
        <v>22</v>
      </c>
      <c r="G433" t="s">
        <v>2656</v>
      </c>
      <c r="N433" t="s">
        <v>3184</v>
      </c>
      <c r="O433">
        <v>0</v>
      </c>
      <c r="P433">
        <v>1</v>
      </c>
      <c r="T433" t="str">
        <f t="shared" si="183"/>
        <v>[432] = {["ID"] = 1879419243; }; -- Adept of Blades (Champion)</v>
      </c>
      <c r="U433" s="1" t="str">
        <f t="shared" si="184"/>
        <v>[432] = {["ID"] = 1879419243; ["SAVE_INDEX"] = 383; ["TYPE"] =  8; ["CRV"] = "Class";    ["SUBTYPE"] = 172; ["DIFFICULTY"] = true; ["VXP"] = 0; ["LP"] =  0; ["REP"] = 0; ["FACTION"] = 1; ["TIER"] = 0; ["MIN_LVL"] =   "1"; ["NAME"] = { ["EN"] = "Adept of Blades"; }; ["LORE"] = { ["EN"] = "Achieve 130th level playing through as a Champion on Hard difficulty or higher."; }; };</v>
      </c>
      <c r="V433">
        <f t="shared" si="185"/>
        <v>432</v>
      </c>
      <c r="W433" t="str">
        <f t="shared" si="186"/>
        <v>[432] = {</v>
      </c>
      <c r="X433" t="str">
        <f t="shared" si="187"/>
        <v xml:space="preserve">["ID"] = 1879419243; </v>
      </c>
      <c r="Y433" t="str">
        <f t="shared" si="188"/>
        <v xml:space="preserve">["ID"] = 1879419243; </v>
      </c>
      <c r="Z433" t="str">
        <f t="shared" si="189"/>
        <v/>
      </c>
      <c r="AA433" t="str">
        <f t="shared" si="190"/>
        <v xml:space="preserve"> (Champion)</v>
      </c>
      <c r="AB433" s="1" t="str">
        <f t="shared" si="191"/>
        <v xml:space="preserve">["SAVE_INDEX"] = 383; </v>
      </c>
      <c r="AC433">
        <f>VLOOKUP(D433,Type!A$2:B$16,2,FALSE)</f>
        <v>8</v>
      </c>
      <c r="AD433" t="str">
        <f t="shared" si="192"/>
        <v xml:space="preserve">["TYPE"] =  8; </v>
      </c>
      <c r="AE433" t="str">
        <f t="shared" si="193"/>
        <v xml:space="preserve">["CRV"] = "Class";    </v>
      </c>
      <c r="AF433">
        <f>IF(AND(F433="Class",NOT(ISBLANK(E433))),VLOOKUP(E433,Class!A$1:B$12,2,FALSE),"")</f>
        <v>172</v>
      </c>
      <c r="AG433" t="str">
        <f>IF(AND(F433="Vocation",NOT(ISBLANK(E433))),VLOOKUP(E433,Vocation!A$1:B$8,2,FALSE),"")</f>
        <v/>
      </c>
      <c r="AH433" t="str">
        <f>IF(
  LEN(AF433)=0,
    IF(
    LEN(AG433)=0,
    "  0",
    CONCATENATE(REPT(" ",Vocation!B$12-LEN(AG433)),AG433)),
  CONCATENATE(REPT(" ",Vocation!B$12-LEN(AF433)),AF433))</f>
        <v>172</v>
      </c>
      <c r="AI433" t="str">
        <f t="shared" si="194"/>
        <v xml:space="preserve">["SUBTYPE"] = 172; </v>
      </c>
      <c r="AJ433" t="str">
        <f t="shared" si="195"/>
        <v xml:space="preserve">["DIFFICULTY"] = true; </v>
      </c>
      <c r="AK433" t="str">
        <f t="shared" si="196"/>
        <v>0</v>
      </c>
      <c r="AL433" t="str">
        <f t="shared" si="197"/>
        <v xml:space="preserve">["VXP"] = 0; </v>
      </c>
      <c r="AM433" t="str">
        <f t="shared" si="198"/>
        <v>0</v>
      </c>
      <c r="AN433" t="str">
        <f t="shared" si="199"/>
        <v xml:space="preserve">["LP"] =  0; </v>
      </c>
      <c r="AO433" t="str">
        <f t="shared" si="200"/>
        <v>0</v>
      </c>
      <c r="AP433" t="str">
        <f t="shared" si="201"/>
        <v xml:space="preserve">["REP"] = 0; </v>
      </c>
      <c r="AQ433">
        <f>IF(LEN(L433)&gt;0,VLOOKUP(L433,Faction!A$2:B$77,2,FALSE),1)</f>
        <v>1</v>
      </c>
      <c r="AR433" t="str">
        <f t="shared" si="202"/>
        <v xml:space="preserve">["FACTION"] = 1; </v>
      </c>
      <c r="AS433" t="str">
        <f t="shared" si="203"/>
        <v xml:space="preserve">["TIER"] = 0; </v>
      </c>
      <c r="AT433" t="str">
        <f t="shared" si="204"/>
        <v xml:space="preserve">["MIN_LVL"] =   "1"; </v>
      </c>
      <c r="AU433" t="str">
        <f t="shared" si="205"/>
        <v/>
      </c>
      <c r="AV433" t="str">
        <f t="shared" si="206"/>
        <v xml:space="preserve">["NAME"] = { ["EN"] = "Adept of Blades"; }; </v>
      </c>
      <c r="AW433" t="str">
        <f t="shared" si="207"/>
        <v xml:space="preserve">["LORE"] = { ["EN"] = "Achieve 130th level playing through as a Champion on Hard difficulty or higher."; }; </v>
      </c>
      <c r="AX433" t="str">
        <f t="shared" si="208"/>
        <v/>
      </c>
      <c r="AY433" t="str">
        <f t="shared" si="209"/>
        <v/>
      </c>
      <c r="AZ433" t="str">
        <f t="shared" si="210"/>
        <v>};</v>
      </c>
    </row>
    <row r="434" spans="1:52" x14ac:dyDescent="0.25">
      <c r="A434">
        <v>1879419261</v>
      </c>
      <c r="B434">
        <v>384</v>
      </c>
      <c r="C434" t="s">
        <v>3222</v>
      </c>
      <c r="D434" t="s">
        <v>22</v>
      </c>
      <c r="E434" t="s">
        <v>287</v>
      </c>
      <c r="F434" t="s">
        <v>22</v>
      </c>
      <c r="G434" t="s">
        <v>2656</v>
      </c>
      <c r="N434" t="s">
        <v>3182</v>
      </c>
      <c r="O434">
        <v>1</v>
      </c>
      <c r="P434">
        <v>1</v>
      </c>
      <c r="T434" t="str">
        <f t="shared" si="183"/>
        <v>[433] = {["ID"] = 1879419261; }; -- Novitiate of Blades (Champion)</v>
      </c>
      <c r="U434" s="1" t="str">
        <f t="shared" si="184"/>
        <v>[433] = {["ID"] = 1879419261; ["SAVE_INDEX"] = 384; ["TYPE"] =  8; ["CRV"] = "Class";    ["SUBTYPE"] = 172; ["DIFFICULTY"] = true; ["VXP"] = 0; ["LP"] =  0; ["REP"] = 0; ["FACTION"] = 1; ["TIER"] = 1; ["MIN_LVL"] =   "1"; ["NAME"] = { ["EN"] = "Novitiate of Blades"; }; ["LORE"] = { ["EN"] = "Achieve 50th level playing through as a Champion on Hard difficulty or higher."; }; };</v>
      </c>
      <c r="V434">
        <f t="shared" si="185"/>
        <v>433</v>
      </c>
      <c r="W434" t="str">
        <f t="shared" si="186"/>
        <v>[433] = {</v>
      </c>
      <c r="X434" t="str">
        <f t="shared" si="187"/>
        <v xml:space="preserve">["ID"] = 1879419261; </v>
      </c>
      <c r="Y434" t="str">
        <f t="shared" si="188"/>
        <v xml:space="preserve">["ID"] = 1879419261; </v>
      </c>
      <c r="Z434" t="str">
        <f t="shared" si="189"/>
        <v/>
      </c>
      <c r="AA434" t="str">
        <f t="shared" si="190"/>
        <v xml:space="preserve"> (Champion)</v>
      </c>
      <c r="AB434" s="1" t="str">
        <f t="shared" si="191"/>
        <v xml:space="preserve">["SAVE_INDEX"] = 384; </v>
      </c>
      <c r="AC434">
        <f>VLOOKUP(D434,Type!A$2:B$16,2,FALSE)</f>
        <v>8</v>
      </c>
      <c r="AD434" t="str">
        <f t="shared" si="192"/>
        <v xml:space="preserve">["TYPE"] =  8; </v>
      </c>
      <c r="AE434" t="str">
        <f t="shared" si="193"/>
        <v xml:space="preserve">["CRV"] = "Class";    </v>
      </c>
      <c r="AF434">
        <f>IF(AND(F434="Class",NOT(ISBLANK(E434))),VLOOKUP(E434,Class!A$1:B$12,2,FALSE),"")</f>
        <v>172</v>
      </c>
      <c r="AG434" t="str">
        <f>IF(AND(F434="Vocation",NOT(ISBLANK(E434))),VLOOKUP(E434,Vocation!A$1:B$8,2,FALSE),"")</f>
        <v/>
      </c>
      <c r="AH434" t="str">
        <f>IF(
  LEN(AF434)=0,
    IF(
    LEN(AG434)=0,
    "  0",
    CONCATENATE(REPT(" ",Vocation!B$12-LEN(AG434)),AG434)),
  CONCATENATE(REPT(" ",Vocation!B$12-LEN(AF434)),AF434))</f>
        <v>172</v>
      </c>
      <c r="AI434" t="str">
        <f t="shared" si="194"/>
        <v xml:space="preserve">["SUBTYPE"] = 172; </v>
      </c>
      <c r="AJ434" t="str">
        <f t="shared" si="195"/>
        <v xml:space="preserve">["DIFFICULTY"] = true; </v>
      </c>
      <c r="AK434" t="str">
        <f t="shared" si="196"/>
        <v>0</v>
      </c>
      <c r="AL434" t="str">
        <f t="shared" si="197"/>
        <v xml:space="preserve">["VXP"] = 0; </v>
      </c>
      <c r="AM434" t="str">
        <f t="shared" si="198"/>
        <v>0</v>
      </c>
      <c r="AN434" t="str">
        <f t="shared" si="199"/>
        <v xml:space="preserve">["LP"] =  0; </v>
      </c>
      <c r="AO434" t="str">
        <f t="shared" si="200"/>
        <v>0</v>
      </c>
      <c r="AP434" t="str">
        <f t="shared" si="201"/>
        <v xml:space="preserve">["REP"] = 0; </v>
      </c>
      <c r="AQ434">
        <f>IF(LEN(L434)&gt;0,VLOOKUP(L434,Faction!A$2:B$77,2,FALSE),1)</f>
        <v>1</v>
      </c>
      <c r="AR434" t="str">
        <f t="shared" si="202"/>
        <v xml:space="preserve">["FACTION"] = 1; </v>
      </c>
      <c r="AS434" t="str">
        <f t="shared" si="203"/>
        <v xml:space="preserve">["TIER"] = 1; </v>
      </c>
      <c r="AT434" t="str">
        <f t="shared" si="204"/>
        <v xml:space="preserve">["MIN_LVL"] =   "1"; </v>
      </c>
      <c r="AU434" t="str">
        <f t="shared" si="205"/>
        <v/>
      </c>
      <c r="AV434" t="str">
        <f t="shared" si="206"/>
        <v xml:space="preserve">["NAME"] = { ["EN"] = "Novitiate of Blades"; }; </v>
      </c>
      <c r="AW434" t="str">
        <f t="shared" si="207"/>
        <v xml:space="preserve">["LORE"] = { ["EN"] = "Achieve 50th level playing through as a Champion on Hard difficulty or higher."; }; </v>
      </c>
      <c r="AX434" t="str">
        <f t="shared" si="208"/>
        <v/>
      </c>
      <c r="AY434" t="str">
        <f t="shared" si="209"/>
        <v/>
      </c>
      <c r="AZ434" t="str">
        <f t="shared" si="210"/>
        <v>};</v>
      </c>
    </row>
    <row r="435" spans="1:52" x14ac:dyDescent="0.25">
      <c r="A435">
        <v>1879419237</v>
      </c>
      <c r="B435">
        <v>385</v>
      </c>
      <c r="C435" t="s">
        <v>3145</v>
      </c>
      <c r="D435" t="s">
        <v>22</v>
      </c>
      <c r="E435" t="s">
        <v>287</v>
      </c>
      <c r="F435" t="s">
        <v>22</v>
      </c>
      <c r="G435" t="s">
        <v>2656</v>
      </c>
      <c r="N435" t="s">
        <v>3185</v>
      </c>
      <c r="O435">
        <v>0</v>
      </c>
      <c r="P435">
        <v>1</v>
      </c>
      <c r="T435" t="str">
        <f t="shared" si="183"/>
        <v>[434] = {["ID"] = 1879419237; }; -- Master of Blades (Champion)</v>
      </c>
      <c r="U435" s="1" t="str">
        <f t="shared" si="184"/>
        <v>[434] = {["ID"] = 1879419237; ["SAVE_INDEX"] = 385; ["TYPE"] =  8; ["CRV"] = "Class";    ["SUBTYPE"] = 172; ["DIFFICULTY"] = true; ["VXP"] = 0; ["LP"] =  0; ["REP"] = 0; ["FACTION"] = 1; ["TIER"] = 0; ["MIN_LVL"] =   "1"; ["NAME"] = { ["EN"] = "Master of Blades"; }; ["LORE"] = { ["EN"] = "Achieve 130th level playing through as a Champion on Deadly difficulty."; }; };</v>
      </c>
      <c r="V435">
        <f t="shared" si="185"/>
        <v>434</v>
      </c>
      <c r="W435" t="str">
        <f t="shared" si="186"/>
        <v>[434] = {</v>
      </c>
      <c r="X435" t="str">
        <f t="shared" si="187"/>
        <v xml:space="preserve">["ID"] = 1879419237; </v>
      </c>
      <c r="Y435" t="str">
        <f t="shared" si="188"/>
        <v xml:space="preserve">["ID"] = 1879419237; </v>
      </c>
      <c r="Z435" t="str">
        <f t="shared" si="189"/>
        <v/>
      </c>
      <c r="AA435" t="str">
        <f t="shared" si="190"/>
        <v xml:space="preserve"> (Champion)</v>
      </c>
      <c r="AB435" s="1" t="str">
        <f t="shared" si="191"/>
        <v xml:space="preserve">["SAVE_INDEX"] = 385; </v>
      </c>
      <c r="AC435">
        <f>VLOOKUP(D435,Type!A$2:B$16,2,FALSE)</f>
        <v>8</v>
      </c>
      <c r="AD435" t="str">
        <f t="shared" si="192"/>
        <v xml:space="preserve">["TYPE"] =  8; </v>
      </c>
      <c r="AE435" t="str">
        <f t="shared" si="193"/>
        <v xml:space="preserve">["CRV"] = "Class";    </v>
      </c>
      <c r="AF435">
        <f>IF(AND(F435="Class",NOT(ISBLANK(E435))),VLOOKUP(E435,Class!A$1:B$12,2,FALSE),"")</f>
        <v>172</v>
      </c>
      <c r="AG435" t="str">
        <f>IF(AND(F435="Vocation",NOT(ISBLANK(E435))),VLOOKUP(E435,Vocation!A$1:B$8,2,FALSE),"")</f>
        <v/>
      </c>
      <c r="AH435" t="str">
        <f>IF(
  LEN(AF435)=0,
    IF(
    LEN(AG435)=0,
    "  0",
    CONCATENATE(REPT(" ",Vocation!B$12-LEN(AG435)),AG435)),
  CONCATENATE(REPT(" ",Vocation!B$12-LEN(AF435)),AF435))</f>
        <v>172</v>
      </c>
      <c r="AI435" t="str">
        <f t="shared" si="194"/>
        <v xml:space="preserve">["SUBTYPE"] = 172; </v>
      </c>
      <c r="AJ435" t="str">
        <f t="shared" si="195"/>
        <v xml:space="preserve">["DIFFICULTY"] = true; </v>
      </c>
      <c r="AK435" t="str">
        <f t="shared" si="196"/>
        <v>0</v>
      </c>
      <c r="AL435" t="str">
        <f t="shared" si="197"/>
        <v xml:space="preserve">["VXP"] = 0; </v>
      </c>
      <c r="AM435" t="str">
        <f t="shared" si="198"/>
        <v>0</v>
      </c>
      <c r="AN435" t="str">
        <f t="shared" si="199"/>
        <v xml:space="preserve">["LP"] =  0; </v>
      </c>
      <c r="AO435" t="str">
        <f t="shared" si="200"/>
        <v>0</v>
      </c>
      <c r="AP435" t="str">
        <f t="shared" si="201"/>
        <v xml:space="preserve">["REP"] = 0; </v>
      </c>
      <c r="AQ435">
        <f>IF(LEN(L435)&gt;0,VLOOKUP(L435,Faction!A$2:B$77,2,FALSE),1)</f>
        <v>1</v>
      </c>
      <c r="AR435" t="str">
        <f t="shared" si="202"/>
        <v xml:space="preserve">["FACTION"] = 1; </v>
      </c>
      <c r="AS435" t="str">
        <f t="shared" si="203"/>
        <v xml:space="preserve">["TIER"] = 0; </v>
      </c>
      <c r="AT435" t="str">
        <f t="shared" si="204"/>
        <v xml:space="preserve">["MIN_LVL"] =   "1"; </v>
      </c>
      <c r="AU435" t="str">
        <f t="shared" si="205"/>
        <v/>
      </c>
      <c r="AV435" t="str">
        <f t="shared" si="206"/>
        <v xml:space="preserve">["NAME"] = { ["EN"] = "Master of Blades"; }; </v>
      </c>
      <c r="AW435" t="str">
        <f t="shared" si="207"/>
        <v xml:space="preserve">["LORE"] = { ["EN"] = "Achieve 130th level playing through as a Champion on Deadly difficulty."; }; </v>
      </c>
      <c r="AX435" t="str">
        <f t="shared" si="208"/>
        <v/>
      </c>
      <c r="AY435" t="str">
        <f t="shared" si="209"/>
        <v/>
      </c>
      <c r="AZ435" t="str">
        <f t="shared" si="210"/>
        <v>};</v>
      </c>
    </row>
    <row r="436" spans="1:52" x14ac:dyDescent="0.25">
      <c r="A436">
        <v>1879419259</v>
      </c>
      <c r="B436">
        <v>386</v>
      </c>
      <c r="C436" t="s">
        <v>3143</v>
      </c>
      <c r="D436" t="s">
        <v>22</v>
      </c>
      <c r="E436" t="s">
        <v>287</v>
      </c>
      <c r="F436" t="s">
        <v>22</v>
      </c>
      <c r="G436" t="s">
        <v>2656</v>
      </c>
      <c r="N436" t="s">
        <v>3183</v>
      </c>
      <c r="O436">
        <v>1</v>
      </c>
      <c r="P436">
        <v>1</v>
      </c>
      <c r="T436" t="str">
        <f t="shared" si="183"/>
        <v>[435] = {["ID"] = 1879419259; }; -- Disciple of Blades (Champion)</v>
      </c>
      <c r="U436" s="1" t="str">
        <f t="shared" si="184"/>
        <v>[435] = {["ID"] = 1879419259; ["SAVE_INDEX"] = 386; ["TYPE"] =  8; ["CRV"] = "Class";    ["SUBTYPE"] = 172; ["DIFFICULTY"] = true; ["VXP"] = 0; ["LP"] =  0; ["REP"] = 0; ["FACTION"] = 1; ["TIER"] = 1; ["MIN_LVL"] =   "1"; ["NAME"] = { ["EN"] = "Disciple of Blades"; }; ["LORE"] = { ["EN"] = "Achieve 50th level playing through as a Champion on Deadly difficulty."; }; };</v>
      </c>
      <c r="V436">
        <f t="shared" si="185"/>
        <v>435</v>
      </c>
      <c r="W436" t="str">
        <f t="shared" si="186"/>
        <v>[435] = {</v>
      </c>
      <c r="X436" t="str">
        <f t="shared" si="187"/>
        <v xml:space="preserve">["ID"] = 1879419259; </v>
      </c>
      <c r="Y436" t="str">
        <f t="shared" si="188"/>
        <v xml:space="preserve">["ID"] = 1879419259; </v>
      </c>
      <c r="Z436" t="str">
        <f t="shared" si="189"/>
        <v/>
      </c>
      <c r="AA436" t="str">
        <f t="shared" si="190"/>
        <v xml:space="preserve"> (Champion)</v>
      </c>
      <c r="AB436" s="1" t="str">
        <f t="shared" si="191"/>
        <v xml:space="preserve">["SAVE_INDEX"] = 386; </v>
      </c>
      <c r="AC436">
        <f>VLOOKUP(D436,Type!A$2:B$16,2,FALSE)</f>
        <v>8</v>
      </c>
      <c r="AD436" t="str">
        <f t="shared" si="192"/>
        <v xml:space="preserve">["TYPE"] =  8; </v>
      </c>
      <c r="AE436" t="str">
        <f t="shared" si="193"/>
        <v xml:space="preserve">["CRV"] = "Class";    </v>
      </c>
      <c r="AF436">
        <f>IF(AND(F436="Class",NOT(ISBLANK(E436))),VLOOKUP(E436,Class!A$1:B$12,2,FALSE),"")</f>
        <v>172</v>
      </c>
      <c r="AG436" t="str">
        <f>IF(AND(F436="Vocation",NOT(ISBLANK(E436))),VLOOKUP(E436,Vocation!A$1:B$8,2,FALSE),"")</f>
        <v/>
      </c>
      <c r="AH436" t="str">
        <f>IF(
  LEN(AF436)=0,
    IF(
    LEN(AG436)=0,
    "  0",
    CONCATENATE(REPT(" ",Vocation!B$12-LEN(AG436)),AG436)),
  CONCATENATE(REPT(" ",Vocation!B$12-LEN(AF436)),AF436))</f>
        <v>172</v>
      </c>
      <c r="AI436" t="str">
        <f t="shared" si="194"/>
        <v xml:space="preserve">["SUBTYPE"] = 172; </v>
      </c>
      <c r="AJ436" t="str">
        <f t="shared" si="195"/>
        <v xml:space="preserve">["DIFFICULTY"] = true; </v>
      </c>
      <c r="AK436" t="str">
        <f t="shared" si="196"/>
        <v>0</v>
      </c>
      <c r="AL436" t="str">
        <f t="shared" si="197"/>
        <v xml:space="preserve">["VXP"] = 0; </v>
      </c>
      <c r="AM436" t="str">
        <f t="shared" si="198"/>
        <v>0</v>
      </c>
      <c r="AN436" t="str">
        <f t="shared" si="199"/>
        <v xml:space="preserve">["LP"] =  0; </v>
      </c>
      <c r="AO436" t="str">
        <f t="shared" si="200"/>
        <v>0</v>
      </c>
      <c r="AP436" t="str">
        <f t="shared" si="201"/>
        <v xml:space="preserve">["REP"] = 0; </v>
      </c>
      <c r="AQ436">
        <f>IF(LEN(L436)&gt;0,VLOOKUP(L436,Faction!A$2:B$77,2,FALSE),1)</f>
        <v>1</v>
      </c>
      <c r="AR436" t="str">
        <f t="shared" si="202"/>
        <v xml:space="preserve">["FACTION"] = 1; </v>
      </c>
      <c r="AS436" t="str">
        <f t="shared" si="203"/>
        <v xml:space="preserve">["TIER"] = 1; </v>
      </c>
      <c r="AT436" t="str">
        <f t="shared" si="204"/>
        <v xml:space="preserve">["MIN_LVL"] =   "1"; </v>
      </c>
      <c r="AU436" t="str">
        <f t="shared" si="205"/>
        <v/>
      </c>
      <c r="AV436" t="str">
        <f t="shared" si="206"/>
        <v xml:space="preserve">["NAME"] = { ["EN"] = "Disciple of Blades"; }; </v>
      </c>
      <c r="AW436" t="str">
        <f t="shared" si="207"/>
        <v xml:space="preserve">["LORE"] = { ["EN"] = "Achieve 50th level playing through as a Champion on Deadly difficulty."; }; </v>
      </c>
      <c r="AX436" t="str">
        <f t="shared" si="208"/>
        <v/>
      </c>
      <c r="AY436" t="str">
        <f t="shared" si="209"/>
        <v/>
      </c>
      <c r="AZ436" t="str">
        <f t="shared" si="210"/>
        <v>};</v>
      </c>
    </row>
    <row r="437" spans="1:52" x14ac:dyDescent="0.25">
      <c r="A437">
        <v>1879419267</v>
      </c>
      <c r="B437">
        <v>391</v>
      </c>
      <c r="C437" t="s">
        <v>3152</v>
      </c>
      <c r="D437" t="s">
        <v>22</v>
      </c>
      <c r="E437" t="s">
        <v>288</v>
      </c>
      <c r="F437" t="s">
        <v>22</v>
      </c>
      <c r="G437" t="s">
        <v>2656</v>
      </c>
      <c r="N437" t="s">
        <v>3192</v>
      </c>
      <c r="O437">
        <v>0</v>
      </c>
      <c r="P437">
        <v>1</v>
      </c>
      <c r="T437" t="str">
        <f t="shared" si="183"/>
        <v>[436] = {["ID"] = 1879419267; }; -- Adept of Shields (Guardian)</v>
      </c>
      <c r="U437" s="1" t="str">
        <f t="shared" si="184"/>
        <v>[436] = {["ID"] = 1879419267; ["SAVE_INDEX"] = 391; ["TYPE"] =  8; ["CRV"] = "Class";    ["SUBTYPE"] =  23; ["DIFFICULTY"] = true; ["VXP"] = 0; ["LP"] =  0; ["REP"] = 0; ["FACTION"] = 1; ["TIER"] = 0; ["MIN_LVL"] =   "1"; ["NAME"] = { ["EN"] = "Adept of Shields"; }; ["LORE"] = { ["EN"] = "Achieve 130th level playing through as a Guardian on Hard difficulty or higher."; }; };</v>
      </c>
      <c r="V437">
        <f t="shared" si="185"/>
        <v>436</v>
      </c>
      <c r="W437" t="str">
        <f t="shared" si="186"/>
        <v>[436] = {</v>
      </c>
      <c r="X437" t="str">
        <f t="shared" si="187"/>
        <v xml:space="preserve">["ID"] = 1879419267; </v>
      </c>
      <c r="Y437" t="str">
        <f t="shared" si="188"/>
        <v xml:space="preserve">["ID"] = 1879419267; </v>
      </c>
      <c r="Z437" t="str">
        <f t="shared" si="189"/>
        <v/>
      </c>
      <c r="AA437" t="str">
        <f t="shared" si="190"/>
        <v xml:space="preserve"> (Guardian)</v>
      </c>
      <c r="AB437" s="1" t="str">
        <f t="shared" si="191"/>
        <v xml:space="preserve">["SAVE_INDEX"] = 391; </v>
      </c>
      <c r="AC437">
        <f>VLOOKUP(D437,Type!A$2:B$16,2,FALSE)</f>
        <v>8</v>
      </c>
      <c r="AD437" t="str">
        <f t="shared" si="192"/>
        <v xml:space="preserve">["TYPE"] =  8; </v>
      </c>
      <c r="AE437" t="str">
        <f t="shared" si="193"/>
        <v xml:space="preserve">["CRV"] = "Class";    </v>
      </c>
      <c r="AF437">
        <f>IF(AND(F437="Class",NOT(ISBLANK(E437))),VLOOKUP(E437,Class!A$1:B$12,2,FALSE),"")</f>
        <v>23</v>
      </c>
      <c r="AG437" t="str">
        <f>IF(AND(F437="Vocation",NOT(ISBLANK(E437))),VLOOKUP(E437,Vocation!A$1:B$8,2,FALSE),"")</f>
        <v/>
      </c>
      <c r="AH437" t="str">
        <f>IF(
  LEN(AF437)=0,
    IF(
    LEN(AG437)=0,
    "  0",
    CONCATENATE(REPT(" ",Vocation!B$12-LEN(AG437)),AG437)),
  CONCATENATE(REPT(" ",Vocation!B$12-LEN(AF437)),AF437))</f>
        <v xml:space="preserve"> 23</v>
      </c>
      <c r="AI437" t="str">
        <f t="shared" si="194"/>
        <v xml:space="preserve">["SUBTYPE"] =  23; </v>
      </c>
      <c r="AJ437" t="str">
        <f t="shared" si="195"/>
        <v xml:space="preserve">["DIFFICULTY"] = true; </v>
      </c>
      <c r="AK437" t="str">
        <f t="shared" si="196"/>
        <v>0</v>
      </c>
      <c r="AL437" t="str">
        <f t="shared" si="197"/>
        <v xml:space="preserve">["VXP"] = 0; </v>
      </c>
      <c r="AM437" t="str">
        <f t="shared" si="198"/>
        <v>0</v>
      </c>
      <c r="AN437" t="str">
        <f t="shared" si="199"/>
        <v xml:space="preserve">["LP"] =  0; </v>
      </c>
      <c r="AO437" t="str">
        <f t="shared" si="200"/>
        <v>0</v>
      </c>
      <c r="AP437" t="str">
        <f t="shared" si="201"/>
        <v xml:space="preserve">["REP"] = 0; </v>
      </c>
      <c r="AQ437">
        <f>IF(LEN(L437)&gt;0,VLOOKUP(L437,Faction!A$2:B$77,2,FALSE),1)</f>
        <v>1</v>
      </c>
      <c r="AR437" t="str">
        <f t="shared" si="202"/>
        <v xml:space="preserve">["FACTION"] = 1; </v>
      </c>
      <c r="AS437" t="str">
        <f t="shared" si="203"/>
        <v xml:space="preserve">["TIER"] = 0; </v>
      </c>
      <c r="AT437" t="str">
        <f t="shared" si="204"/>
        <v xml:space="preserve">["MIN_LVL"] =   "1"; </v>
      </c>
      <c r="AU437" t="str">
        <f t="shared" si="205"/>
        <v/>
      </c>
      <c r="AV437" t="str">
        <f t="shared" si="206"/>
        <v xml:space="preserve">["NAME"] = { ["EN"] = "Adept of Shields"; }; </v>
      </c>
      <c r="AW437" t="str">
        <f t="shared" si="207"/>
        <v xml:space="preserve">["LORE"] = { ["EN"] = "Achieve 130th level playing through as a Guardian on Hard difficulty or higher."; }; </v>
      </c>
      <c r="AX437" t="str">
        <f t="shared" si="208"/>
        <v/>
      </c>
      <c r="AY437" t="str">
        <f t="shared" si="209"/>
        <v/>
      </c>
      <c r="AZ437" t="str">
        <f t="shared" si="210"/>
        <v>};</v>
      </c>
    </row>
    <row r="438" spans="1:52" x14ac:dyDescent="0.25">
      <c r="A438">
        <v>1879419239</v>
      </c>
      <c r="B438">
        <v>392</v>
      </c>
      <c r="C438" t="s">
        <v>3150</v>
      </c>
      <c r="D438" t="s">
        <v>22</v>
      </c>
      <c r="E438" t="s">
        <v>288</v>
      </c>
      <c r="F438" t="s">
        <v>22</v>
      </c>
      <c r="G438" t="s">
        <v>2656</v>
      </c>
      <c r="N438" t="s">
        <v>3190</v>
      </c>
      <c r="O438">
        <v>1</v>
      </c>
      <c r="P438">
        <v>1</v>
      </c>
      <c r="T438" t="str">
        <f t="shared" si="183"/>
        <v>[437] = {["ID"] = 1879419239; }; -- Apprentice of Shields (Guardian)</v>
      </c>
      <c r="U438" s="1" t="str">
        <f t="shared" si="184"/>
        <v>[437] = {["ID"] = 1879419239; ["SAVE_INDEX"] = 392; ["TYPE"] =  8; ["CRV"] = "Class";    ["SUBTYPE"] =  23; ["DIFFICULTY"] = true; ["VXP"] = 0; ["LP"] =  0; ["REP"] = 0; ["FACTION"] = 1; ["TIER"] = 1; ["MIN_LVL"] =   "1"; ["NAME"] = { ["EN"] = "Apprentice of Shields"; }; ["LORE"] = { ["EN"] = "Achieve 50th level playing through as a Guardian on Hard difficulty or higher."; }; };</v>
      </c>
      <c r="V438">
        <f t="shared" si="185"/>
        <v>437</v>
      </c>
      <c r="W438" t="str">
        <f t="shared" si="186"/>
        <v>[437] = {</v>
      </c>
      <c r="X438" t="str">
        <f t="shared" si="187"/>
        <v xml:space="preserve">["ID"] = 1879419239; </v>
      </c>
      <c r="Y438" t="str">
        <f t="shared" si="188"/>
        <v xml:space="preserve">["ID"] = 1879419239; </v>
      </c>
      <c r="Z438" t="str">
        <f t="shared" si="189"/>
        <v/>
      </c>
      <c r="AA438" t="str">
        <f t="shared" si="190"/>
        <v xml:space="preserve"> (Guardian)</v>
      </c>
      <c r="AB438" s="1" t="str">
        <f t="shared" si="191"/>
        <v xml:space="preserve">["SAVE_INDEX"] = 392; </v>
      </c>
      <c r="AC438">
        <f>VLOOKUP(D438,Type!A$2:B$16,2,FALSE)</f>
        <v>8</v>
      </c>
      <c r="AD438" t="str">
        <f t="shared" si="192"/>
        <v xml:space="preserve">["TYPE"] =  8; </v>
      </c>
      <c r="AE438" t="str">
        <f t="shared" si="193"/>
        <v xml:space="preserve">["CRV"] = "Class";    </v>
      </c>
      <c r="AF438">
        <f>IF(AND(F438="Class",NOT(ISBLANK(E438))),VLOOKUP(E438,Class!A$1:B$12,2,FALSE),"")</f>
        <v>23</v>
      </c>
      <c r="AG438" t="str">
        <f>IF(AND(F438="Vocation",NOT(ISBLANK(E438))),VLOOKUP(E438,Vocation!A$1:B$8,2,FALSE),"")</f>
        <v/>
      </c>
      <c r="AH438" t="str">
        <f>IF(
  LEN(AF438)=0,
    IF(
    LEN(AG438)=0,
    "  0",
    CONCATENATE(REPT(" ",Vocation!B$12-LEN(AG438)),AG438)),
  CONCATENATE(REPT(" ",Vocation!B$12-LEN(AF438)),AF438))</f>
        <v xml:space="preserve"> 23</v>
      </c>
      <c r="AI438" t="str">
        <f t="shared" si="194"/>
        <v xml:space="preserve">["SUBTYPE"] =  23; </v>
      </c>
      <c r="AJ438" t="str">
        <f t="shared" si="195"/>
        <v xml:space="preserve">["DIFFICULTY"] = true; </v>
      </c>
      <c r="AK438" t="str">
        <f t="shared" si="196"/>
        <v>0</v>
      </c>
      <c r="AL438" t="str">
        <f t="shared" si="197"/>
        <v xml:space="preserve">["VXP"] = 0; </v>
      </c>
      <c r="AM438" t="str">
        <f t="shared" si="198"/>
        <v>0</v>
      </c>
      <c r="AN438" t="str">
        <f t="shared" si="199"/>
        <v xml:space="preserve">["LP"] =  0; </v>
      </c>
      <c r="AO438" t="str">
        <f t="shared" si="200"/>
        <v>0</v>
      </c>
      <c r="AP438" t="str">
        <f t="shared" si="201"/>
        <v xml:space="preserve">["REP"] = 0; </v>
      </c>
      <c r="AQ438">
        <f>IF(LEN(L438)&gt;0,VLOOKUP(L438,Faction!A$2:B$77,2,FALSE),1)</f>
        <v>1</v>
      </c>
      <c r="AR438" t="str">
        <f t="shared" si="202"/>
        <v xml:space="preserve">["FACTION"] = 1; </v>
      </c>
      <c r="AS438" t="str">
        <f t="shared" si="203"/>
        <v xml:space="preserve">["TIER"] = 1; </v>
      </c>
      <c r="AT438" t="str">
        <f t="shared" si="204"/>
        <v xml:space="preserve">["MIN_LVL"] =   "1"; </v>
      </c>
      <c r="AU438" t="str">
        <f t="shared" si="205"/>
        <v/>
      </c>
      <c r="AV438" t="str">
        <f t="shared" si="206"/>
        <v xml:space="preserve">["NAME"] = { ["EN"] = "Apprentice of Shields"; }; </v>
      </c>
      <c r="AW438" t="str">
        <f t="shared" si="207"/>
        <v xml:space="preserve">["LORE"] = { ["EN"] = "Achieve 50th level playing through as a Guardian on Hard difficulty or higher."; }; </v>
      </c>
      <c r="AX438" t="str">
        <f t="shared" si="208"/>
        <v/>
      </c>
      <c r="AY438" t="str">
        <f t="shared" si="209"/>
        <v/>
      </c>
      <c r="AZ438" t="str">
        <f t="shared" si="210"/>
        <v>};</v>
      </c>
    </row>
    <row r="439" spans="1:52" x14ac:dyDescent="0.25">
      <c r="A439">
        <v>1879419262</v>
      </c>
      <c r="B439">
        <v>393</v>
      </c>
      <c r="C439" t="s">
        <v>3153</v>
      </c>
      <c r="D439" t="s">
        <v>22</v>
      </c>
      <c r="E439" t="s">
        <v>288</v>
      </c>
      <c r="F439" t="s">
        <v>22</v>
      </c>
      <c r="G439" t="s">
        <v>2656</v>
      </c>
      <c r="N439" t="s">
        <v>3193</v>
      </c>
      <c r="O439">
        <v>0</v>
      </c>
      <c r="P439">
        <v>1</v>
      </c>
      <c r="T439" t="str">
        <f t="shared" si="183"/>
        <v>[438] = {["ID"] = 1879419262; }; -- Master of Shields (Guardian)</v>
      </c>
      <c r="U439" s="1" t="str">
        <f t="shared" si="184"/>
        <v>[438] = {["ID"] = 1879419262; ["SAVE_INDEX"] = 393; ["TYPE"] =  8; ["CRV"] = "Class";    ["SUBTYPE"] =  23; ["DIFFICULTY"] = true; ["VXP"] = 0; ["LP"] =  0; ["REP"] = 0; ["FACTION"] = 1; ["TIER"] = 0; ["MIN_LVL"] =   "1"; ["NAME"] = { ["EN"] = "Master of Shields"; }; ["LORE"] = { ["EN"] = "Achieve 130th level playing through as a Guardian on Deadly difficulty."; }; };</v>
      </c>
      <c r="V439">
        <f t="shared" si="185"/>
        <v>438</v>
      </c>
      <c r="W439" t="str">
        <f t="shared" si="186"/>
        <v>[438] = {</v>
      </c>
      <c r="X439" t="str">
        <f t="shared" si="187"/>
        <v xml:space="preserve">["ID"] = 1879419262; </v>
      </c>
      <c r="Y439" t="str">
        <f t="shared" si="188"/>
        <v xml:space="preserve">["ID"] = 1879419262; </v>
      </c>
      <c r="Z439" t="str">
        <f t="shared" si="189"/>
        <v/>
      </c>
      <c r="AA439" t="str">
        <f t="shared" si="190"/>
        <v xml:space="preserve"> (Guardian)</v>
      </c>
      <c r="AB439" s="1" t="str">
        <f t="shared" si="191"/>
        <v xml:space="preserve">["SAVE_INDEX"] = 393; </v>
      </c>
      <c r="AC439">
        <f>VLOOKUP(D439,Type!A$2:B$16,2,FALSE)</f>
        <v>8</v>
      </c>
      <c r="AD439" t="str">
        <f t="shared" si="192"/>
        <v xml:space="preserve">["TYPE"] =  8; </v>
      </c>
      <c r="AE439" t="str">
        <f t="shared" si="193"/>
        <v xml:space="preserve">["CRV"] = "Class";    </v>
      </c>
      <c r="AF439">
        <f>IF(AND(F439="Class",NOT(ISBLANK(E439))),VLOOKUP(E439,Class!A$1:B$12,2,FALSE),"")</f>
        <v>23</v>
      </c>
      <c r="AG439" t="str">
        <f>IF(AND(F439="Vocation",NOT(ISBLANK(E439))),VLOOKUP(E439,Vocation!A$1:B$8,2,FALSE),"")</f>
        <v/>
      </c>
      <c r="AH439" t="str">
        <f>IF(
  LEN(AF439)=0,
    IF(
    LEN(AG439)=0,
    "  0",
    CONCATENATE(REPT(" ",Vocation!B$12-LEN(AG439)),AG439)),
  CONCATENATE(REPT(" ",Vocation!B$12-LEN(AF439)),AF439))</f>
        <v xml:space="preserve"> 23</v>
      </c>
      <c r="AI439" t="str">
        <f t="shared" si="194"/>
        <v xml:space="preserve">["SUBTYPE"] =  23; </v>
      </c>
      <c r="AJ439" t="str">
        <f t="shared" si="195"/>
        <v xml:space="preserve">["DIFFICULTY"] = true; </v>
      </c>
      <c r="AK439" t="str">
        <f t="shared" si="196"/>
        <v>0</v>
      </c>
      <c r="AL439" t="str">
        <f t="shared" si="197"/>
        <v xml:space="preserve">["VXP"] = 0; </v>
      </c>
      <c r="AM439" t="str">
        <f t="shared" si="198"/>
        <v>0</v>
      </c>
      <c r="AN439" t="str">
        <f t="shared" si="199"/>
        <v xml:space="preserve">["LP"] =  0; </v>
      </c>
      <c r="AO439" t="str">
        <f t="shared" si="200"/>
        <v>0</v>
      </c>
      <c r="AP439" t="str">
        <f t="shared" si="201"/>
        <v xml:space="preserve">["REP"] = 0; </v>
      </c>
      <c r="AQ439">
        <f>IF(LEN(L439)&gt;0,VLOOKUP(L439,Faction!A$2:B$77,2,FALSE),1)</f>
        <v>1</v>
      </c>
      <c r="AR439" t="str">
        <f t="shared" si="202"/>
        <v xml:space="preserve">["FACTION"] = 1; </v>
      </c>
      <c r="AS439" t="str">
        <f t="shared" si="203"/>
        <v xml:space="preserve">["TIER"] = 0; </v>
      </c>
      <c r="AT439" t="str">
        <f t="shared" si="204"/>
        <v xml:space="preserve">["MIN_LVL"] =   "1"; </v>
      </c>
      <c r="AU439" t="str">
        <f t="shared" si="205"/>
        <v/>
      </c>
      <c r="AV439" t="str">
        <f t="shared" si="206"/>
        <v xml:space="preserve">["NAME"] = { ["EN"] = "Master of Shields"; }; </v>
      </c>
      <c r="AW439" t="str">
        <f t="shared" si="207"/>
        <v xml:space="preserve">["LORE"] = { ["EN"] = "Achieve 130th level playing through as a Guardian on Deadly difficulty."; }; </v>
      </c>
      <c r="AX439" t="str">
        <f t="shared" si="208"/>
        <v/>
      </c>
      <c r="AY439" t="str">
        <f t="shared" si="209"/>
        <v/>
      </c>
      <c r="AZ439" t="str">
        <f t="shared" si="210"/>
        <v>};</v>
      </c>
    </row>
    <row r="440" spans="1:52" x14ac:dyDescent="0.25">
      <c r="A440">
        <v>1879419233</v>
      </c>
      <c r="B440">
        <v>394</v>
      </c>
      <c r="C440" t="s">
        <v>3151</v>
      </c>
      <c r="D440" t="s">
        <v>22</v>
      </c>
      <c r="E440" t="s">
        <v>288</v>
      </c>
      <c r="F440" t="s">
        <v>22</v>
      </c>
      <c r="G440" t="s">
        <v>2656</v>
      </c>
      <c r="N440" t="s">
        <v>3191</v>
      </c>
      <c r="O440">
        <v>1</v>
      </c>
      <c r="P440">
        <v>1</v>
      </c>
      <c r="T440" t="str">
        <f t="shared" si="183"/>
        <v>[439] = {["ID"] = 1879419233; }; -- Disciple of Shields (Guardian)</v>
      </c>
      <c r="U440" s="1" t="str">
        <f t="shared" si="184"/>
        <v>[439] = {["ID"] = 1879419233; ["SAVE_INDEX"] = 394; ["TYPE"] =  8; ["CRV"] = "Class";    ["SUBTYPE"] =  23; ["DIFFICULTY"] = true; ["VXP"] = 0; ["LP"] =  0; ["REP"] = 0; ["FACTION"] = 1; ["TIER"] = 1; ["MIN_LVL"] =   "1"; ["NAME"] = { ["EN"] = "Disciple of Shields"; }; ["LORE"] = { ["EN"] = "Achieve 50th level playing through as a Guardian on Deadly difficulty."; }; };</v>
      </c>
      <c r="V440">
        <f t="shared" si="185"/>
        <v>439</v>
      </c>
      <c r="W440" t="str">
        <f t="shared" si="186"/>
        <v>[439] = {</v>
      </c>
      <c r="X440" t="str">
        <f t="shared" si="187"/>
        <v xml:space="preserve">["ID"] = 1879419233; </v>
      </c>
      <c r="Y440" t="str">
        <f t="shared" si="188"/>
        <v xml:space="preserve">["ID"] = 1879419233; </v>
      </c>
      <c r="Z440" t="str">
        <f t="shared" si="189"/>
        <v/>
      </c>
      <c r="AA440" t="str">
        <f t="shared" si="190"/>
        <v xml:space="preserve"> (Guardian)</v>
      </c>
      <c r="AB440" s="1" t="str">
        <f t="shared" si="191"/>
        <v xml:space="preserve">["SAVE_INDEX"] = 394; </v>
      </c>
      <c r="AC440">
        <f>VLOOKUP(D440,Type!A$2:B$16,2,FALSE)</f>
        <v>8</v>
      </c>
      <c r="AD440" t="str">
        <f t="shared" si="192"/>
        <v xml:space="preserve">["TYPE"] =  8; </v>
      </c>
      <c r="AE440" t="str">
        <f t="shared" si="193"/>
        <v xml:space="preserve">["CRV"] = "Class";    </v>
      </c>
      <c r="AF440">
        <f>IF(AND(F440="Class",NOT(ISBLANK(E440))),VLOOKUP(E440,Class!A$1:B$12,2,FALSE),"")</f>
        <v>23</v>
      </c>
      <c r="AG440" t="str">
        <f>IF(AND(F440="Vocation",NOT(ISBLANK(E440))),VLOOKUP(E440,Vocation!A$1:B$8,2,FALSE),"")</f>
        <v/>
      </c>
      <c r="AH440" t="str">
        <f>IF(
  LEN(AF440)=0,
    IF(
    LEN(AG440)=0,
    "  0",
    CONCATENATE(REPT(" ",Vocation!B$12-LEN(AG440)),AG440)),
  CONCATENATE(REPT(" ",Vocation!B$12-LEN(AF440)),AF440))</f>
        <v xml:space="preserve"> 23</v>
      </c>
      <c r="AI440" t="str">
        <f t="shared" si="194"/>
        <v xml:space="preserve">["SUBTYPE"] =  23; </v>
      </c>
      <c r="AJ440" t="str">
        <f t="shared" si="195"/>
        <v xml:space="preserve">["DIFFICULTY"] = true; </v>
      </c>
      <c r="AK440" t="str">
        <f t="shared" si="196"/>
        <v>0</v>
      </c>
      <c r="AL440" t="str">
        <f t="shared" si="197"/>
        <v xml:space="preserve">["VXP"] = 0; </v>
      </c>
      <c r="AM440" t="str">
        <f t="shared" si="198"/>
        <v>0</v>
      </c>
      <c r="AN440" t="str">
        <f t="shared" si="199"/>
        <v xml:space="preserve">["LP"] =  0; </v>
      </c>
      <c r="AO440" t="str">
        <f t="shared" si="200"/>
        <v>0</v>
      </c>
      <c r="AP440" t="str">
        <f t="shared" si="201"/>
        <v xml:space="preserve">["REP"] = 0; </v>
      </c>
      <c r="AQ440">
        <f>IF(LEN(L440)&gt;0,VLOOKUP(L440,Faction!A$2:B$77,2,FALSE),1)</f>
        <v>1</v>
      </c>
      <c r="AR440" t="str">
        <f t="shared" si="202"/>
        <v xml:space="preserve">["FACTION"] = 1; </v>
      </c>
      <c r="AS440" t="str">
        <f t="shared" si="203"/>
        <v xml:space="preserve">["TIER"] = 1; </v>
      </c>
      <c r="AT440" t="str">
        <f t="shared" si="204"/>
        <v xml:space="preserve">["MIN_LVL"] =   "1"; </v>
      </c>
      <c r="AU440" t="str">
        <f t="shared" si="205"/>
        <v/>
      </c>
      <c r="AV440" t="str">
        <f t="shared" si="206"/>
        <v xml:space="preserve">["NAME"] = { ["EN"] = "Disciple of Shields"; }; </v>
      </c>
      <c r="AW440" t="str">
        <f t="shared" si="207"/>
        <v xml:space="preserve">["LORE"] = { ["EN"] = "Achieve 50th level playing through as a Guardian on Deadly difficulty."; }; </v>
      </c>
      <c r="AX440" t="str">
        <f t="shared" si="208"/>
        <v/>
      </c>
      <c r="AY440" t="str">
        <f t="shared" si="209"/>
        <v/>
      </c>
      <c r="AZ440" t="str">
        <f t="shared" si="210"/>
        <v>};</v>
      </c>
    </row>
    <row r="441" spans="1:52" x14ac:dyDescent="0.25">
      <c r="A441">
        <v>1879419238</v>
      </c>
      <c r="B441">
        <v>387</v>
      </c>
      <c r="C441" t="s">
        <v>3148</v>
      </c>
      <c r="D441" t="s">
        <v>22</v>
      </c>
      <c r="E441" t="s">
        <v>289</v>
      </c>
      <c r="F441" t="s">
        <v>22</v>
      </c>
      <c r="G441" t="s">
        <v>2656</v>
      </c>
      <c r="N441" t="s">
        <v>3188</v>
      </c>
      <c r="O441">
        <v>0</v>
      </c>
      <c r="P441">
        <v>1</v>
      </c>
      <c r="T441" t="str">
        <f t="shared" si="183"/>
        <v>[440] = {["ID"] = 1879419238; }; -- Adept of Bows (Hunter)</v>
      </c>
      <c r="U441" s="1" t="str">
        <f t="shared" si="184"/>
        <v>[440] = {["ID"] = 1879419238; ["SAVE_INDEX"] = 387; ["TYPE"] =  8; ["CRV"] = "Class";    ["SUBTYPE"] = 162; ["DIFFICULTY"] = true; ["VXP"] = 0; ["LP"] =  0; ["REP"] = 0; ["FACTION"] = 1; ["TIER"] = 0; ["MIN_LVL"] =   "1"; ["NAME"] = { ["EN"] = "Adept of Bows"; }; ["LORE"] = { ["EN"] = "Achieve 130th level playing through as a Hunter on Hard difficulty or higher."; }; };</v>
      </c>
      <c r="V441">
        <f t="shared" si="185"/>
        <v>440</v>
      </c>
      <c r="W441" t="str">
        <f t="shared" si="186"/>
        <v>[440] = {</v>
      </c>
      <c r="X441" t="str">
        <f t="shared" si="187"/>
        <v xml:space="preserve">["ID"] = 1879419238; </v>
      </c>
      <c r="Y441" t="str">
        <f t="shared" si="188"/>
        <v xml:space="preserve">["ID"] = 1879419238; </v>
      </c>
      <c r="Z441" t="str">
        <f t="shared" si="189"/>
        <v/>
      </c>
      <c r="AA441" t="str">
        <f t="shared" si="190"/>
        <v xml:space="preserve"> (Hunter)</v>
      </c>
      <c r="AB441" s="1" t="str">
        <f t="shared" si="191"/>
        <v xml:space="preserve">["SAVE_INDEX"] = 387; </v>
      </c>
      <c r="AC441">
        <f>VLOOKUP(D441,Type!A$2:B$16,2,FALSE)</f>
        <v>8</v>
      </c>
      <c r="AD441" t="str">
        <f t="shared" si="192"/>
        <v xml:space="preserve">["TYPE"] =  8; </v>
      </c>
      <c r="AE441" t="str">
        <f t="shared" si="193"/>
        <v xml:space="preserve">["CRV"] = "Class";    </v>
      </c>
      <c r="AF441">
        <f>IF(AND(F441="Class",NOT(ISBLANK(E441))),VLOOKUP(E441,Class!A$1:B$12,2,FALSE),"")</f>
        <v>162</v>
      </c>
      <c r="AG441" t="str">
        <f>IF(AND(F441="Vocation",NOT(ISBLANK(E441))),VLOOKUP(E441,Vocation!A$1:B$8,2,FALSE),"")</f>
        <v/>
      </c>
      <c r="AH441" t="str">
        <f>IF(
  LEN(AF441)=0,
    IF(
    LEN(AG441)=0,
    "  0",
    CONCATENATE(REPT(" ",Vocation!B$12-LEN(AG441)),AG441)),
  CONCATENATE(REPT(" ",Vocation!B$12-LEN(AF441)),AF441))</f>
        <v>162</v>
      </c>
      <c r="AI441" t="str">
        <f t="shared" si="194"/>
        <v xml:space="preserve">["SUBTYPE"] = 162; </v>
      </c>
      <c r="AJ441" t="str">
        <f t="shared" si="195"/>
        <v xml:space="preserve">["DIFFICULTY"] = true; </v>
      </c>
      <c r="AK441" t="str">
        <f t="shared" si="196"/>
        <v>0</v>
      </c>
      <c r="AL441" t="str">
        <f t="shared" si="197"/>
        <v xml:space="preserve">["VXP"] = 0; </v>
      </c>
      <c r="AM441" t="str">
        <f t="shared" si="198"/>
        <v>0</v>
      </c>
      <c r="AN441" t="str">
        <f t="shared" si="199"/>
        <v xml:space="preserve">["LP"] =  0; </v>
      </c>
      <c r="AO441" t="str">
        <f t="shared" si="200"/>
        <v>0</v>
      </c>
      <c r="AP441" t="str">
        <f t="shared" si="201"/>
        <v xml:space="preserve">["REP"] = 0; </v>
      </c>
      <c r="AQ441">
        <f>IF(LEN(L441)&gt;0,VLOOKUP(L441,Faction!A$2:B$77,2,FALSE),1)</f>
        <v>1</v>
      </c>
      <c r="AR441" t="str">
        <f t="shared" si="202"/>
        <v xml:space="preserve">["FACTION"] = 1; </v>
      </c>
      <c r="AS441" t="str">
        <f t="shared" si="203"/>
        <v xml:space="preserve">["TIER"] = 0; </v>
      </c>
      <c r="AT441" t="str">
        <f t="shared" si="204"/>
        <v xml:space="preserve">["MIN_LVL"] =   "1"; </v>
      </c>
      <c r="AU441" t="str">
        <f t="shared" si="205"/>
        <v/>
      </c>
      <c r="AV441" t="str">
        <f t="shared" si="206"/>
        <v xml:space="preserve">["NAME"] = { ["EN"] = "Adept of Bows"; }; </v>
      </c>
      <c r="AW441" t="str">
        <f t="shared" si="207"/>
        <v xml:space="preserve">["LORE"] = { ["EN"] = "Achieve 130th level playing through as a Hunter on Hard difficulty or higher."; }; </v>
      </c>
      <c r="AX441" t="str">
        <f t="shared" si="208"/>
        <v/>
      </c>
      <c r="AY441" t="str">
        <f t="shared" si="209"/>
        <v/>
      </c>
      <c r="AZ441" t="str">
        <f t="shared" si="210"/>
        <v>};</v>
      </c>
    </row>
    <row r="442" spans="1:52" x14ac:dyDescent="0.25">
      <c r="A442">
        <v>1879419248</v>
      </c>
      <c r="B442">
        <v>388</v>
      </c>
      <c r="C442" t="s">
        <v>3146</v>
      </c>
      <c r="D442" t="s">
        <v>22</v>
      </c>
      <c r="E442" t="s">
        <v>289</v>
      </c>
      <c r="F442" t="s">
        <v>22</v>
      </c>
      <c r="G442" t="s">
        <v>2656</v>
      </c>
      <c r="N442" t="s">
        <v>3186</v>
      </c>
      <c r="O442">
        <v>1</v>
      </c>
      <c r="P442">
        <v>1</v>
      </c>
      <c r="T442" t="str">
        <f t="shared" si="183"/>
        <v>[441] = {["ID"] = 1879419248; }; -- Apprentice of Bows (Hunter)</v>
      </c>
      <c r="U442" s="1" t="str">
        <f t="shared" si="184"/>
        <v>[441] = {["ID"] = 1879419248; ["SAVE_INDEX"] = 388; ["TYPE"] =  8; ["CRV"] = "Class";    ["SUBTYPE"] = 162; ["DIFFICULTY"] = true; ["VXP"] = 0; ["LP"] =  0; ["REP"] = 0; ["FACTION"] = 1; ["TIER"] = 1; ["MIN_LVL"] =   "1"; ["NAME"] = { ["EN"] = "Apprentice of Bows"; }; ["LORE"] = { ["EN"] = "Achieve 50th level playing through as a Hunter on Hard difficulty or higher."; }; };</v>
      </c>
      <c r="V442">
        <f t="shared" si="185"/>
        <v>441</v>
      </c>
      <c r="W442" t="str">
        <f t="shared" si="186"/>
        <v>[441] = {</v>
      </c>
      <c r="X442" t="str">
        <f t="shared" si="187"/>
        <v xml:space="preserve">["ID"] = 1879419248; </v>
      </c>
      <c r="Y442" t="str">
        <f t="shared" si="188"/>
        <v xml:space="preserve">["ID"] = 1879419248; </v>
      </c>
      <c r="Z442" t="str">
        <f t="shared" si="189"/>
        <v/>
      </c>
      <c r="AA442" t="str">
        <f t="shared" si="190"/>
        <v xml:space="preserve"> (Hunter)</v>
      </c>
      <c r="AB442" s="1" t="str">
        <f t="shared" si="191"/>
        <v xml:space="preserve">["SAVE_INDEX"] = 388; </v>
      </c>
      <c r="AC442">
        <f>VLOOKUP(D442,Type!A$2:B$16,2,FALSE)</f>
        <v>8</v>
      </c>
      <c r="AD442" t="str">
        <f t="shared" si="192"/>
        <v xml:space="preserve">["TYPE"] =  8; </v>
      </c>
      <c r="AE442" t="str">
        <f t="shared" si="193"/>
        <v xml:space="preserve">["CRV"] = "Class";    </v>
      </c>
      <c r="AF442">
        <f>IF(AND(F442="Class",NOT(ISBLANK(E442))),VLOOKUP(E442,Class!A$1:B$12,2,FALSE),"")</f>
        <v>162</v>
      </c>
      <c r="AG442" t="str">
        <f>IF(AND(F442="Vocation",NOT(ISBLANK(E442))),VLOOKUP(E442,Vocation!A$1:B$8,2,FALSE),"")</f>
        <v/>
      </c>
      <c r="AH442" t="str">
        <f>IF(
  LEN(AF442)=0,
    IF(
    LEN(AG442)=0,
    "  0",
    CONCATENATE(REPT(" ",Vocation!B$12-LEN(AG442)),AG442)),
  CONCATENATE(REPT(" ",Vocation!B$12-LEN(AF442)),AF442))</f>
        <v>162</v>
      </c>
      <c r="AI442" t="str">
        <f t="shared" si="194"/>
        <v xml:space="preserve">["SUBTYPE"] = 162; </v>
      </c>
      <c r="AJ442" t="str">
        <f t="shared" si="195"/>
        <v xml:space="preserve">["DIFFICULTY"] = true; </v>
      </c>
      <c r="AK442" t="str">
        <f t="shared" si="196"/>
        <v>0</v>
      </c>
      <c r="AL442" t="str">
        <f t="shared" si="197"/>
        <v xml:space="preserve">["VXP"] = 0; </v>
      </c>
      <c r="AM442" t="str">
        <f t="shared" si="198"/>
        <v>0</v>
      </c>
      <c r="AN442" t="str">
        <f t="shared" si="199"/>
        <v xml:space="preserve">["LP"] =  0; </v>
      </c>
      <c r="AO442" t="str">
        <f t="shared" si="200"/>
        <v>0</v>
      </c>
      <c r="AP442" t="str">
        <f t="shared" si="201"/>
        <v xml:space="preserve">["REP"] = 0; </v>
      </c>
      <c r="AQ442">
        <f>IF(LEN(L442)&gt;0,VLOOKUP(L442,Faction!A$2:B$77,2,FALSE),1)</f>
        <v>1</v>
      </c>
      <c r="AR442" t="str">
        <f t="shared" si="202"/>
        <v xml:space="preserve">["FACTION"] = 1; </v>
      </c>
      <c r="AS442" t="str">
        <f t="shared" si="203"/>
        <v xml:space="preserve">["TIER"] = 1; </v>
      </c>
      <c r="AT442" t="str">
        <f t="shared" si="204"/>
        <v xml:space="preserve">["MIN_LVL"] =   "1"; </v>
      </c>
      <c r="AU442" t="str">
        <f t="shared" si="205"/>
        <v/>
      </c>
      <c r="AV442" t="str">
        <f t="shared" si="206"/>
        <v xml:space="preserve">["NAME"] = { ["EN"] = "Apprentice of Bows"; }; </v>
      </c>
      <c r="AW442" t="str">
        <f t="shared" si="207"/>
        <v xml:space="preserve">["LORE"] = { ["EN"] = "Achieve 50th level playing through as a Hunter on Hard difficulty or higher."; }; </v>
      </c>
      <c r="AX442" t="str">
        <f t="shared" si="208"/>
        <v/>
      </c>
      <c r="AY442" t="str">
        <f t="shared" si="209"/>
        <v/>
      </c>
      <c r="AZ442" t="str">
        <f t="shared" si="210"/>
        <v>};</v>
      </c>
    </row>
    <row r="443" spans="1:52" x14ac:dyDescent="0.25">
      <c r="A443">
        <v>1879419234</v>
      </c>
      <c r="B443">
        <v>389</v>
      </c>
      <c r="C443" t="s">
        <v>3149</v>
      </c>
      <c r="D443" t="s">
        <v>22</v>
      </c>
      <c r="E443" t="s">
        <v>289</v>
      </c>
      <c r="F443" t="s">
        <v>22</v>
      </c>
      <c r="G443" t="s">
        <v>2656</v>
      </c>
      <c r="N443" t="s">
        <v>3189</v>
      </c>
      <c r="O443">
        <v>0</v>
      </c>
      <c r="P443">
        <v>1</v>
      </c>
      <c r="T443" t="str">
        <f t="shared" si="183"/>
        <v>[442] = {["ID"] = 1879419234; }; -- Master of Bows (Hunter)</v>
      </c>
      <c r="U443" s="1" t="str">
        <f t="shared" si="184"/>
        <v>[442] = {["ID"] = 1879419234; ["SAVE_INDEX"] = 389; ["TYPE"] =  8; ["CRV"] = "Class";    ["SUBTYPE"] = 162; ["DIFFICULTY"] = true; ["VXP"] = 0; ["LP"] =  0; ["REP"] = 0; ["FACTION"] = 1; ["TIER"] = 0; ["MIN_LVL"] =   "1"; ["NAME"] = { ["EN"] = "Master of Bows"; }; ["LORE"] = { ["EN"] = "Achieve 130th level playing through as a Hunter on Deadly difficulty."; }; };</v>
      </c>
      <c r="V443">
        <f t="shared" si="185"/>
        <v>442</v>
      </c>
      <c r="W443" t="str">
        <f t="shared" si="186"/>
        <v>[442] = {</v>
      </c>
      <c r="X443" t="str">
        <f t="shared" si="187"/>
        <v xml:space="preserve">["ID"] = 1879419234; </v>
      </c>
      <c r="Y443" t="str">
        <f t="shared" si="188"/>
        <v xml:space="preserve">["ID"] = 1879419234; </v>
      </c>
      <c r="Z443" t="str">
        <f t="shared" si="189"/>
        <v/>
      </c>
      <c r="AA443" t="str">
        <f t="shared" si="190"/>
        <v xml:space="preserve"> (Hunter)</v>
      </c>
      <c r="AB443" s="1" t="str">
        <f t="shared" si="191"/>
        <v xml:space="preserve">["SAVE_INDEX"] = 389; </v>
      </c>
      <c r="AC443">
        <f>VLOOKUP(D443,Type!A$2:B$16,2,FALSE)</f>
        <v>8</v>
      </c>
      <c r="AD443" t="str">
        <f t="shared" si="192"/>
        <v xml:space="preserve">["TYPE"] =  8; </v>
      </c>
      <c r="AE443" t="str">
        <f t="shared" si="193"/>
        <v xml:space="preserve">["CRV"] = "Class";    </v>
      </c>
      <c r="AF443">
        <f>IF(AND(F443="Class",NOT(ISBLANK(E443))),VLOOKUP(E443,Class!A$1:B$12,2,FALSE),"")</f>
        <v>162</v>
      </c>
      <c r="AG443" t="str">
        <f>IF(AND(F443="Vocation",NOT(ISBLANK(E443))),VLOOKUP(E443,Vocation!A$1:B$8,2,FALSE),"")</f>
        <v/>
      </c>
      <c r="AH443" t="str">
        <f>IF(
  LEN(AF443)=0,
    IF(
    LEN(AG443)=0,
    "  0",
    CONCATENATE(REPT(" ",Vocation!B$12-LEN(AG443)),AG443)),
  CONCATENATE(REPT(" ",Vocation!B$12-LEN(AF443)),AF443))</f>
        <v>162</v>
      </c>
      <c r="AI443" t="str">
        <f t="shared" si="194"/>
        <v xml:space="preserve">["SUBTYPE"] = 162; </v>
      </c>
      <c r="AJ443" t="str">
        <f t="shared" si="195"/>
        <v xml:space="preserve">["DIFFICULTY"] = true; </v>
      </c>
      <c r="AK443" t="str">
        <f t="shared" si="196"/>
        <v>0</v>
      </c>
      <c r="AL443" t="str">
        <f t="shared" si="197"/>
        <v xml:space="preserve">["VXP"] = 0; </v>
      </c>
      <c r="AM443" t="str">
        <f t="shared" si="198"/>
        <v>0</v>
      </c>
      <c r="AN443" t="str">
        <f t="shared" si="199"/>
        <v xml:space="preserve">["LP"] =  0; </v>
      </c>
      <c r="AO443" t="str">
        <f t="shared" si="200"/>
        <v>0</v>
      </c>
      <c r="AP443" t="str">
        <f t="shared" si="201"/>
        <v xml:space="preserve">["REP"] = 0; </v>
      </c>
      <c r="AQ443">
        <f>IF(LEN(L443)&gt;0,VLOOKUP(L443,Faction!A$2:B$77,2,FALSE),1)</f>
        <v>1</v>
      </c>
      <c r="AR443" t="str">
        <f t="shared" si="202"/>
        <v xml:space="preserve">["FACTION"] = 1; </v>
      </c>
      <c r="AS443" t="str">
        <f t="shared" si="203"/>
        <v xml:space="preserve">["TIER"] = 0; </v>
      </c>
      <c r="AT443" t="str">
        <f t="shared" si="204"/>
        <v xml:space="preserve">["MIN_LVL"] =   "1"; </v>
      </c>
      <c r="AU443" t="str">
        <f t="shared" si="205"/>
        <v/>
      </c>
      <c r="AV443" t="str">
        <f t="shared" si="206"/>
        <v xml:space="preserve">["NAME"] = { ["EN"] = "Master of Bows"; }; </v>
      </c>
      <c r="AW443" t="str">
        <f t="shared" si="207"/>
        <v xml:space="preserve">["LORE"] = { ["EN"] = "Achieve 130th level playing through as a Hunter on Deadly difficulty."; }; </v>
      </c>
      <c r="AX443" t="str">
        <f t="shared" si="208"/>
        <v/>
      </c>
      <c r="AY443" t="str">
        <f t="shared" si="209"/>
        <v/>
      </c>
      <c r="AZ443" t="str">
        <f t="shared" si="210"/>
        <v>};</v>
      </c>
    </row>
    <row r="444" spans="1:52" x14ac:dyDescent="0.25">
      <c r="A444">
        <v>1879419242</v>
      </c>
      <c r="B444">
        <v>390</v>
      </c>
      <c r="C444" t="s">
        <v>3147</v>
      </c>
      <c r="D444" t="s">
        <v>22</v>
      </c>
      <c r="E444" t="s">
        <v>289</v>
      </c>
      <c r="F444" t="s">
        <v>22</v>
      </c>
      <c r="G444" t="s">
        <v>2656</v>
      </c>
      <c r="N444" t="s">
        <v>3187</v>
      </c>
      <c r="O444">
        <v>1</v>
      </c>
      <c r="P444">
        <v>1</v>
      </c>
      <c r="T444" t="str">
        <f t="shared" si="183"/>
        <v>[443] = {["ID"] = 1879419242; }; -- Disciple of Bows (Hunter)</v>
      </c>
      <c r="U444" s="1" t="str">
        <f t="shared" si="184"/>
        <v>[443] = {["ID"] = 1879419242; ["SAVE_INDEX"] = 390; ["TYPE"] =  8; ["CRV"] = "Class";    ["SUBTYPE"] = 162; ["DIFFICULTY"] = true; ["VXP"] = 0; ["LP"] =  0; ["REP"] = 0; ["FACTION"] = 1; ["TIER"] = 1; ["MIN_LVL"] =   "1"; ["NAME"] = { ["EN"] = "Disciple of Bows"; }; ["LORE"] = { ["EN"] = "Achieve 50th level playing through as a Hunter on Deadly difficulty."; }; };</v>
      </c>
      <c r="V444">
        <f t="shared" si="185"/>
        <v>443</v>
      </c>
      <c r="W444" t="str">
        <f t="shared" si="186"/>
        <v>[443] = {</v>
      </c>
      <c r="X444" t="str">
        <f t="shared" si="187"/>
        <v xml:space="preserve">["ID"] = 1879419242; </v>
      </c>
      <c r="Y444" t="str">
        <f t="shared" si="188"/>
        <v xml:space="preserve">["ID"] = 1879419242; </v>
      </c>
      <c r="Z444" t="str">
        <f t="shared" si="189"/>
        <v/>
      </c>
      <c r="AA444" t="str">
        <f t="shared" si="190"/>
        <v xml:space="preserve"> (Hunter)</v>
      </c>
      <c r="AB444" s="1" t="str">
        <f t="shared" si="191"/>
        <v xml:space="preserve">["SAVE_INDEX"] = 390; </v>
      </c>
      <c r="AC444">
        <f>VLOOKUP(D444,Type!A$2:B$16,2,FALSE)</f>
        <v>8</v>
      </c>
      <c r="AD444" t="str">
        <f t="shared" si="192"/>
        <v xml:space="preserve">["TYPE"] =  8; </v>
      </c>
      <c r="AE444" t="str">
        <f t="shared" si="193"/>
        <v xml:space="preserve">["CRV"] = "Class";    </v>
      </c>
      <c r="AF444">
        <f>IF(AND(F444="Class",NOT(ISBLANK(E444))),VLOOKUP(E444,Class!A$1:B$12,2,FALSE),"")</f>
        <v>162</v>
      </c>
      <c r="AG444" t="str">
        <f>IF(AND(F444="Vocation",NOT(ISBLANK(E444))),VLOOKUP(E444,Vocation!A$1:B$8,2,FALSE),"")</f>
        <v/>
      </c>
      <c r="AH444" t="str">
        <f>IF(
  LEN(AF444)=0,
    IF(
    LEN(AG444)=0,
    "  0",
    CONCATENATE(REPT(" ",Vocation!B$12-LEN(AG444)),AG444)),
  CONCATENATE(REPT(" ",Vocation!B$12-LEN(AF444)),AF444))</f>
        <v>162</v>
      </c>
      <c r="AI444" t="str">
        <f t="shared" si="194"/>
        <v xml:space="preserve">["SUBTYPE"] = 162; </v>
      </c>
      <c r="AJ444" t="str">
        <f t="shared" si="195"/>
        <v xml:space="preserve">["DIFFICULTY"] = true; </v>
      </c>
      <c r="AK444" t="str">
        <f t="shared" si="196"/>
        <v>0</v>
      </c>
      <c r="AL444" t="str">
        <f t="shared" si="197"/>
        <v xml:space="preserve">["VXP"] = 0; </v>
      </c>
      <c r="AM444" t="str">
        <f t="shared" si="198"/>
        <v>0</v>
      </c>
      <c r="AN444" t="str">
        <f t="shared" si="199"/>
        <v xml:space="preserve">["LP"] =  0; </v>
      </c>
      <c r="AO444" t="str">
        <f t="shared" si="200"/>
        <v>0</v>
      </c>
      <c r="AP444" t="str">
        <f t="shared" si="201"/>
        <v xml:space="preserve">["REP"] = 0; </v>
      </c>
      <c r="AQ444">
        <f>IF(LEN(L444)&gt;0,VLOOKUP(L444,Faction!A$2:B$77,2,FALSE),1)</f>
        <v>1</v>
      </c>
      <c r="AR444" t="str">
        <f t="shared" si="202"/>
        <v xml:space="preserve">["FACTION"] = 1; </v>
      </c>
      <c r="AS444" t="str">
        <f t="shared" si="203"/>
        <v xml:space="preserve">["TIER"] = 1; </v>
      </c>
      <c r="AT444" t="str">
        <f t="shared" si="204"/>
        <v xml:space="preserve">["MIN_LVL"] =   "1"; </v>
      </c>
      <c r="AU444" t="str">
        <f t="shared" si="205"/>
        <v/>
      </c>
      <c r="AV444" t="str">
        <f t="shared" si="206"/>
        <v xml:space="preserve">["NAME"] = { ["EN"] = "Disciple of Bows"; }; </v>
      </c>
      <c r="AW444" t="str">
        <f t="shared" si="207"/>
        <v xml:space="preserve">["LORE"] = { ["EN"] = "Achieve 50th level playing through as a Hunter on Deadly difficulty."; }; </v>
      </c>
      <c r="AX444" t="str">
        <f t="shared" si="208"/>
        <v/>
      </c>
      <c r="AY444" t="str">
        <f t="shared" si="209"/>
        <v/>
      </c>
      <c r="AZ444" t="str">
        <f t="shared" si="210"/>
        <v>};</v>
      </c>
    </row>
    <row r="445" spans="1:52" x14ac:dyDescent="0.25">
      <c r="A445">
        <v>1879419208</v>
      </c>
      <c r="B445">
        <v>395</v>
      </c>
      <c r="C445" t="s">
        <v>3156</v>
      </c>
      <c r="D445" t="s">
        <v>22</v>
      </c>
      <c r="E445" t="s">
        <v>290</v>
      </c>
      <c r="F445" t="s">
        <v>22</v>
      </c>
      <c r="G445" t="s">
        <v>2656</v>
      </c>
      <c r="N445" t="s">
        <v>3196</v>
      </c>
      <c r="O445">
        <v>0</v>
      </c>
      <c r="P445">
        <v>1</v>
      </c>
      <c r="T445" t="str">
        <f t="shared" si="183"/>
        <v>[444] = {["ID"] = 1879419208; }; -- Adept of Scrolls (Lore-master)</v>
      </c>
      <c r="U445" s="1" t="str">
        <f t="shared" si="184"/>
        <v>[444] = {["ID"] = 1879419208; ["SAVE_INDEX"] = 395; ["TYPE"] =  8; ["CRV"] = "Class";    ["SUBTYPE"] = 185; ["DIFFICULTY"] = true; ["VXP"] = 0; ["LP"] =  0; ["REP"] = 0; ["FACTION"] = 1; ["TIER"] = 0; ["MIN_LVL"] =   "1"; ["NAME"] = { ["EN"] = "Adept of Scrolls"; }; ["LORE"] = { ["EN"] = "Achieve 130th level playing through as a Lore-master on Hard difficulty or higher."; }; };</v>
      </c>
      <c r="V445">
        <f t="shared" si="185"/>
        <v>444</v>
      </c>
      <c r="W445" t="str">
        <f t="shared" si="186"/>
        <v>[444] = {</v>
      </c>
      <c r="X445" t="str">
        <f t="shared" si="187"/>
        <v xml:space="preserve">["ID"] = 1879419208; </v>
      </c>
      <c r="Y445" t="str">
        <f t="shared" si="188"/>
        <v xml:space="preserve">["ID"] = 1879419208; </v>
      </c>
      <c r="Z445" t="str">
        <f t="shared" si="189"/>
        <v/>
      </c>
      <c r="AA445" t="str">
        <f t="shared" si="190"/>
        <v xml:space="preserve"> (Lore-master)</v>
      </c>
      <c r="AB445" s="1" t="str">
        <f t="shared" si="191"/>
        <v xml:space="preserve">["SAVE_INDEX"] = 395; </v>
      </c>
      <c r="AC445">
        <f>VLOOKUP(D445,Type!A$2:B$16,2,FALSE)</f>
        <v>8</v>
      </c>
      <c r="AD445" t="str">
        <f t="shared" si="192"/>
        <v xml:space="preserve">["TYPE"] =  8; </v>
      </c>
      <c r="AE445" t="str">
        <f t="shared" si="193"/>
        <v xml:space="preserve">["CRV"] = "Class";    </v>
      </c>
      <c r="AF445">
        <f>IF(AND(F445="Class",NOT(ISBLANK(E445))),VLOOKUP(E445,Class!A$1:B$12,2,FALSE),"")</f>
        <v>185</v>
      </c>
      <c r="AG445" t="str">
        <f>IF(AND(F445="Vocation",NOT(ISBLANK(E445))),VLOOKUP(E445,Vocation!A$1:B$8,2,FALSE),"")</f>
        <v/>
      </c>
      <c r="AH445" t="str">
        <f>IF(
  LEN(AF445)=0,
    IF(
    LEN(AG445)=0,
    "  0",
    CONCATENATE(REPT(" ",Vocation!B$12-LEN(AG445)),AG445)),
  CONCATENATE(REPT(" ",Vocation!B$12-LEN(AF445)),AF445))</f>
        <v>185</v>
      </c>
      <c r="AI445" t="str">
        <f t="shared" si="194"/>
        <v xml:space="preserve">["SUBTYPE"] = 185; </v>
      </c>
      <c r="AJ445" t="str">
        <f t="shared" si="195"/>
        <v xml:space="preserve">["DIFFICULTY"] = true; </v>
      </c>
      <c r="AK445" t="str">
        <f t="shared" si="196"/>
        <v>0</v>
      </c>
      <c r="AL445" t="str">
        <f t="shared" si="197"/>
        <v xml:space="preserve">["VXP"] = 0; </v>
      </c>
      <c r="AM445" t="str">
        <f t="shared" si="198"/>
        <v>0</v>
      </c>
      <c r="AN445" t="str">
        <f t="shared" si="199"/>
        <v xml:space="preserve">["LP"] =  0; </v>
      </c>
      <c r="AO445" t="str">
        <f t="shared" si="200"/>
        <v>0</v>
      </c>
      <c r="AP445" t="str">
        <f t="shared" si="201"/>
        <v xml:space="preserve">["REP"] = 0; </v>
      </c>
      <c r="AQ445">
        <f>IF(LEN(L445)&gt;0,VLOOKUP(L445,Faction!A$2:B$77,2,FALSE),1)</f>
        <v>1</v>
      </c>
      <c r="AR445" t="str">
        <f t="shared" si="202"/>
        <v xml:space="preserve">["FACTION"] = 1; </v>
      </c>
      <c r="AS445" t="str">
        <f t="shared" si="203"/>
        <v xml:space="preserve">["TIER"] = 0; </v>
      </c>
      <c r="AT445" t="str">
        <f t="shared" si="204"/>
        <v xml:space="preserve">["MIN_LVL"] =   "1"; </v>
      </c>
      <c r="AU445" t="str">
        <f t="shared" si="205"/>
        <v/>
      </c>
      <c r="AV445" t="str">
        <f t="shared" si="206"/>
        <v xml:space="preserve">["NAME"] = { ["EN"] = "Adept of Scrolls"; }; </v>
      </c>
      <c r="AW445" t="str">
        <f t="shared" si="207"/>
        <v xml:space="preserve">["LORE"] = { ["EN"] = "Achieve 130th level playing through as a Lore-master on Hard difficulty or higher."; }; </v>
      </c>
      <c r="AX445" t="str">
        <f t="shared" si="208"/>
        <v/>
      </c>
      <c r="AY445" t="str">
        <f t="shared" si="209"/>
        <v/>
      </c>
      <c r="AZ445" t="str">
        <f t="shared" si="210"/>
        <v>};</v>
      </c>
    </row>
    <row r="446" spans="1:52" x14ac:dyDescent="0.25">
      <c r="A446">
        <v>1879419075</v>
      </c>
      <c r="B446">
        <v>396</v>
      </c>
      <c r="C446" t="s">
        <v>3154</v>
      </c>
      <c r="D446" t="s">
        <v>22</v>
      </c>
      <c r="E446" t="s">
        <v>290</v>
      </c>
      <c r="F446" t="s">
        <v>22</v>
      </c>
      <c r="G446" t="s">
        <v>2656</v>
      </c>
      <c r="N446" t="s">
        <v>3194</v>
      </c>
      <c r="O446">
        <v>1</v>
      </c>
      <c r="P446">
        <v>1</v>
      </c>
      <c r="T446" t="str">
        <f t="shared" si="183"/>
        <v>[445] = {["ID"] = 1879419075; }; -- Apprentice of Scrolls (Lore-master)</v>
      </c>
      <c r="U446" s="1" t="str">
        <f t="shared" si="184"/>
        <v>[445] = {["ID"] = 1879419075; ["SAVE_INDEX"] = 396; ["TYPE"] =  8; ["CRV"] = "Class";    ["SUBTYPE"] = 185; ["DIFFICULTY"] = true; ["VXP"] = 0; ["LP"] =  0; ["REP"] = 0; ["FACTION"] = 1; ["TIER"] = 1; ["MIN_LVL"] =   "1"; ["NAME"] = { ["EN"] = "Apprentice of Scrolls"; }; ["LORE"] = { ["EN"] = "Achieve 50th level playing through as a Lore-master on Hard difficulty or higher."; }; };</v>
      </c>
      <c r="V446">
        <f t="shared" si="185"/>
        <v>445</v>
      </c>
      <c r="W446" t="str">
        <f t="shared" si="186"/>
        <v>[445] = {</v>
      </c>
      <c r="X446" t="str">
        <f t="shared" si="187"/>
        <v xml:space="preserve">["ID"] = 1879419075; </v>
      </c>
      <c r="Y446" t="str">
        <f t="shared" si="188"/>
        <v xml:space="preserve">["ID"] = 1879419075; </v>
      </c>
      <c r="Z446" t="str">
        <f t="shared" si="189"/>
        <v/>
      </c>
      <c r="AA446" t="str">
        <f t="shared" si="190"/>
        <v xml:space="preserve"> (Lore-master)</v>
      </c>
      <c r="AB446" s="1" t="str">
        <f t="shared" si="191"/>
        <v xml:space="preserve">["SAVE_INDEX"] = 396; </v>
      </c>
      <c r="AC446">
        <f>VLOOKUP(D446,Type!A$2:B$16,2,FALSE)</f>
        <v>8</v>
      </c>
      <c r="AD446" t="str">
        <f t="shared" si="192"/>
        <v xml:space="preserve">["TYPE"] =  8; </v>
      </c>
      <c r="AE446" t="str">
        <f t="shared" si="193"/>
        <v xml:space="preserve">["CRV"] = "Class";    </v>
      </c>
      <c r="AF446">
        <f>IF(AND(F446="Class",NOT(ISBLANK(E446))),VLOOKUP(E446,Class!A$1:B$12,2,FALSE),"")</f>
        <v>185</v>
      </c>
      <c r="AG446" t="str">
        <f>IF(AND(F446="Vocation",NOT(ISBLANK(E446))),VLOOKUP(E446,Vocation!A$1:B$8,2,FALSE),"")</f>
        <v/>
      </c>
      <c r="AH446" t="str">
        <f>IF(
  LEN(AF446)=0,
    IF(
    LEN(AG446)=0,
    "  0",
    CONCATENATE(REPT(" ",Vocation!B$12-LEN(AG446)),AG446)),
  CONCATENATE(REPT(" ",Vocation!B$12-LEN(AF446)),AF446))</f>
        <v>185</v>
      </c>
      <c r="AI446" t="str">
        <f t="shared" si="194"/>
        <v xml:space="preserve">["SUBTYPE"] = 185; </v>
      </c>
      <c r="AJ446" t="str">
        <f t="shared" si="195"/>
        <v xml:space="preserve">["DIFFICULTY"] = true; </v>
      </c>
      <c r="AK446" t="str">
        <f t="shared" si="196"/>
        <v>0</v>
      </c>
      <c r="AL446" t="str">
        <f t="shared" si="197"/>
        <v xml:space="preserve">["VXP"] = 0; </v>
      </c>
      <c r="AM446" t="str">
        <f t="shared" si="198"/>
        <v>0</v>
      </c>
      <c r="AN446" t="str">
        <f t="shared" si="199"/>
        <v xml:space="preserve">["LP"] =  0; </v>
      </c>
      <c r="AO446" t="str">
        <f t="shared" si="200"/>
        <v>0</v>
      </c>
      <c r="AP446" t="str">
        <f t="shared" si="201"/>
        <v xml:space="preserve">["REP"] = 0; </v>
      </c>
      <c r="AQ446">
        <f>IF(LEN(L446)&gt;0,VLOOKUP(L446,Faction!A$2:B$77,2,FALSE),1)</f>
        <v>1</v>
      </c>
      <c r="AR446" t="str">
        <f t="shared" si="202"/>
        <v xml:space="preserve">["FACTION"] = 1; </v>
      </c>
      <c r="AS446" t="str">
        <f t="shared" si="203"/>
        <v xml:space="preserve">["TIER"] = 1; </v>
      </c>
      <c r="AT446" t="str">
        <f t="shared" si="204"/>
        <v xml:space="preserve">["MIN_LVL"] =   "1"; </v>
      </c>
      <c r="AU446" t="str">
        <f t="shared" si="205"/>
        <v/>
      </c>
      <c r="AV446" t="str">
        <f t="shared" si="206"/>
        <v xml:space="preserve">["NAME"] = { ["EN"] = "Apprentice of Scrolls"; }; </v>
      </c>
      <c r="AW446" t="str">
        <f t="shared" si="207"/>
        <v xml:space="preserve">["LORE"] = { ["EN"] = "Achieve 50th level playing through as a Lore-master on Hard difficulty or higher."; }; </v>
      </c>
      <c r="AX446" t="str">
        <f t="shared" si="208"/>
        <v/>
      </c>
      <c r="AY446" t="str">
        <f t="shared" si="209"/>
        <v/>
      </c>
      <c r="AZ446" t="str">
        <f t="shared" si="210"/>
        <v>};</v>
      </c>
    </row>
    <row r="447" spans="1:52" x14ac:dyDescent="0.25">
      <c r="A447">
        <v>1879419207</v>
      </c>
      <c r="B447">
        <v>397</v>
      </c>
      <c r="C447" t="s">
        <v>3157</v>
      </c>
      <c r="D447" t="s">
        <v>22</v>
      </c>
      <c r="E447" t="s">
        <v>290</v>
      </c>
      <c r="F447" t="s">
        <v>22</v>
      </c>
      <c r="G447" t="s">
        <v>2656</v>
      </c>
      <c r="N447" t="s">
        <v>3197</v>
      </c>
      <c r="O447">
        <v>0</v>
      </c>
      <c r="P447">
        <v>1</v>
      </c>
      <c r="T447" t="str">
        <f t="shared" si="183"/>
        <v>[446] = {["ID"] = 1879419207; }; -- Master of Scrolls (Lore-master)</v>
      </c>
      <c r="U447" s="1" t="str">
        <f t="shared" si="184"/>
        <v>[446] = {["ID"] = 1879419207; ["SAVE_INDEX"] = 397; ["TYPE"] =  8; ["CRV"] = "Class";    ["SUBTYPE"] = 185; ["DIFFICULTY"] = true; ["VXP"] = 0; ["LP"] =  0; ["REP"] = 0; ["FACTION"] = 1; ["TIER"] = 0; ["MIN_LVL"] =   "1"; ["NAME"] = { ["EN"] = "Master of Scrolls"; }; ["LORE"] = { ["EN"] = "Achieve 130th level playing through as a Lore-master on Deadly difficulty."; }; };</v>
      </c>
      <c r="V447">
        <f t="shared" si="185"/>
        <v>446</v>
      </c>
      <c r="W447" t="str">
        <f t="shared" si="186"/>
        <v>[446] = {</v>
      </c>
      <c r="X447" t="str">
        <f t="shared" si="187"/>
        <v xml:space="preserve">["ID"] = 1879419207; </v>
      </c>
      <c r="Y447" t="str">
        <f t="shared" si="188"/>
        <v xml:space="preserve">["ID"] = 1879419207; </v>
      </c>
      <c r="Z447" t="str">
        <f t="shared" si="189"/>
        <v/>
      </c>
      <c r="AA447" t="str">
        <f t="shared" si="190"/>
        <v xml:space="preserve"> (Lore-master)</v>
      </c>
      <c r="AB447" s="1" t="str">
        <f t="shared" si="191"/>
        <v xml:space="preserve">["SAVE_INDEX"] = 397; </v>
      </c>
      <c r="AC447">
        <f>VLOOKUP(D447,Type!A$2:B$16,2,FALSE)</f>
        <v>8</v>
      </c>
      <c r="AD447" t="str">
        <f t="shared" si="192"/>
        <v xml:space="preserve">["TYPE"] =  8; </v>
      </c>
      <c r="AE447" t="str">
        <f t="shared" si="193"/>
        <v xml:space="preserve">["CRV"] = "Class";    </v>
      </c>
      <c r="AF447">
        <f>IF(AND(F447="Class",NOT(ISBLANK(E447))),VLOOKUP(E447,Class!A$1:B$12,2,FALSE),"")</f>
        <v>185</v>
      </c>
      <c r="AG447" t="str">
        <f>IF(AND(F447="Vocation",NOT(ISBLANK(E447))),VLOOKUP(E447,Vocation!A$1:B$8,2,FALSE),"")</f>
        <v/>
      </c>
      <c r="AH447" t="str">
        <f>IF(
  LEN(AF447)=0,
    IF(
    LEN(AG447)=0,
    "  0",
    CONCATENATE(REPT(" ",Vocation!B$12-LEN(AG447)),AG447)),
  CONCATENATE(REPT(" ",Vocation!B$12-LEN(AF447)),AF447))</f>
        <v>185</v>
      </c>
      <c r="AI447" t="str">
        <f t="shared" si="194"/>
        <v xml:space="preserve">["SUBTYPE"] = 185; </v>
      </c>
      <c r="AJ447" t="str">
        <f t="shared" si="195"/>
        <v xml:space="preserve">["DIFFICULTY"] = true; </v>
      </c>
      <c r="AK447" t="str">
        <f t="shared" si="196"/>
        <v>0</v>
      </c>
      <c r="AL447" t="str">
        <f t="shared" si="197"/>
        <v xml:space="preserve">["VXP"] = 0; </v>
      </c>
      <c r="AM447" t="str">
        <f t="shared" si="198"/>
        <v>0</v>
      </c>
      <c r="AN447" t="str">
        <f t="shared" si="199"/>
        <v xml:space="preserve">["LP"] =  0; </v>
      </c>
      <c r="AO447" t="str">
        <f t="shared" si="200"/>
        <v>0</v>
      </c>
      <c r="AP447" t="str">
        <f t="shared" si="201"/>
        <v xml:space="preserve">["REP"] = 0; </v>
      </c>
      <c r="AQ447">
        <f>IF(LEN(L447)&gt;0,VLOOKUP(L447,Faction!A$2:B$77,2,FALSE),1)</f>
        <v>1</v>
      </c>
      <c r="AR447" t="str">
        <f t="shared" si="202"/>
        <v xml:space="preserve">["FACTION"] = 1; </v>
      </c>
      <c r="AS447" t="str">
        <f t="shared" si="203"/>
        <v xml:space="preserve">["TIER"] = 0; </v>
      </c>
      <c r="AT447" t="str">
        <f t="shared" si="204"/>
        <v xml:space="preserve">["MIN_LVL"] =   "1"; </v>
      </c>
      <c r="AU447" t="str">
        <f t="shared" si="205"/>
        <v/>
      </c>
      <c r="AV447" t="str">
        <f t="shared" si="206"/>
        <v xml:space="preserve">["NAME"] = { ["EN"] = "Master of Scrolls"; }; </v>
      </c>
      <c r="AW447" t="str">
        <f t="shared" si="207"/>
        <v xml:space="preserve">["LORE"] = { ["EN"] = "Achieve 130th level playing through as a Lore-master on Deadly difficulty."; }; </v>
      </c>
      <c r="AX447" t="str">
        <f t="shared" si="208"/>
        <v/>
      </c>
      <c r="AY447" t="str">
        <f t="shared" si="209"/>
        <v/>
      </c>
      <c r="AZ447" t="str">
        <f t="shared" si="210"/>
        <v>};</v>
      </c>
    </row>
    <row r="448" spans="1:52" x14ac:dyDescent="0.25">
      <c r="A448">
        <v>1879419205</v>
      </c>
      <c r="B448">
        <v>398</v>
      </c>
      <c r="C448" t="s">
        <v>3155</v>
      </c>
      <c r="D448" t="s">
        <v>22</v>
      </c>
      <c r="E448" t="s">
        <v>290</v>
      </c>
      <c r="F448" t="s">
        <v>22</v>
      </c>
      <c r="G448" t="s">
        <v>2656</v>
      </c>
      <c r="N448" t="s">
        <v>3195</v>
      </c>
      <c r="O448">
        <v>1</v>
      </c>
      <c r="P448">
        <v>1</v>
      </c>
      <c r="T448" t="str">
        <f t="shared" si="183"/>
        <v>[447] = {["ID"] = 1879419205; }; -- Disciple of Scrolls (Lore-master)</v>
      </c>
      <c r="U448" s="1" t="str">
        <f t="shared" si="184"/>
        <v>[447] = {["ID"] = 1879419205; ["SAVE_INDEX"] = 398; ["TYPE"] =  8; ["CRV"] = "Class";    ["SUBTYPE"] = 185; ["DIFFICULTY"] = true; ["VXP"] = 0; ["LP"] =  0; ["REP"] = 0; ["FACTION"] = 1; ["TIER"] = 1; ["MIN_LVL"] =   "1"; ["NAME"] = { ["EN"] = "Disciple of Scrolls"; }; ["LORE"] = { ["EN"] = "Achieve 50th level playing through as a Lore-master on Deadly difficulty."; }; };</v>
      </c>
      <c r="V448">
        <f t="shared" si="185"/>
        <v>447</v>
      </c>
      <c r="W448" t="str">
        <f t="shared" si="186"/>
        <v>[447] = {</v>
      </c>
      <c r="X448" t="str">
        <f t="shared" si="187"/>
        <v xml:space="preserve">["ID"] = 1879419205; </v>
      </c>
      <c r="Y448" t="str">
        <f t="shared" si="188"/>
        <v xml:space="preserve">["ID"] = 1879419205; </v>
      </c>
      <c r="Z448" t="str">
        <f t="shared" si="189"/>
        <v/>
      </c>
      <c r="AA448" t="str">
        <f t="shared" si="190"/>
        <v xml:space="preserve"> (Lore-master)</v>
      </c>
      <c r="AB448" s="1" t="str">
        <f t="shared" si="191"/>
        <v xml:space="preserve">["SAVE_INDEX"] = 398; </v>
      </c>
      <c r="AC448">
        <f>VLOOKUP(D448,Type!A$2:B$16,2,FALSE)</f>
        <v>8</v>
      </c>
      <c r="AD448" t="str">
        <f t="shared" si="192"/>
        <v xml:space="preserve">["TYPE"] =  8; </v>
      </c>
      <c r="AE448" t="str">
        <f t="shared" si="193"/>
        <v xml:space="preserve">["CRV"] = "Class";    </v>
      </c>
      <c r="AF448">
        <f>IF(AND(F448="Class",NOT(ISBLANK(E448))),VLOOKUP(E448,Class!A$1:B$12,2,FALSE),"")</f>
        <v>185</v>
      </c>
      <c r="AG448" t="str">
        <f>IF(AND(F448="Vocation",NOT(ISBLANK(E448))),VLOOKUP(E448,Vocation!A$1:B$8,2,FALSE),"")</f>
        <v/>
      </c>
      <c r="AH448" t="str">
        <f>IF(
  LEN(AF448)=0,
    IF(
    LEN(AG448)=0,
    "  0",
    CONCATENATE(REPT(" ",Vocation!B$12-LEN(AG448)),AG448)),
  CONCATENATE(REPT(" ",Vocation!B$12-LEN(AF448)),AF448))</f>
        <v>185</v>
      </c>
      <c r="AI448" t="str">
        <f t="shared" si="194"/>
        <v xml:space="preserve">["SUBTYPE"] = 185; </v>
      </c>
      <c r="AJ448" t="str">
        <f t="shared" si="195"/>
        <v xml:space="preserve">["DIFFICULTY"] = true; </v>
      </c>
      <c r="AK448" t="str">
        <f t="shared" si="196"/>
        <v>0</v>
      </c>
      <c r="AL448" t="str">
        <f t="shared" si="197"/>
        <v xml:space="preserve">["VXP"] = 0; </v>
      </c>
      <c r="AM448" t="str">
        <f t="shared" si="198"/>
        <v>0</v>
      </c>
      <c r="AN448" t="str">
        <f t="shared" si="199"/>
        <v xml:space="preserve">["LP"] =  0; </v>
      </c>
      <c r="AO448" t="str">
        <f t="shared" si="200"/>
        <v>0</v>
      </c>
      <c r="AP448" t="str">
        <f t="shared" si="201"/>
        <v xml:space="preserve">["REP"] = 0; </v>
      </c>
      <c r="AQ448">
        <f>IF(LEN(L448)&gt;0,VLOOKUP(L448,Faction!A$2:B$77,2,FALSE),1)</f>
        <v>1</v>
      </c>
      <c r="AR448" t="str">
        <f t="shared" si="202"/>
        <v xml:space="preserve">["FACTION"] = 1; </v>
      </c>
      <c r="AS448" t="str">
        <f t="shared" si="203"/>
        <v xml:space="preserve">["TIER"] = 1; </v>
      </c>
      <c r="AT448" t="str">
        <f t="shared" si="204"/>
        <v xml:space="preserve">["MIN_LVL"] =   "1"; </v>
      </c>
      <c r="AU448" t="str">
        <f t="shared" si="205"/>
        <v/>
      </c>
      <c r="AV448" t="str">
        <f t="shared" si="206"/>
        <v xml:space="preserve">["NAME"] = { ["EN"] = "Disciple of Scrolls"; }; </v>
      </c>
      <c r="AW448" t="str">
        <f t="shared" si="207"/>
        <v xml:space="preserve">["LORE"] = { ["EN"] = "Achieve 50th level playing through as a Lore-master on Deadly difficulty."; }; </v>
      </c>
      <c r="AX448" t="str">
        <f t="shared" si="208"/>
        <v/>
      </c>
      <c r="AY448" t="str">
        <f t="shared" si="209"/>
        <v/>
      </c>
      <c r="AZ448" t="str">
        <f t="shared" si="210"/>
        <v>};</v>
      </c>
    </row>
    <row r="449" spans="1:52" x14ac:dyDescent="0.25">
      <c r="A449">
        <v>1879457949</v>
      </c>
      <c r="C449" t="s">
        <v>3608</v>
      </c>
      <c r="D449" t="s">
        <v>22</v>
      </c>
      <c r="E449" t="s">
        <v>3604</v>
      </c>
      <c r="F449" t="s">
        <v>22</v>
      </c>
      <c r="G449" t="s">
        <v>2656</v>
      </c>
      <c r="O449">
        <v>0</v>
      </c>
      <c r="T449" t="str">
        <f t="shared" si="183"/>
        <v>[448] = {["ID"] = 1879457949; }; -- Adept of Sword-play (Mariner)</v>
      </c>
      <c r="U449" s="1" t="str">
        <f t="shared" si="184"/>
        <v>[448] = {["ID"] = 1879457949; ["TYPE"] =  8; ["CRV"] = "Class";    ["SUBTYPE"] = 216; ["DIFFICULTY"] = true; ["VXP"] = 0; ["LP"] =  0; ["REP"] = 0; ["FACTION"] = 1; ["TIER"] = 0;                      ["NAME"] = { ["EN"] = "Adept of Sword-play"; }; };</v>
      </c>
      <c r="V449">
        <f t="shared" si="185"/>
        <v>448</v>
      </c>
      <c r="W449" t="str">
        <f t="shared" si="186"/>
        <v>[448] = {</v>
      </c>
      <c r="X449" t="str">
        <f t="shared" si="187"/>
        <v xml:space="preserve">["ID"] = 1879457949; </v>
      </c>
      <c r="Y449" t="str">
        <f t="shared" si="188"/>
        <v xml:space="preserve">["ID"] = 1879457949; </v>
      </c>
      <c r="Z449" t="str">
        <f t="shared" si="189"/>
        <v/>
      </c>
      <c r="AA449" t="str">
        <f t="shared" si="190"/>
        <v xml:space="preserve"> (Mariner)</v>
      </c>
      <c r="AB449" s="1" t="str">
        <f t="shared" si="191"/>
        <v/>
      </c>
      <c r="AC449">
        <f>VLOOKUP(D449,Type!A$2:B$16,2,FALSE)</f>
        <v>8</v>
      </c>
      <c r="AD449" t="str">
        <f t="shared" si="192"/>
        <v xml:space="preserve">["TYPE"] =  8; </v>
      </c>
      <c r="AE449" t="str">
        <f t="shared" si="193"/>
        <v xml:space="preserve">["CRV"] = "Class";    </v>
      </c>
      <c r="AF449">
        <f>IF(AND(F449="Class",NOT(ISBLANK(E449))),VLOOKUP(E449,Class!A$1:B$12,2,FALSE),"")</f>
        <v>216</v>
      </c>
      <c r="AG449" t="str">
        <f>IF(AND(F449="Vocation",NOT(ISBLANK(E449))),VLOOKUP(E449,Vocation!A$1:B$8,2,FALSE),"")</f>
        <v/>
      </c>
      <c r="AH449" t="str">
        <f>IF(
  LEN(AF449)=0,
    IF(
    LEN(AG449)=0,
    "  0",
    CONCATENATE(REPT(" ",Vocation!B$12-LEN(AG449)),AG449)),
  CONCATENATE(REPT(" ",Vocation!B$12-LEN(AF449)),AF449))</f>
        <v>216</v>
      </c>
      <c r="AI449" t="str">
        <f t="shared" si="194"/>
        <v xml:space="preserve">["SUBTYPE"] = 216; </v>
      </c>
      <c r="AJ449" t="str">
        <f t="shared" si="195"/>
        <v xml:space="preserve">["DIFFICULTY"] = true; </v>
      </c>
      <c r="AK449" t="str">
        <f t="shared" si="196"/>
        <v>0</v>
      </c>
      <c r="AL449" t="str">
        <f t="shared" si="197"/>
        <v xml:space="preserve">["VXP"] = 0; </v>
      </c>
      <c r="AM449" t="str">
        <f t="shared" si="198"/>
        <v>0</v>
      </c>
      <c r="AN449" t="str">
        <f t="shared" si="199"/>
        <v xml:space="preserve">["LP"] =  0; </v>
      </c>
      <c r="AO449" t="str">
        <f t="shared" si="200"/>
        <v>0</v>
      </c>
      <c r="AP449" t="str">
        <f t="shared" si="201"/>
        <v xml:space="preserve">["REP"] = 0; </v>
      </c>
      <c r="AQ449">
        <f>IF(LEN(L449)&gt;0,VLOOKUP(L449,Faction!A$2:B$77,2,FALSE),1)</f>
        <v>1</v>
      </c>
      <c r="AR449" t="str">
        <f t="shared" si="202"/>
        <v xml:space="preserve">["FACTION"] = 1; </v>
      </c>
      <c r="AS449" t="str">
        <f t="shared" si="203"/>
        <v xml:space="preserve">["TIER"] = 0; </v>
      </c>
      <c r="AT449" t="str">
        <f t="shared" si="204"/>
        <v xml:space="preserve">                     </v>
      </c>
      <c r="AU449" t="str">
        <f t="shared" si="205"/>
        <v/>
      </c>
      <c r="AV449" t="str">
        <f t="shared" si="206"/>
        <v xml:space="preserve">["NAME"] = { ["EN"] = "Adept of Sword-play"; }; </v>
      </c>
      <c r="AW449" t="str">
        <f t="shared" si="207"/>
        <v/>
      </c>
      <c r="AX449" t="str">
        <f t="shared" si="208"/>
        <v/>
      </c>
      <c r="AY449" t="str">
        <f t="shared" si="209"/>
        <v/>
      </c>
      <c r="AZ449" t="str">
        <f t="shared" si="210"/>
        <v>};</v>
      </c>
    </row>
    <row r="450" spans="1:52" x14ac:dyDescent="0.25">
      <c r="A450">
        <v>1879458049</v>
      </c>
      <c r="C450" t="s">
        <v>3609</v>
      </c>
      <c r="D450" t="s">
        <v>22</v>
      </c>
      <c r="E450" t="s">
        <v>3604</v>
      </c>
      <c r="F450" t="s">
        <v>22</v>
      </c>
      <c r="G450" t="s">
        <v>2656</v>
      </c>
      <c r="O450">
        <v>1</v>
      </c>
      <c r="T450" t="str">
        <f t="shared" si="183"/>
        <v>[449] = {["ID"] = 1879458049; }; -- Apprentice of Sword-play (Mariner)</v>
      </c>
      <c r="U450" s="1" t="str">
        <f t="shared" si="184"/>
        <v>[449] = {["ID"] = 1879458049; ["TYPE"] =  8; ["CRV"] = "Class";    ["SUBTYPE"] = 216; ["DIFFICULTY"] = true; ["VXP"] = 0; ["LP"] =  0; ["REP"] = 0; ["FACTION"] = 1; ["TIER"] = 1;                      ["NAME"] = { ["EN"] = "Apprentice of Sword-play"; }; };</v>
      </c>
      <c r="V450">
        <f t="shared" si="185"/>
        <v>449</v>
      </c>
      <c r="W450" t="str">
        <f t="shared" si="186"/>
        <v>[449] = {</v>
      </c>
      <c r="X450" t="str">
        <f t="shared" si="187"/>
        <v xml:space="preserve">["ID"] = 1879458049; </v>
      </c>
      <c r="Y450" t="str">
        <f t="shared" si="188"/>
        <v xml:space="preserve">["ID"] = 1879458049; </v>
      </c>
      <c r="Z450" t="str">
        <f t="shared" si="189"/>
        <v/>
      </c>
      <c r="AA450" t="str">
        <f t="shared" si="190"/>
        <v xml:space="preserve"> (Mariner)</v>
      </c>
      <c r="AB450" s="1" t="str">
        <f t="shared" si="191"/>
        <v/>
      </c>
      <c r="AC450">
        <f>VLOOKUP(D450,Type!A$2:B$16,2,FALSE)</f>
        <v>8</v>
      </c>
      <c r="AD450" t="str">
        <f t="shared" si="192"/>
        <v xml:space="preserve">["TYPE"] =  8; </v>
      </c>
      <c r="AE450" t="str">
        <f t="shared" si="193"/>
        <v xml:space="preserve">["CRV"] = "Class";    </v>
      </c>
      <c r="AF450">
        <f>IF(AND(F450="Class",NOT(ISBLANK(E450))),VLOOKUP(E450,Class!A$1:B$12,2,FALSE),"")</f>
        <v>216</v>
      </c>
      <c r="AG450" t="str">
        <f>IF(AND(F450="Vocation",NOT(ISBLANK(E450))),VLOOKUP(E450,Vocation!A$1:B$8,2,FALSE),"")</f>
        <v/>
      </c>
      <c r="AH450" t="str">
        <f>IF(
  LEN(AF450)=0,
    IF(
    LEN(AG450)=0,
    "  0",
    CONCATENATE(REPT(" ",Vocation!B$12-LEN(AG450)),AG450)),
  CONCATENATE(REPT(" ",Vocation!B$12-LEN(AF450)),AF450))</f>
        <v>216</v>
      </c>
      <c r="AI450" t="str">
        <f t="shared" si="194"/>
        <v xml:space="preserve">["SUBTYPE"] = 216; </v>
      </c>
      <c r="AJ450" t="str">
        <f t="shared" si="195"/>
        <v xml:space="preserve">["DIFFICULTY"] = true; </v>
      </c>
      <c r="AK450" t="str">
        <f t="shared" si="196"/>
        <v>0</v>
      </c>
      <c r="AL450" t="str">
        <f t="shared" si="197"/>
        <v xml:space="preserve">["VXP"] = 0; </v>
      </c>
      <c r="AM450" t="str">
        <f t="shared" si="198"/>
        <v>0</v>
      </c>
      <c r="AN450" t="str">
        <f t="shared" si="199"/>
        <v xml:space="preserve">["LP"] =  0; </v>
      </c>
      <c r="AO450" t="str">
        <f t="shared" si="200"/>
        <v>0</v>
      </c>
      <c r="AP450" t="str">
        <f t="shared" si="201"/>
        <v xml:space="preserve">["REP"] = 0; </v>
      </c>
      <c r="AQ450">
        <f>IF(LEN(L450)&gt;0,VLOOKUP(L450,Faction!A$2:B$77,2,FALSE),1)</f>
        <v>1</v>
      </c>
      <c r="AR450" t="str">
        <f t="shared" si="202"/>
        <v xml:space="preserve">["FACTION"] = 1; </v>
      </c>
      <c r="AS450" t="str">
        <f t="shared" si="203"/>
        <v xml:space="preserve">["TIER"] = 1; </v>
      </c>
      <c r="AT450" t="str">
        <f t="shared" si="204"/>
        <v xml:space="preserve">                     </v>
      </c>
      <c r="AU450" t="str">
        <f t="shared" si="205"/>
        <v/>
      </c>
      <c r="AV450" t="str">
        <f t="shared" si="206"/>
        <v xml:space="preserve">["NAME"] = { ["EN"] = "Apprentice of Sword-play"; }; </v>
      </c>
      <c r="AW450" t="str">
        <f t="shared" si="207"/>
        <v/>
      </c>
      <c r="AX450" t="str">
        <f t="shared" si="208"/>
        <v/>
      </c>
      <c r="AY450" t="str">
        <f t="shared" si="209"/>
        <v/>
      </c>
      <c r="AZ450" t="str">
        <f t="shared" si="210"/>
        <v>};</v>
      </c>
    </row>
    <row r="451" spans="1:52" x14ac:dyDescent="0.25">
      <c r="A451">
        <v>1879458081</v>
      </c>
      <c r="C451" t="s">
        <v>3610</v>
      </c>
      <c r="D451" t="s">
        <v>22</v>
      </c>
      <c r="E451" t="s">
        <v>3604</v>
      </c>
      <c r="F451" t="s">
        <v>22</v>
      </c>
      <c r="G451" t="s">
        <v>2656</v>
      </c>
      <c r="O451">
        <v>0</v>
      </c>
      <c r="T451" t="str">
        <f t="shared" ref="T451:T482" si="211">CONCATENATE(W451,Y451,Z451,AZ451," -- ",C451,AA451)</f>
        <v>[450] = {["ID"] = 1879458081; }; -- Master of Sword-play (Mariner)</v>
      </c>
      <c r="U451" s="1" t="str">
        <f t="shared" ref="U451:U482" si="212">CONCATENATE(W451,X451,AB451,AD451,AE451,AI451,AJ451,AL451,AN451,AP451,AR451,AS451,AT451,AV451,AW451,AX451,AY451,AZ451)</f>
        <v>[450] = {["ID"] = 1879458081; ["TYPE"] =  8; ["CRV"] = "Class";    ["SUBTYPE"] = 216; ["DIFFICULTY"] = true; ["VXP"] = 0; ["LP"] =  0; ["REP"] = 0; ["FACTION"] = 1; ["TIER"] = 0;                      ["NAME"] = { ["EN"] = "Master of Sword-play"; }; };</v>
      </c>
      <c r="V451">
        <f t="shared" ref="V451:V482" si="213">ROW()-1</f>
        <v>450</v>
      </c>
      <c r="W451" t="str">
        <f t="shared" ref="W451:W482" si="214">CONCATENATE(REPT(" ",3-LEN(V451)),"[",V451,"] = {")</f>
        <v>[450] = {</v>
      </c>
      <c r="X451" t="str">
        <f t="shared" ref="X451:X482" si="215">IF(LEN(A451)&gt;0,CONCATENATE("[""ID""] = ",A451,"; "),"                     ")</f>
        <v xml:space="preserve">["ID"] = 1879458081; </v>
      </c>
      <c r="Y451" t="str">
        <f t="shared" ref="Y451:Y482" si="216">IF(LEN(A451)&gt;0,CONCATENATE("[""ID""] = ",A451,"; "),"")</f>
        <v xml:space="preserve">["ID"] = 1879458081; </v>
      </c>
      <c r="Z451" t="str">
        <f t="shared" ref="Z451:Z482" si="217">IF(LEN(R451)&gt;0,CONCATENATE("[""CAT_ID""] = ",R451,"; "),"")</f>
        <v/>
      </c>
      <c r="AA451" t="str">
        <f t="shared" ref="AA451:AA482" si="218">IF(LEN(E451)&gt;0,CONCATENATE(" (",E451,")"),"")</f>
        <v xml:space="preserve"> (Mariner)</v>
      </c>
      <c r="AB451" s="1" t="str">
        <f t="shared" ref="AB451:AB482" si="219">IF(LEN(B451)&gt;0,CONCATENATE("[""SAVE_INDEX""] = ",REPT(" ",3-LEN(B451)),B451,"; "),"")</f>
        <v/>
      </c>
      <c r="AC451">
        <f>VLOOKUP(D451,Type!A$2:B$16,2,FALSE)</f>
        <v>8</v>
      </c>
      <c r="AD451" t="str">
        <f t="shared" ref="AD451:AD482" si="220">CONCATENATE("[""TYPE""] = ",REPT(" ",2-LEN(AC451)),AC451,"; ")</f>
        <v xml:space="preserve">["TYPE"] =  8; </v>
      </c>
      <c r="AE451" t="str">
        <f t="shared" ref="AE451:AE482" si="221">IF(LEN(F451)&gt;0,CONCATENATE("[""CRV""] = ","""",F451,"""; ",REPT(" ",8-LEN(F451))),REPT(" ",22))</f>
        <v xml:space="preserve">["CRV"] = "Class";    </v>
      </c>
      <c r="AF451">
        <f>IF(AND(F451="Class",NOT(ISBLANK(E451))),VLOOKUP(E451,Class!A$1:B$12,2,FALSE),"")</f>
        <v>216</v>
      </c>
      <c r="AG451" t="str">
        <f>IF(AND(F451="Vocation",NOT(ISBLANK(E451))),VLOOKUP(E451,Vocation!A$1:B$8,2,FALSE),"")</f>
        <v/>
      </c>
      <c r="AH451" t="str">
        <f>IF(
  LEN(AF451)=0,
    IF(
    LEN(AG451)=0,
    "  0",
    CONCATENATE(REPT(" ",Vocation!B$12-LEN(AG451)),AG451)),
  CONCATENATE(REPT(" ",Vocation!B$12-LEN(AF451)),AF451))</f>
        <v>216</v>
      </c>
      <c r="AI451" t="str">
        <f t="shared" ref="AI451:AI482" si="222">CONCATENATE("[""SUBTYPE""] = ",AH451,"; ")</f>
        <v xml:space="preserve">["SUBTYPE"] = 216; </v>
      </c>
      <c r="AJ451" t="str">
        <f t="shared" ref="AJ451:AJ482" si="223">IF(NOT(ISBLANK(G451)),"[""DIFFICULTY""] = true; ","                       ")</f>
        <v xml:space="preserve">["DIFFICULTY"] = true; </v>
      </c>
      <c r="AK451" t="str">
        <f t="shared" ref="AK451:AK482" si="224">TEXT(H451,0)</f>
        <v>0</v>
      </c>
      <c r="AL451" t="str">
        <f t="shared" ref="AL451:AL482" si="225">CONCATENATE("[""VXP""] = ",REPT(" ",1-LEN(AK451)),TEXT(AK451,"0"),"; ")</f>
        <v xml:space="preserve">["VXP"] = 0; </v>
      </c>
      <c r="AM451" t="str">
        <f t="shared" ref="AM451:AM482" si="226">TEXT(J451,0)</f>
        <v>0</v>
      </c>
      <c r="AN451" t="str">
        <f t="shared" ref="AN451:AN482" si="227">CONCATENATE("[""LP""] = ",REPT(" ",2-LEN(AM451)),TEXT(AM451,"0"),"; ")</f>
        <v xml:space="preserve">["LP"] =  0; </v>
      </c>
      <c r="AO451" t="str">
        <f t="shared" ref="AO451:AO482" si="228">TEXT(K451,0)</f>
        <v>0</v>
      </c>
      <c r="AP451" t="str">
        <f t="shared" ref="AP451:AP482" si="229">CONCATENATE("[""REP""] = ",REPT(" ",1-LEN(AO451)),TEXT(AO451,"0"),"; ")</f>
        <v xml:space="preserve">["REP"] = 0; </v>
      </c>
      <c r="AQ451">
        <f>IF(LEN(L451)&gt;0,VLOOKUP(L451,Faction!A$2:B$77,2,FALSE),1)</f>
        <v>1</v>
      </c>
      <c r="AR451" t="str">
        <f t="shared" ref="AR451:AR482" si="230">CONCATENATE("[""FACTION""] = ",TEXT(AQ451,"0"),"; ")</f>
        <v xml:space="preserve">["FACTION"] = 1; </v>
      </c>
      <c r="AS451" t="str">
        <f t="shared" ref="AS451:AS482" si="231">CONCATENATE("[""TIER""] = ",TEXT(O451,"0"),"; ")</f>
        <v xml:space="preserve">["TIER"] = 0; </v>
      </c>
      <c r="AT451" t="str">
        <f t="shared" ref="AT451:AT482" si="232">IF(LEN(P451)&gt;0,CONCATENATE("[""MIN_LVL""] = ",REPT(" ",3-LEN(P451)),"""",P451,"""; "),"                     ")</f>
        <v xml:space="preserve">                     </v>
      </c>
      <c r="AU451" t="str">
        <f t="shared" ref="AU451:AU482" si="233">IF(LEN(Q451)&gt;0,CONCATENATE("[""MIN_LVL""] = ",REPT(" ",2-LEN(Q451)),Q451,"; "),"")</f>
        <v/>
      </c>
      <c r="AV451" t="str">
        <f t="shared" ref="AV451:AV482" si="234">CONCATENATE("[""NAME""] = { [""EN""] = """,C451,"""; }; ")</f>
        <v xml:space="preserve">["NAME"] = { ["EN"] = "Master of Sword-play"; }; </v>
      </c>
      <c r="AW451" t="str">
        <f t="shared" ref="AW451:AW482" si="235">IF(LEN(N451)&gt;0,CONCATENATE("[""LORE""] = { [""EN""] = """,N451,"""; }; "),"")</f>
        <v/>
      </c>
      <c r="AX451" t="str">
        <f t="shared" ref="AX451:AX482" si="236">IF(LEN(M451)&gt;0,CONCATENATE("[""SUMMARY""] = { [""EN""] = """,M451,"""; }; "),"")</f>
        <v/>
      </c>
      <c r="AY451" t="str">
        <f t="shared" ref="AY451:AY482" si="237">IF(LEN(I451)&gt;0,CONCATENATE("[""TITLE""] = { [""EN""] = """,I451,"""; }; "),"")</f>
        <v/>
      </c>
      <c r="AZ451" t="str">
        <f t="shared" ref="AZ451:AZ482" si="238">CONCATENATE("};")</f>
        <v>};</v>
      </c>
    </row>
    <row r="452" spans="1:52" x14ac:dyDescent="0.25">
      <c r="A452">
        <v>1879458079</v>
      </c>
      <c r="C452" t="s">
        <v>3611</v>
      </c>
      <c r="D452" t="s">
        <v>22</v>
      </c>
      <c r="E452" t="s">
        <v>3604</v>
      </c>
      <c r="F452" t="s">
        <v>22</v>
      </c>
      <c r="G452" t="s">
        <v>2656</v>
      </c>
      <c r="O452">
        <v>1</v>
      </c>
      <c r="T452" t="str">
        <f t="shared" si="211"/>
        <v>[451] = {["ID"] = 1879458079; }; -- Disciple of Sword-play (Mariner)</v>
      </c>
      <c r="U452" s="1" t="str">
        <f t="shared" si="212"/>
        <v>[451] = {["ID"] = 1879458079; ["TYPE"] =  8; ["CRV"] = "Class";    ["SUBTYPE"] = 216; ["DIFFICULTY"] = true; ["VXP"] = 0; ["LP"] =  0; ["REP"] = 0; ["FACTION"] = 1; ["TIER"] = 1;                      ["NAME"] = { ["EN"] = "Disciple of Sword-play"; }; };</v>
      </c>
      <c r="V452">
        <f t="shared" si="213"/>
        <v>451</v>
      </c>
      <c r="W452" t="str">
        <f t="shared" si="214"/>
        <v>[451] = {</v>
      </c>
      <c r="X452" t="str">
        <f t="shared" si="215"/>
        <v xml:space="preserve">["ID"] = 1879458079; </v>
      </c>
      <c r="Y452" t="str">
        <f t="shared" si="216"/>
        <v xml:space="preserve">["ID"] = 1879458079; </v>
      </c>
      <c r="Z452" t="str">
        <f t="shared" si="217"/>
        <v/>
      </c>
      <c r="AA452" t="str">
        <f t="shared" si="218"/>
        <v xml:space="preserve"> (Mariner)</v>
      </c>
      <c r="AB452" s="1" t="str">
        <f t="shared" si="219"/>
        <v/>
      </c>
      <c r="AC452">
        <f>VLOOKUP(D452,Type!A$2:B$16,2,FALSE)</f>
        <v>8</v>
      </c>
      <c r="AD452" t="str">
        <f t="shared" si="220"/>
        <v xml:space="preserve">["TYPE"] =  8; </v>
      </c>
      <c r="AE452" t="str">
        <f t="shared" si="221"/>
        <v xml:space="preserve">["CRV"] = "Class";    </v>
      </c>
      <c r="AF452">
        <f>IF(AND(F452="Class",NOT(ISBLANK(E452))),VLOOKUP(E452,Class!A$1:B$12,2,FALSE),"")</f>
        <v>216</v>
      </c>
      <c r="AG452" t="str">
        <f>IF(AND(F452="Vocation",NOT(ISBLANK(E452))),VLOOKUP(E452,Vocation!A$1:B$8,2,FALSE),"")</f>
        <v/>
      </c>
      <c r="AH452" t="str">
        <f>IF(
  LEN(AF452)=0,
    IF(
    LEN(AG452)=0,
    "  0",
    CONCATENATE(REPT(" ",Vocation!B$12-LEN(AG452)),AG452)),
  CONCATENATE(REPT(" ",Vocation!B$12-LEN(AF452)),AF452))</f>
        <v>216</v>
      </c>
      <c r="AI452" t="str">
        <f t="shared" si="222"/>
        <v xml:space="preserve">["SUBTYPE"] = 216; </v>
      </c>
      <c r="AJ452" t="str">
        <f t="shared" si="223"/>
        <v xml:space="preserve">["DIFFICULTY"] = true; </v>
      </c>
      <c r="AK452" t="str">
        <f t="shared" si="224"/>
        <v>0</v>
      </c>
      <c r="AL452" t="str">
        <f t="shared" si="225"/>
        <v xml:space="preserve">["VXP"] = 0; </v>
      </c>
      <c r="AM452" t="str">
        <f t="shared" si="226"/>
        <v>0</v>
      </c>
      <c r="AN452" t="str">
        <f t="shared" si="227"/>
        <v xml:space="preserve">["LP"] =  0; </v>
      </c>
      <c r="AO452" t="str">
        <f t="shared" si="228"/>
        <v>0</v>
      </c>
      <c r="AP452" t="str">
        <f t="shared" si="229"/>
        <v xml:space="preserve">["REP"] = 0; </v>
      </c>
      <c r="AQ452">
        <f>IF(LEN(L452)&gt;0,VLOOKUP(L452,Faction!A$2:B$77,2,FALSE),1)</f>
        <v>1</v>
      </c>
      <c r="AR452" t="str">
        <f t="shared" si="230"/>
        <v xml:space="preserve">["FACTION"] = 1; </v>
      </c>
      <c r="AS452" t="str">
        <f t="shared" si="231"/>
        <v xml:space="preserve">["TIER"] = 1; </v>
      </c>
      <c r="AT452" t="str">
        <f t="shared" si="232"/>
        <v xml:space="preserve">                     </v>
      </c>
      <c r="AU452" t="str">
        <f t="shared" si="233"/>
        <v/>
      </c>
      <c r="AV452" t="str">
        <f t="shared" si="234"/>
        <v xml:space="preserve">["NAME"] = { ["EN"] = "Disciple of Sword-play"; }; </v>
      </c>
      <c r="AW452" t="str">
        <f t="shared" si="235"/>
        <v/>
      </c>
      <c r="AX452" t="str">
        <f t="shared" si="236"/>
        <v/>
      </c>
      <c r="AY452" t="str">
        <f t="shared" si="237"/>
        <v/>
      </c>
      <c r="AZ452" t="str">
        <f t="shared" si="238"/>
        <v>};</v>
      </c>
    </row>
    <row r="453" spans="1:52" x14ac:dyDescent="0.25">
      <c r="A453">
        <v>1879419256</v>
      </c>
      <c r="B453">
        <v>399</v>
      </c>
      <c r="C453" t="s">
        <v>3160</v>
      </c>
      <c r="D453" t="s">
        <v>22</v>
      </c>
      <c r="E453" t="s">
        <v>226</v>
      </c>
      <c r="F453" t="s">
        <v>22</v>
      </c>
      <c r="G453" t="s">
        <v>2656</v>
      </c>
      <c r="N453" t="s">
        <v>3200</v>
      </c>
      <c r="O453">
        <v>0</v>
      </c>
      <c r="P453">
        <v>1</v>
      </c>
      <c r="T453" t="str">
        <f t="shared" si="211"/>
        <v>[452] = {["ID"] = 1879419256; }; -- Adept of Song (Minstrel)</v>
      </c>
      <c r="U453" s="1" t="str">
        <f t="shared" si="212"/>
        <v>[452] = {["ID"] = 1879419256; ["SAVE_INDEX"] = 399; ["TYPE"] =  8; ["CRV"] = "Class";    ["SUBTYPE"] =  31; ["DIFFICULTY"] = true; ["VXP"] = 0; ["LP"] =  0; ["REP"] = 0; ["FACTION"] = 1; ["TIER"] = 0; ["MIN_LVL"] =   "1"; ["NAME"] = { ["EN"] = "Adept of Song"; }; ["LORE"] = { ["EN"] = "Achieve 130th level playing through as a Minstrel on Hard difficulty or higher."; }; };</v>
      </c>
      <c r="V453">
        <f t="shared" si="213"/>
        <v>452</v>
      </c>
      <c r="W453" t="str">
        <f t="shared" si="214"/>
        <v>[452] = {</v>
      </c>
      <c r="X453" t="str">
        <f t="shared" si="215"/>
        <v xml:space="preserve">["ID"] = 1879419256; </v>
      </c>
      <c r="Y453" t="str">
        <f t="shared" si="216"/>
        <v xml:space="preserve">["ID"] = 1879419256; </v>
      </c>
      <c r="Z453" t="str">
        <f t="shared" si="217"/>
        <v/>
      </c>
      <c r="AA453" t="str">
        <f t="shared" si="218"/>
        <v xml:space="preserve"> (Minstrel)</v>
      </c>
      <c r="AB453" s="1" t="str">
        <f t="shared" si="219"/>
        <v xml:space="preserve">["SAVE_INDEX"] = 399; </v>
      </c>
      <c r="AC453">
        <f>VLOOKUP(D453,Type!A$2:B$16,2,FALSE)</f>
        <v>8</v>
      </c>
      <c r="AD453" t="str">
        <f t="shared" si="220"/>
        <v xml:space="preserve">["TYPE"] =  8; </v>
      </c>
      <c r="AE453" t="str">
        <f t="shared" si="221"/>
        <v xml:space="preserve">["CRV"] = "Class";    </v>
      </c>
      <c r="AF453">
        <f>IF(AND(F453="Class",NOT(ISBLANK(E453))),VLOOKUP(E453,Class!A$1:B$12,2,FALSE),"")</f>
        <v>31</v>
      </c>
      <c r="AG453" t="str">
        <f>IF(AND(F453="Vocation",NOT(ISBLANK(E453))),VLOOKUP(E453,Vocation!A$1:B$8,2,FALSE),"")</f>
        <v/>
      </c>
      <c r="AH453" t="str">
        <f>IF(
  LEN(AF453)=0,
    IF(
    LEN(AG453)=0,
    "  0",
    CONCATENATE(REPT(" ",Vocation!B$12-LEN(AG453)),AG453)),
  CONCATENATE(REPT(" ",Vocation!B$12-LEN(AF453)),AF453))</f>
        <v xml:space="preserve"> 31</v>
      </c>
      <c r="AI453" t="str">
        <f t="shared" si="222"/>
        <v xml:space="preserve">["SUBTYPE"] =  31; </v>
      </c>
      <c r="AJ453" t="str">
        <f t="shared" si="223"/>
        <v xml:space="preserve">["DIFFICULTY"] = true; </v>
      </c>
      <c r="AK453" t="str">
        <f t="shared" si="224"/>
        <v>0</v>
      </c>
      <c r="AL453" t="str">
        <f t="shared" si="225"/>
        <v xml:space="preserve">["VXP"] = 0; </v>
      </c>
      <c r="AM453" t="str">
        <f t="shared" si="226"/>
        <v>0</v>
      </c>
      <c r="AN453" t="str">
        <f t="shared" si="227"/>
        <v xml:space="preserve">["LP"] =  0; </v>
      </c>
      <c r="AO453" t="str">
        <f t="shared" si="228"/>
        <v>0</v>
      </c>
      <c r="AP453" t="str">
        <f t="shared" si="229"/>
        <v xml:space="preserve">["REP"] = 0; </v>
      </c>
      <c r="AQ453">
        <f>IF(LEN(L453)&gt;0,VLOOKUP(L453,Faction!A$2:B$77,2,FALSE),1)</f>
        <v>1</v>
      </c>
      <c r="AR453" t="str">
        <f t="shared" si="230"/>
        <v xml:space="preserve">["FACTION"] = 1; </v>
      </c>
      <c r="AS453" t="str">
        <f t="shared" si="231"/>
        <v xml:space="preserve">["TIER"] = 0; </v>
      </c>
      <c r="AT453" t="str">
        <f t="shared" si="232"/>
        <v xml:space="preserve">["MIN_LVL"] =   "1"; </v>
      </c>
      <c r="AU453" t="str">
        <f t="shared" si="233"/>
        <v/>
      </c>
      <c r="AV453" t="str">
        <f t="shared" si="234"/>
        <v xml:space="preserve">["NAME"] = { ["EN"] = "Adept of Song"; }; </v>
      </c>
      <c r="AW453" t="str">
        <f t="shared" si="235"/>
        <v xml:space="preserve">["LORE"] = { ["EN"] = "Achieve 130th level playing through as a Minstrel on Hard difficulty or higher."; }; </v>
      </c>
      <c r="AX453" t="str">
        <f t="shared" si="236"/>
        <v/>
      </c>
      <c r="AY453" t="str">
        <f t="shared" si="237"/>
        <v/>
      </c>
      <c r="AZ453" t="str">
        <f t="shared" si="238"/>
        <v>};</v>
      </c>
    </row>
    <row r="454" spans="1:52" x14ac:dyDescent="0.25">
      <c r="A454">
        <v>1879419247</v>
      </c>
      <c r="B454">
        <v>400</v>
      </c>
      <c r="C454" t="s">
        <v>3158</v>
      </c>
      <c r="D454" t="s">
        <v>22</v>
      </c>
      <c r="E454" t="s">
        <v>226</v>
      </c>
      <c r="F454" t="s">
        <v>22</v>
      </c>
      <c r="G454" t="s">
        <v>2656</v>
      </c>
      <c r="N454" t="s">
        <v>3198</v>
      </c>
      <c r="O454">
        <v>1</v>
      </c>
      <c r="P454">
        <v>1</v>
      </c>
      <c r="T454" t="str">
        <f t="shared" si="211"/>
        <v>[453] = {["ID"] = 1879419247; }; -- Apprentice of Song (Minstrel)</v>
      </c>
      <c r="U454" s="1" t="str">
        <f t="shared" si="212"/>
        <v>[453] = {["ID"] = 1879419247; ["SAVE_INDEX"] = 400; ["TYPE"] =  8; ["CRV"] = "Class";    ["SUBTYPE"] =  31; ["DIFFICULTY"] = true; ["VXP"] = 0; ["LP"] =  0; ["REP"] = 0; ["FACTION"] = 1; ["TIER"] = 1; ["MIN_LVL"] =   "1"; ["NAME"] = { ["EN"] = "Apprentice of Song"; }; ["LORE"] = { ["EN"] = "Achieve 50th level playing through as a Minstrel on Hard difficulty or higher."; }; };</v>
      </c>
      <c r="V454">
        <f t="shared" si="213"/>
        <v>453</v>
      </c>
      <c r="W454" t="str">
        <f t="shared" si="214"/>
        <v>[453] = {</v>
      </c>
      <c r="X454" t="str">
        <f t="shared" si="215"/>
        <v xml:space="preserve">["ID"] = 1879419247; </v>
      </c>
      <c r="Y454" t="str">
        <f t="shared" si="216"/>
        <v xml:space="preserve">["ID"] = 1879419247; </v>
      </c>
      <c r="Z454" t="str">
        <f t="shared" si="217"/>
        <v/>
      </c>
      <c r="AA454" t="str">
        <f t="shared" si="218"/>
        <v xml:space="preserve"> (Minstrel)</v>
      </c>
      <c r="AB454" s="1" t="str">
        <f t="shared" si="219"/>
        <v xml:space="preserve">["SAVE_INDEX"] = 400; </v>
      </c>
      <c r="AC454">
        <f>VLOOKUP(D454,Type!A$2:B$16,2,FALSE)</f>
        <v>8</v>
      </c>
      <c r="AD454" t="str">
        <f t="shared" si="220"/>
        <v xml:space="preserve">["TYPE"] =  8; </v>
      </c>
      <c r="AE454" t="str">
        <f t="shared" si="221"/>
        <v xml:space="preserve">["CRV"] = "Class";    </v>
      </c>
      <c r="AF454">
        <f>IF(AND(F454="Class",NOT(ISBLANK(E454))),VLOOKUP(E454,Class!A$1:B$12,2,FALSE),"")</f>
        <v>31</v>
      </c>
      <c r="AG454" t="str">
        <f>IF(AND(F454="Vocation",NOT(ISBLANK(E454))),VLOOKUP(E454,Vocation!A$1:B$8,2,FALSE),"")</f>
        <v/>
      </c>
      <c r="AH454" t="str">
        <f>IF(
  LEN(AF454)=0,
    IF(
    LEN(AG454)=0,
    "  0",
    CONCATENATE(REPT(" ",Vocation!B$12-LEN(AG454)),AG454)),
  CONCATENATE(REPT(" ",Vocation!B$12-LEN(AF454)),AF454))</f>
        <v xml:space="preserve"> 31</v>
      </c>
      <c r="AI454" t="str">
        <f t="shared" si="222"/>
        <v xml:space="preserve">["SUBTYPE"] =  31; </v>
      </c>
      <c r="AJ454" t="str">
        <f t="shared" si="223"/>
        <v xml:space="preserve">["DIFFICULTY"] = true; </v>
      </c>
      <c r="AK454" t="str">
        <f t="shared" si="224"/>
        <v>0</v>
      </c>
      <c r="AL454" t="str">
        <f t="shared" si="225"/>
        <v xml:space="preserve">["VXP"] = 0; </v>
      </c>
      <c r="AM454" t="str">
        <f t="shared" si="226"/>
        <v>0</v>
      </c>
      <c r="AN454" t="str">
        <f t="shared" si="227"/>
        <v xml:space="preserve">["LP"] =  0; </v>
      </c>
      <c r="AO454" t="str">
        <f t="shared" si="228"/>
        <v>0</v>
      </c>
      <c r="AP454" t="str">
        <f t="shared" si="229"/>
        <v xml:space="preserve">["REP"] = 0; </v>
      </c>
      <c r="AQ454">
        <f>IF(LEN(L454)&gt;0,VLOOKUP(L454,Faction!A$2:B$77,2,FALSE),1)</f>
        <v>1</v>
      </c>
      <c r="AR454" t="str">
        <f t="shared" si="230"/>
        <v xml:space="preserve">["FACTION"] = 1; </v>
      </c>
      <c r="AS454" t="str">
        <f t="shared" si="231"/>
        <v xml:space="preserve">["TIER"] = 1; </v>
      </c>
      <c r="AT454" t="str">
        <f t="shared" si="232"/>
        <v xml:space="preserve">["MIN_LVL"] =   "1"; </v>
      </c>
      <c r="AU454" t="str">
        <f t="shared" si="233"/>
        <v/>
      </c>
      <c r="AV454" t="str">
        <f t="shared" si="234"/>
        <v xml:space="preserve">["NAME"] = { ["EN"] = "Apprentice of Song"; }; </v>
      </c>
      <c r="AW454" t="str">
        <f t="shared" si="235"/>
        <v xml:space="preserve">["LORE"] = { ["EN"] = "Achieve 50th level playing through as a Minstrel on Hard difficulty or higher."; }; </v>
      </c>
      <c r="AX454" t="str">
        <f t="shared" si="236"/>
        <v/>
      </c>
      <c r="AY454" t="str">
        <f t="shared" si="237"/>
        <v/>
      </c>
      <c r="AZ454" t="str">
        <f t="shared" si="238"/>
        <v>};</v>
      </c>
    </row>
    <row r="455" spans="1:52" x14ac:dyDescent="0.25">
      <c r="A455">
        <v>1879419253</v>
      </c>
      <c r="B455">
        <v>401</v>
      </c>
      <c r="C455" t="s">
        <v>3161</v>
      </c>
      <c r="D455" t="s">
        <v>22</v>
      </c>
      <c r="E455" t="s">
        <v>226</v>
      </c>
      <c r="F455" t="s">
        <v>22</v>
      </c>
      <c r="G455" t="s">
        <v>2656</v>
      </c>
      <c r="N455" t="s">
        <v>3201</v>
      </c>
      <c r="O455">
        <v>0</v>
      </c>
      <c r="P455">
        <v>1</v>
      </c>
      <c r="T455" t="str">
        <f t="shared" si="211"/>
        <v>[454] = {["ID"] = 1879419253; }; -- Master of Song (Minstrel)</v>
      </c>
      <c r="U455" s="1" t="str">
        <f t="shared" si="212"/>
        <v>[454] = {["ID"] = 1879419253; ["SAVE_INDEX"] = 401; ["TYPE"] =  8; ["CRV"] = "Class";    ["SUBTYPE"] =  31; ["DIFFICULTY"] = true; ["VXP"] = 0; ["LP"] =  0; ["REP"] = 0; ["FACTION"] = 1; ["TIER"] = 0; ["MIN_LVL"] =   "1"; ["NAME"] = { ["EN"] = "Master of Song"; }; ["LORE"] = { ["EN"] = "Achieve 130th level playing through as a Minstrel on Deadly difficulty."; }; };</v>
      </c>
      <c r="V455">
        <f t="shared" si="213"/>
        <v>454</v>
      </c>
      <c r="W455" t="str">
        <f t="shared" si="214"/>
        <v>[454] = {</v>
      </c>
      <c r="X455" t="str">
        <f t="shared" si="215"/>
        <v xml:space="preserve">["ID"] = 1879419253; </v>
      </c>
      <c r="Y455" t="str">
        <f t="shared" si="216"/>
        <v xml:space="preserve">["ID"] = 1879419253; </v>
      </c>
      <c r="Z455" t="str">
        <f t="shared" si="217"/>
        <v/>
      </c>
      <c r="AA455" t="str">
        <f t="shared" si="218"/>
        <v xml:space="preserve"> (Minstrel)</v>
      </c>
      <c r="AB455" s="1" t="str">
        <f t="shared" si="219"/>
        <v xml:space="preserve">["SAVE_INDEX"] = 401; </v>
      </c>
      <c r="AC455">
        <f>VLOOKUP(D455,Type!A$2:B$16,2,FALSE)</f>
        <v>8</v>
      </c>
      <c r="AD455" t="str">
        <f t="shared" si="220"/>
        <v xml:space="preserve">["TYPE"] =  8; </v>
      </c>
      <c r="AE455" t="str">
        <f t="shared" si="221"/>
        <v xml:space="preserve">["CRV"] = "Class";    </v>
      </c>
      <c r="AF455">
        <f>IF(AND(F455="Class",NOT(ISBLANK(E455))),VLOOKUP(E455,Class!A$1:B$12,2,FALSE),"")</f>
        <v>31</v>
      </c>
      <c r="AG455" t="str">
        <f>IF(AND(F455="Vocation",NOT(ISBLANK(E455))),VLOOKUP(E455,Vocation!A$1:B$8,2,FALSE),"")</f>
        <v/>
      </c>
      <c r="AH455" t="str">
        <f>IF(
  LEN(AF455)=0,
    IF(
    LEN(AG455)=0,
    "  0",
    CONCATENATE(REPT(" ",Vocation!B$12-LEN(AG455)),AG455)),
  CONCATENATE(REPT(" ",Vocation!B$12-LEN(AF455)),AF455))</f>
        <v xml:space="preserve"> 31</v>
      </c>
      <c r="AI455" t="str">
        <f t="shared" si="222"/>
        <v xml:space="preserve">["SUBTYPE"] =  31; </v>
      </c>
      <c r="AJ455" t="str">
        <f t="shared" si="223"/>
        <v xml:space="preserve">["DIFFICULTY"] = true; </v>
      </c>
      <c r="AK455" t="str">
        <f t="shared" si="224"/>
        <v>0</v>
      </c>
      <c r="AL455" t="str">
        <f t="shared" si="225"/>
        <v xml:space="preserve">["VXP"] = 0; </v>
      </c>
      <c r="AM455" t="str">
        <f t="shared" si="226"/>
        <v>0</v>
      </c>
      <c r="AN455" t="str">
        <f t="shared" si="227"/>
        <v xml:space="preserve">["LP"] =  0; </v>
      </c>
      <c r="AO455" t="str">
        <f t="shared" si="228"/>
        <v>0</v>
      </c>
      <c r="AP455" t="str">
        <f t="shared" si="229"/>
        <v xml:space="preserve">["REP"] = 0; </v>
      </c>
      <c r="AQ455">
        <f>IF(LEN(L455)&gt;0,VLOOKUP(L455,Faction!A$2:B$77,2,FALSE),1)</f>
        <v>1</v>
      </c>
      <c r="AR455" t="str">
        <f t="shared" si="230"/>
        <v xml:space="preserve">["FACTION"] = 1; </v>
      </c>
      <c r="AS455" t="str">
        <f t="shared" si="231"/>
        <v xml:space="preserve">["TIER"] = 0; </v>
      </c>
      <c r="AT455" t="str">
        <f t="shared" si="232"/>
        <v xml:space="preserve">["MIN_LVL"] =   "1"; </v>
      </c>
      <c r="AU455" t="str">
        <f t="shared" si="233"/>
        <v/>
      </c>
      <c r="AV455" t="str">
        <f t="shared" si="234"/>
        <v xml:space="preserve">["NAME"] = { ["EN"] = "Master of Song"; }; </v>
      </c>
      <c r="AW455" t="str">
        <f t="shared" si="235"/>
        <v xml:space="preserve">["LORE"] = { ["EN"] = "Achieve 130th level playing through as a Minstrel on Deadly difficulty."; }; </v>
      </c>
      <c r="AX455" t="str">
        <f t="shared" si="236"/>
        <v/>
      </c>
      <c r="AY455" t="str">
        <f t="shared" si="237"/>
        <v/>
      </c>
      <c r="AZ455" t="str">
        <f t="shared" si="238"/>
        <v>};</v>
      </c>
    </row>
    <row r="456" spans="1:52" x14ac:dyDescent="0.25">
      <c r="A456">
        <v>1879419240</v>
      </c>
      <c r="B456">
        <v>402</v>
      </c>
      <c r="C456" t="s">
        <v>3159</v>
      </c>
      <c r="D456" t="s">
        <v>22</v>
      </c>
      <c r="E456" t="s">
        <v>226</v>
      </c>
      <c r="F456" t="s">
        <v>22</v>
      </c>
      <c r="G456" t="s">
        <v>2656</v>
      </c>
      <c r="N456" t="s">
        <v>3199</v>
      </c>
      <c r="O456">
        <v>1</v>
      </c>
      <c r="P456">
        <v>1</v>
      </c>
      <c r="T456" t="str">
        <f t="shared" si="211"/>
        <v>[455] = {["ID"] = 1879419240; }; -- Disciple of Song (Minstrel)</v>
      </c>
      <c r="U456" s="1" t="str">
        <f t="shared" si="212"/>
        <v>[455] = {["ID"] = 1879419240; ["SAVE_INDEX"] = 402; ["TYPE"] =  8; ["CRV"] = "Class";    ["SUBTYPE"] =  31; ["DIFFICULTY"] = true; ["VXP"] = 0; ["LP"] =  0; ["REP"] = 0; ["FACTION"] = 1; ["TIER"] = 1; ["MIN_LVL"] =   "1"; ["NAME"] = { ["EN"] = "Disciple of Song"; }; ["LORE"] = { ["EN"] = "Achieve 50th level playing through as a Minstrel on Deadly difficulty."; }; };</v>
      </c>
      <c r="V456">
        <f t="shared" si="213"/>
        <v>455</v>
      </c>
      <c r="W456" t="str">
        <f t="shared" si="214"/>
        <v>[455] = {</v>
      </c>
      <c r="X456" t="str">
        <f t="shared" si="215"/>
        <v xml:space="preserve">["ID"] = 1879419240; </v>
      </c>
      <c r="Y456" t="str">
        <f t="shared" si="216"/>
        <v xml:space="preserve">["ID"] = 1879419240; </v>
      </c>
      <c r="Z456" t="str">
        <f t="shared" si="217"/>
        <v/>
      </c>
      <c r="AA456" t="str">
        <f t="shared" si="218"/>
        <v xml:space="preserve"> (Minstrel)</v>
      </c>
      <c r="AB456" s="1" t="str">
        <f t="shared" si="219"/>
        <v xml:space="preserve">["SAVE_INDEX"] = 402; </v>
      </c>
      <c r="AC456">
        <f>VLOOKUP(D456,Type!A$2:B$16,2,FALSE)</f>
        <v>8</v>
      </c>
      <c r="AD456" t="str">
        <f t="shared" si="220"/>
        <v xml:space="preserve">["TYPE"] =  8; </v>
      </c>
      <c r="AE456" t="str">
        <f t="shared" si="221"/>
        <v xml:space="preserve">["CRV"] = "Class";    </v>
      </c>
      <c r="AF456">
        <f>IF(AND(F456="Class",NOT(ISBLANK(E456))),VLOOKUP(E456,Class!A$1:B$12,2,FALSE),"")</f>
        <v>31</v>
      </c>
      <c r="AG456" t="str">
        <f>IF(AND(F456="Vocation",NOT(ISBLANK(E456))),VLOOKUP(E456,Vocation!A$1:B$8,2,FALSE),"")</f>
        <v/>
      </c>
      <c r="AH456" t="str">
        <f>IF(
  LEN(AF456)=0,
    IF(
    LEN(AG456)=0,
    "  0",
    CONCATENATE(REPT(" ",Vocation!B$12-LEN(AG456)),AG456)),
  CONCATENATE(REPT(" ",Vocation!B$12-LEN(AF456)),AF456))</f>
        <v xml:space="preserve"> 31</v>
      </c>
      <c r="AI456" t="str">
        <f t="shared" si="222"/>
        <v xml:space="preserve">["SUBTYPE"] =  31; </v>
      </c>
      <c r="AJ456" t="str">
        <f t="shared" si="223"/>
        <v xml:space="preserve">["DIFFICULTY"] = true; </v>
      </c>
      <c r="AK456" t="str">
        <f t="shared" si="224"/>
        <v>0</v>
      </c>
      <c r="AL456" t="str">
        <f t="shared" si="225"/>
        <v xml:space="preserve">["VXP"] = 0; </v>
      </c>
      <c r="AM456" t="str">
        <f t="shared" si="226"/>
        <v>0</v>
      </c>
      <c r="AN456" t="str">
        <f t="shared" si="227"/>
        <v xml:space="preserve">["LP"] =  0; </v>
      </c>
      <c r="AO456" t="str">
        <f t="shared" si="228"/>
        <v>0</v>
      </c>
      <c r="AP456" t="str">
        <f t="shared" si="229"/>
        <v xml:space="preserve">["REP"] = 0; </v>
      </c>
      <c r="AQ456">
        <f>IF(LEN(L456)&gt;0,VLOOKUP(L456,Faction!A$2:B$77,2,FALSE),1)</f>
        <v>1</v>
      </c>
      <c r="AR456" t="str">
        <f t="shared" si="230"/>
        <v xml:space="preserve">["FACTION"] = 1; </v>
      </c>
      <c r="AS456" t="str">
        <f t="shared" si="231"/>
        <v xml:space="preserve">["TIER"] = 1; </v>
      </c>
      <c r="AT456" t="str">
        <f t="shared" si="232"/>
        <v xml:space="preserve">["MIN_LVL"] =   "1"; </v>
      </c>
      <c r="AU456" t="str">
        <f t="shared" si="233"/>
        <v/>
      </c>
      <c r="AV456" t="str">
        <f t="shared" si="234"/>
        <v xml:space="preserve">["NAME"] = { ["EN"] = "Disciple of Song"; }; </v>
      </c>
      <c r="AW456" t="str">
        <f t="shared" si="235"/>
        <v xml:space="preserve">["LORE"] = { ["EN"] = "Achieve 50th level playing through as a Minstrel on Deadly difficulty."; }; </v>
      </c>
      <c r="AX456" t="str">
        <f t="shared" si="236"/>
        <v/>
      </c>
      <c r="AY456" t="str">
        <f t="shared" si="237"/>
        <v/>
      </c>
      <c r="AZ456" t="str">
        <f t="shared" si="238"/>
        <v>};</v>
      </c>
    </row>
    <row r="457" spans="1:52" x14ac:dyDescent="0.25">
      <c r="A457">
        <v>1879419255</v>
      </c>
      <c r="B457">
        <v>403</v>
      </c>
      <c r="C457" t="s">
        <v>3164</v>
      </c>
      <c r="D457" t="s">
        <v>22</v>
      </c>
      <c r="E457" t="s">
        <v>291</v>
      </c>
      <c r="F457" t="s">
        <v>22</v>
      </c>
      <c r="G457" t="s">
        <v>2656</v>
      </c>
      <c r="N457" t="s">
        <v>3204</v>
      </c>
      <c r="O457">
        <v>0</v>
      </c>
      <c r="P457">
        <v>1</v>
      </c>
      <c r="T457" t="str">
        <f t="shared" si="211"/>
        <v>[456] = {["ID"] = 1879419255; }; -- Adept of Runes (Rune-keeper)</v>
      </c>
      <c r="U457" s="1" t="str">
        <f t="shared" si="212"/>
        <v>[456] = {["ID"] = 1879419255; ["SAVE_INDEX"] = 403; ["TYPE"] =  8; ["CRV"] = "Class";    ["SUBTYPE"] = 193; ["DIFFICULTY"] = true; ["VXP"] = 0; ["LP"] =  0; ["REP"] = 0; ["FACTION"] = 1; ["TIER"] = 0; ["MIN_LVL"] =   "1"; ["NAME"] = { ["EN"] = "Adept of Runes"; }; ["LORE"] = { ["EN"] = "Achieve 130th level playing through as a Rune-keeper on Hard difficulty or higher."; }; };</v>
      </c>
      <c r="V457">
        <f t="shared" si="213"/>
        <v>456</v>
      </c>
      <c r="W457" t="str">
        <f t="shared" si="214"/>
        <v>[456] = {</v>
      </c>
      <c r="X457" t="str">
        <f t="shared" si="215"/>
        <v xml:space="preserve">["ID"] = 1879419255; </v>
      </c>
      <c r="Y457" t="str">
        <f t="shared" si="216"/>
        <v xml:space="preserve">["ID"] = 1879419255; </v>
      </c>
      <c r="Z457" t="str">
        <f t="shared" si="217"/>
        <v/>
      </c>
      <c r="AA457" t="str">
        <f t="shared" si="218"/>
        <v xml:space="preserve"> (Rune-keeper)</v>
      </c>
      <c r="AB457" s="1" t="str">
        <f t="shared" si="219"/>
        <v xml:space="preserve">["SAVE_INDEX"] = 403; </v>
      </c>
      <c r="AC457">
        <f>VLOOKUP(D457,Type!A$2:B$16,2,FALSE)</f>
        <v>8</v>
      </c>
      <c r="AD457" t="str">
        <f t="shared" si="220"/>
        <v xml:space="preserve">["TYPE"] =  8; </v>
      </c>
      <c r="AE457" t="str">
        <f t="shared" si="221"/>
        <v xml:space="preserve">["CRV"] = "Class";    </v>
      </c>
      <c r="AF457">
        <f>IF(AND(F457="Class",NOT(ISBLANK(E457))),VLOOKUP(E457,Class!A$1:B$12,2,FALSE),"")</f>
        <v>193</v>
      </c>
      <c r="AG457" t="str">
        <f>IF(AND(F457="Vocation",NOT(ISBLANK(E457))),VLOOKUP(E457,Vocation!A$1:B$8,2,FALSE),"")</f>
        <v/>
      </c>
      <c r="AH457" t="str">
        <f>IF(
  LEN(AF457)=0,
    IF(
    LEN(AG457)=0,
    "  0",
    CONCATENATE(REPT(" ",Vocation!B$12-LEN(AG457)),AG457)),
  CONCATENATE(REPT(" ",Vocation!B$12-LEN(AF457)),AF457))</f>
        <v>193</v>
      </c>
      <c r="AI457" t="str">
        <f t="shared" si="222"/>
        <v xml:space="preserve">["SUBTYPE"] = 193; </v>
      </c>
      <c r="AJ457" t="str">
        <f t="shared" si="223"/>
        <v xml:space="preserve">["DIFFICULTY"] = true; </v>
      </c>
      <c r="AK457" t="str">
        <f t="shared" si="224"/>
        <v>0</v>
      </c>
      <c r="AL457" t="str">
        <f t="shared" si="225"/>
        <v xml:space="preserve">["VXP"] = 0; </v>
      </c>
      <c r="AM457" t="str">
        <f t="shared" si="226"/>
        <v>0</v>
      </c>
      <c r="AN457" t="str">
        <f t="shared" si="227"/>
        <v xml:space="preserve">["LP"] =  0; </v>
      </c>
      <c r="AO457" t="str">
        <f t="shared" si="228"/>
        <v>0</v>
      </c>
      <c r="AP457" t="str">
        <f t="shared" si="229"/>
        <v xml:space="preserve">["REP"] = 0; </v>
      </c>
      <c r="AQ457">
        <f>IF(LEN(L457)&gt;0,VLOOKUP(L457,Faction!A$2:B$77,2,FALSE),1)</f>
        <v>1</v>
      </c>
      <c r="AR457" t="str">
        <f t="shared" si="230"/>
        <v xml:space="preserve">["FACTION"] = 1; </v>
      </c>
      <c r="AS457" t="str">
        <f t="shared" si="231"/>
        <v xml:space="preserve">["TIER"] = 0; </v>
      </c>
      <c r="AT457" t="str">
        <f t="shared" si="232"/>
        <v xml:space="preserve">["MIN_LVL"] =   "1"; </v>
      </c>
      <c r="AU457" t="str">
        <f t="shared" si="233"/>
        <v/>
      </c>
      <c r="AV457" t="str">
        <f t="shared" si="234"/>
        <v xml:space="preserve">["NAME"] = { ["EN"] = "Adept of Runes"; }; </v>
      </c>
      <c r="AW457" t="str">
        <f t="shared" si="235"/>
        <v xml:space="preserve">["LORE"] = { ["EN"] = "Achieve 130th level playing through as a Rune-keeper on Hard difficulty or higher."; }; </v>
      </c>
      <c r="AX457" t="str">
        <f t="shared" si="236"/>
        <v/>
      </c>
      <c r="AY457" t="str">
        <f t="shared" si="237"/>
        <v/>
      </c>
      <c r="AZ457" t="str">
        <f t="shared" si="238"/>
        <v>};</v>
      </c>
    </row>
    <row r="458" spans="1:52" x14ac:dyDescent="0.25">
      <c r="A458">
        <v>1879419265</v>
      </c>
      <c r="B458">
        <v>404</v>
      </c>
      <c r="C458" t="s">
        <v>3162</v>
      </c>
      <c r="D458" t="s">
        <v>22</v>
      </c>
      <c r="E458" t="s">
        <v>291</v>
      </c>
      <c r="F458" t="s">
        <v>22</v>
      </c>
      <c r="G458" t="s">
        <v>2656</v>
      </c>
      <c r="N458" t="s">
        <v>3202</v>
      </c>
      <c r="O458">
        <v>1</v>
      </c>
      <c r="P458">
        <v>1</v>
      </c>
      <c r="T458" t="str">
        <f t="shared" si="211"/>
        <v>[457] = {["ID"] = 1879419265; }; -- Apprentice of Runes (Rune-keeper)</v>
      </c>
      <c r="U458" s="1" t="str">
        <f t="shared" si="212"/>
        <v>[457] = {["ID"] = 1879419265; ["SAVE_INDEX"] = 404; ["TYPE"] =  8; ["CRV"] = "Class";    ["SUBTYPE"] = 193; ["DIFFICULTY"] = true; ["VXP"] = 0; ["LP"] =  0; ["REP"] = 0; ["FACTION"] = 1; ["TIER"] = 1; ["MIN_LVL"] =   "1"; ["NAME"] = { ["EN"] = "Apprentice of Runes"; }; ["LORE"] = { ["EN"] = "Achieve 50th level playing through as a Rune-keeper on Hard difficulty or higher."; }; };</v>
      </c>
      <c r="V458">
        <f t="shared" si="213"/>
        <v>457</v>
      </c>
      <c r="W458" t="str">
        <f t="shared" si="214"/>
        <v>[457] = {</v>
      </c>
      <c r="X458" t="str">
        <f t="shared" si="215"/>
        <v xml:space="preserve">["ID"] = 1879419265; </v>
      </c>
      <c r="Y458" t="str">
        <f t="shared" si="216"/>
        <v xml:space="preserve">["ID"] = 1879419265; </v>
      </c>
      <c r="Z458" t="str">
        <f t="shared" si="217"/>
        <v/>
      </c>
      <c r="AA458" t="str">
        <f t="shared" si="218"/>
        <v xml:space="preserve"> (Rune-keeper)</v>
      </c>
      <c r="AB458" s="1" t="str">
        <f t="shared" si="219"/>
        <v xml:space="preserve">["SAVE_INDEX"] = 404; </v>
      </c>
      <c r="AC458">
        <f>VLOOKUP(D458,Type!A$2:B$16,2,FALSE)</f>
        <v>8</v>
      </c>
      <c r="AD458" t="str">
        <f t="shared" si="220"/>
        <v xml:space="preserve">["TYPE"] =  8; </v>
      </c>
      <c r="AE458" t="str">
        <f t="shared" si="221"/>
        <v xml:space="preserve">["CRV"] = "Class";    </v>
      </c>
      <c r="AF458">
        <f>IF(AND(F458="Class",NOT(ISBLANK(E458))),VLOOKUP(E458,Class!A$1:B$12,2,FALSE),"")</f>
        <v>193</v>
      </c>
      <c r="AG458" t="str">
        <f>IF(AND(F458="Vocation",NOT(ISBLANK(E458))),VLOOKUP(E458,Vocation!A$1:B$8,2,FALSE),"")</f>
        <v/>
      </c>
      <c r="AH458" t="str">
        <f>IF(
  LEN(AF458)=0,
    IF(
    LEN(AG458)=0,
    "  0",
    CONCATENATE(REPT(" ",Vocation!B$12-LEN(AG458)),AG458)),
  CONCATENATE(REPT(" ",Vocation!B$12-LEN(AF458)),AF458))</f>
        <v>193</v>
      </c>
      <c r="AI458" t="str">
        <f t="shared" si="222"/>
        <v xml:space="preserve">["SUBTYPE"] = 193; </v>
      </c>
      <c r="AJ458" t="str">
        <f t="shared" si="223"/>
        <v xml:space="preserve">["DIFFICULTY"] = true; </v>
      </c>
      <c r="AK458" t="str">
        <f t="shared" si="224"/>
        <v>0</v>
      </c>
      <c r="AL458" t="str">
        <f t="shared" si="225"/>
        <v xml:space="preserve">["VXP"] = 0; </v>
      </c>
      <c r="AM458" t="str">
        <f t="shared" si="226"/>
        <v>0</v>
      </c>
      <c r="AN458" t="str">
        <f t="shared" si="227"/>
        <v xml:space="preserve">["LP"] =  0; </v>
      </c>
      <c r="AO458" t="str">
        <f t="shared" si="228"/>
        <v>0</v>
      </c>
      <c r="AP458" t="str">
        <f t="shared" si="229"/>
        <v xml:space="preserve">["REP"] = 0; </v>
      </c>
      <c r="AQ458">
        <f>IF(LEN(L458)&gt;0,VLOOKUP(L458,Faction!A$2:B$77,2,FALSE),1)</f>
        <v>1</v>
      </c>
      <c r="AR458" t="str">
        <f t="shared" si="230"/>
        <v xml:space="preserve">["FACTION"] = 1; </v>
      </c>
      <c r="AS458" t="str">
        <f t="shared" si="231"/>
        <v xml:space="preserve">["TIER"] = 1; </v>
      </c>
      <c r="AT458" t="str">
        <f t="shared" si="232"/>
        <v xml:space="preserve">["MIN_LVL"] =   "1"; </v>
      </c>
      <c r="AU458" t="str">
        <f t="shared" si="233"/>
        <v/>
      </c>
      <c r="AV458" t="str">
        <f t="shared" si="234"/>
        <v xml:space="preserve">["NAME"] = { ["EN"] = "Apprentice of Runes"; }; </v>
      </c>
      <c r="AW458" t="str">
        <f t="shared" si="235"/>
        <v xml:space="preserve">["LORE"] = { ["EN"] = "Achieve 50th level playing through as a Rune-keeper on Hard difficulty or higher."; }; </v>
      </c>
      <c r="AX458" t="str">
        <f t="shared" si="236"/>
        <v/>
      </c>
      <c r="AY458" t="str">
        <f t="shared" si="237"/>
        <v/>
      </c>
      <c r="AZ458" t="str">
        <f t="shared" si="238"/>
        <v>};</v>
      </c>
    </row>
    <row r="459" spans="1:52" x14ac:dyDescent="0.25">
      <c r="A459">
        <v>1879419257</v>
      </c>
      <c r="B459">
        <v>405</v>
      </c>
      <c r="C459" t="s">
        <v>3165</v>
      </c>
      <c r="D459" t="s">
        <v>22</v>
      </c>
      <c r="E459" t="s">
        <v>291</v>
      </c>
      <c r="F459" t="s">
        <v>22</v>
      </c>
      <c r="G459" t="s">
        <v>2656</v>
      </c>
      <c r="N459" t="s">
        <v>3205</v>
      </c>
      <c r="O459">
        <v>0</v>
      </c>
      <c r="P459">
        <v>1</v>
      </c>
      <c r="T459" t="str">
        <f t="shared" si="211"/>
        <v>[458] = {["ID"] = 1879419257; }; -- Master of Runes (Rune-keeper)</v>
      </c>
      <c r="U459" s="1" t="str">
        <f t="shared" si="212"/>
        <v>[458] = {["ID"] = 1879419257; ["SAVE_INDEX"] = 405; ["TYPE"] =  8; ["CRV"] = "Class";    ["SUBTYPE"] = 193; ["DIFFICULTY"] = true; ["VXP"] = 0; ["LP"] =  0; ["REP"] = 0; ["FACTION"] = 1; ["TIER"] = 0; ["MIN_LVL"] =   "1"; ["NAME"] = { ["EN"] = "Master of Runes"; }; ["LORE"] = { ["EN"] = "Achieve 130th level playing through as a Rune-keeper on Deadly difficulty."; }; };</v>
      </c>
      <c r="V459">
        <f t="shared" si="213"/>
        <v>458</v>
      </c>
      <c r="W459" t="str">
        <f t="shared" si="214"/>
        <v>[458] = {</v>
      </c>
      <c r="X459" t="str">
        <f t="shared" si="215"/>
        <v xml:space="preserve">["ID"] = 1879419257; </v>
      </c>
      <c r="Y459" t="str">
        <f t="shared" si="216"/>
        <v xml:space="preserve">["ID"] = 1879419257; </v>
      </c>
      <c r="Z459" t="str">
        <f t="shared" si="217"/>
        <v/>
      </c>
      <c r="AA459" t="str">
        <f t="shared" si="218"/>
        <v xml:space="preserve"> (Rune-keeper)</v>
      </c>
      <c r="AB459" s="1" t="str">
        <f t="shared" si="219"/>
        <v xml:space="preserve">["SAVE_INDEX"] = 405; </v>
      </c>
      <c r="AC459">
        <f>VLOOKUP(D459,Type!A$2:B$16,2,FALSE)</f>
        <v>8</v>
      </c>
      <c r="AD459" t="str">
        <f t="shared" si="220"/>
        <v xml:space="preserve">["TYPE"] =  8; </v>
      </c>
      <c r="AE459" t="str">
        <f t="shared" si="221"/>
        <v xml:space="preserve">["CRV"] = "Class";    </v>
      </c>
      <c r="AF459">
        <f>IF(AND(F459="Class",NOT(ISBLANK(E459))),VLOOKUP(E459,Class!A$1:B$12,2,FALSE),"")</f>
        <v>193</v>
      </c>
      <c r="AG459" t="str">
        <f>IF(AND(F459="Vocation",NOT(ISBLANK(E459))),VLOOKUP(E459,Vocation!A$1:B$8,2,FALSE),"")</f>
        <v/>
      </c>
      <c r="AH459" t="str">
        <f>IF(
  LEN(AF459)=0,
    IF(
    LEN(AG459)=0,
    "  0",
    CONCATENATE(REPT(" ",Vocation!B$12-LEN(AG459)),AG459)),
  CONCATENATE(REPT(" ",Vocation!B$12-LEN(AF459)),AF459))</f>
        <v>193</v>
      </c>
      <c r="AI459" t="str">
        <f t="shared" si="222"/>
        <v xml:space="preserve">["SUBTYPE"] = 193; </v>
      </c>
      <c r="AJ459" t="str">
        <f t="shared" si="223"/>
        <v xml:space="preserve">["DIFFICULTY"] = true; </v>
      </c>
      <c r="AK459" t="str">
        <f t="shared" si="224"/>
        <v>0</v>
      </c>
      <c r="AL459" t="str">
        <f t="shared" si="225"/>
        <v xml:space="preserve">["VXP"] = 0; </v>
      </c>
      <c r="AM459" t="str">
        <f t="shared" si="226"/>
        <v>0</v>
      </c>
      <c r="AN459" t="str">
        <f t="shared" si="227"/>
        <v xml:space="preserve">["LP"] =  0; </v>
      </c>
      <c r="AO459" t="str">
        <f t="shared" si="228"/>
        <v>0</v>
      </c>
      <c r="AP459" t="str">
        <f t="shared" si="229"/>
        <v xml:space="preserve">["REP"] = 0; </v>
      </c>
      <c r="AQ459">
        <f>IF(LEN(L459)&gt;0,VLOOKUP(L459,Faction!A$2:B$77,2,FALSE),1)</f>
        <v>1</v>
      </c>
      <c r="AR459" t="str">
        <f t="shared" si="230"/>
        <v xml:space="preserve">["FACTION"] = 1; </v>
      </c>
      <c r="AS459" t="str">
        <f t="shared" si="231"/>
        <v xml:space="preserve">["TIER"] = 0; </v>
      </c>
      <c r="AT459" t="str">
        <f t="shared" si="232"/>
        <v xml:space="preserve">["MIN_LVL"] =   "1"; </v>
      </c>
      <c r="AU459" t="str">
        <f t="shared" si="233"/>
        <v/>
      </c>
      <c r="AV459" t="str">
        <f t="shared" si="234"/>
        <v xml:space="preserve">["NAME"] = { ["EN"] = "Master of Runes"; }; </v>
      </c>
      <c r="AW459" t="str">
        <f t="shared" si="235"/>
        <v xml:space="preserve">["LORE"] = { ["EN"] = "Achieve 130th level playing through as a Rune-keeper on Deadly difficulty."; }; </v>
      </c>
      <c r="AX459" t="str">
        <f t="shared" si="236"/>
        <v/>
      </c>
      <c r="AY459" t="str">
        <f t="shared" si="237"/>
        <v/>
      </c>
      <c r="AZ459" t="str">
        <f t="shared" si="238"/>
        <v>};</v>
      </c>
    </row>
    <row r="460" spans="1:52" x14ac:dyDescent="0.25">
      <c r="A460">
        <v>1879419236</v>
      </c>
      <c r="B460">
        <v>406</v>
      </c>
      <c r="C460" t="s">
        <v>3163</v>
      </c>
      <c r="D460" t="s">
        <v>22</v>
      </c>
      <c r="E460" t="s">
        <v>291</v>
      </c>
      <c r="F460" t="s">
        <v>22</v>
      </c>
      <c r="G460" t="s">
        <v>2656</v>
      </c>
      <c r="N460" t="s">
        <v>3203</v>
      </c>
      <c r="O460">
        <v>1</v>
      </c>
      <c r="P460">
        <v>1</v>
      </c>
      <c r="T460" t="str">
        <f t="shared" si="211"/>
        <v>[459] = {["ID"] = 1879419236; }; -- Disciple of Runes (Rune-keeper)</v>
      </c>
      <c r="U460" s="1" t="str">
        <f t="shared" si="212"/>
        <v>[459] = {["ID"] = 1879419236; ["SAVE_INDEX"] = 406; ["TYPE"] =  8; ["CRV"] = "Class";    ["SUBTYPE"] = 193; ["DIFFICULTY"] = true; ["VXP"] = 0; ["LP"] =  0; ["REP"] = 0; ["FACTION"] = 1; ["TIER"] = 1; ["MIN_LVL"] =   "1"; ["NAME"] = { ["EN"] = "Disciple of Runes"; }; ["LORE"] = { ["EN"] = "Achieve 50th level playing through as a Rune-keeper on Deadly difficulty."; }; };</v>
      </c>
      <c r="V460">
        <f t="shared" si="213"/>
        <v>459</v>
      </c>
      <c r="W460" t="str">
        <f t="shared" si="214"/>
        <v>[459] = {</v>
      </c>
      <c r="X460" t="str">
        <f t="shared" si="215"/>
        <v xml:space="preserve">["ID"] = 1879419236; </v>
      </c>
      <c r="Y460" t="str">
        <f t="shared" si="216"/>
        <v xml:space="preserve">["ID"] = 1879419236; </v>
      </c>
      <c r="Z460" t="str">
        <f t="shared" si="217"/>
        <v/>
      </c>
      <c r="AA460" t="str">
        <f t="shared" si="218"/>
        <v xml:space="preserve"> (Rune-keeper)</v>
      </c>
      <c r="AB460" s="1" t="str">
        <f t="shared" si="219"/>
        <v xml:space="preserve">["SAVE_INDEX"] = 406; </v>
      </c>
      <c r="AC460">
        <f>VLOOKUP(D460,Type!A$2:B$16,2,FALSE)</f>
        <v>8</v>
      </c>
      <c r="AD460" t="str">
        <f t="shared" si="220"/>
        <v xml:space="preserve">["TYPE"] =  8; </v>
      </c>
      <c r="AE460" t="str">
        <f t="shared" si="221"/>
        <v xml:space="preserve">["CRV"] = "Class";    </v>
      </c>
      <c r="AF460">
        <f>IF(AND(F460="Class",NOT(ISBLANK(E460))),VLOOKUP(E460,Class!A$1:B$12,2,FALSE),"")</f>
        <v>193</v>
      </c>
      <c r="AG460" t="str">
        <f>IF(AND(F460="Vocation",NOT(ISBLANK(E460))),VLOOKUP(E460,Vocation!A$1:B$8,2,FALSE),"")</f>
        <v/>
      </c>
      <c r="AH460" t="str">
        <f>IF(
  LEN(AF460)=0,
    IF(
    LEN(AG460)=0,
    "  0",
    CONCATENATE(REPT(" ",Vocation!B$12-LEN(AG460)),AG460)),
  CONCATENATE(REPT(" ",Vocation!B$12-LEN(AF460)),AF460))</f>
        <v>193</v>
      </c>
      <c r="AI460" t="str">
        <f t="shared" si="222"/>
        <v xml:space="preserve">["SUBTYPE"] = 193; </v>
      </c>
      <c r="AJ460" t="str">
        <f t="shared" si="223"/>
        <v xml:space="preserve">["DIFFICULTY"] = true; </v>
      </c>
      <c r="AK460" t="str">
        <f t="shared" si="224"/>
        <v>0</v>
      </c>
      <c r="AL460" t="str">
        <f t="shared" si="225"/>
        <v xml:space="preserve">["VXP"] = 0; </v>
      </c>
      <c r="AM460" t="str">
        <f t="shared" si="226"/>
        <v>0</v>
      </c>
      <c r="AN460" t="str">
        <f t="shared" si="227"/>
        <v xml:space="preserve">["LP"] =  0; </v>
      </c>
      <c r="AO460" t="str">
        <f t="shared" si="228"/>
        <v>0</v>
      </c>
      <c r="AP460" t="str">
        <f t="shared" si="229"/>
        <v xml:space="preserve">["REP"] = 0; </v>
      </c>
      <c r="AQ460">
        <f>IF(LEN(L460)&gt;0,VLOOKUP(L460,Faction!A$2:B$77,2,FALSE),1)</f>
        <v>1</v>
      </c>
      <c r="AR460" t="str">
        <f t="shared" si="230"/>
        <v xml:space="preserve">["FACTION"] = 1; </v>
      </c>
      <c r="AS460" t="str">
        <f t="shared" si="231"/>
        <v xml:space="preserve">["TIER"] = 1; </v>
      </c>
      <c r="AT460" t="str">
        <f t="shared" si="232"/>
        <v xml:space="preserve">["MIN_LVL"] =   "1"; </v>
      </c>
      <c r="AU460" t="str">
        <f t="shared" si="233"/>
        <v/>
      </c>
      <c r="AV460" t="str">
        <f t="shared" si="234"/>
        <v xml:space="preserve">["NAME"] = { ["EN"] = "Disciple of Runes"; }; </v>
      </c>
      <c r="AW460" t="str">
        <f t="shared" si="235"/>
        <v xml:space="preserve">["LORE"] = { ["EN"] = "Achieve 50th level playing through as a Rune-keeper on Deadly difficulty."; }; </v>
      </c>
      <c r="AX460" t="str">
        <f t="shared" si="236"/>
        <v/>
      </c>
      <c r="AY460" t="str">
        <f t="shared" si="237"/>
        <v/>
      </c>
      <c r="AZ460" t="str">
        <f t="shared" si="238"/>
        <v>};</v>
      </c>
    </row>
    <row r="461" spans="1:52" x14ac:dyDescent="0.25">
      <c r="A461">
        <v>1879419258</v>
      </c>
      <c r="B461">
        <v>407</v>
      </c>
      <c r="C461" t="s">
        <v>3168</v>
      </c>
      <c r="D461" t="s">
        <v>22</v>
      </c>
      <c r="E461" t="s">
        <v>292</v>
      </c>
      <c r="F461" t="s">
        <v>22</v>
      </c>
      <c r="G461" t="s">
        <v>2656</v>
      </c>
      <c r="N461" t="s">
        <v>3208</v>
      </c>
      <c r="O461">
        <v>0</v>
      </c>
      <c r="P461">
        <v>1</v>
      </c>
      <c r="T461" t="str">
        <f t="shared" si="211"/>
        <v>[460] = {["ID"] = 1879419258; }; -- Adept of Arms (Warden)</v>
      </c>
      <c r="U461" s="1" t="str">
        <f t="shared" si="212"/>
        <v>[460] = {["ID"] = 1879419258; ["SAVE_INDEX"] = 407; ["TYPE"] =  8; ["CRV"] = "Class";    ["SUBTYPE"] = 194; ["DIFFICULTY"] = true; ["VXP"] = 0; ["LP"] =  0; ["REP"] = 0; ["FACTION"] = 1; ["TIER"] = 0; ["MIN_LVL"] =   "1"; ["NAME"] = { ["EN"] = "Adept of Arms"; }; ["LORE"] = { ["EN"] = "Achieve 130th level playing through as a Warden on Hard difficulty or higher."; }; };</v>
      </c>
      <c r="V461">
        <f t="shared" si="213"/>
        <v>460</v>
      </c>
      <c r="W461" t="str">
        <f t="shared" si="214"/>
        <v>[460] = {</v>
      </c>
      <c r="X461" t="str">
        <f t="shared" si="215"/>
        <v xml:space="preserve">["ID"] = 1879419258; </v>
      </c>
      <c r="Y461" t="str">
        <f t="shared" si="216"/>
        <v xml:space="preserve">["ID"] = 1879419258; </v>
      </c>
      <c r="Z461" t="str">
        <f t="shared" si="217"/>
        <v/>
      </c>
      <c r="AA461" t="str">
        <f t="shared" si="218"/>
        <v xml:space="preserve"> (Warden)</v>
      </c>
      <c r="AB461" s="1" t="str">
        <f t="shared" si="219"/>
        <v xml:space="preserve">["SAVE_INDEX"] = 407; </v>
      </c>
      <c r="AC461">
        <f>VLOOKUP(D461,Type!A$2:B$16,2,FALSE)</f>
        <v>8</v>
      </c>
      <c r="AD461" t="str">
        <f t="shared" si="220"/>
        <v xml:space="preserve">["TYPE"] =  8; </v>
      </c>
      <c r="AE461" t="str">
        <f t="shared" si="221"/>
        <v xml:space="preserve">["CRV"] = "Class";    </v>
      </c>
      <c r="AF461">
        <f>IF(AND(F461="Class",NOT(ISBLANK(E461))),VLOOKUP(E461,Class!A$1:B$12,2,FALSE),"")</f>
        <v>194</v>
      </c>
      <c r="AG461" t="str">
        <f>IF(AND(F461="Vocation",NOT(ISBLANK(E461))),VLOOKUP(E461,Vocation!A$1:B$8,2,FALSE),"")</f>
        <v/>
      </c>
      <c r="AH461" t="str">
        <f>IF(
  LEN(AF461)=0,
    IF(
    LEN(AG461)=0,
    "  0",
    CONCATENATE(REPT(" ",Vocation!B$12-LEN(AG461)),AG461)),
  CONCATENATE(REPT(" ",Vocation!B$12-LEN(AF461)),AF461))</f>
        <v>194</v>
      </c>
      <c r="AI461" t="str">
        <f t="shared" si="222"/>
        <v xml:space="preserve">["SUBTYPE"] = 194; </v>
      </c>
      <c r="AJ461" t="str">
        <f t="shared" si="223"/>
        <v xml:space="preserve">["DIFFICULTY"] = true; </v>
      </c>
      <c r="AK461" t="str">
        <f t="shared" si="224"/>
        <v>0</v>
      </c>
      <c r="AL461" t="str">
        <f t="shared" si="225"/>
        <v xml:space="preserve">["VXP"] = 0; </v>
      </c>
      <c r="AM461" t="str">
        <f t="shared" si="226"/>
        <v>0</v>
      </c>
      <c r="AN461" t="str">
        <f t="shared" si="227"/>
        <v xml:space="preserve">["LP"] =  0; </v>
      </c>
      <c r="AO461" t="str">
        <f t="shared" si="228"/>
        <v>0</v>
      </c>
      <c r="AP461" t="str">
        <f t="shared" si="229"/>
        <v xml:space="preserve">["REP"] = 0; </v>
      </c>
      <c r="AQ461">
        <f>IF(LEN(L461)&gt;0,VLOOKUP(L461,Faction!A$2:B$77,2,FALSE),1)</f>
        <v>1</v>
      </c>
      <c r="AR461" t="str">
        <f t="shared" si="230"/>
        <v xml:space="preserve">["FACTION"] = 1; </v>
      </c>
      <c r="AS461" t="str">
        <f t="shared" si="231"/>
        <v xml:space="preserve">["TIER"] = 0; </v>
      </c>
      <c r="AT461" t="str">
        <f t="shared" si="232"/>
        <v xml:space="preserve">["MIN_LVL"] =   "1"; </v>
      </c>
      <c r="AU461" t="str">
        <f t="shared" si="233"/>
        <v/>
      </c>
      <c r="AV461" t="str">
        <f t="shared" si="234"/>
        <v xml:space="preserve">["NAME"] = { ["EN"] = "Adept of Arms"; }; </v>
      </c>
      <c r="AW461" t="str">
        <f t="shared" si="235"/>
        <v xml:space="preserve">["LORE"] = { ["EN"] = "Achieve 130th level playing through as a Warden on Hard difficulty or higher."; }; </v>
      </c>
      <c r="AX461" t="str">
        <f t="shared" si="236"/>
        <v/>
      </c>
      <c r="AY461" t="str">
        <f t="shared" si="237"/>
        <v/>
      </c>
      <c r="AZ461" t="str">
        <f t="shared" si="238"/>
        <v>};</v>
      </c>
    </row>
    <row r="462" spans="1:52" x14ac:dyDescent="0.25">
      <c r="A462">
        <v>1879419249</v>
      </c>
      <c r="B462">
        <v>408</v>
      </c>
      <c r="C462" t="s">
        <v>3166</v>
      </c>
      <c r="D462" t="s">
        <v>22</v>
      </c>
      <c r="E462" t="s">
        <v>292</v>
      </c>
      <c r="F462" t="s">
        <v>22</v>
      </c>
      <c r="G462" t="s">
        <v>2656</v>
      </c>
      <c r="N462" t="s">
        <v>3206</v>
      </c>
      <c r="O462">
        <v>1</v>
      </c>
      <c r="P462">
        <v>1</v>
      </c>
      <c r="T462" t="str">
        <f t="shared" si="211"/>
        <v>[461] = {["ID"] = 1879419249; }; -- Apprentice of Arms (Warden)</v>
      </c>
      <c r="U462" s="1" t="str">
        <f t="shared" si="212"/>
        <v>[461] = {["ID"] = 1879419249; ["SAVE_INDEX"] = 408; ["TYPE"] =  8; ["CRV"] = "Class";    ["SUBTYPE"] = 194; ["DIFFICULTY"] = true; ["VXP"] = 0; ["LP"] =  0; ["REP"] = 0; ["FACTION"] = 1; ["TIER"] = 1; ["MIN_LVL"] =   "1"; ["NAME"] = { ["EN"] = "Apprentice of Arms"; }; ["LORE"] = { ["EN"] = "Achieve 50th level playing through as a Warden on Hard difficulty or higher."; }; };</v>
      </c>
      <c r="V462">
        <f t="shared" si="213"/>
        <v>461</v>
      </c>
      <c r="W462" t="str">
        <f t="shared" si="214"/>
        <v>[461] = {</v>
      </c>
      <c r="X462" t="str">
        <f t="shared" si="215"/>
        <v xml:space="preserve">["ID"] = 1879419249; </v>
      </c>
      <c r="Y462" t="str">
        <f t="shared" si="216"/>
        <v xml:space="preserve">["ID"] = 1879419249; </v>
      </c>
      <c r="Z462" t="str">
        <f t="shared" si="217"/>
        <v/>
      </c>
      <c r="AA462" t="str">
        <f t="shared" si="218"/>
        <v xml:space="preserve"> (Warden)</v>
      </c>
      <c r="AB462" s="1" t="str">
        <f t="shared" si="219"/>
        <v xml:space="preserve">["SAVE_INDEX"] = 408; </v>
      </c>
      <c r="AC462">
        <f>VLOOKUP(D462,Type!A$2:B$16,2,FALSE)</f>
        <v>8</v>
      </c>
      <c r="AD462" t="str">
        <f t="shared" si="220"/>
        <v xml:space="preserve">["TYPE"] =  8; </v>
      </c>
      <c r="AE462" t="str">
        <f t="shared" si="221"/>
        <v xml:space="preserve">["CRV"] = "Class";    </v>
      </c>
      <c r="AF462">
        <f>IF(AND(F462="Class",NOT(ISBLANK(E462))),VLOOKUP(E462,Class!A$1:B$12,2,FALSE),"")</f>
        <v>194</v>
      </c>
      <c r="AG462" t="str">
        <f>IF(AND(F462="Vocation",NOT(ISBLANK(E462))),VLOOKUP(E462,Vocation!A$1:B$8,2,FALSE),"")</f>
        <v/>
      </c>
      <c r="AH462" t="str">
        <f>IF(
  LEN(AF462)=0,
    IF(
    LEN(AG462)=0,
    "  0",
    CONCATENATE(REPT(" ",Vocation!B$12-LEN(AG462)),AG462)),
  CONCATENATE(REPT(" ",Vocation!B$12-LEN(AF462)),AF462))</f>
        <v>194</v>
      </c>
      <c r="AI462" t="str">
        <f t="shared" si="222"/>
        <v xml:space="preserve">["SUBTYPE"] = 194; </v>
      </c>
      <c r="AJ462" t="str">
        <f t="shared" si="223"/>
        <v xml:space="preserve">["DIFFICULTY"] = true; </v>
      </c>
      <c r="AK462" t="str">
        <f t="shared" si="224"/>
        <v>0</v>
      </c>
      <c r="AL462" t="str">
        <f t="shared" si="225"/>
        <v xml:space="preserve">["VXP"] = 0; </v>
      </c>
      <c r="AM462" t="str">
        <f t="shared" si="226"/>
        <v>0</v>
      </c>
      <c r="AN462" t="str">
        <f t="shared" si="227"/>
        <v xml:space="preserve">["LP"] =  0; </v>
      </c>
      <c r="AO462" t="str">
        <f t="shared" si="228"/>
        <v>0</v>
      </c>
      <c r="AP462" t="str">
        <f t="shared" si="229"/>
        <v xml:space="preserve">["REP"] = 0; </v>
      </c>
      <c r="AQ462">
        <f>IF(LEN(L462)&gt;0,VLOOKUP(L462,Faction!A$2:B$77,2,FALSE),1)</f>
        <v>1</v>
      </c>
      <c r="AR462" t="str">
        <f t="shared" si="230"/>
        <v xml:space="preserve">["FACTION"] = 1; </v>
      </c>
      <c r="AS462" t="str">
        <f t="shared" si="231"/>
        <v xml:space="preserve">["TIER"] = 1; </v>
      </c>
      <c r="AT462" t="str">
        <f t="shared" si="232"/>
        <v xml:space="preserve">["MIN_LVL"] =   "1"; </v>
      </c>
      <c r="AU462" t="str">
        <f t="shared" si="233"/>
        <v/>
      </c>
      <c r="AV462" t="str">
        <f t="shared" si="234"/>
        <v xml:space="preserve">["NAME"] = { ["EN"] = "Apprentice of Arms"; }; </v>
      </c>
      <c r="AW462" t="str">
        <f t="shared" si="235"/>
        <v xml:space="preserve">["LORE"] = { ["EN"] = "Achieve 50th level playing through as a Warden on Hard difficulty or higher."; }; </v>
      </c>
      <c r="AX462" t="str">
        <f t="shared" si="236"/>
        <v/>
      </c>
      <c r="AY462" t="str">
        <f t="shared" si="237"/>
        <v/>
      </c>
      <c r="AZ462" t="str">
        <f t="shared" si="238"/>
        <v>};</v>
      </c>
    </row>
    <row r="463" spans="1:52" x14ac:dyDescent="0.25">
      <c r="A463">
        <v>1879419254</v>
      </c>
      <c r="B463">
        <v>409</v>
      </c>
      <c r="C463" t="s">
        <v>3169</v>
      </c>
      <c r="D463" t="s">
        <v>22</v>
      </c>
      <c r="E463" t="s">
        <v>292</v>
      </c>
      <c r="F463" t="s">
        <v>22</v>
      </c>
      <c r="G463" t="s">
        <v>2656</v>
      </c>
      <c r="N463" t="s">
        <v>3209</v>
      </c>
      <c r="O463">
        <v>0</v>
      </c>
      <c r="P463">
        <v>1</v>
      </c>
      <c r="T463" t="str">
        <f t="shared" si="211"/>
        <v>[462] = {["ID"] = 1879419254; }; -- Master of Arms (Warden)</v>
      </c>
      <c r="U463" s="1" t="str">
        <f t="shared" si="212"/>
        <v>[462] = {["ID"] = 1879419254; ["SAVE_INDEX"] = 409; ["TYPE"] =  8; ["CRV"] = "Class";    ["SUBTYPE"] = 194; ["DIFFICULTY"] = true; ["VXP"] = 0; ["LP"] =  0; ["REP"] = 0; ["FACTION"] = 1; ["TIER"] = 0; ["MIN_LVL"] =   "1"; ["NAME"] = { ["EN"] = "Master of Arms"; }; ["LORE"] = { ["EN"] = "Achieve 130th level playing through as a Warden on Deadly difficulty."; }; };</v>
      </c>
      <c r="V463">
        <f t="shared" si="213"/>
        <v>462</v>
      </c>
      <c r="W463" t="str">
        <f t="shared" si="214"/>
        <v>[462] = {</v>
      </c>
      <c r="X463" t="str">
        <f t="shared" si="215"/>
        <v xml:space="preserve">["ID"] = 1879419254; </v>
      </c>
      <c r="Y463" t="str">
        <f t="shared" si="216"/>
        <v xml:space="preserve">["ID"] = 1879419254; </v>
      </c>
      <c r="Z463" t="str">
        <f t="shared" si="217"/>
        <v/>
      </c>
      <c r="AA463" t="str">
        <f t="shared" si="218"/>
        <v xml:space="preserve"> (Warden)</v>
      </c>
      <c r="AB463" s="1" t="str">
        <f t="shared" si="219"/>
        <v xml:space="preserve">["SAVE_INDEX"] = 409; </v>
      </c>
      <c r="AC463">
        <f>VLOOKUP(D463,Type!A$2:B$16,2,FALSE)</f>
        <v>8</v>
      </c>
      <c r="AD463" t="str">
        <f t="shared" si="220"/>
        <v xml:space="preserve">["TYPE"] =  8; </v>
      </c>
      <c r="AE463" t="str">
        <f t="shared" si="221"/>
        <v xml:space="preserve">["CRV"] = "Class";    </v>
      </c>
      <c r="AF463">
        <f>IF(AND(F463="Class",NOT(ISBLANK(E463))),VLOOKUP(E463,Class!A$1:B$12,2,FALSE),"")</f>
        <v>194</v>
      </c>
      <c r="AG463" t="str">
        <f>IF(AND(F463="Vocation",NOT(ISBLANK(E463))),VLOOKUP(E463,Vocation!A$1:B$8,2,FALSE),"")</f>
        <v/>
      </c>
      <c r="AH463" t="str">
        <f>IF(
  LEN(AF463)=0,
    IF(
    LEN(AG463)=0,
    "  0",
    CONCATENATE(REPT(" ",Vocation!B$12-LEN(AG463)),AG463)),
  CONCATENATE(REPT(" ",Vocation!B$12-LEN(AF463)),AF463))</f>
        <v>194</v>
      </c>
      <c r="AI463" t="str">
        <f t="shared" si="222"/>
        <v xml:space="preserve">["SUBTYPE"] = 194; </v>
      </c>
      <c r="AJ463" t="str">
        <f t="shared" si="223"/>
        <v xml:space="preserve">["DIFFICULTY"] = true; </v>
      </c>
      <c r="AK463" t="str">
        <f t="shared" si="224"/>
        <v>0</v>
      </c>
      <c r="AL463" t="str">
        <f t="shared" si="225"/>
        <v xml:space="preserve">["VXP"] = 0; </v>
      </c>
      <c r="AM463" t="str">
        <f t="shared" si="226"/>
        <v>0</v>
      </c>
      <c r="AN463" t="str">
        <f t="shared" si="227"/>
        <v xml:space="preserve">["LP"] =  0; </v>
      </c>
      <c r="AO463" t="str">
        <f t="shared" si="228"/>
        <v>0</v>
      </c>
      <c r="AP463" t="str">
        <f t="shared" si="229"/>
        <v xml:space="preserve">["REP"] = 0; </v>
      </c>
      <c r="AQ463">
        <f>IF(LEN(L463)&gt;0,VLOOKUP(L463,Faction!A$2:B$77,2,FALSE),1)</f>
        <v>1</v>
      </c>
      <c r="AR463" t="str">
        <f t="shared" si="230"/>
        <v xml:space="preserve">["FACTION"] = 1; </v>
      </c>
      <c r="AS463" t="str">
        <f t="shared" si="231"/>
        <v xml:space="preserve">["TIER"] = 0; </v>
      </c>
      <c r="AT463" t="str">
        <f t="shared" si="232"/>
        <v xml:space="preserve">["MIN_LVL"] =   "1"; </v>
      </c>
      <c r="AU463" t="str">
        <f t="shared" si="233"/>
        <v/>
      </c>
      <c r="AV463" t="str">
        <f t="shared" si="234"/>
        <v xml:space="preserve">["NAME"] = { ["EN"] = "Master of Arms"; }; </v>
      </c>
      <c r="AW463" t="str">
        <f t="shared" si="235"/>
        <v xml:space="preserve">["LORE"] = { ["EN"] = "Achieve 130th level playing through as a Warden on Deadly difficulty."; }; </v>
      </c>
      <c r="AX463" t="str">
        <f t="shared" si="236"/>
        <v/>
      </c>
      <c r="AY463" t="str">
        <f t="shared" si="237"/>
        <v/>
      </c>
      <c r="AZ463" t="str">
        <f t="shared" si="238"/>
        <v>};</v>
      </c>
    </row>
    <row r="464" spans="1:52" x14ac:dyDescent="0.25">
      <c r="A464">
        <v>1879419232</v>
      </c>
      <c r="B464">
        <v>410</v>
      </c>
      <c r="C464" t="s">
        <v>3167</v>
      </c>
      <c r="D464" t="s">
        <v>22</v>
      </c>
      <c r="E464" t="s">
        <v>292</v>
      </c>
      <c r="F464" t="s">
        <v>22</v>
      </c>
      <c r="G464" t="s">
        <v>2656</v>
      </c>
      <c r="N464" t="s">
        <v>3207</v>
      </c>
      <c r="O464">
        <v>1</v>
      </c>
      <c r="P464">
        <v>1</v>
      </c>
      <c r="T464" t="str">
        <f t="shared" si="211"/>
        <v>[463] = {["ID"] = 1879419232; }; -- Disciple of Arms (Warden)</v>
      </c>
      <c r="U464" s="1" t="str">
        <f t="shared" si="212"/>
        <v>[463] = {["ID"] = 1879419232; ["SAVE_INDEX"] = 410; ["TYPE"] =  8; ["CRV"] = "Class";    ["SUBTYPE"] = 194; ["DIFFICULTY"] = true; ["VXP"] = 0; ["LP"] =  0; ["REP"] = 0; ["FACTION"] = 1; ["TIER"] = 1; ["MIN_LVL"] =   "1"; ["NAME"] = { ["EN"] = "Disciple of Arms"; }; ["LORE"] = { ["EN"] = "Achieve 50th level playing through as a Warden on Deadly difficulty."; }; };</v>
      </c>
      <c r="V464">
        <f t="shared" si="213"/>
        <v>463</v>
      </c>
      <c r="W464" t="str">
        <f t="shared" si="214"/>
        <v>[463] = {</v>
      </c>
      <c r="X464" t="str">
        <f t="shared" si="215"/>
        <v xml:space="preserve">["ID"] = 1879419232; </v>
      </c>
      <c r="Y464" t="str">
        <f t="shared" si="216"/>
        <v xml:space="preserve">["ID"] = 1879419232; </v>
      </c>
      <c r="Z464" t="str">
        <f t="shared" si="217"/>
        <v/>
      </c>
      <c r="AA464" t="str">
        <f t="shared" si="218"/>
        <v xml:space="preserve"> (Warden)</v>
      </c>
      <c r="AB464" s="1" t="str">
        <f t="shared" si="219"/>
        <v xml:space="preserve">["SAVE_INDEX"] = 410; </v>
      </c>
      <c r="AC464">
        <f>VLOOKUP(D464,Type!A$2:B$16,2,FALSE)</f>
        <v>8</v>
      </c>
      <c r="AD464" t="str">
        <f t="shared" si="220"/>
        <v xml:space="preserve">["TYPE"] =  8; </v>
      </c>
      <c r="AE464" t="str">
        <f t="shared" si="221"/>
        <v xml:space="preserve">["CRV"] = "Class";    </v>
      </c>
      <c r="AF464">
        <f>IF(AND(F464="Class",NOT(ISBLANK(E464))),VLOOKUP(E464,Class!A$1:B$12,2,FALSE),"")</f>
        <v>194</v>
      </c>
      <c r="AG464" t="str">
        <f>IF(AND(F464="Vocation",NOT(ISBLANK(E464))),VLOOKUP(E464,Vocation!A$1:B$8,2,FALSE),"")</f>
        <v/>
      </c>
      <c r="AH464" t="str">
        <f>IF(
  LEN(AF464)=0,
    IF(
    LEN(AG464)=0,
    "  0",
    CONCATENATE(REPT(" ",Vocation!B$12-LEN(AG464)),AG464)),
  CONCATENATE(REPT(" ",Vocation!B$12-LEN(AF464)),AF464))</f>
        <v>194</v>
      </c>
      <c r="AI464" t="str">
        <f t="shared" si="222"/>
        <v xml:space="preserve">["SUBTYPE"] = 194; </v>
      </c>
      <c r="AJ464" t="str">
        <f t="shared" si="223"/>
        <v xml:space="preserve">["DIFFICULTY"] = true; </v>
      </c>
      <c r="AK464" t="str">
        <f t="shared" si="224"/>
        <v>0</v>
      </c>
      <c r="AL464" t="str">
        <f t="shared" si="225"/>
        <v xml:space="preserve">["VXP"] = 0; </v>
      </c>
      <c r="AM464" t="str">
        <f t="shared" si="226"/>
        <v>0</v>
      </c>
      <c r="AN464" t="str">
        <f t="shared" si="227"/>
        <v xml:space="preserve">["LP"] =  0; </v>
      </c>
      <c r="AO464" t="str">
        <f t="shared" si="228"/>
        <v>0</v>
      </c>
      <c r="AP464" t="str">
        <f t="shared" si="229"/>
        <v xml:space="preserve">["REP"] = 0; </v>
      </c>
      <c r="AQ464">
        <f>IF(LEN(L464)&gt;0,VLOOKUP(L464,Faction!A$2:B$77,2,FALSE),1)</f>
        <v>1</v>
      </c>
      <c r="AR464" t="str">
        <f t="shared" si="230"/>
        <v xml:space="preserve">["FACTION"] = 1; </v>
      </c>
      <c r="AS464" t="str">
        <f t="shared" si="231"/>
        <v xml:space="preserve">["TIER"] = 1; </v>
      </c>
      <c r="AT464" t="str">
        <f t="shared" si="232"/>
        <v xml:space="preserve">["MIN_LVL"] =   "1"; </v>
      </c>
      <c r="AU464" t="str">
        <f t="shared" si="233"/>
        <v/>
      </c>
      <c r="AV464" t="str">
        <f t="shared" si="234"/>
        <v xml:space="preserve">["NAME"] = { ["EN"] = "Disciple of Arms"; }; </v>
      </c>
      <c r="AW464" t="str">
        <f t="shared" si="235"/>
        <v xml:space="preserve">["LORE"] = { ["EN"] = "Achieve 50th level playing through as a Warden on Deadly difficulty."; }; </v>
      </c>
      <c r="AX464" t="str">
        <f t="shared" si="236"/>
        <v/>
      </c>
      <c r="AY464" t="str">
        <f t="shared" si="237"/>
        <v/>
      </c>
      <c r="AZ464" t="str">
        <f t="shared" si="238"/>
        <v>};</v>
      </c>
    </row>
    <row r="465" spans="1:52" x14ac:dyDescent="0.25">
      <c r="A465">
        <v>1879302974</v>
      </c>
      <c r="B465">
        <v>282</v>
      </c>
      <c r="C465" t="s">
        <v>495</v>
      </c>
      <c r="D465" t="s">
        <v>26</v>
      </c>
      <c r="J465">
        <v>0</v>
      </c>
      <c r="M465" t="s">
        <v>497</v>
      </c>
      <c r="O465">
        <v>0</v>
      </c>
      <c r="T465" t="str">
        <f t="shared" si="211"/>
        <v>[464] = {["ID"] = 1879302974; }; -- Promotion Points 1</v>
      </c>
      <c r="U465" s="1" t="str">
        <f t="shared" si="212"/>
        <v>[464] = {["ID"] = 1879302974; ["SAVE_INDEX"] = 282; ["TYPE"] =  6;                       ["SUBTYPE"] =   0;                        ["VXP"] = 0; ["LP"] =  0; ["REP"] = 0; ["FACTION"] = 1; ["TIER"] = 0;                      ["NAME"] = { ["EN"] = "Promotion Points 1"; }; ["SUMMARY"] = { ["EN"] = "Acquire 100 Promotion Points"; }; };</v>
      </c>
      <c r="V465">
        <f t="shared" si="213"/>
        <v>464</v>
      </c>
      <c r="W465" t="str">
        <f t="shared" si="214"/>
        <v>[464] = {</v>
      </c>
      <c r="X465" t="str">
        <f t="shared" si="215"/>
        <v xml:space="preserve">["ID"] = 1879302974; </v>
      </c>
      <c r="Y465" t="str">
        <f t="shared" si="216"/>
        <v xml:space="preserve">["ID"] = 1879302974; </v>
      </c>
      <c r="Z465" t="str">
        <f t="shared" si="217"/>
        <v/>
      </c>
      <c r="AA465" t="str">
        <f t="shared" si="218"/>
        <v/>
      </c>
      <c r="AB465" s="1" t="str">
        <f t="shared" si="219"/>
        <v xml:space="preserve">["SAVE_INDEX"] = 282; </v>
      </c>
      <c r="AC465">
        <f>VLOOKUP(D465,Type!A$2:B$16,2,FALSE)</f>
        <v>6</v>
      </c>
      <c r="AD465" t="str">
        <f t="shared" si="220"/>
        <v xml:space="preserve">["TYPE"] =  6; </v>
      </c>
      <c r="AE465" t="str">
        <f t="shared" si="221"/>
        <v xml:space="preserve">                      </v>
      </c>
      <c r="AF465" t="str">
        <f>IF(AND(F465="Class",NOT(ISBLANK(E465))),VLOOKUP(E465,Class!A$1:B$12,2,FALSE),"")</f>
        <v/>
      </c>
      <c r="AG465" t="str">
        <f>IF(AND(F465="Vocation",NOT(ISBLANK(E465))),VLOOKUP(E465,Vocation!A$1:B$8,2,FALSE),"")</f>
        <v/>
      </c>
      <c r="AH465" t="str">
        <f>IF(
  LEN(AF465)=0,
    IF(
    LEN(AG465)=0,
    "  0",
    CONCATENATE(REPT(" ",Vocation!B$12-LEN(AG465)),AG465)),
  CONCATENATE(REPT(" ",Vocation!B$12-LEN(AF465)),AF465))</f>
        <v xml:space="preserve">  0</v>
      </c>
      <c r="AI465" t="str">
        <f t="shared" si="222"/>
        <v xml:space="preserve">["SUBTYPE"] =   0; </v>
      </c>
      <c r="AJ465" t="str">
        <f t="shared" si="223"/>
        <v xml:space="preserve">                       </v>
      </c>
      <c r="AK465" t="str">
        <f t="shared" si="224"/>
        <v>0</v>
      </c>
      <c r="AL465" t="str">
        <f t="shared" si="225"/>
        <v xml:space="preserve">["VXP"] = 0; </v>
      </c>
      <c r="AM465" t="str">
        <f t="shared" si="226"/>
        <v>0</v>
      </c>
      <c r="AN465" t="str">
        <f t="shared" si="227"/>
        <v xml:space="preserve">["LP"] =  0; </v>
      </c>
      <c r="AO465" t="str">
        <f t="shared" si="228"/>
        <v>0</v>
      </c>
      <c r="AP465" t="str">
        <f t="shared" si="229"/>
        <v xml:space="preserve">["REP"] = 0; </v>
      </c>
      <c r="AQ465">
        <f>IF(LEN(L465)&gt;0,VLOOKUP(L465,Faction!A$2:B$77,2,FALSE),1)</f>
        <v>1</v>
      </c>
      <c r="AR465" t="str">
        <f t="shared" si="230"/>
        <v xml:space="preserve">["FACTION"] = 1; </v>
      </c>
      <c r="AS465" t="str">
        <f t="shared" si="231"/>
        <v xml:space="preserve">["TIER"] = 0; </v>
      </c>
      <c r="AT465" t="str">
        <f t="shared" si="232"/>
        <v xml:space="preserve">                     </v>
      </c>
      <c r="AU465" t="str">
        <f t="shared" si="233"/>
        <v/>
      </c>
      <c r="AV465" t="str">
        <f t="shared" si="234"/>
        <v xml:space="preserve">["NAME"] = { ["EN"] = "Promotion Points 1"; }; </v>
      </c>
      <c r="AW465" t="str">
        <f t="shared" si="235"/>
        <v/>
      </c>
      <c r="AX465" t="str">
        <f t="shared" si="236"/>
        <v xml:space="preserve">["SUMMARY"] = { ["EN"] = "Acquire 100 Promotion Points"; }; </v>
      </c>
      <c r="AY465" t="str">
        <f t="shared" si="237"/>
        <v/>
      </c>
      <c r="AZ465" t="str">
        <f t="shared" si="238"/>
        <v>};</v>
      </c>
    </row>
    <row r="466" spans="1:52" x14ac:dyDescent="0.25">
      <c r="A466">
        <v>1879302976</v>
      </c>
      <c r="B466">
        <v>283</v>
      </c>
      <c r="C466" t="s">
        <v>496</v>
      </c>
      <c r="D466" t="s">
        <v>26</v>
      </c>
      <c r="J466">
        <v>0</v>
      </c>
      <c r="M466" t="s">
        <v>498</v>
      </c>
      <c r="O466">
        <v>0</v>
      </c>
      <c r="T466" t="str">
        <f t="shared" si="211"/>
        <v>[465] = {["ID"] = 1879302976; }; -- Promotion Points 2</v>
      </c>
      <c r="U466" s="1" t="str">
        <f t="shared" si="212"/>
        <v>[465] = {["ID"] = 1879302976; ["SAVE_INDEX"] = 283; ["TYPE"] =  6;                       ["SUBTYPE"] =   0;                        ["VXP"] = 0; ["LP"] =  0; ["REP"] = 0; ["FACTION"] = 1; ["TIER"] = 0;                      ["NAME"] = { ["EN"] = "Promotion Points 2"; }; ["SUMMARY"] = { ["EN"] = "Acquire 200 Promotion Points"; }; };</v>
      </c>
      <c r="V466">
        <f t="shared" si="213"/>
        <v>465</v>
      </c>
      <c r="W466" t="str">
        <f t="shared" si="214"/>
        <v>[465] = {</v>
      </c>
      <c r="X466" t="str">
        <f t="shared" si="215"/>
        <v xml:space="preserve">["ID"] = 1879302976; </v>
      </c>
      <c r="Y466" t="str">
        <f t="shared" si="216"/>
        <v xml:space="preserve">["ID"] = 1879302976; </v>
      </c>
      <c r="Z466" t="str">
        <f t="shared" si="217"/>
        <v/>
      </c>
      <c r="AA466" t="str">
        <f t="shared" si="218"/>
        <v/>
      </c>
      <c r="AB466" s="1" t="str">
        <f t="shared" si="219"/>
        <v xml:space="preserve">["SAVE_INDEX"] = 283; </v>
      </c>
      <c r="AC466">
        <f>VLOOKUP(D466,Type!A$2:B$16,2,FALSE)</f>
        <v>6</v>
      </c>
      <c r="AD466" t="str">
        <f t="shared" si="220"/>
        <v xml:space="preserve">["TYPE"] =  6; </v>
      </c>
      <c r="AE466" t="str">
        <f t="shared" si="221"/>
        <v xml:space="preserve">                      </v>
      </c>
      <c r="AF466" t="str">
        <f>IF(AND(F466="Class",NOT(ISBLANK(E466))),VLOOKUP(E466,Class!A$1:B$12,2,FALSE),"")</f>
        <v/>
      </c>
      <c r="AG466" t="str">
        <f>IF(AND(F466="Vocation",NOT(ISBLANK(E466))),VLOOKUP(E466,Vocation!A$1:B$8,2,FALSE),"")</f>
        <v/>
      </c>
      <c r="AH466" t="str">
        <f>IF(
  LEN(AF466)=0,
    IF(
    LEN(AG466)=0,
    "  0",
    CONCATENATE(REPT(" ",Vocation!B$12-LEN(AG466)),AG466)),
  CONCATENATE(REPT(" ",Vocation!B$12-LEN(AF466)),AF466))</f>
        <v xml:space="preserve">  0</v>
      </c>
      <c r="AI466" t="str">
        <f t="shared" si="222"/>
        <v xml:space="preserve">["SUBTYPE"] =   0; </v>
      </c>
      <c r="AJ466" t="str">
        <f t="shared" si="223"/>
        <v xml:space="preserve">                       </v>
      </c>
      <c r="AK466" t="str">
        <f t="shared" si="224"/>
        <v>0</v>
      </c>
      <c r="AL466" t="str">
        <f t="shared" si="225"/>
        <v xml:space="preserve">["VXP"] = 0; </v>
      </c>
      <c r="AM466" t="str">
        <f t="shared" si="226"/>
        <v>0</v>
      </c>
      <c r="AN466" t="str">
        <f t="shared" si="227"/>
        <v xml:space="preserve">["LP"] =  0; </v>
      </c>
      <c r="AO466" t="str">
        <f t="shared" si="228"/>
        <v>0</v>
      </c>
      <c r="AP466" t="str">
        <f t="shared" si="229"/>
        <v xml:space="preserve">["REP"] = 0; </v>
      </c>
      <c r="AQ466">
        <f>IF(LEN(L466)&gt;0,VLOOKUP(L466,Faction!A$2:B$77,2,FALSE),1)</f>
        <v>1</v>
      </c>
      <c r="AR466" t="str">
        <f t="shared" si="230"/>
        <v xml:space="preserve">["FACTION"] = 1; </v>
      </c>
      <c r="AS466" t="str">
        <f t="shared" si="231"/>
        <v xml:space="preserve">["TIER"] = 0; </v>
      </c>
      <c r="AT466" t="str">
        <f t="shared" si="232"/>
        <v xml:space="preserve">                     </v>
      </c>
      <c r="AU466" t="str">
        <f t="shared" si="233"/>
        <v/>
      </c>
      <c r="AV466" t="str">
        <f t="shared" si="234"/>
        <v xml:space="preserve">["NAME"] = { ["EN"] = "Promotion Points 2"; }; </v>
      </c>
      <c r="AW466" t="str">
        <f t="shared" si="235"/>
        <v/>
      </c>
      <c r="AX466" t="str">
        <f t="shared" si="236"/>
        <v xml:space="preserve">["SUMMARY"] = { ["EN"] = "Acquire 200 Promotion Points"; }; </v>
      </c>
      <c r="AY466" t="str">
        <f t="shared" si="237"/>
        <v/>
      </c>
      <c r="AZ466" t="str">
        <f t="shared" si="238"/>
        <v>};</v>
      </c>
    </row>
    <row r="467" spans="1:52" x14ac:dyDescent="0.25">
      <c r="A467">
        <v>1879204654</v>
      </c>
      <c r="B467">
        <v>284</v>
      </c>
      <c r="C467" t="s">
        <v>499</v>
      </c>
      <c r="D467" t="s">
        <v>25</v>
      </c>
      <c r="E467" t="s">
        <v>506</v>
      </c>
      <c r="F467" t="s">
        <v>517</v>
      </c>
      <c r="I467" t="s">
        <v>512</v>
      </c>
      <c r="N467" t="s">
        <v>515</v>
      </c>
      <c r="O467">
        <v>0</v>
      </c>
      <c r="T467" t="str">
        <f t="shared" si="211"/>
        <v>[466] = {["ID"] = 1879204654; }; -- Vocation: Armourer -- Tier 1 (Armourer)</v>
      </c>
      <c r="U467" s="1" t="str">
        <f t="shared" si="212"/>
        <v>[466] = {["ID"] = 1879204654; ["SAVE_INDEX"] = 284; ["TYPE"] =  3; ["CRV"] = "Vocation"; ["SUBTYPE"] =   7;                        ["VXP"] = 0; ["LP"] =  0; ["REP"] = 0; ["FACTION"] = 1; ["TIER"] = 0;                      ["NAME"] = { ["EN"] = "Vocation: Armourer -- Tier 1"; }; ["LORE"] = { ["EN"] = "You must complete all the tutorial quests associated with the Armourer Vocation in order to earn this Deed."; }; ["TITLE"] = { ["EN"] = "Student of Metalwork"; }; };</v>
      </c>
      <c r="V467">
        <f t="shared" si="213"/>
        <v>466</v>
      </c>
      <c r="W467" t="str">
        <f t="shared" si="214"/>
        <v>[466] = {</v>
      </c>
      <c r="X467" t="str">
        <f t="shared" si="215"/>
        <v xml:space="preserve">["ID"] = 1879204654; </v>
      </c>
      <c r="Y467" t="str">
        <f t="shared" si="216"/>
        <v xml:space="preserve">["ID"] = 1879204654; </v>
      </c>
      <c r="Z467" t="str">
        <f t="shared" si="217"/>
        <v/>
      </c>
      <c r="AA467" t="str">
        <f t="shared" si="218"/>
        <v xml:space="preserve"> (Armourer)</v>
      </c>
      <c r="AB467" s="1" t="str">
        <f t="shared" si="219"/>
        <v xml:space="preserve">["SAVE_INDEX"] = 284; </v>
      </c>
      <c r="AC467">
        <f>VLOOKUP(D467,Type!A$2:B$16,2,FALSE)</f>
        <v>3</v>
      </c>
      <c r="AD467" t="str">
        <f t="shared" si="220"/>
        <v xml:space="preserve">["TYPE"] =  3; </v>
      </c>
      <c r="AE467" t="str">
        <f t="shared" si="221"/>
        <v xml:space="preserve">["CRV"] = "Vocation"; </v>
      </c>
      <c r="AF467" t="str">
        <f>IF(AND(F467="Class",NOT(ISBLANK(E467))),VLOOKUP(E467,Class!A$1:B$12,2,FALSE),"")</f>
        <v/>
      </c>
      <c r="AG467">
        <f>IF(AND(F467="Vocation",NOT(ISBLANK(E467))),VLOOKUP(E467,Vocation!A$1:B$8,2,FALSE),"")</f>
        <v>7</v>
      </c>
      <c r="AH467" t="str">
        <f>IF(
  LEN(AF467)=0,
    IF(
    LEN(AG467)=0,
    "  0",
    CONCATENATE(REPT(" ",Vocation!B$12-LEN(AG467)),AG467)),
  CONCATENATE(REPT(" ",Vocation!B$12-LEN(AF467)),AF467))</f>
        <v xml:space="preserve">  7</v>
      </c>
      <c r="AI467" t="str">
        <f t="shared" si="222"/>
        <v xml:space="preserve">["SUBTYPE"] =   7; </v>
      </c>
      <c r="AJ467" t="str">
        <f t="shared" si="223"/>
        <v xml:space="preserve">                       </v>
      </c>
      <c r="AK467" t="str">
        <f t="shared" si="224"/>
        <v>0</v>
      </c>
      <c r="AL467" t="str">
        <f t="shared" si="225"/>
        <v xml:space="preserve">["VXP"] = 0; </v>
      </c>
      <c r="AM467" t="str">
        <f t="shared" si="226"/>
        <v>0</v>
      </c>
      <c r="AN467" t="str">
        <f t="shared" si="227"/>
        <v xml:space="preserve">["LP"] =  0; </v>
      </c>
      <c r="AO467" t="str">
        <f t="shared" si="228"/>
        <v>0</v>
      </c>
      <c r="AP467" t="str">
        <f t="shared" si="229"/>
        <v xml:space="preserve">["REP"] = 0; </v>
      </c>
      <c r="AQ467">
        <f>IF(LEN(L467)&gt;0,VLOOKUP(L467,Faction!A$2:B$77,2,FALSE),1)</f>
        <v>1</v>
      </c>
      <c r="AR467" t="str">
        <f t="shared" si="230"/>
        <v xml:space="preserve">["FACTION"] = 1; </v>
      </c>
      <c r="AS467" t="str">
        <f t="shared" si="231"/>
        <v xml:space="preserve">["TIER"] = 0; </v>
      </c>
      <c r="AT467" t="str">
        <f t="shared" si="232"/>
        <v xml:space="preserve">                     </v>
      </c>
      <c r="AU467" t="str">
        <f t="shared" si="233"/>
        <v/>
      </c>
      <c r="AV467" t="str">
        <f t="shared" si="234"/>
        <v xml:space="preserve">["NAME"] = { ["EN"] = "Vocation: Armourer -- Tier 1"; }; </v>
      </c>
      <c r="AW467" t="str">
        <f t="shared" si="235"/>
        <v xml:space="preserve">["LORE"] = { ["EN"] = "You must complete all the tutorial quests associated with the Armourer Vocation in order to earn this Deed."; }; </v>
      </c>
      <c r="AX467" t="str">
        <f t="shared" si="236"/>
        <v/>
      </c>
      <c r="AY467" t="str">
        <f t="shared" si="237"/>
        <v xml:space="preserve">["TITLE"] = { ["EN"] = "Student of Metalwork"; }; </v>
      </c>
      <c r="AZ467" t="str">
        <f t="shared" si="238"/>
        <v>};</v>
      </c>
    </row>
    <row r="468" spans="1:52" x14ac:dyDescent="0.25">
      <c r="A468">
        <v>1879204609</v>
      </c>
      <c r="B468">
        <v>285</v>
      </c>
      <c r="C468" t="s">
        <v>500</v>
      </c>
      <c r="D468" t="s">
        <v>25</v>
      </c>
      <c r="E468" t="s">
        <v>507</v>
      </c>
      <c r="F468" t="s">
        <v>517</v>
      </c>
      <c r="I468" t="s">
        <v>513</v>
      </c>
      <c r="N468" t="s">
        <v>516</v>
      </c>
      <c r="O468">
        <v>0</v>
      </c>
      <c r="T468" t="str">
        <f t="shared" si="211"/>
        <v>[467] = {["ID"] = 1879204609; }; -- Vocation: Armsman -- Tier 1 (Armsman)</v>
      </c>
      <c r="U468" s="1" t="str">
        <f t="shared" si="212"/>
        <v>[467] = {["ID"] = 1879204609; ["SAVE_INDEX"] = 285; ["TYPE"] =  3; ["CRV"] = "Vocation"; ["SUBTYPE"] =   5;                        ["VXP"] = 0; ["LP"] =  0; ["REP"] = 0; ["FACTION"] = 1; ["TIER"] = 0;                      ["NAME"] = { ["EN"] = "Vocation: Armsman -- Tier 1"; }; ["LORE"] = { ["EN"] = "You must complete all the tutorial quests associated with the Armsman Vocation in order to earn this Deed."; }; ["TITLE"] = { ["EN"] = "Apprentice of Blades"; }; };</v>
      </c>
      <c r="V468">
        <f t="shared" si="213"/>
        <v>467</v>
      </c>
      <c r="W468" t="str">
        <f t="shared" si="214"/>
        <v>[467] = {</v>
      </c>
      <c r="X468" t="str">
        <f t="shared" si="215"/>
        <v xml:space="preserve">["ID"] = 1879204609; </v>
      </c>
      <c r="Y468" t="str">
        <f t="shared" si="216"/>
        <v xml:space="preserve">["ID"] = 1879204609; </v>
      </c>
      <c r="Z468" t="str">
        <f t="shared" si="217"/>
        <v/>
      </c>
      <c r="AA468" t="str">
        <f t="shared" si="218"/>
        <v xml:space="preserve"> (Armsman)</v>
      </c>
      <c r="AB468" s="1" t="str">
        <f t="shared" si="219"/>
        <v xml:space="preserve">["SAVE_INDEX"] = 285; </v>
      </c>
      <c r="AC468">
        <f>VLOOKUP(D468,Type!A$2:B$16,2,FALSE)</f>
        <v>3</v>
      </c>
      <c r="AD468" t="str">
        <f t="shared" si="220"/>
        <v xml:space="preserve">["TYPE"] =  3; </v>
      </c>
      <c r="AE468" t="str">
        <f t="shared" si="221"/>
        <v xml:space="preserve">["CRV"] = "Vocation"; </v>
      </c>
      <c r="AF468" t="str">
        <f>IF(AND(F468="Class",NOT(ISBLANK(E468))),VLOOKUP(E468,Class!A$1:B$12,2,FALSE),"")</f>
        <v/>
      </c>
      <c r="AG468">
        <f>IF(AND(F468="Vocation",NOT(ISBLANK(E468))),VLOOKUP(E468,Vocation!A$1:B$8,2,FALSE),"")</f>
        <v>5</v>
      </c>
      <c r="AH468" t="str">
        <f>IF(
  LEN(AF468)=0,
    IF(
    LEN(AG468)=0,
    "  0",
    CONCATENATE(REPT(" ",Vocation!B$12-LEN(AG468)),AG468)),
  CONCATENATE(REPT(" ",Vocation!B$12-LEN(AF468)),AF468))</f>
        <v xml:space="preserve">  5</v>
      </c>
      <c r="AI468" t="str">
        <f t="shared" si="222"/>
        <v xml:space="preserve">["SUBTYPE"] =   5; </v>
      </c>
      <c r="AJ468" t="str">
        <f t="shared" si="223"/>
        <v xml:space="preserve">                       </v>
      </c>
      <c r="AK468" t="str">
        <f t="shared" si="224"/>
        <v>0</v>
      </c>
      <c r="AL468" t="str">
        <f t="shared" si="225"/>
        <v xml:space="preserve">["VXP"] = 0; </v>
      </c>
      <c r="AM468" t="str">
        <f t="shared" si="226"/>
        <v>0</v>
      </c>
      <c r="AN468" t="str">
        <f t="shared" si="227"/>
        <v xml:space="preserve">["LP"] =  0; </v>
      </c>
      <c r="AO468" t="str">
        <f t="shared" si="228"/>
        <v>0</v>
      </c>
      <c r="AP468" t="str">
        <f t="shared" si="229"/>
        <v xml:space="preserve">["REP"] = 0; </v>
      </c>
      <c r="AQ468">
        <f>IF(LEN(L468)&gt;0,VLOOKUP(L468,Faction!A$2:B$77,2,FALSE),1)</f>
        <v>1</v>
      </c>
      <c r="AR468" t="str">
        <f t="shared" si="230"/>
        <v xml:space="preserve">["FACTION"] = 1; </v>
      </c>
      <c r="AS468" t="str">
        <f t="shared" si="231"/>
        <v xml:space="preserve">["TIER"] = 0; </v>
      </c>
      <c r="AT468" t="str">
        <f t="shared" si="232"/>
        <v xml:space="preserve">                     </v>
      </c>
      <c r="AU468" t="str">
        <f t="shared" si="233"/>
        <v/>
      </c>
      <c r="AV468" t="str">
        <f t="shared" si="234"/>
        <v xml:space="preserve">["NAME"] = { ["EN"] = "Vocation: Armsman -- Tier 1"; }; </v>
      </c>
      <c r="AW468" t="str">
        <f t="shared" si="235"/>
        <v xml:space="preserve">["LORE"] = { ["EN"] = "You must complete all the tutorial quests associated with the Armsman Vocation in order to earn this Deed."; }; </v>
      </c>
      <c r="AX468" t="str">
        <f t="shared" si="236"/>
        <v/>
      </c>
      <c r="AY468" t="str">
        <f t="shared" si="237"/>
        <v xml:space="preserve">["TITLE"] = { ["EN"] = "Apprentice of Blades"; }; </v>
      </c>
      <c r="AZ468" t="str">
        <f t="shared" si="238"/>
        <v>};</v>
      </c>
    </row>
    <row r="469" spans="1:52" x14ac:dyDescent="0.25">
      <c r="A469">
        <v>1879204640</v>
      </c>
      <c r="B469">
        <v>286</v>
      </c>
      <c r="C469" t="s">
        <v>501</v>
      </c>
      <c r="D469" t="s">
        <v>25</v>
      </c>
      <c r="E469" t="s">
        <v>25</v>
      </c>
      <c r="F469" t="s">
        <v>517</v>
      </c>
      <c r="I469" t="s">
        <v>514</v>
      </c>
      <c r="N469" t="s">
        <v>2046</v>
      </c>
      <c r="O469">
        <v>0</v>
      </c>
      <c r="T469" t="str">
        <f t="shared" si="211"/>
        <v>[468] = {["ID"] = 1879204640; }; -- Vocation: Explorer -- Tier 1 (Explorer)</v>
      </c>
      <c r="U469" s="1" t="str">
        <f t="shared" si="212"/>
        <v>[468] = {["ID"] = 1879204640; ["SAVE_INDEX"] = 286; ["TYPE"] =  3; ["CRV"] = "Vocation"; ["SUBTYPE"] =   1;                        ["VXP"] = 0; ["LP"] =  0; ["REP"] = 0; ["FACTION"] = 1; ["TIER"] = 0;                      ["NAME"] = { ["EN"] = "Vocation: Explorer -- Tier 1"; }; ["LORE"] = { ["EN"] = "You must complete all of the tutorial quests associated with the Explorer Vocation in order to earn this Deed."; }; ["TITLE"] = { ["EN"] = "Easily Lost"; }; };</v>
      </c>
      <c r="V469">
        <f t="shared" si="213"/>
        <v>468</v>
      </c>
      <c r="W469" t="str">
        <f t="shared" si="214"/>
        <v>[468] = {</v>
      </c>
      <c r="X469" t="str">
        <f t="shared" si="215"/>
        <v xml:space="preserve">["ID"] = 1879204640; </v>
      </c>
      <c r="Y469" t="str">
        <f t="shared" si="216"/>
        <v xml:space="preserve">["ID"] = 1879204640; </v>
      </c>
      <c r="Z469" t="str">
        <f t="shared" si="217"/>
        <v/>
      </c>
      <c r="AA469" t="str">
        <f t="shared" si="218"/>
        <v xml:space="preserve"> (Explorer)</v>
      </c>
      <c r="AB469" s="1" t="str">
        <f t="shared" si="219"/>
        <v xml:space="preserve">["SAVE_INDEX"] = 286; </v>
      </c>
      <c r="AC469">
        <f>VLOOKUP(D469,Type!A$2:B$16,2,FALSE)</f>
        <v>3</v>
      </c>
      <c r="AD469" t="str">
        <f t="shared" si="220"/>
        <v xml:space="preserve">["TYPE"] =  3; </v>
      </c>
      <c r="AE469" t="str">
        <f t="shared" si="221"/>
        <v xml:space="preserve">["CRV"] = "Vocation"; </v>
      </c>
      <c r="AF469" t="str">
        <f>IF(AND(F469="Class",NOT(ISBLANK(E469))),VLOOKUP(E469,Class!A$1:B$12,2,FALSE),"")</f>
        <v/>
      </c>
      <c r="AG469">
        <f>IF(AND(F469="Vocation",NOT(ISBLANK(E469))),VLOOKUP(E469,Vocation!A$1:B$8,2,FALSE),"")</f>
        <v>1</v>
      </c>
      <c r="AH469" t="str">
        <f>IF(
  LEN(AF469)=0,
    IF(
    LEN(AG469)=0,
    "  0",
    CONCATENATE(REPT(" ",Vocation!B$12-LEN(AG469)),AG469)),
  CONCATENATE(REPT(" ",Vocation!B$12-LEN(AF469)),AF469))</f>
        <v xml:space="preserve">  1</v>
      </c>
      <c r="AI469" t="str">
        <f t="shared" si="222"/>
        <v xml:space="preserve">["SUBTYPE"] =   1; </v>
      </c>
      <c r="AJ469" t="str">
        <f t="shared" si="223"/>
        <v xml:space="preserve">                       </v>
      </c>
      <c r="AK469" t="str">
        <f t="shared" si="224"/>
        <v>0</v>
      </c>
      <c r="AL469" t="str">
        <f t="shared" si="225"/>
        <v xml:space="preserve">["VXP"] = 0; </v>
      </c>
      <c r="AM469" t="str">
        <f t="shared" si="226"/>
        <v>0</v>
      </c>
      <c r="AN469" t="str">
        <f t="shared" si="227"/>
        <v xml:space="preserve">["LP"] =  0; </v>
      </c>
      <c r="AO469" t="str">
        <f t="shared" si="228"/>
        <v>0</v>
      </c>
      <c r="AP469" t="str">
        <f t="shared" si="229"/>
        <v xml:space="preserve">["REP"] = 0; </v>
      </c>
      <c r="AQ469">
        <f>IF(LEN(L469)&gt;0,VLOOKUP(L469,Faction!A$2:B$77,2,FALSE),1)</f>
        <v>1</v>
      </c>
      <c r="AR469" t="str">
        <f t="shared" si="230"/>
        <v xml:space="preserve">["FACTION"] = 1; </v>
      </c>
      <c r="AS469" t="str">
        <f t="shared" si="231"/>
        <v xml:space="preserve">["TIER"] = 0; </v>
      </c>
      <c r="AT469" t="str">
        <f t="shared" si="232"/>
        <v xml:space="preserve">                     </v>
      </c>
      <c r="AU469" t="str">
        <f t="shared" si="233"/>
        <v/>
      </c>
      <c r="AV469" t="str">
        <f t="shared" si="234"/>
        <v xml:space="preserve">["NAME"] = { ["EN"] = "Vocation: Explorer -- Tier 1"; }; </v>
      </c>
      <c r="AW469" t="str">
        <f t="shared" si="235"/>
        <v xml:space="preserve">["LORE"] = { ["EN"] = "You must complete all of the tutorial quests associated with the Explorer Vocation in order to earn this Deed."; }; </v>
      </c>
      <c r="AX469" t="str">
        <f t="shared" si="236"/>
        <v/>
      </c>
      <c r="AY469" t="str">
        <f t="shared" si="237"/>
        <v xml:space="preserve">["TITLE"] = { ["EN"] = "Easily Lost"; }; </v>
      </c>
      <c r="AZ469" t="str">
        <f t="shared" si="238"/>
        <v>};</v>
      </c>
    </row>
    <row r="470" spans="1:52" x14ac:dyDescent="0.25">
      <c r="A470">
        <v>1879204655</v>
      </c>
      <c r="B470">
        <v>287</v>
      </c>
      <c r="C470" t="s">
        <v>502</v>
      </c>
      <c r="D470" t="s">
        <v>25</v>
      </c>
      <c r="E470" t="s">
        <v>508</v>
      </c>
      <c r="F470" t="s">
        <v>517</v>
      </c>
      <c r="I470" t="s">
        <v>519</v>
      </c>
      <c r="N470" t="s">
        <v>518</v>
      </c>
      <c r="O470">
        <v>0</v>
      </c>
      <c r="T470" t="str">
        <f t="shared" si="211"/>
        <v>[469] = {["ID"] = 1879204655; }; -- Vocation: Historian -- Tier 1 (Historian)</v>
      </c>
      <c r="U470" s="1" t="str">
        <f t="shared" si="212"/>
        <v>[469] = {["ID"] = 1879204655; ["SAVE_INDEX"] = 287; ["TYPE"] =  3; ["CRV"] = "Vocation"; ["SUBTYPE"] =   4;                        ["VXP"] = 0; ["LP"] =  0; ["REP"] = 0; ["FACTION"] = 1; ["TIER"] = 0;                      ["NAME"] = { ["EN"] = "Vocation: Historian -- Tier 1"; }; ["LORE"] = { ["EN"] = "You must complete all the tutorial quests associated with the Historian Vocation in order to earn this Deed."; }; ["TITLE"] = { ["EN"] = "Student of the Past"; }; };</v>
      </c>
      <c r="V470">
        <f t="shared" si="213"/>
        <v>469</v>
      </c>
      <c r="W470" t="str">
        <f t="shared" si="214"/>
        <v>[469] = {</v>
      </c>
      <c r="X470" t="str">
        <f t="shared" si="215"/>
        <v xml:space="preserve">["ID"] = 1879204655; </v>
      </c>
      <c r="Y470" t="str">
        <f t="shared" si="216"/>
        <v xml:space="preserve">["ID"] = 1879204655; </v>
      </c>
      <c r="Z470" t="str">
        <f t="shared" si="217"/>
        <v/>
      </c>
      <c r="AA470" t="str">
        <f t="shared" si="218"/>
        <v xml:space="preserve"> (Historian)</v>
      </c>
      <c r="AB470" s="1" t="str">
        <f t="shared" si="219"/>
        <v xml:space="preserve">["SAVE_INDEX"] = 287; </v>
      </c>
      <c r="AC470">
        <f>VLOOKUP(D470,Type!A$2:B$16,2,FALSE)</f>
        <v>3</v>
      </c>
      <c r="AD470" t="str">
        <f t="shared" si="220"/>
        <v xml:space="preserve">["TYPE"] =  3; </v>
      </c>
      <c r="AE470" t="str">
        <f t="shared" si="221"/>
        <v xml:space="preserve">["CRV"] = "Vocation"; </v>
      </c>
      <c r="AF470" t="str">
        <f>IF(AND(F470="Class",NOT(ISBLANK(E470))),VLOOKUP(E470,Class!A$1:B$12,2,FALSE),"")</f>
        <v/>
      </c>
      <c r="AG470">
        <f>IF(AND(F470="Vocation",NOT(ISBLANK(E470))),VLOOKUP(E470,Vocation!A$1:B$8,2,FALSE),"")</f>
        <v>4</v>
      </c>
      <c r="AH470" t="str">
        <f>IF(
  LEN(AF470)=0,
    IF(
    LEN(AG470)=0,
    "  0",
    CONCATENATE(REPT(" ",Vocation!B$12-LEN(AG470)),AG470)),
  CONCATENATE(REPT(" ",Vocation!B$12-LEN(AF470)),AF470))</f>
        <v xml:space="preserve">  4</v>
      </c>
      <c r="AI470" t="str">
        <f t="shared" si="222"/>
        <v xml:space="preserve">["SUBTYPE"] =   4; </v>
      </c>
      <c r="AJ470" t="str">
        <f t="shared" si="223"/>
        <v xml:space="preserve">                       </v>
      </c>
      <c r="AK470" t="str">
        <f t="shared" si="224"/>
        <v>0</v>
      </c>
      <c r="AL470" t="str">
        <f t="shared" si="225"/>
        <v xml:space="preserve">["VXP"] = 0; </v>
      </c>
      <c r="AM470" t="str">
        <f t="shared" si="226"/>
        <v>0</v>
      </c>
      <c r="AN470" t="str">
        <f t="shared" si="227"/>
        <v xml:space="preserve">["LP"] =  0; </v>
      </c>
      <c r="AO470" t="str">
        <f t="shared" si="228"/>
        <v>0</v>
      </c>
      <c r="AP470" t="str">
        <f t="shared" si="229"/>
        <v xml:space="preserve">["REP"] = 0; </v>
      </c>
      <c r="AQ470">
        <f>IF(LEN(L470)&gt;0,VLOOKUP(L470,Faction!A$2:B$77,2,FALSE),1)</f>
        <v>1</v>
      </c>
      <c r="AR470" t="str">
        <f t="shared" si="230"/>
        <v xml:space="preserve">["FACTION"] = 1; </v>
      </c>
      <c r="AS470" t="str">
        <f t="shared" si="231"/>
        <v xml:space="preserve">["TIER"] = 0; </v>
      </c>
      <c r="AT470" t="str">
        <f t="shared" si="232"/>
        <v xml:space="preserve">                     </v>
      </c>
      <c r="AU470" t="str">
        <f t="shared" si="233"/>
        <v/>
      </c>
      <c r="AV470" t="str">
        <f t="shared" si="234"/>
        <v xml:space="preserve">["NAME"] = { ["EN"] = "Vocation: Historian -- Tier 1"; }; </v>
      </c>
      <c r="AW470" t="str">
        <f t="shared" si="235"/>
        <v xml:space="preserve">["LORE"] = { ["EN"] = "You must complete all the tutorial quests associated with the Historian Vocation in order to earn this Deed."; }; </v>
      </c>
      <c r="AX470" t="str">
        <f t="shared" si="236"/>
        <v/>
      </c>
      <c r="AY470" t="str">
        <f t="shared" si="237"/>
        <v xml:space="preserve">["TITLE"] = { ["EN"] = "Student of the Past"; }; </v>
      </c>
      <c r="AZ470" t="str">
        <f t="shared" si="238"/>
        <v>};</v>
      </c>
    </row>
    <row r="471" spans="1:52" x14ac:dyDescent="0.25">
      <c r="A471">
        <v>1879204657</v>
      </c>
      <c r="B471">
        <v>288</v>
      </c>
      <c r="C471" t="s">
        <v>503</v>
      </c>
      <c r="D471" t="s">
        <v>25</v>
      </c>
      <c r="E471" t="s">
        <v>509</v>
      </c>
      <c r="F471" t="s">
        <v>517</v>
      </c>
      <c r="I471" t="s">
        <v>520</v>
      </c>
      <c r="N471" t="s">
        <v>521</v>
      </c>
      <c r="O471">
        <v>0</v>
      </c>
      <c r="T471" t="str">
        <f t="shared" si="211"/>
        <v>[470] = {["ID"] = 1879204657; }; -- Vocation: Tinker -- Tier 1 (Tinker)</v>
      </c>
      <c r="U471" s="1" t="str">
        <f t="shared" si="212"/>
        <v>[470] = {["ID"] = 1879204657; ["SAVE_INDEX"] = 288; ["TYPE"] =  3; ["CRV"] = "Vocation"; ["SUBTYPE"] =   2;                        ["VXP"] = 0; ["LP"] =  0; ["REP"] = 0; ["FACTION"] = 1; ["TIER"] = 0;                      ["NAME"] = { ["EN"] = "Vocation: Tinker -- Tier 1"; }; ["LORE"] = { ["EN"] = "You must complete all the tutorial quests associated with the Tinker Vocation in order to earn this Deed."; }; ["TITLE"] = { ["EN"] = "Handyman"; }; };</v>
      </c>
      <c r="V471">
        <f t="shared" si="213"/>
        <v>470</v>
      </c>
      <c r="W471" t="str">
        <f t="shared" si="214"/>
        <v>[470] = {</v>
      </c>
      <c r="X471" t="str">
        <f t="shared" si="215"/>
        <v xml:space="preserve">["ID"] = 1879204657; </v>
      </c>
      <c r="Y471" t="str">
        <f t="shared" si="216"/>
        <v xml:space="preserve">["ID"] = 1879204657; </v>
      </c>
      <c r="Z471" t="str">
        <f t="shared" si="217"/>
        <v/>
      </c>
      <c r="AA471" t="str">
        <f t="shared" si="218"/>
        <v xml:space="preserve"> (Tinker)</v>
      </c>
      <c r="AB471" s="1" t="str">
        <f t="shared" si="219"/>
        <v xml:space="preserve">["SAVE_INDEX"] = 288; </v>
      </c>
      <c r="AC471">
        <f>VLOOKUP(D471,Type!A$2:B$16,2,FALSE)</f>
        <v>3</v>
      </c>
      <c r="AD471" t="str">
        <f t="shared" si="220"/>
        <v xml:space="preserve">["TYPE"] =  3; </v>
      </c>
      <c r="AE471" t="str">
        <f t="shared" si="221"/>
        <v xml:space="preserve">["CRV"] = "Vocation"; </v>
      </c>
      <c r="AF471" t="str">
        <f>IF(AND(F471="Class",NOT(ISBLANK(E471))),VLOOKUP(E471,Class!A$1:B$12,2,FALSE),"")</f>
        <v/>
      </c>
      <c r="AG471">
        <f>IF(AND(F471="Vocation",NOT(ISBLANK(E471))),VLOOKUP(E471,Vocation!A$1:B$8,2,FALSE),"")</f>
        <v>2</v>
      </c>
      <c r="AH471" t="str">
        <f>IF(
  LEN(AF471)=0,
    IF(
    LEN(AG471)=0,
    "  0",
    CONCATENATE(REPT(" ",Vocation!B$12-LEN(AG471)),AG471)),
  CONCATENATE(REPT(" ",Vocation!B$12-LEN(AF471)),AF471))</f>
        <v xml:space="preserve">  2</v>
      </c>
      <c r="AI471" t="str">
        <f t="shared" si="222"/>
        <v xml:space="preserve">["SUBTYPE"] =   2; </v>
      </c>
      <c r="AJ471" t="str">
        <f t="shared" si="223"/>
        <v xml:space="preserve">                       </v>
      </c>
      <c r="AK471" t="str">
        <f t="shared" si="224"/>
        <v>0</v>
      </c>
      <c r="AL471" t="str">
        <f t="shared" si="225"/>
        <v xml:space="preserve">["VXP"] = 0; </v>
      </c>
      <c r="AM471" t="str">
        <f t="shared" si="226"/>
        <v>0</v>
      </c>
      <c r="AN471" t="str">
        <f t="shared" si="227"/>
        <v xml:space="preserve">["LP"] =  0; </v>
      </c>
      <c r="AO471" t="str">
        <f t="shared" si="228"/>
        <v>0</v>
      </c>
      <c r="AP471" t="str">
        <f t="shared" si="229"/>
        <v xml:space="preserve">["REP"] = 0; </v>
      </c>
      <c r="AQ471">
        <f>IF(LEN(L471)&gt;0,VLOOKUP(L471,Faction!A$2:B$77,2,FALSE),1)</f>
        <v>1</v>
      </c>
      <c r="AR471" t="str">
        <f t="shared" si="230"/>
        <v xml:space="preserve">["FACTION"] = 1; </v>
      </c>
      <c r="AS471" t="str">
        <f t="shared" si="231"/>
        <v xml:space="preserve">["TIER"] = 0; </v>
      </c>
      <c r="AT471" t="str">
        <f t="shared" si="232"/>
        <v xml:space="preserve">                     </v>
      </c>
      <c r="AU471" t="str">
        <f t="shared" si="233"/>
        <v/>
      </c>
      <c r="AV471" t="str">
        <f t="shared" si="234"/>
        <v xml:space="preserve">["NAME"] = { ["EN"] = "Vocation: Tinker -- Tier 1"; }; </v>
      </c>
      <c r="AW471" t="str">
        <f t="shared" si="235"/>
        <v xml:space="preserve">["LORE"] = { ["EN"] = "You must complete all the tutorial quests associated with the Tinker Vocation in order to earn this Deed."; }; </v>
      </c>
      <c r="AX471" t="str">
        <f t="shared" si="236"/>
        <v/>
      </c>
      <c r="AY471" t="str">
        <f t="shared" si="237"/>
        <v xml:space="preserve">["TITLE"] = { ["EN"] = "Handyman"; }; </v>
      </c>
      <c r="AZ471" t="str">
        <f t="shared" si="238"/>
        <v>};</v>
      </c>
    </row>
    <row r="472" spans="1:52" x14ac:dyDescent="0.25">
      <c r="A472">
        <v>1879204652</v>
      </c>
      <c r="B472">
        <v>289</v>
      </c>
      <c r="C472" t="s">
        <v>504</v>
      </c>
      <c r="D472" t="s">
        <v>25</v>
      </c>
      <c r="E472" t="s">
        <v>510</v>
      </c>
      <c r="F472" t="s">
        <v>517</v>
      </c>
      <c r="I472" t="s">
        <v>523</v>
      </c>
      <c r="N472" t="s">
        <v>522</v>
      </c>
      <c r="O472">
        <v>0</v>
      </c>
      <c r="T472" t="str">
        <f t="shared" si="211"/>
        <v>[471] = {["ID"] = 1879204652; }; -- Vocation: Woodsman -- Tier 1 (Woodsman)</v>
      </c>
      <c r="U472" s="1" t="str">
        <f t="shared" si="212"/>
        <v>[471] = {["ID"] = 1879204652; ["SAVE_INDEX"] = 289; ["TYPE"] =  3; ["CRV"] = "Vocation"; ["SUBTYPE"] =   6;                        ["VXP"] = 0; ["LP"] =  0; ["REP"] = 0; ["FACTION"] = 1; ["TIER"] = 0;                      ["NAME"] = { ["EN"] = "Vocation: Woodsman -- Tier 1"; }; ["LORE"] = { ["EN"] = "You must complete all the tutorial quests associated with the Woodsman Vocation in order to earn this Deed."; }; ["TITLE"] = { ["EN"] = "Student of the Woods"; }; };</v>
      </c>
      <c r="V472">
        <f t="shared" si="213"/>
        <v>471</v>
      </c>
      <c r="W472" t="str">
        <f t="shared" si="214"/>
        <v>[471] = {</v>
      </c>
      <c r="X472" t="str">
        <f t="shared" si="215"/>
        <v xml:space="preserve">["ID"] = 1879204652; </v>
      </c>
      <c r="Y472" t="str">
        <f t="shared" si="216"/>
        <v xml:space="preserve">["ID"] = 1879204652; </v>
      </c>
      <c r="Z472" t="str">
        <f t="shared" si="217"/>
        <v/>
      </c>
      <c r="AA472" t="str">
        <f t="shared" si="218"/>
        <v xml:space="preserve"> (Woodsman)</v>
      </c>
      <c r="AB472" s="1" t="str">
        <f t="shared" si="219"/>
        <v xml:space="preserve">["SAVE_INDEX"] = 289; </v>
      </c>
      <c r="AC472">
        <f>VLOOKUP(D472,Type!A$2:B$16,2,FALSE)</f>
        <v>3</v>
      </c>
      <c r="AD472" t="str">
        <f t="shared" si="220"/>
        <v xml:space="preserve">["TYPE"] =  3; </v>
      </c>
      <c r="AE472" t="str">
        <f t="shared" si="221"/>
        <v xml:space="preserve">["CRV"] = "Vocation"; </v>
      </c>
      <c r="AF472" t="str">
        <f>IF(AND(F472="Class",NOT(ISBLANK(E472))),VLOOKUP(E472,Class!A$1:B$12,2,FALSE),"")</f>
        <v/>
      </c>
      <c r="AG472">
        <f>IF(AND(F472="Vocation",NOT(ISBLANK(E472))),VLOOKUP(E472,Vocation!A$1:B$8,2,FALSE),"")</f>
        <v>6</v>
      </c>
      <c r="AH472" t="str">
        <f>IF(
  LEN(AF472)=0,
    IF(
    LEN(AG472)=0,
    "  0",
    CONCATENATE(REPT(" ",Vocation!B$12-LEN(AG472)),AG472)),
  CONCATENATE(REPT(" ",Vocation!B$12-LEN(AF472)),AF472))</f>
        <v xml:space="preserve">  6</v>
      </c>
      <c r="AI472" t="str">
        <f t="shared" si="222"/>
        <v xml:space="preserve">["SUBTYPE"] =   6; </v>
      </c>
      <c r="AJ472" t="str">
        <f t="shared" si="223"/>
        <v xml:space="preserve">                       </v>
      </c>
      <c r="AK472" t="str">
        <f t="shared" si="224"/>
        <v>0</v>
      </c>
      <c r="AL472" t="str">
        <f t="shared" si="225"/>
        <v xml:space="preserve">["VXP"] = 0; </v>
      </c>
      <c r="AM472" t="str">
        <f t="shared" si="226"/>
        <v>0</v>
      </c>
      <c r="AN472" t="str">
        <f t="shared" si="227"/>
        <v xml:space="preserve">["LP"] =  0; </v>
      </c>
      <c r="AO472" t="str">
        <f t="shared" si="228"/>
        <v>0</v>
      </c>
      <c r="AP472" t="str">
        <f t="shared" si="229"/>
        <v xml:space="preserve">["REP"] = 0; </v>
      </c>
      <c r="AQ472">
        <f>IF(LEN(L472)&gt;0,VLOOKUP(L472,Faction!A$2:B$77,2,FALSE),1)</f>
        <v>1</v>
      </c>
      <c r="AR472" t="str">
        <f t="shared" si="230"/>
        <v xml:space="preserve">["FACTION"] = 1; </v>
      </c>
      <c r="AS472" t="str">
        <f t="shared" si="231"/>
        <v xml:space="preserve">["TIER"] = 0; </v>
      </c>
      <c r="AT472" t="str">
        <f t="shared" si="232"/>
        <v xml:space="preserve">                     </v>
      </c>
      <c r="AU472" t="str">
        <f t="shared" si="233"/>
        <v/>
      </c>
      <c r="AV472" t="str">
        <f t="shared" si="234"/>
        <v xml:space="preserve">["NAME"] = { ["EN"] = "Vocation: Woodsman -- Tier 1"; }; </v>
      </c>
      <c r="AW472" t="str">
        <f t="shared" si="235"/>
        <v xml:space="preserve">["LORE"] = { ["EN"] = "You must complete all the tutorial quests associated with the Woodsman Vocation in order to earn this Deed."; }; </v>
      </c>
      <c r="AX472" t="str">
        <f t="shared" si="236"/>
        <v/>
      </c>
      <c r="AY472" t="str">
        <f t="shared" si="237"/>
        <v xml:space="preserve">["TITLE"] = { ["EN"] = "Student of the Woods"; }; </v>
      </c>
      <c r="AZ472" t="str">
        <f t="shared" si="238"/>
        <v>};</v>
      </c>
    </row>
    <row r="473" spans="1:52" x14ac:dyDescent="0.25">
      <c r="A473">
        <v>1879204656</v>
      </c>
      <c r="B473">
        <v>290</v>
      </c>
      <c r="C473" t="s">
        <v>505</v>
      </c>
      <c r="D473" t="s">
        <v>25</v>
      </c>
      <c r="E473" t="s">
        <v>511</v>
      </c>
      <c r="F473" t="s">
        <v>517</v>
      </c>
      <c r="I473" t="s">
        <v>525</v>
      </c>
      <c r="N473" t="s">
        <v>524</v>
      </c>
      <c r="O473">
        <v>0</v>
      </c>
      <c r="T473" t="str">
        <f t="shared" si="211"/>
        <v>[472] = {["ID"] = 1879204656; }; -- Vocation: Yeoman -- Tier 1 (Yeoman)</v>
      </c>
      <c r="U473" s="1" t="str">
        <f t="shared" si="212"/>
        <v>[472] = {["ID"] = 1879204656; ["SAVE_INDEX"] = 290; ["TYPE"] =  3; ["CRV"] = "Vocation"; ["SUBTYPE"] =   3;                        ["VXP"] = 0; ["LP"] =  0; ["REP"] = 0; ["FACTION"] = 1; ["TIER"] = 0;                      ["NAME"] = { ["EN"] = "Vocation: Yeoman -- Tier 1"; }; ["LORE"] = { ["EN"] = "You must complete all the tutorial quests associated with the Yeoman Vocation in order to earn this Deed."; }; ["TITLE"] = { ["EN"] = "Drudger"; }; };</v>
      </c>
      <c r="V473">
        <f t="shared" si="213"/>
        <v>472</v>
      </c>
      <c r="W473" t="str">
        <f t="shared" si="214"/>
        <v>[472] = {</v>
      </c>
      <c r="X473" t="str">
        <f t="shared" si="215"/>
        <v xml:space="preserve">["ID"] = 1879204656; </v>
      </c>
      <c r="Y473" t="str">
        <f t="shared" si="216"/>
        <v xml:space="preserve">["ID"] = 1879204656; </v>
      </c>
      <c r="Z473" t="str">
        <f t="shared" si="217"/>
        <v/>
      </c>
      <c r="AA473" t="str">
        <f t="shared" si="218"/>
        <v xml:space="preserve"> (Yeoman)</v>
      </c>
      <c r="AB473" s="1" t="str">
        <f t="shared" si="219"/>
        <v xml:space="preserve">["SAVE_INDEX"] = 290; </v>
      </c>
      <c r="AC473">
        <f>VLOOKUP(D473,Type!A$2:B$16,2,FALSE)</f>
        <v>3</v>
      </c>
      <c r="AD473" t="str">
        <f t="shared" si="220"/>
        <v xml:space="preserve">["TYPE"] =  3; </v>
      </c>
      <c r="AE473" t="str">
        <f t="shared" si="221"/>
        <v xml:space="preserve">["CRV"] = "Vocation"; </v>
      </c>
      <c r="AF473" t="str">
        <f>IF(AND(F473="Class",NOT(ISBLANK(E473))),VLOOKUP(E473,Class!A$1:B$12,2,FALSE),"")</f>
        <v/>
      </c>
      <c r="AG473">
        <f>IF(AND(F473="Vocation",NOT(ISBLANK(E473))),VLOOKUP(E473,Vocation!A$1:B$8,2,FALSE),"")</f>
        <v>3</v>
      </c>
      <c r="AH473" t="str">
        <f>IF(
  LEN(AF473)=0,
    IF(
    LEN(AG473)=0,
    "  0",
    CONCATENATE(REPT(" ",Vocation!B$12-LEN(AG473)),AG473)),
  CONCATENATE(REPT(" ",Vocation!B$12-LEN(AF473)),AF473))</f>
        <v xml:space="preserve">  3</v>
      </c>
      <c r="AI473" t="str">
        <f t="shared" si="222"/>
        <v xml:space="preserve">["SUBTYPE"] =   3; </v>
      </c>
      <c r="AJ473" t="str">
        <f t="shared" si="223"/>
        <v xml:space="preserve">                       </v>
      </c>
      <c r="AK473" t="str">
        <f t="shared" si="224"/>
        <v>0</v>
      </c>
      <c r="AL473" t="str">
        <f t="shared" si="225"/>
        <v xml:space="preserve">["VXP"] = 0; </v>
      </c>
      <c r="AM473" t="str">
        <f t="shared" si="226"/>
        <v>0</v>
      </c>
      <c r="AN473" t="str">
        <f t="shared" si="227"/>
        <v xml:space="preserve">["LP"] =  0; </v>
      </c>
      <c r="AO473" t="str">
        <f t="shared" si="228"/>
        <v>0</v>
      </c>
      <c r="AP473" t="str">
        <f t="shared" si="229"/>
        <v xml:space="preserve">["REP"] = 0; </v>
      </c>
      <c r="AQ473">
        <f>IF(LEN(L473)&gt;0,VLOOKUP(L473,Faction!A$2:B$77,2,FALSE),1)</f>
        <v>1</v>
      </c>
      <c r="AR473" t="str">
        <f t="shared" si="230"/>
        <v xml:space="preserve">["FACTION"] = 1; </v>
      </c>
      <c r="AS473" t="str">
        <f t="shared" si="231"/>
        <v xml:space="preserve">["TIER"] = 0; </v>
      </c>
      <c r="AT473" t="str">
        <f t="shared" si="232"/>
        <v xml:space="preserve">                     </v>
      </c>
      <c r="AU473" t="str">
        <f t="shared" si="233"/>
        <v/>
      </c>
      <c r="AV473" t="str">
        <f t="shared" si="234"/>
        <v xml:space="preserve">["NAME"] = { ["EN"] = "Vocation: Yeoman -- Tier 1"; }; </v>
      </c>
      <c r="AW473" t="str">
        <f t="shared" si="235"/>
        <v xml:space="preserve">["LORE"] = { ["EN"] = "You must complete all the tutorial quests associated with the Yeoman Vocation in order to earn this Deed."; }; </v>
      </c>
      <c r="AX473" t="str">
        <f t="shared" si="236"/>
        <v/>
      </c>
      <c r="AY473" t="str">
        <f t="shared" si="237"/>
        <v xml:space="preserve">["TITLE"] = { ["EN"] = "Drudger"; }; </v>
      </c>
      <c r="AZ473" t="str">
        <f t="shared" si="238"/>
        <v>};</v>
      </c>
    </row>
    <row r="474" spans="1:52" x14ac:dyDescent="0.25">
      <c r="A474">
        <v>1879453271</v>
      </c>
      <c r="B474">
        <v>446</v>
      </c>
      <c r="C474" t="s">
        <v>3443</v>
      </c>
      <c r="D474" t="s">
        <v>22</v>
      </c>
      <c r="M474" t="s">
        <v>3444</v>
      </c>
      <c r="O474">
        <v>0</v>
      </c>
      <c r="P474">
        <v>50</v>
      </c>
      <c r="T474" t="str">
        <f t="shared" si="211"/>
        <v>[473] = {["ID"] = 1879453271; }; -- Delvings: Introduction</v>
      </c>
      <c r="U474" s="1" t="str">
        <f t="shared" si="212"/>
        <v>[473] = {["ID"] = 1879453271; ["SAVE_INDEX"] = 446; ["TYPE"] =  8;                       ["SUBTYPE"] =   0;                        ["VXP"] = 0; ["LP"] =  0; ["REP"] = 0; ["FACTION"] = 1; ["TIER"] = 0; ["MIN_LVL"] =  "50"; ["NAME"] = { ["EN"] = "Delvings: Introduction"; }; ["SUMMARY"] = { ["EN"] = "Advance to a high enough level for deeper delvings"; }; };</v>
      </c>
      <c r="V474">
        <f t="shared" si="213"/>
        <v>473</v>
      </c>
      <c r="W474" t="str">
        <f t="shared" si="214"/>
        <v>[473] = {</v>
      </c>
      <c r="X474" t="str">
        <f t="shared" si="215"/>
        <v xml:space="preserve">["ID"] = 1879453271; </v>
      </c>
      <c r="Y474" t="str">
        <f t="shared" si="216"/>
        <v xml:space="preserve">["ID"] = 1879453271; </v>
      </c>
      <c r="Z474" t="str">
        <f t="shared" si="217"/>
        <v/>
      </c>
      <c r="AA474" t="str">
        <f t="shared" si="218"/>
        <v/>
      </c>
      <c r="AB474" s="1" t="str">
        <f t="shared" si="219"/>
        <v xml:space="preserve">["SAVE_INDEX"] = 446; </v>
      </c>
      <c r="AC474">
        <f>VLOOKUP(D474,Type!A$2:B$16,2,FALSE)</f>
        <v>8</v>
      </c>
      <c r="AD474" t="str">
        <f t="shared" si="220"/>
        <v xml:space="preserve">["TYPE"] =  8; </v>
      </c>
      <c r="AE474" t="str">
        <f t="shared" si="221"/>
        <v xml:space="preserve">                      </v>
      </c>
      <c r="AF474" t="str">
        <f>IF(AND(F474="Class",NOT(ISBLANK(E474))),VLOOKUP(E474,Class!A$1:B$12,2,FALSE),"")</f>
        <v/>
      </c>
      <c r="AG474" t="str">
        <f>IF(AND(F474="Vocation",NOT(ISBLANK(E474))),VLOOKUP(E474,Vocation!A$1:B$8,2,FALSE),"")</f>
        <v/>
      </c>
      <c r="AH474" t="str">
        <f>IF(
  LEN(AF474)=0,
    IF(
    LEN(AG474)=0,
    "  0",
    CONCATENATE(REPT(" ",Vocation!B$12-LEN(AG474)),AG474)),
  CONCATENATE(REPT(" ",Vocation!B$12-LEN(AF474)),AF474))</f>
        <v xml:space="preserve">  0</v>
      </c>
      <c r="AI474" t="str">
        <f t="shared" si="222"/>
        <v xml:space="preserve">["SUBTYPE"] =   0; </v>
      </c>
      <c r="AJ474" t="str">
        <f t="shared" si="223"/>
        <v xml:space="preserve">                       </v>
      </c>
      <c r="AK474" t="str">
        <f t="shared" si="224"/>
        <v>0</v>
      </c>
      <c r="AL474" t="str">
        <f t="shared" si="225"/>
        <v xml:space="preserve">["VXP"] = 0; </v>
      </c>
      <c r="AM474" t="str">
        <f t="shared" si="226"/>
        <v>0</v>
      </c>
      <c r="AN474" t="str">
        <f t="shared" si="227"/>
        <v xml:space="preserve">["LP"] =  0; </v>
      </c>
      <c r="AO474" t="str">
        <f t="shared" si="228"/>
        <v>0</v>
      </c>
      <c r="AP474" t="str">
        <f t="shared" si="229"/>
        <v xml:space="preserve">["REP"] = 0; </v>
      </c>
      <c r="AQ474">
        <f>IF(LEN(L474)&gt;0,VLOOKUP(L474,Faction!A$2:B$77,2,FALSE),1)</f>
        <v>1</v>
      </c>
      <c r="AR474" t="str">
        <f t="shared" si="230"/>
        <v xml:space="preserve">["FACTION"] = 1; </v>
      </c>
      <c r="AS474" t="str">
        <f t="shared" si="231"/>
        <v xml:space="preserve">["TIER"] = 0; </v>
      </c>
      <c r="AT474" t="str">
        <f t="shared" si="232"/>
        <v xml:space="preserve">["MIN_LVL"] =  "50"; </v>
      </c>
      <c r="AU474" t="str">
        <f t="shared" si="233"/>
        <v/>
      </c>
      <c r="AV474" t="str">
        <f t="shared" si="234"/>
        <v xml:space="preserve">["NAME"] = { ["EN"] = "Delvings: Introduction"; }; </v>
      </c>
      <c r="AW474" t="str">
        <f t="shared" si="235"/>
        <v/>
      </c>
      <c r="AX474" t="str">
        <f t="shared" si="236"/>
        <v xml:space="preserve">["SUMMARY"] = { ["EN"] = "Advance to a high enough level for deeper delvings"; }; </v>
      </c>
      <c r="AY474" t="str">
        <f t="shared" si="237"/>
        <v/>
      </c>
      <c r="AZ474" t="str">
        <f t="shared" si="238"/>
        <v>};</v>
      </c>
    </row>
    <row r="475" spans="1:52" x14ac:dyDescent="0.25">
      <c r="A475">
        <v>1879450105</v>
      </c>
      <c r="B475">
        <v>447</v>
      </c>
      <c r="C475" t="s">
        <v>3445</v>
      </c>
      <c r="D475" t="s">
        <v>22</v>
      </c>
      <c r="M475" t="s">
        <v>3447</v>
      </c>
      <c r="N475" t="s">
        <v>3446</v>
      </c>
      <c r="O475">
        <v>0</v>
      </c>
      <c r="P475">
        <v>46</v>
      </c>
      <c r="T475" t="str">
        <f t="shared" si="211"/>
        <v>[474] = {["ID"] = 1879450105; }; -- On to Moria</v>
      </c>
      <c r="U475" s="1" t="str">
        <f t="shared" si="212"/>
        <v>[474] = {["ID"] = 1879450105; ["SAVE_INDEX"] = 447; ["TYPE"] =  8;                       ["SUBTYPE"] =   0;                        ["VXP"] = 0; ["LP"] =  0; ["REP"] = 0; ["FACTION"] = 1; ["TIER"] = 0; ["MIN_LVL"] =  "46"; ["NAME"] = { ["EN"] = "On to Moria"; }; ["LORE"] = { ["EN"] = "A final award for achieving level 51 has been mailed to you by an unknown benefactor."; }; ["SUMMARY"] = { ["EN"] = "Achieve level 51"; }; };</v>
      </c>
      <c r="V475">
        <f t="shared" si="213"/>
        <v>474</v>
      </c>
      <c r="W475" t="str">
        <f t="shared" si="214"/>
        <v>[474] = {</v>
      </c>
      <c r="X475" t="str">
        <f t="shared" si="215"/>
        <v xml:space="preserve">["ID"] = 1879450105; </v>
      </c>
      <c r="Y475" t="str">
        <f t="shared" si="216"/>
        <v xml:space="preserve">["ID"] = 1879450105; </v>
      </c>
      <c r="Z475" t="str">
        <f t="shared" si="217"/>
        <v/>
      </c>
      <c r="AA475" t="str">
        <f t="shared" si="218"/>
        <v/>
      </c>
      <c r="AB475" s="1" t="str">
        <f t="shared" si="219"/>
        <v xml:space="preserve">["SAVE_INDEX"] = 447; </v>
      </c>
      <c r="AC475">
        <f>VLOOKUP(D475,Type!A$2:B$16,2,FALSE)</f>
        <v>8</v>
      </c>
      <c r="AD475" t="str">
        <f t="shared" si="220"/>
        <v xml:space="preserve">["TYPE"] =  8; </v>
      </c>
      <c r="AE475" t="str">
        <f t="shared" si="221"/>
        <v xml:space="preserve">                      </v>
      </c>
      <c r="AF475" t="str">
        <f>IF(AND(F475="Class",NOT(ISBLANK(E475))),VLOOKUP(E475,Class!A$1:B$12,2,FALSE),"")</f>
        <v/>
      </c>
      <c r="AG475" t="str">
        <f>IF(AND(F475="Vocation",NOT(ISBLANK(E475))),VLOOKUP(E475,Vocation!A$1:B$8,2,FALSE),"")</f>
        <v/>
      </c>
      <c r="AH475" t="str">
        <f>IF(
  LEN(AF475)=0,
    IF(
    LEN(AG475)=0,
    "  0",
    CONCATENATE(REPT(" ",Vocation!B$12-LEN(AG475)),AG475)),
  CONCATENATE(REPT(" ",Vocation!B$12-LEN(AF475)),AF475))</f>
        <v xml:space="preserve">  0</v>
      </c>
      <c r="AI475" t="str">
        <f t="shared" si="222"/>
        <v xml:space="preserve">["SUBTYPE"] =   0; </v>
      </c>
      <c r="AJ475" t="str">
        <f t="shared" si="223"/>
        <v xml:space="preserve">                       </v>
      </c>
      <c r="AK475" t="str">
        <f t="shared" si="224"/>
        <v>0</v>
      </c>
      <c r="AL475" t="str">
        <f t="shared" si="225"/>
        <v xml:space="preserve">["VXP"] = 0; </v>
      </c>
      <c r="AM475" t="str">
        <f t="shared" si="226"/>
        <v>0</v>
      </c>
      <c r="AN475" t="str">
        <f t="shared" si="227"/>
        <v xml:space="preserve">["LP"] =  0; </v>
      </c>
      <c r="AO475" t="str">
        <f t="shared" si="228"/>
        <v>0</v>
      </c>
      <c r="AP475" t="str">
        <f t="shared" si="229"/>
        <v xml:space="preserve">["REP"] = 0; </v>
      </c>
      <c r="AQ475">
        <f>IF(LEN(L475)&gt;0,VLOOKUP(L475,Faction!A$2:B$77,2,FALSE),1)</f>
        <v>1</v>
      </c>
      <c r="AR475" t="str">
        <f t="shared" si="230"/>
        <v xml:space="preserve">["FACTION"] = 1; </v>
      </c>
      <c r="AS475" t="str">
        <f t="shared" si="231"/>
        <v xml:space="preserve">["TIER"] = 0; </v>
      </c>
      <c r="AT475" t="str">
        <f t="shared" si="232"/>
        <v xml:space="preserve">["MIN_LVL"] =  "46"; </v>
      </c>
      <c r="AU475" t="str">
        <f t="shared" si="233"/>
        <v/>
      </c>
      <c r="AV475" t="str">
        <f t="shared" si="234"/>
        <v xml:space="preserve">["NAME"] = { ["EN"] = "On to Moria"; }; </v>
      </c>
      <c r="AW475" t="str">
        <f t="shared" si="235"/>
        <v xml:space="preserve">["LORE"] = { ["EN"] = "A final award for achieving level 51 has been mailed to you by an unknown benefactor."; }; </v>
      </c>
      <c r="AX475" t="str">
        <f t="shared" si="236"/>
        <v xml:space="preserve">["SUMMARY"] = { ["EN"] = "Achieve level 51"; }; </v>
      </c>
      <c r="AY475" t="str">
        <f t="shared" si="237"/>
        <v/>
      </c>
      <c r="AZ475" t="str">
        <f t="shared" si="238"/>
        <v>};</v>
      </c>
    </row>
    <row r="476" spans="1:52" x14ac:dyDescent="0.25">
      <c r="A476">
        <v>1879450096</v>
      </c>
      <c r="B476">
        <v>448</v>
      </c>
      <c r="C476" t="s">
        <v>3448</v>
      </c>
      <c r="D476" t="s">
        <v>22</v>
      </c>
      <c r="M476" t="s">
        <v>3450</v>
      </c>
      <c r="N476" t="s">
        <v>3449</v>
      </c>
      <c r="O476">
        <v>1</v>
      </c>
      <c r="P476">
        <v>45</v>
      </c>
      <c r="T476" t="str">
        <f t="shared" si="211"/>
        <v>[475] = {["ID"] = 1879450096; }; -- Level Fifty</v>
      </c>
      <c r="U476" s="1" t="str">
        <f t="shared" si="212"/>
        <v>[475] = {["ID"] = 1879450096; ["SAVE_INDEX"] = 448; ["TYPE"] =  8;                       ["SUBTYPE"] =   0;                        ["VXP"] = 0; ["LP"] =  0; ["REP"] = 0; ["FACTION"] = 1; ["TIER"] = 1; ["MIN_LVL"] =  "45"; ["NAME"] = { ["EN"] = "Level Fifty"; }; ["LORE"] = { ["EN"] = "An award for achieving level 50 has been mailed to you by an unknown benefactor."; }; ["SUMMARY"] = { ["EN"] = "Achieve level 50"; }; };</v>
      </c>
      <c r="V476">
        <f t="shared" si="213"/>
        <v>475</v>
      </c>
      <c r="W476" t="str">
        <f t="shared" si="214"/>
        <v>[475] = {</v>
      </c>
      <c r="X476" t="str">
        <f t="shared" si="215"/>
        <v xml:space="preserve">["ID"] = 1879450096; </v>
      </c>
      <c r="Y476" t="str">
        <f t="shared" si="216"/>
        <v xml:space="preserve">["ID"] = 1879450096; </v>
      </c>
      <c r="Z476" t="str">
        <f t="shared" si="217"/>
        <v/>
      </c>
      <c r="AA476" t="str">
        <f t="shared" si="218"/>
        <v/>
      </c>
      <c r="AB476" s="1" t="str">
        <f t="shared" si="219"/>
        <v xml:space="preserve">["SAVE_INDEX"] = 448; </v>
      </c>
      <c r="AC476">
        <f>VLOOKUP(D476,Type!A$2:B$16,2,FALSE)</f>
        <v>8</v>
      </c>
      <c r="AD476" t="str">
        <f t="shared" si="220"/>
        <v xml:space="preserve">["TYPE"] =  8; </v>
      </c>
      <c r="AE476" t="str">
        <f t="shared" si="221"/>
        <v xml:space="preserve">                      </v>
      </c>
      <c r="AF476" t="str">
        <f>IF(AND(F476="Class",NOT(ISBLANK(E476))),VLOOKUP(E476,Class!A$1:B$12,2,FALSE),"")</f>
        <v/>
      </c>
      <c r="AG476" t="str">
        <f>IF(AND(F476="Vocation",NOT(ISBLANK(E476))),VLOOKUP(E476,Vocation!A$1:B$8,2,FALSE),"")</f>
        <v/>
      </c>
      <c r="AH476" t="str">
        <f>IF(
  LEN(AF476)=0,
    IF(
    LEN(AG476)=0,
    "  0",
    CONCATENATE(REPT(" ",Vocation!B$12-LEN(AG476)),AG476)),
  CONCATENATE(REPT(" ",Vocation!B$12-LEN(AF476)),AF476))</f>
        <v xml:space="preserve">  0</v>
      </c>
      <c r="AI476" t="str">
        <f t="shared" si="222"/>
        <v xml:space="preserve">["SUBTYPE"] =   0; </v>
      </c>
      <c r="AJ476" t="str">
        <f t="shared" si="223"/>
        <v xml:space="preserve">                       </v>
      </c>
      <c r="AK476" t="str">
        <f t="shared" si="224"/>
        <v>0</v>
      </c>
      <c r="AL476" t="str">
        <f t="shared" si="225"/>
        <v xml:space="preserve">["VXP"] = 0; </v>
      </c>
      <c r="AM476" t="str">
        <f t="shared" si="226"/>
        <v>0</v>
      </c>
      <c r="AN476" t="str">
        <f t="shared" si="227"/>
        <v xml:space="preserve">["LP"] =  0; </v>
      </c>
      <c r="AO476" t="str">
        <f t="shared" si="228"/>
        <v>0</v>
      </c>
      <c r="AP476" t="str">
        <f t="shared" si="229"/>
        <v xml:space="preserve">["REP"] = 0; </v>
      </c>
      <c r="AQ476">
        <f>IF(LEN(L476)&gt;0,VLOOKUP(L476,Faction!A$2:B$77,2,FALSE),1)</f>
        <v>1</v>
      </c>
      <c r="AR476" t="str">
        <f t="shared" si="230"/>
        <v xml:space="preserve">["FACTION"] = 1; </v>
      </c>
      <c r="AS476" t="str">
        <f t="shared" si="231"/>
        <v xml:space="preserve">["TIER"] = 1; </v>
      </c>
      <c r="AT476" t="str">
        <f t="shared" si="232"/>
        <v xml:space="preserve">["MIN_LVL"] =  "45"; </v>
      </c>
      <c r="AU476" t="str">
        <f t="shared" si="233"/>
        <v/>
      </c>
      <c r="AV476" t="str">
        <f t="shared" si="234"/>
        <v xml:space="preserve">["NAME"] = { ["EN"] = "Level Fifty"; }; </v>
      </c>
      <c r="AW476" t="str">
        <f t="shared" si="235"/>
        <v xml:space="preserve">["LORE"] = { ["EN"] = "An award for achieving level 50 has been mailed to you by an unknown benefactor."; }; </v>
      </c>
      <c r="AX476" t="str">
        <f t="shared" si="236"/>
        <v xml:space="preserve">["SUMMARY"] = { ["EN"] = "Achieve level 50"; }; </v>
      </c>
      <c r="AY476" t="str">
        <f t="shared" si="237"/>
        <v/>
      </c>
      <c r="AZ476" t="str">
        <f t="shared" si="238"/>
        <v>};</v>
      </c>
    </row>
    <row r="477" spans="1:52" x14ac:dyDescent="0.25">
      <c r="A477">
        <v>1879450103</v>
      </c>
      <c r="B477">
        <v>449</v>
      </c>
      <c r="C477" t="s">
        <v>3451</v>
      </c>
      <c r="D477" t="s">
        <v>22</v>
      </c>
      <c r="M477" t="s">
        <v>3453</v>
      </c>
      <c r="N477" t="s">
        <v>3452</v>
      </c>
      <c r="O477">
        <v>2</v>
      </c>
      <c r="P477">
        <v>35</v>
      </c>
      <c r="T477" t="str">
        <f t="shared" si="211"/>
        <v>[476] = {["ID"] = 1879450103; }; -- Level Fourty</v>
      </c>
      <c r="U477" s="1" t="str">
        <f t="shared" si="212"/>
        <v>[476] = {["ID"] = 1879450103; ["SAVE_INDEX"] = 449; ["TYPE"] =  8;                       ["SUBTYPE"] =   0;                        ["VXP"] = 0; ["LP"] =  0; ["REP"] = 0; ["FACTION"] = 1; ["TIER"] = 2; ["MIN_LVL"] =  "35"; ["NAME"] = { ["EN"] = "Level Fourty"; }; ["LORE"] = { ["EN"] = "An award for achieving level 40 has been mailed to you by an unknown benefactor."; }; ["SUMMARY"] = { ["EN"] = "Achieve level 40"; }; };</v>
      </c>
      <c r="V477">
        <f t="shared" si="213"/>
        <v>476</v>
      </c>
      <c r="W477" t="str">
        <f t="shared" si="214"/>
        <v>[476] = {</v>
      </c>
      <c r="X477" t="str">
        <f t="shared" si="215"/>
        <v xml:space="preserve">["ID"] = 1879450103; </v>
      </c>
      <c r="Y477" t="str">
        <f t="shared" si="216"/>
        <v xml:space="preserve">["ID"] = 1879450103; </v>
      </c>
      <c r="Z477" t="str">
        <f t="shared" si="217"/>
        <v/>
      </c>
      <c r="AA477" t="str">
        <f t="shared" si="218"/>
        <v/>
      </c>
      <c r="AB477" s="1" t="str">
        <f t="shared" si="219"/>
        <v xml:space="preserve">["SAVE_INDEX"] = 449; </v>
      </c>
      <c r="AC477">
        <f>VLOOKUP(D477,Type!A$2:B$16,2,FALSE)</f>
        <v>8</v>
      </c>
      <c r="AD477" t="str">
        <f t="shared" si="220"/>
        <v xml:space="preserve">["TYPE"] =  8; </v>
      </c>
      <c r="AE477" t="str">
        <f t="shared" si="221"/>
        <v xml:space="preserve">                      </v>
      </c>
      <c r="AF477" t="str">
        <f>IF(AND(F477="Class",NOT(ISBLANK(E477))),VLOOKUP(E477,Class!A$1:B$12,2,FALSE),"")</f>
        <v/>
      </c>
      <c r="AG477" t="str">
        <f>IF(AND(F477="Vocation",NOT(ISBLANK(E477))),VLOOKUP(E477,Vocation!A$1:B$8,2,FALSE),"")</f>
        <v/>
      </c>
      <c r="AH477" t="str">
        <f>IF(
  LEN(AF477)=0,
    IF(
    LEN(AG477)=0,
    "  0",
    CONCATENATE(REPT(" ",Vocation!B$12-LEN(AG477)),AG477)),
  CONCATENATE(REPT(" ",Vocation!B$12-LEN(AF477)),AF477))</f>
        <v xml:space="preserve">  0</v>
      </c>
      <c r="AI477" t="str">
        <f t="shared" si="222"/>
        <v xml:space="preserve">["SUBTYPE"] =   0; </v>
      </c>
      <c r="AJ477" t="str">
        <f t="shared" si="223"/>
        <v xml:space="preserve">                       </v>
      </c>
      <c r="AK477" t="str">
        <f t="shared" si="224"/>
        <v>0</v>
      </c>
      <c r="AL477" t="str">
        <f t="shared" si="225"/>
        <v xml:space="preserve">["VXP"] = 0; </v>
      </c>
      <c r="AM477" t="str">
        <f t="shared" si="226"/>
        <v>0</v>
      </c>
      <c r="AN477" t="str">
        <f t="shared" si="227"/>
        <v xml:space="preserve">["LP"] =  0; </v>
      </c>
      <c r="AO477" t="str">
        <f t="shared" si="228"/>
        <v>0</v>
      </c>
      <c r="AP477" t="str">
        <f t="shared" si="229"/>
        <v xml:space="preserve">["REP"] = 0; </v>
      </c>
      <c r="AQ477">
        <f>IF(LEN(L477)&gt;0,VLOOKUP(L477,Faction!A$2:B$77,2,FALSE),1)</f>
        <v>1</v>
      </c>
      <c r="AR477" t="str">
        <f t="shared" si="230"/>
        <v xml:space="preserve">["FACTION"] = 1; </v>
      </c>
      <c r="AS477" t="str">
        <f t="shared" si="231"/>
        <v xml:space="preserve">["TIER"] = 2; </v>
      </c>
      <c r="AT477" t="str">
        <f t="shared" si="232"/>
        <v xml:space="preserve">["MIN_LVL"] =  "35"; </v>
      </c>
      <c r="AU477" t="str">
        <f t="shared" si="233"/>
        <v/>
      </c>
      <c r="AV477" t="str">
        <f t="shared" si="234"/>
        <v xml:space="preserve">["NAME"] = { ["EN"] = "Level Fourty"; }; </v>
      </c>
      <c r="AW477" t="str">
        <f t="shared" si="235"/>
        <v xml:space="preserve">["LORE"] = { ["EN"] = "An award for achieving level 40 has been mailed to you by an unknown benefactor."; }; </v>
      </c>
      <c r="AX477" t="str">
        <f t="shared" si="236"/>
        <v xml:space="preserve">["SUMMARY"] = { ["EN"] = "Achieve level 40"; }; </v>
      </c>
      <c r="AY477" t="str">
        <f t="shared" si="237"/>
        <v/>
      </c>
      <c r="AZ477" t="str">
        <f t="shared" si="238"/>
        <v>};</v>
      </c>
    </row>
    <row r="478" spans="1:52" x14ac:dyDescent="0.25">
      <c r="A478">
        <v>1879450101</v>
      </c>
      <c r="B478">
        <v>450</v>
      </c>
      <c r="C478" t="s">
        <v>3454</v>
      </c>
      <c r="D478" t="s">
        <v>22</v>
      </c>
      <c r="M478" t="s">
        <v>3455</v>
      </c>
      <c r="N478" t="s">
        <v>3456</v>
      </c>
      <c r="O478">
        <v>3</v>
      </c>
      <c r="P478">
        <v>25</v>
      </c>
      <c r="T478" t="str">
        <f t="shared" si="211"/>
        <v>[477] = {["ID"] = 1879450101; }; -- Level Thirty</v>
      </c>
      <c r="U478" s="1" t="str">
        <f t="shared" si="212"/>
        <v>[477] = {["ID"] = 1879450101; ["SAVE_INDEX"] = 450; ["TYPE"] =  8;                       ["SUBTYPE"] =   0;                        ["VXP"] = 0; ["LP"] =  0; ["REP"] = 0; ["FACTION"] = 1; ["TIER"] = 3; ["MIN_LVL"] =  "25"; ["NAME"] = { ["EN"] = "Level Thirty"; }; ["LORE"] = { ["EN"] = "An award for achieving level 30 has been mailed to you by an unknown benefactor."; }; ["SUMMARY"] = { ["EN"] = "Achieve level 30"; }; };</v>
      </c>
      <c r="V478">
        <f t="shared" si="213"/>
        <v>477</v>
      </c>
      <c r="W478" t="str">
        <f t="shared" si="214"/>
        <v>[477] = {</v>
      </c>
      <c r="X478" t="str">
        <f t="shared" si="215"/>
        <v xml:space="preserve">["ID"] = 1879450101; </v>
      </c>
      <c r="Y478" t="str">
        <f t="shared" si="216"/>
        <v xml:space="preserve">["ID"] = 1879450101; </v>
      </c>
      <c r="Z478" t="str">
        <f t="shared" si="217"/>
        <v/>
      </c>
      <c r="AA478" t="str">
        <f t="shared" si="218"/>
        <v/>
      </c>
      <c r="AB478" s="1" t="str">
        <f t="shared" si="219"/>
        <v xml:space="preserve">["SAVE_INDEX"] = 450; </v>
      </c>
      <c r="AC478">
        <f>VLOOKUP(D478,Type!A$2:B$16,2,FALSE)</f>
        <v>8</v>
      </c>
      <c r="AD478" t="str">
        <f t="shared" si="220"/>
        <v xml:space="preserve">["TYPE"] =  8; </v>
      </c>
      <c r="AE478" t="str">
        <f t="shared" si="221"/>
        <v xml:space="preserve">                      </v>
      </c>
      <c r="AF478" t="str">
        <f>IF(AND(F478="Class",NOT(ISBLANK(E478))),VLOOKUP(E478,Class!A$1:B$12,2,FALSE),"")</f>
        <v/>
      </c>
      <c r="AG478" t="str">
        <f>IF(AND(F478="Vocation",NOT(ISBLANK(E478))),VLOOKUP(E478,Vocation!A$1:B$8,2,FALSE),"")</f>
        <v/>
      </c>
      <c r="AH478" t="str">
        <f>IF(
  LEN(AF478)=0,
    IF(
    LEN(AG478)=0,
    "  0",
    CONCATENATE(REPT(" ",Vocation!B$12-LEN(AG478)),AG478)),
  CONCATENATE(REPT(" ",Vocation!B$12-LEN(AF478)),AF478))</f>
        <v xml:space="preserve">  0</v>
      </c>
      <c r="AI478" t="str">
        <f t="shared" si="222"/>
        <v xml:space="preserve">["SUBTYPE"] =   0; </v>
      </c>
      <c r="AJ478" t="str">
        <f t="shared" si="223"/>
        <v xml:space="preserve">                       </v>
      </c>
      <c r="AK478" t="str">
        <f t="shared" si="224"/>
        <v>0</v>
      </c>
      <c r="AL478" t="str">
        <f t="shared" si="225"/>
        <v xml:space="preserve">["VXP"] = 0; </v>
      </c>
      <c r="AM478" t="str">
        <f t="shared" si="226"/>
        <v>0</v>
      </c>
      <c r="AN478" t="str">
        <f t="shared" si="227"/>
        <v xml:space="preserve">["LP"] =  0; </v>
      </c>
      <c r="AO478" t="str">
        <f t="shared" si="228"/>
        <v>0</v>
      </c>
      <c r="AP478" t="str">
        <f t="shared" si="229"/>
        <v xml:space="preserve">["REP"] = 0; </v>
      </c>
      <c r="AQ478">
        <f>IF(LEN(L478)&gt;0,VLOOKUP(L478,Faction!A$2:B$77,2,FALSE),1)</f>
        <v>1</v>
      </c>
      <c r="AR478" t="str">
        <f t="shared" si="230"/>
        <v xml:space="preserve">["FACTION"] = 1; </v>
      </c>
      <c r="AS478" t="str">
        <f t="shared" si="231"/>
        <v xml:space="preserve">["TIER"] = 3; </v>
      </c>
      <c r="AT478" t="str">
        <f t="shared" si="232"/>
        <v xml:space="preserve">["MIN_LVL"] =  "25"; </v>
      </c>
      <c r="AU478" t="str">
        <f t="shared" si="233"/>
        <v/>
      </c>
      <c r="AV478" t="str">
        <f t="shared" si="234"/>
        <v xml:space="preserve">["NAME"] = { ["EN"] = "Level Thirty"; }; </v>
      </c>
      <c r="AW478" t="str">
        <f t="shared" si="235"/>
        <v xml:space="preserve">["LORE"] = { ["EN"] = "An award for achieving level 30 has been mailed to you by an unknown benefactor."; }; </v>
      </c>
      <c r="AX478" t="str">
        <f t="shared" si="236"/>
        <v xml:space="preserve">["SUMMARY"] = { ["EN"] = "Achieve level 30"; }; </v>
      </c>
      <c r="AY478" t="str">
        <f t="shared" si="237"/>
        <v/>
      </c>
      <c r="AZ478" t="str">
        <f t="shared" si="238"/>
        <v>};</v>
      </c>
    </row>
    <row r="479" spans="1:52" x14ac:dyDescent="0.25">
      <c r="A479">
        <v>1879450065</v>
      </c>
      <c r="B479">
        <v>451</v>
      </c>
      <c r="C479" t="s">
        <v>3457</v>
      </c>
      <c r="D479" t="s">
        <v>22</v>
      </c>
      <c r="M479" t="s">
        <v>3458</v>
      </c>
      <c r="N479" t="s">
        <v>3459</v>
      </c>
      <c r="O479">
        <v>4</v>
      </c>
      <c r="P479">
        <v>15</v>
      </c>
      <c r="T479" t="str">
        <f t="shared" si="211"/>
        <v>[478] = {["ID"] = 1879450065; }; -- Level Twenty</v>
      </c>
      <c r="U479" s="1" t="str">
        <f t="shared" si="212"/>
        <v>[478] = {["ID"] = 1879450065; ["SAVE_INDEX"] = 451; ["TYPE"] =  8;                       ["SUBTYPE"] =   0;                        ["VXP"] = 0; ["LP"] =  0; ["REP"] = 0; ["FACTION"] = 1; ["TIER"] = 4; ["MIN_LVL"] =  "15"; ["NAME"] = { ["EN"] = "Level Twenty"; }; ["LORE"] = { ["EN"] = "An award for achieving level 20 has been mailed to you by an unknown benefactor."; }; ["SUMMARY"] = { ["EN"] = "Achieve level 20"; }; };</v>
      </c>
      <c r="V479">
        <f t="shared" si="213"/>
        <v>478</v>
      </c>
      <c r="W479" t="str">
        <f t="shared" si="214"/>
        <v>[478] = {</v>
      </c>
      <c r="X479" t="str">
        <f t="shared" si="215"/>
        <v xml:space="preserve">["ID"] = 1879450065; </v>
      </c>
      <c r="Y479" t="str">
        <f t="shared" si="216"/>
        <v xml:space="preserve">["ID"] = 1879450065; </v>
      </c>
      <c r="Z479" t="str">
        <f t="shared" si="217"/>
        <v/>
      </c>
      <c r="AA479" t="str">
        <f t="shared" si="218"/>
        <v/>
      </c>
      <c r="AB479" s="1" t="str">
        <f t="shared" si="219"/>
        <v xml:space="preserve">["SAVE_INDEX"] = 451; </v>
      </c>
      <c r="AC479">
        <f>VLOOKUP(D479,Type!A$2:B$16,2,FALSE)</f>
        <v>8</v>
      </c>
      <c r="AD479" t="str">
        <f t="shared" si="220"/>
        <v xml:space="preserve">["TYPE"] =  8; </v>
      </c>
      <c r="AE479" t="str">
        <f t="shared" si="221"/>
        <v xml:space="preserve">                      </v>
      </c>
      <c r="AF479" t="str">
        <f>IF(AND(F479="Class",NOT(ISBLANK(E479))),VLOOKUP(E479,Class!A$1:B$12,2,FALSE),"")</f>
        <v/>
      </c>
      <c r="AG479" t="str">
        <f>IF(AND(F479="Vocation",NOT(ISBLANK(E479))),VLOOKUP(E479,Vocation!A$1:B$8,2,FALSE),"")</f>
        <v/>
      </c>
      <c r="AH479" t="str">
        <f>IF(
  LEN(AF479)=0,
    IF(
    LEN(AG479)=0,
    "  0",
    CONCATENATE(REPT(" ",Vocation!B$12-LEN(AG479)),AG479)),
  CONCATENATE(REPT(" ",Vocation!B$12-LEN(AF479)),AF479))</f>
        <v xml:space="preserve">  0</v>
      </c>
      <c r="AI479" t="str">
        <f t="shared" si="222"/>
        <v xml:space="preserve">["SUBTYPE"] =   0; </v>
      </c>
      <c r="AJ479" t="str">
        <f t="shared" si="223"/>
        <v xml:space="preserve">                       </v>
      </c>
      <c r="AK479" t="str">
        <f t="shared" si="224"/>
        <v>0</v>
      </c>
      <c r="AL479" t="str">
        <f t="shared" si="225"/>
        <v xml:space="preserve">["VXP"] = 0; </v>
      </c>
      <c r="AM479" t="str">
        <f t="shared" si="226"/>
        <v>0</v>
      </c>
      <c r="AN479" t="str">
        <f t="shared" si="227"/>
        <v xml:space="preserve">["LP"] =  0; </v>
      </c>
      <c r="AO479" t="str">
        <f t="shared" si="228"/>
        <v>0</v>
      </c>
      <c r="AP479" t="str">
        <f t="shared" si="229"/>
        <v xml:space="preserve">["REP"] = 0; </v>
      </c>
      <c r="AQ479">
        <f>IF(LEN(L479)&gt;0,VLOOKUP(L479,Faction!A$2:B$77,2,FALSE),1)</f>
        <v>1</v>
      </c>
      <c r="AR479" t="str">
        <f t="shared" si="230"/>
        <v xml:space="preserve">["FACTION"] = 1; </v>
      </c>
      <c r="AS479" t="str">
        <f t="shared" si="231"/>
        <v xml:space="preserve">["TIER"] = 4; </v>
      </c>
      <c r="AT479" t="str">
        <f t="shared" si="232"/>
        <v xml:space="preserve">["MIN_LVL"] =  "15"; </v>
      </c>
      <c r="AU479" t="str">
        <f t="shared" si="233"/>
        <v/>
      </c>
      <c r="AV479" t="str">
        <f t="shared" si="234"/>
        <v xml:space="preserve">["NAME"] = { ["EN"] = "Level Twenty"; }; </v>
      </c>
      <c r="AW479" t="str">
        <f t="shared" si="235"/>
        <v xml:space="preserve">["LORE"] = { ["EN"] = "An award for achieving level 20 has been mailed to you by an unknown benefactor."; }; </v>
      </c>
      <c r="AX479" t="str">
        <f t="shared" si="236"/>
        <v xml:space="preserve">["SUMMARY"] = { ["EN"] = "Achieve level 20"; }; </v>
      </c>
      <c r="AY479" t="str">
        <f t="shared" si="237"/>
        <v/>
      </c>
      <c r="AZ479" t="str">
        <f t="shared" si="238"/>
        <v>};</v>
      </c>
    </row>
    <row r="480" spans="1:52" x14ac:dyDescent="0.25">
      <c r="A480">
        <v>1879450064</v>
      </c>
      <c r="B480">
        <v>452</v>
      </c>
      <c r="C480" t="s">
        <v>3460</v>
      </c>
      <c r="D480" t="s">
        <v>22</v>
      </c>
      <c r="M480" t="s">
        <v>3462</v>
      </c>
      <c r="N480" t="s">
        <v>3461</v>
      </c>
      <c r="O480">
        <v>5</v>
      </c>
      <c r="P480">
        <v>11</v>
      </c>
      <c r="T480" t="str">
        <f t="shared" si="211"/>
        <v>[479] = {["ID"] = 1879450064; }; -- Level Fifteen</v>
      </c>
      <c r="U480" s="1" t="str">
        <f t="shared" si="212"/>
        <v>[479] = {["ID"] = 1879450064; ["SAVE_INDEX"] = 452; ["TYPE"] =  8;                       ["SUBTYPE"] =   0;                        ["VXP"] = 0; ["LP"] =  0; ["REP"] = 0; ["FACTION"] = 1; ["TIER"] = 5; ["MIN_LVL"] =  "11"; ["NAME"] = { ["EN"] = "Level Fifteen"; }; ["LORE"] = { ["EN"] = "An award for achieving level 15 has been mailed to you by an unknown benefactor."; }; ["SUMMARY"] = { ["EN"] = "Achieve level 15"; }; };</v>
      </c>
      <c r="V480">
        <f t="shared" si="213"/>
        <v>479</v>
      </c>
      <c r="W480" t="str">
        <f t="shared" si="214"/>
        <v>[479] = {</v>
      </c>
      <c r="X480" t="str">
        <f t="shared" si="215"/>
        <v xml:space="preserve">["ID"] = 1879450064; </v>
      </c>
      <c r="Y480" t="str">
        <f t="shared" si="216"/>
        <v xml:space="preserve">["ID"] = 1879450064; </v>
      </c>
      <c r="Z480" t="str">
        <f t="shared" si="217"/>
        <v/>
      </c>
      <c r="AA480" t="str">
        <f t="shared" si="218"/>
        <v/>
      </c>
      <c r="AB480" s="1" t="str">
        <f t="shared" si="219"/>
        <v xml:space="preserve">["SAVE_INDEX"] = 452; </v>
      </c>
      <c r="AC480">
        <f>VLOOKUP(D480,Type!A$2:B$16,2,FALSE)</f>
        <v>8</v>
      </c>
      <c r="AD480" t="str">
        <f t="shared" si="220"/>
        <v xml:space="preserve">["TYPE"] =  8; </v>
      </c>
      <c r="AE480" t="str">
        <f t="shared" si="221"/>
        <v xml:space="preserve">                      </v>
      </c>
      <c r="AF480" t="str">
        <f>IF(AND(F480="Class",NOT(ISBLANK(E480))),VLOOKUP(E480,Class!A$1:B$12,2,FALSE),"")</f>
        <v/>
      </c>
      <c r="AG480" t="str">
        <f>IF(AND(F480="Vocation",NOT(ISBLANK(E480))),VLOOKUP(E480,Vocation!A$1:B$8,2,FALSE),"")</f>
        <v/>
      </c>
      <c r="AH480" t="str">
        <f>IF(
  LEN(AF480)=0,
    IF(
    LEN(AG480)=0,
    "  0",
    CONCATENATE(REPT(" ",Vocation!B$12-LEN(AG480)),AG480)),
  CONCATENATE(REPT(" ",Vocation!B$12-LEN(AF480)),AF480))</f>
        <v xml:space="preserve">  0</v>
      </c>
      <c r="AI480" t="str">
        <f t="shared" si="222"/>
        <v xml:space="preserve">["SUBTYPE"] =   0; </v>
      </c>
      <c r="AJ480" t="str">
        <f t="shared" si="223"/>
        <v xml:space="preserve">                       </v>
      </c>
      <c r="AK480" t="str">
        <f t="shared" si="224"/>
        <v>0</v>
      </c>
      <c r="AL480" t="str">
        <f t="shared" si="225"/>
        <v xml:space="preserve">["VXP"] = 0; </v>
      </c>
      <c r="AM480" t="str">
        <f t="shared" si="226"/>
        <v>0</v>
      </c>
      <c r="AN480" t="str">
        <f t="shared" si="227"/>
        <v xml:space="preserve">["LP"] =  0; </v>
      </c>
      <c r="AO480" t="str">
        <f t="shared" si="228"/>
        <v>0</v>
      </c>
      <c r="AP480" t="str">
        <f t="shared" si="229"/>
        <v xml:space="preserve">["REP"] = 0; </v>
      </c>
      <c r="AQ480">
        <f>IF(LEN(L480)&gt;0,VLOOKUP(L480,Faction!A$2:B$77,2,FALSE),1)</f>
        <v>1</v>
      </c>
      <c r="AR480" t="str">
        <f t="shared" si="230"/>
        <v xml:space="preserve">["FACTION"] = 1; </v>
      </c>
      <c r="AS480" t="str">
        <f t="shared" si="231"/>
        <v xml:space="preserve">["TIER"] = 5; </v>
      </c>
      <c r="AT480" t="str">
        <f t="shared" si="232"/>
        <v xml:space="preserve">["MIN_LVL"] =  "11"; </v>
      </c>
      <c r="AU480" t="str">
        <f t="shared" si="233"/>
        <v/>
      </c>
      <c r="AV480" t="str">
        <f t="shared" si="234"/>
        <v xml:space="preserve">["NAME"] = { ["EN"] = "Level Fifteen"; }; </v>
      </c>
      <c r="AW480" t="str">
        <f t="shared" si="235"/>
        <v xml:space="preserve">["LORE"] = { ["EN"] = "An award for achieving level 15 has been mailed to you by an unknown benefactor."; }; </v>
      </c>
      <c r="AX480" t="str">
        <f t="shared" si="236"/>
        <v xml:space="preserve">["SUMMARY"] = { ["EN"] = "Achieve level 15"; }; </v>
      </c>
      <c r="AY480" t="str">
        <f t="shared" si="237"/>
        <v/>
      </c>
      <c r="AZ480" t="str">
        <f t="shared" si="238"/>
        <v>};</v>
      </c>
    </row>
    <row r="481" spans="1:52" x14ac:dyDescent="0.25">
      <c r="T481" t="str">
        <f t="shared" si="211"/>
        <v xml:space="preserve">[480] = {}; -- </v>
      </c>
      <c r="U481" s="1" t="e">
        <f t="shared" si="212"/>
        <v>#N/A</v>
      </c>
      <c r="V481">
        <f t="shared" si="213"/>
        <v>480</v>
      </c>
      <c r="W481" t="str">
        <f t="shared" si="214"/>
        <v>[480] = {</v>
      </c>
      <c r="X481" t="str">
        <f t="shared" si="215"/>
        <v xml:space="preserve">                     </v>
      </c>
      <c r="Y481" t="str">
        <f t="shared" si="216"/>
        <v/>
      </c>
      <c r="Z481" t="str">
        <f t="shared" si="217"/>
        <v/>
      </c>
      <c r="AA481" t="str">
        <f t="shared" si="218"/>
        <v/>
      </c>
      <c r="AB481" s="1" t="str">
        <f t="shared" si="219"/>
        <v/>
      </c>
      <c r="AC481" t="e">
        <f>VLOOKUP(D481,Type!A$2:B$16,2,FALSE)</f>
        <v>#N/A</v>
      </c>
      <c r="AD481" t="e">
        <f t="shared" si="220"/>
        <v>#N/A</v>
      </c>
      <c r="AE481" t="str">
        <f t="shared" si="221"/>
        <v xml:space="preserve">                      </v>
      </c>
      <c r="AF481" t="str">
        <f>IF(AND(F481="Class",NOT(ISBLANK(E481))),VLOOKUP(E481,Class!A$1:B$12,2,FALSE),"")</f>
        <v/>
      </c>
      <c r="AG481" t="str">
        <f>IF(AND(F481="Vocation",NOT(ISBLANK(E481))),VLOOKUP(E481,Vocation!A$1:B$8,2,FALSE),"")</f>
        <v/>
      </c>
      <c r="AH481" t="str">
        <f>IF(
  LEN(AF481)=0,
    IF(
    LEN(AG481)=0,
    "  0",
    CONCATENATE(REPT(" ",Vocation!B$12-LEN(AG481)),AG481)),
  CONCATENATE(REPT(" ",Vocation!B$12-LEN(AF481)),AF481))</f>
        <v xml:space="preserve">  0</v>
      </c>
      <c r="AI481" t="str">
        <f t="shared" si="222"/>
        <v xml:space="preserve">["SUBTYPE"] =   0; </v>
      </c>
      <c r="AJ481" t="str">
        <f t="shared" si="223"/>
        <v xml:space="preserve">                       </v>
      </c>
      <c r="AK481" t="str">
        <f t="shared" si="224"/>
        <v>0</v>
      </c>
      <c r="AL481" t="str">
        <f t="shared" si="225"/>
        <v xml:space="preserve">["VXP"] = 0; </v>
      </c>
      <c r="AM481" t="str">
        <f t="shared" si="226"/>
        <v>0</v>
      </c>
      <c r="AN481" t="str">
        <f t="shared" si="227"/>
        <v xml:space="preserve">["LP"] =  0; </v>
      </c>
      <c r="AO481" t="str">
        <f t="shared" si="228"/>
        <v>0</v>
      </c>
      <c r="AP481" t="str">
        <f t="shared" si="229"/>
        <v xml:space="preserve">["REP"] = 0; </v>
      </c>
      <c r="AQ481">
        <f>IF(LEN(L481)&gt;0,VLOOKUP(L481,Faction!A$2:B$77,2,FALSE),1)</f>
        <v>1</v>
      </c>
      <c r="AR481" t="str">
        <f t="shared" si="230"/>
        <v xml:space="preserve">["FACTION"] = 1; </v>
      </c>
      <c r="AS481" t="str">
        <f t="shared" si="231"/>
        <v xml:space="preserve">["TIER"] = 0; </v>
      </c>
      <c r="AT481" t="str">
        <f t="shared" si="232"/>
        <v xml:space="preserve">                     </v>
      </c>
      <c r="AU481" t="str">
        <f t="shared" si="233"/>
        <v/>
      </c>
      <c r="AV481" t="str">
        <f t="shared" si="234"/>
        <v xml:space="preserve">["NAME"] = { ["EN"] = ""; }; </v>
      </c>
      <c r="AW481" t="str">
        <f t="shared" si="235"/>
        <v/>
      </c>
      <c r="AX481" t="str">
        <f t="shared" si="236"/>
        <v/>
      </c>
      <c r="AY481" t="str">
        <f t="shared" si="237"/>
        <v/>
      </c>
      <c r="AZ481" t="str">
        <f t="shared" si="238"/>
        <v>};</v>
      </c>
    </row>
    <row r="482" spans="1:52" x14ac:dyDescent="0.25">
      <c r="T482" t="str">
        <f t="shared" si="211"/>
        <v xml:space="preserve">[481] = {}; -- </v>
      </c>
      <c r="U482" s="1" t="e">
        <f t="shared" si="212"/>
        <v>#N/A</v>
      </c>
      <c r="V482">
        <f t="shared" si="213"/>
        <v>481</v>
      </c>
      <c r="W482" t="str">
        <f t="shared" si="214"/>
        <v>[481] = {</v>
      </c>
      <c r="X482" t="str">
        <f t="shared" si="215"/>
        <v xml:space="preserve">                     </v>
      </c>
      <c r="Y482" t="str">
        <f t="shared" si="216"/>
        <v/>
      </c>
      <c r="Z482" t="str">
        <f t="shared" si="217"/>
        <v/>
      </c>
      <c r="AA482" t="str">
        <f t="shared" si="218"/>
        <v/>
      </c>
      <c r="AB482" s="1" t="str">
        <f t="shared" si="219"/>
        <v/>
      </c>
      <c r="AC482" t="e">
        <f>VLOOKUP(D482,Type!A$2:B$16,2,FALSE)</f>
        <v>#N/A</v>
      </c>
      <c r="AD482" t="e">
        <f t="shared" si="220"/>
        <v>#N/A</v>
      </c>
      <c r="AE482" t="str">
        <f t="shared" si="221"/>
        <v xml:space="preserve">                      </v>
      </c>
      <c r="AF482" t="str">
        <f>IF(AND(F482="Class",NOT(ISBLANK(E482))),VLOOKUP(E482,Class!A$1:B$12,2,FALSE),"")</f>
        <v/>
      </c>
      <c r="AG482" t="str">
        <f>IF(AND(F482="Vocation",NOT(ISBLANK(E482))),VLOOKUP(E482,Vocation!A$1:B$8,2,FALSE),"")</f>
        <v/>
      </c>
      <c r="AH482" t="str">
        <f>IF(
  LEN(AF482)=0,
    IF(
    LEN(AG482)=0,
    "  0",
    CONCATENATE(REPT(" ",Vocation!B$12-LEN(AG482)),AG482)),
  CONCATENATE(REPT(" ",Vocation!B$12-LEN(AF482)),AF482))</f>
        <v xml:space="preserve">  0</v>
      </c>
      <c r="AI482" t="str">
        <f t="shared" si="222"/>
        <v xml:space="preserve">["SUBTYPE"] =   0; </v>
      </c>
      <c r="AJ482" t="str">
        <f t="shared" si="223"/>
        <v xml:space="preserve">                       </v>
      </c>
      <c r="AK482" t="str">
        <f t="shared" si="224"/>
        <v>0</v>
      </c>
      <c r="AL482" t="str">
        <f t="shared" si="225"/>
        <v xml:space="preserve">["VXP"] = 0; </v>
      </c>
      <c r="AM482" t="str">
        <f t="shared" si="226"/>
        <v>0</v>
      </c>
      <c r="AN482" t="str">
        <f t="shared" si="227"/>
        <v xml:space="preserve">["LP"] =  0; </v>
      </c>
      <c r="AO482" t="str">
        <f t="shared" si="228"/>
        <v>0</v>
      </c>
      <c r="AP482" t="str">
        <f t="shared" si="229"/>
        <v xml:space="preserve">["REP"] = 0; </v>
      </c>
      <c r="AQ482">
        <f>IF(LEN(L482)&gt;0,VLOOKUP(L482,Faction!A$2:B$77,2,FALSE),1)</f>
        <v>1</v>
      </c>
      <c r="AR482" t="str">
        <f t="shared" si="230"/>
        <v xml:space="preserve">["FACTION"] = 1; </v>
      </c>
      <c r="AS482" t="str">
        <f t="shared" si="231"/>
        <v xml:space="preserve">["TIER"] = 0; </v>
      </c>
      <c r="AT482" t="str">
        <f t="shared" si="232"/>
        <v xml:space="preserve">                     </v>
      </c>
      <c r="AU482" t="str">
        <f t="shared" si="233"/>
        <v/>
      </c>
      <c r="AV482" t="str">
        <f t="shared" si="234"/>
        <v xml:space="preserve">["NAME"] = { ["EN"] = ""; }; </v>
      </c>
      <c r="AW482" t="str">
        <f t="shared" si="235"/>
        <v/>
      </c>
      <c r="AX482" t="str">
        <f t="shared" si="236"/>
        <v/>
      </c>
      <c r="AY482" t="str">
        <f t="shared" si="237"/>
        <v/>
      </c>
      <c r="AZ482" t="str">
        <f t="shared" si="238"/>
        <v>};</v>
      </c>
    </row>
    <row r="487" spans="1:52" x14ac:dyDescent="0.25">
      <c r="A487" t="s">
        <v>3442</v>
      </c>
    </row>
    <row r="488" spans="1:52" x14ac:dyDescent="0.25">
      <c r="A488">
        <f>MAX(B2:B485)+1</f>
        <v>453</v>
      </c>
    </row>
  </sheetData>
  <conditionalFormatting sqref="A273">
    <cfRule type="duplicateValues" dxfId="76" priority="54"/>
  </conditionalFormatting>
  <conditionalFormatting sqref="A277">
    <cfRule type="duplicateValues" dxfId="75" priority="51"/>
  </conditionalFormatting>
  <conditionalFormatting sqref="A281">
    <cfRule type="duplicateValues" dxfId="74" priority="48"/>
  </conditionalFormatting>
  <conditionalFormatting sqref="A285">
    <cfRule type="duplicateValues" dxfId="73" priority="45"/>
  </conditionalFormatting>
  <conditionalFormatting sqref="A289">
    <cfRule type="duplicateValues" dxfId="72" priority="42"/>
  </conditionalFormatting>
  <conditionalFormatting sqref="A293">
    <cfRule type="duplicateValues" dxfId="71" priority="39"/>
  </conditionalFormatting>
  <conditionalFormatting sqref="A300">
    <cfRule type="duplicateValues" dxfId="70" priority="36"/>
  </conditionalFormatting>
  <conditionalFormatting sqref="A304">
    <cfRule type="duplicateValues" dxfId="69" priority="33"/>
  </conditionalFormatting>
  <conditionalFormatting sqref="A308">
    <cfRule type="duplicateValues" dxfId="68" priority="30"/>
  </conditionalFormatting>
  <conditionalFormatting sqref="A318">
    <cfRule type="duplicateValues" dxfId="67" priority="27"/>
  </conditionalFormatting>
  <conditionalFormatting sqref="A322">
    <cfRule type="duplicateValues" dxfId="66" priority="24"/>
  </conditionalFormatting>
  <conditionalFormatting sqref="A326">
    <cfRule type="duplicateValues" dxfId="65" priority="21"/>
  </conditionalFormatting>
  <conditionalFormatting sqref="A330">
    <cfRule type="duplicateValues" dxfId="64" priority="18"/>
  </conditionalFormatting>
  <conditionalFormatting sqref="A334">
    <cfRule type="duplicateValues" dxfId="63" priority="15"/>
  </conditionalFormatting>
  <conditionalFormatting sqref="A338">
    <cfRule type="duplicateValues" dxfId="62" priority="12"/>
  </conditionalFormatting>
  <conditionalFormatting sqref="A345">
    <cfRule type="duplicateValues" dxfId="61" priority="9"/>
  </conditionalFormatting>
  <conditionalFormatting sqref="A346:A348 A301:A303 A274:A276 A1:A272 A278:A280 A282:A284 A286:A288 A290:A292 A294:A299 A305:A307 A309:A317 A319:A321 A323:A325 A327:A329 A331:A333 A335:A337 A339:A344 A350:A352 A354:A1048576">
    <cfRule type="duplicateValues" dxfId="60" priority="66"/>
  </conditionalFormatting>
  <conditionalFormatting sqref="A349">
    <cfRule type="duplicateValues" dxfId="59" priority="6"/>
  </conditionalFormatting>
  <conditionalFormatting sqref="A353">
    <cfRule type="duplicateValues" dxfId="58" priority="3"/>
  </conditionalFormatting>
  <conditionalFormatting sqref="B1">
    <cfRule type="duplicateValues" dxfId="57" priority="69"/>
  </conditionalFormatting>
  <conditionalFormatting sqref="B2:B473">
    <cfRule type="containsBlanks" dxfId="56" priority="2">
      <formula>LEN(TRIM(B2))=0</formula>
    </cfRule>
  </conditionalFormatting>
  <conditionalFormatting sqref="B273">
    <cfRule type="duplicateValues" dxfId="55" priority="56"/>
  </conditionalFormatting>
  <conditionalFormatting sqref="B277">
    <cfRule type="duplicateValues" dxfId="54" priority="53"/>
  </conditionalFormatting>
  <conditionalFormatting sqref="B281">
    <cfRule type="duplicateValues" dxfId="53" priority="50"/>
  </conditionalFormatting>
  <conditionalFormatting sqref="B285">
    <cfRule type="duplicateValues" dxfId="52" priority="47"/>
  </conditionalFormatting>
  <conditionalFormatting sqref="B289">
    <cfRule type="duplicateValues" dxfId="51" priority="44"/>
  </conditionalFormatting>
  <conditionalFormatting sqref="B293">
    <cfRule type="duplicateValues" dxfId="50" priority="41"/>
  </conditionalFormatting>
  <conditionalFormatting sqref="B300">
    <cfRule type="duplicateValues" dxfId="49" priority="38"/>
  </conditionalFormatting>
  <conditionalFormatting sqref="B304">
    <cfRule type="duplicateValues" dxfId="48" priority="35"/>
  </conditionalFormatting>
  <conditionalFormatting sqref="B308">
    <cfRule type="duplicateValues" dxfId="47" priority="32"/>
  </conditionalFormatting>
  <conditionalFormatting sqref="B318">
    <cfRule type="duplicateValues" dxfId="46" priority="29"/>
  </conditionalFormatting>
  <conditionalFormatting sqref="B322">
    <cfRule type="duplicateValues" dxfId="45" priority="26"/>
  </conditionalFormatting>
  <conditionalFormatting sqref="B326">
    <cfRule type="duplicateValues" dxfId="44" priority="23"/>
  </conditionalFormatting>
  <conditionalFormatting sqref="B330">
    <cfRule type="duplicateValues" dxfId="43" priority="20"/>
  </conditionalFormatting>
  <conditionalFormatting sqref="B334">
    <cfRule type="duplicateValues" dxfId="42" priority="17"/>
  </conditionalFormatting>
  <conditionalFormatting sqref="B338">
    <cfRule type="duplicateValues" dxfId="41" priority="14"/>
  </conditionalFormatting>
  <conditionalFormatting sqref="B345">
    <cfRule type="duplicateValues" dxfId="40" priority="11"/>
  </conditionalFormatting>
  <conditionalFormatting sqref="B346:B348 B301:B303 B274:B276 B1:B272 B278:B280 B282:B284 B286:B288 B290:B292 B294:B299 B305:B307 B309:B317 B319:B321 B323:B325 B327:B329 B331:B333 B335:B337 B339:B344 B350:B352 B354:B1048576">
    <cfRule type="duplicateValues" dxfId="39" priority="68"/>
  </conditionalFormatting>
  <conditionalFormatting sqref="B349">
    <cfRule type="duplicateValues" dxfId="38" priority="8"/>
  </conditionalFormatting>
  <conditionalFormatting sqref="B353">
    <cfRule type="duplicateValues" dxfId="37" priority="5"/>
  </conditionalFormatting>
  <conditionalFormatting sqref="N2:N473">
    <cfRule type="containsBlanks" dxfId="36" priority="4">
      <formula>LEN(TRIM(N2))=0</formula>
    </cfRule>
  </conditionalFormatting>
  <conditionalFormatting sqref="N475:N480">
    <cfRule type="containsBlanks" dxfId="35" priority="67">
      <formula>LEN(TRIM(N475))=0</formula>
    </cfRule>
  </conditionalFormatting>
  <conditionalFormatting sqref="R2:R482">
    <cfRule type="duplicateValues" dxfId="34"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1FE1-89F2-4A27-B109-FB8B39308AEE}">
  <dimension ref="A1:BJ452"/>
  <sheetViews>
    <sheetView zoomScaleNormal="100" workbookViewId="0">
      <pane xSplit="3" ySplit="1" topLeftCell="D238" activePane="bottomRight" state="frozen"/>
      <selection pane="topRight" activeCell="B1" sqref="B1"/>
      <selection pane="bottomLeft" activeCell="A2" sqref="A2"/>
      <selection pane="bottomRight" activeCell="C258" sqref="C258"/>
    </sheetView>
  </sheetViews>
  <sheetFormatPr defaultRowHeight="15" x14ac:dyDescent="0.25"/>
  <cols>
    <col min="1" max="1" width="13.5703125" bestFit="1" customWidth="1"/>
    <col min="2" max="2" width="10.5703125" bestFit="1" customWidth="1"/>
    <col min="3" max="3" width="48" bestFit="1" customWidth="1"/>
    <col min="5" max="5" width="13.140625" bestFit="1" customWidth="1"/>
    <col min="6" max="7" width="13.140625" customWidth="1"/>
    <col min="8" max="11" width="13.140625" hidden="1" customWidth="1"/>
    <col min="12" max="12" width="0" hidden="1" customWidth="1"/>
    <col min="13" max="13" width="26.28515625" hidden="1" customWidth="1"/>
    <col min="14" max="16" width="0" hidden="1" customWidth="1"/>
    <col min="17" max="17" width="35.42578125" customWidth="1"/>
    <col min="23" max="23" width="12.140625" bestFit="1" customWidth="1"/>
    <col min="24" max="24" width="126" bestFit="1" customWidth="1"/>
    <col min="25" max="25" width="19.5703125" customWidth="1"/>
    <col min="32" max="32" width="25.5703125" bestFit="1" customWidth="1"/>
    <col min="36" max="36" width="15" bestFit="1" customWidth="1"/>
    <col min="37" max="39" width="15" customWidth="1"/>
    <col min="40" max="40" width="28.85546875" bestFit="1" customWidth="1"/>
    <col min="41" max="41" width="11.7109375" bestFit="1" customWidth="1"/>
    <col min="42" max="42" width="14.7109375" bestFit="1" customWidth="1"/>
    <col min="43" max="43" width="21.42578125" bestFit="1" customWidth="1"/>
    <col min="44" max="44" width="21.42578125" customWidth="1"/>
    <col min="52" max="52" width="17" bestFit="1" customWidth="1"/>
    <col min="53" max="53" width="11.7109375" bestFit="1" customWidth="1"/>
    <col min="54" max="54" width="7.7109375" customWidth="1"/>
    <col min="55" max="55" width="8.28515625" customWidth="1"/>
  </cols>
  <sheetData>
    <row r="1" spans="1:62" x14ac:dyDescent="0.25">
      <c r="A1" t="s">
        <v>2770</v>
      </c>
      <c r="B1" t="s">
        <v>1120</v>
      </c>
      <c r="C1" t="s">
        <v>1637</v>
      </c>
      <c r="D1" t="s">
        <v>1</v>
      </c>
      <c r="E1" t="s">
        <v>116</v>
      </c>
      <c r="F1" t="s">
        <v>3370</v>
      </c>
      <c r="G1" t="s">
        <v>2328</v>
      </c>
      <c r="H1" t="s">
        <v>1647</v>
      </c>
      <c r="I1" t="s">
        <v>2655</v>
      </c>
      <c r="J1" t="s">
        <v>3524</v>
      </c>
      <c r="K1" t="s">
        <v>1648</v>
      </c>
      <c r="L1" t="s">
        <v>2</v>
      </c>
      <c r="M1" t="s">
        <v>3</v>
      </c>
      <c r="N1" t="s">
        <v>4</v>
      </c>
      <c r="O1" t="s">
        <v>5</v>
      </c>
      <c r="P1" t="s">
        <v>6</v>
      </c>
      <c r="Q1" t="s">
        <v>7</v>
      </c>
      <c r="R1" t="s">
        <v>1639</v>
      </c>
      <c r="S1" t="s">
        <v>9</v>
      </c>
      <c r="T1" t="s">
        <v>1640</v>
      </c>
      <c r="U1" t="s">
        <v>1641</v>
      </c>
      <c r="V1" t="s">
        <v>3536</v>
      </c>
      <c r="W1" t="s">
        <v>10</v>
      </c>
      <c r="X1" t="s">
        <v>3538</v>
      </c>
      <c r="Y1" t="s">
        <v>11</v>
      </c>
      <c r="Z1" t="s">
        <v>12</v>
      </c>
      <c r="AA1" t="s">
        <v>13</v>
      </c>
      <c r="AB1" t="s">
        <v>2770</v>
      </c>
      <c r="AC1" t="s">
        <v>3537</v>
      </c>
      <c r="AD1" t="s">
        <v>3536</v>
      </c>
      <c r="AE1" t="s">
        <v>3539</v>
      </c>
      <c r="AF1" t="s">
        <v>1120</v>
      </c>
      <c r="AG1" t="s">
        <v>14</v>
      </c>
      <c r="AH1" t="s">
        <v>15</v>
      </c>
      <c r="AI1" t="s">
        <v>3370</v>
      </c>
      <c r="AJ1" t="s">
        <v>527</v>
      </c>
      <c r="AK1" t="s">
        <v>528</v>
      </c>
      <c r="AL1" t="s">
        <v>819</v>
      </c>
      <c r="AM1" t="s">
        <v>529</v>
      </c>
      <c r="AN1" t="s">
        <v>116</v>
      </c>
      <c r="AO1" t="s">
        <v>2329</v>
      </c>
      <c r="AP1" t="s">
        <v>2330</v>
      </c>
      <c r="AQ1" t="s">
        <v>2655</v>
      </c>
      <c r="AR1" t="s">
        <v>3524</v>
      </c>
      <c r="AS1" t="s">
        <v>16</v>
      </c>
      <c r="AT1" t="s">
        <v>2</v>
      </c>
      <c r="AU1" t="s">
        <v>17</v>
      </c>
      <c r="AV1" t="s">
        <v>4</v>
      </c>
      <c r="AW1" t="s">
        <v>18</v>
      </c>
      <c r="AX1" t="s">
        <v>5</v>
      </c>
      <c r="AY1" t="s">
        <v>19</v>
      </c>
      <c r="AZ1" t="s">
        <v>6</v>
      </c>
      <c r="BA1" t="s">
        <v>9</v>
      </c>
      <c r="BB1" t="s">
        <v>1642</v>
      </c>
      <c r="BC1" t="s">
        <v>1643</v>
      </c>
      <c r="BD1" t="s">
        <v>1638</v>
      </c>
      <c r="BE1" t="s">
        <v>1639</v>
      </c>
      <c r="BF1" t="s">
        <v>7</v>
      </c>
      <c r="BG1" t="s">
        <v>0</v>
      </c>
      <c r="BH1" t="s">
        <v>1647</v>
      </c>
      <c r="BI1" t="s">
        <v>1648</v>
      </c>
      <c r="BJ1" t="s">
        <v>20</v>
      </c>
    </row>
    <row r="2" spans="1:62" x14ac:dyDescent="0.25">
      <c r="C2" s="2" t="s">
        <v>29</v>
      </c>
      <c r="D2" s="2" t="s">
        <v>812</v>
      </c>
      <c r="S2">
        <v>0</v>
      </c>
      <c r="V2">
        <v>127</v>
      </c>
      <c r="X2" t="str">
        <f>CONCATENATE(AA2,AC2,AD2,BJ2," -- ",C2,AE2)</f>
        <v xml:space="preserve">  [1] = {["CAT_ID"] = 127; }; -- Race</v>
      </c>
      <c r="Y2" s="1" t="str">
        <f t="shared" ref="Y2:Y74" si="0">CONCATENATE(AA2,AB2,AF2,AH2,AI2,AN2,AP2,AQ2,AR2,AT2,AV2,AX2,AZ2,BA2,BB2,BC2,BD2,BE2,BF2,BG2,BH2,BI2,BJ2)</f>
        <v xml:space="preserve">  [1] = {                                           ["TYPE"] = 14;                       ["SUBTYPE"] =   0;                                   ["VXP"] =    0; ["LP"] =  0; ["REP"] =     0; ["FACTION"] =  1; ["TIER"] = 0;                                        ["NAME"] = { ["EN"] = "Race"; }; };</v>
      </c>
      <c r="Z2">
        <f t="shared" ref="Z2:Z81" si="1">ROW()-1</f>
        <v>1</v>
      </c>
      <c r="AA2" t="str">
        <f>CONCATENATE(REPT(" ",3-LEN(Z2)),"[",Z2,"] = {")</f>
        <v xml:space="preserve">  [1] = {</v>
      </c>
      <c r="AB2" t="str">
        <f>IF(LEN(A2)&gt;0,CONCATENATE("[""ID""] = ",A2,"; "),"                     ")</f>
        <v xml:space="preserve">                     </v>
      </c>
      <c r="AC2" t="str">
        <f>IF(LEN(A2)&gt;0,CONCATENATE("[""ID""] = ",A2,"; "),"")</f>
        <v/>
      </c>
      <c r="AD2" t="str">
        <f>IF(LEN(V2)&gt;0,CONCATENATE("[""CAT_ID""] = ",V2,"; "),"")</f>
        <v xml:space="preserve">["CAT_ID"] = 127; </v>
      </c>
      <c r="AE2" t="str">
        <f>IF(LEN(E2)&gt;0,CONCATENATE(" (",E2,")"),IF(LEN(J2)&gt;0,CONCATENATE(" (",J2,")"),""))</f>
        <v/>
      </c>
      <c r="AF2" s="1" t="str">
        <f t="shared" ref="AF2" si="2">IF(LEN(B2)&gt;0,CONCATENATE("[""SAVE_INDEX""] = ",REPT(" ",3-LEN(B2)),B2,"; "),"                      ")</f>
        <v xml:space="preserve">                      </v>
      </c>
      <c r="AG2">
        <f>VLOOKUP(D2,Type!A$2:B$16,2,FALSE)</f>
        <v>14</v>
      </c>
      <c r="AH2" t="str">
        <f>CONCATENATE("[""TYPE""] = ",REPT(" ",2-LEN(AG2)),AG2,"; ")</f>
        <v xml:space="preserve">["TYPE"] = 14; </v>
      </c>
      <c r="AI2" t="str">
        <f t="shared" ref="AI2" si="3">IF(LEN(F2)&gt;0,CONCATENATE("[""CRV""] = ","""",F2,"""; ",REPT(" ",8-LEN(F2))),REPT(" ",22))</f>
        <v xml:space="preserve">                      </v>
      </c>
      <c r="AJ2" t="str">
        <f>IF(AND(F2="Class",NOT(ISBLANK(E2))),VLOOKUP(E2,Class!A$1:B$12,2,FALSE),"")</f>
        <v/>
      </c>
      <c r="AK2" t="str">
        <f>IF(AND(F2="Vocation",NOT(ISBLANK(E2))),VLOOKUP(E2,Vocation!A$1:B$8,2,FALSE),"")</f>
        <v/>
      </c>
      <c r="AL2" t="str">
        <f>IF(AND(F2="Race",NOT(ISBLANK(E2))),VLOOKUP(E2,Race!A$1:B$9,2,),"")</f>
        <v/>
      </c>
      <c r="AM2" t="str">
        <f>IF(
  LEN(AJ2)=0,
  IF(
    LEN(AK2)=0,
    IF(
      LEN(AL2)=0,
      "  0",
      CONCATENATE(REPT(" ",3-LEN(AL2)),AL2)
    ),
    CONCATENATE(REPT(" ",3-LEN(AK2)),AK2)
  ),
  CONCATENATE(REPT(" ",3-LEN(AJ2)),AJ2)
)</f>
        <v xml:space="preserve">  0</v>
      </c>
      <c r="AN2" t="str">
        <f>CONCATENATE("[""SUBTYPE""] = ",AM2,"; ")</f>
        <v xml:space="preserve">["SUBTYPE"] =   0; </v>
      </c>
      <c r="AO2" t="str">
        <f>IF(NOT(ISBLANK(G2)),VLOOKUP(G2,Type!D$2:E$6,2,FALSE),"")</f>
        <v/>
      </c>
      <c r="AP2" t="str">
        <f t="shared" ref="AP2" si="4">IF(NOT(ISBLANK(G2)),CONCATENATE("[""NA""] = ",AO2,"; "),"            ")</f>
        <v xml:space="preserve">            </v>
      </c>
      <c r="AQ2" t="str">
        <f t="shared" ref="AQ2" si="5">IF(NOT(ISBLANK(I2)),"[""LEGENDARY""] = true; ","                      ")</f>
        <v xml:space="preserve">                      </v>
      </c>
      <c r="AR2" t="str">
        <f t="shared" ref="AR2" si="6">IF(LEN(J2)&gt;0,CONCATENATE("[""MOUNT""] = """,J2,"""; "),"")</f>
        <v/>
      </c>
      <c r="AS2" t="str">
        <f t="shared" ref="AS2" si="7">TEXT(L2,0)</f>
        <v>0</v>
      </c>
      <c r="AT2" t="str">
        <f>CONCATENATE("[""VXP""] = ",REPT(" ",4-LEN(AS2)),TEXT(AS2,"0"),"; ")</f>
        <v xml:space="preserve">["VXP"] =    0; </v>
      </c>
      <c r="AU2" t="str">
        <f t="shared" ref="AU2" si="8">TEXT(N2,0)</f>
        <v>0</v>
      </c>
      <c r="AV2" t="str">
        <f>CONCATENATE("[""LP""] = ",REPT(" ",2-LEN(AU2)),TEXT(AU2,"0"),"; ")</f>
        <v xml:space="preserve">["LP"] =  0; </v>
      </c>
      <c r="AW2" t="str">
        <f t="shared" ref="AW2" si="9">TEXT(O2,0)</f>
        <v>0</v>
      </c>
      <c r="AX2" t="str">
        <f>CONCATENATE("[""REP""] = ",REPT(" ",5-LEN(AW2)),TEXT(AW2,"0"),"; ")</f>
        <v xml:space="preserve">["REP"] =     0; </v>
      </c>
      <c r="AY2">
        <f>IF(LEN(P2)&gt;0,VLOOKUP(P2,Faction!A$2:B$77,2,FALSE),1)</f>
        <v>1</v>
      </c>
      <c r="AZ2" t="str">
        <f>CONCATENATE("[""FACTION""] = ",REPT(" ",2-LEN(AY2)),TEXT(AY2,"0"),"; ")</f>
        <v xml:space="preserve">["FACTION"] =  1; </v>
      </c>
      <c r="BA2" t="str">
        <f t="shared" ref="BA2" si="10">CONCATENATE("[""TIER""] = ",TEXT(S2,"0"),"; ")</f>
        <v xml:space="preserve">["TIER"] = 0; </v>
      </c>
      <c r="BB2" t="str">
        <f t="shared" ref="BB2" si="11">IF(LEN(T2)&gt;0,CONCATENATE("[""MIN_LVL""] = ",REPT(" ",3-LEN(T2)),"""",T2,"""; "),"                     ")</f>
        <v xml:space="preserve">                     </v>
      </c>
      <c r="BC2" t="str">
        <f t="shared" ref="BC2" si="12">IF(LEN(U2)&gt;0,CONCATENATE("[""MAX_LVL""] = ",REPT(" ",2-LEN(U2)),U2,"; "),"                  ")</f>
        <v xml:space="preserve">                  </v>
      </c>
      <c r="BD2" t="str">
        <f t="shared" ref="BD2" si="13">CONCATENATE("[""NAME""] = { [""EN""] = """,C2,"""; }; ")</f>
        <v xml:space="preserve">["NAME"] = { ["EN"] = "Race"; }; </v>
      </c>
      <c r="BE2" t="str">
        <f t="shared" ref="BE2" si="14">IF(LEN(R2)&gt;0,CONCATENATE("[""LORE""] = { [""EN""] = """,R2,"""; }; "),"")</f>
        <v/>
      </c>
      <c r="BF2" t="str">
        <f t="shared" ref="BF2" si="15">IF(LEN(Q2)&gt;0,CONCATENATE("[""SUMMARY""] = { [""EN""] = """,Q2,"""; }; "),"")</f>
        <v/>
      </c>
      <c r="BG2" t="str">
        <f t="shared" ref="BG2" si="16">IF(LEN(M2)&gt;0,CONCATENATE("[""TITLE""] = { [""EN""] = """,M2,"""; }; "),"")</f>
        <v/>
      </c>
      <c r="BH2" t="str">
        <f t="shared" ref="BH2" si="17">IF(LEN(H2)&gt;0,CONCATENATE("[""NOTE""] = { [""EN""] = """,H2,"""; }; "),"")</f>
        <v/>
      </c>
      <c r="BI2" t="str">
        <f t="shared" ref="BI2" si="18">IF(LEN(K2)&gt;0,CONCATENATE("[""PAIRED""] = { ",K2, " }; "),"")</f>
        <v/>
      </c>
      <c r="BJ2" t="str">
        <f t="shared" ref="BJ2:BJ81" si="19">CONCATENATE("};")</f>
        <v>};</v>
      </c>
    </row>
    <row r="3" spans="1:62" x14ac:dyDescent="0.25">
      <c r="A3">
        <v>1879317097</v>
      </c>
      <c r="B3">
        <v>1</v>
      </c>
      <c r="C3" t="s">
        <v>532</v>
      </c>
      <c r="D3" t="s">
        <v>31</v>
      </c>
      <c r="E3" t="s">
        <v>117</v>
      </c>
      <c r="F3" t="s">
        <v>29</v>
      </c>
      <c r="N3">
        <v>15</v>
      </c>
      <c r="Q3" t="s">
        <v>540</v>
      </c>
      <c r="R3" t="s">
        <v>547</v>
      </c>
      <c r="S3">
        <v>0</v>
      </c>
      <c r="T3">
        <v>25</v>
      </c>
      <c r="X3" t="str">
        <f t="shared" ref="X3:X75" si="20">CONCATENATE(AA3,AC3,AD3,BJ3," -- ",C3,AE3)</f>
        <v xml:space="preserve">  [2] = {["ID"] = 1879317097; }; -- Enmity of the Goblins III (Beorning)</v>
      </c>
      <c r="Y3" s="1" t="str">
        <f t="shared" si="0"/>
        <v xml:space="preserve">  [2] = {["ID"] = 1879317097; ["SAVE_INDEX"] =   1; ["TYPE"] =  4; ["CRV"] = "Race";     ["SUBTYPE"] = 114;                                   ["VXP"] =    0; ["LP"] = 15; ["REP"] =     0; ["FACTION"] =  1; ["TIER"] = 0; ["MIN_LVL"] =  "25";                   ["NAME"] = { ["EN"] = "Enmity of the Goblins III"; }; ["LORE"] = { ["EN"] = "Fear spreads throughout the ranks of goblins. Far and wide, they whisper in hushed tones of the wrath of the line of Beorn."; }; ["SUMMARY"] = { ["EN"] = "Defeat 150 goblins in any area"; }; };</v>
      </c>
      <c r="Z3">
        <f t="shared" si="1"/>
        <v>2</v>
      </c>
      <c r="AA3" t="str">
        <f t="shared" ref="AA3:AA75" si="21">CONCATENATE(REPT(" ",3-LEN(Z3)),"[",Z3,"] = {")</f>
        <v xml:space="preserve">  [2] = {</v>
      </c>
      <c r="AB3" t="str">
        <f t="shared" ref="AB3:AB75" si="22">IF(LEN(A3)&gt;0,CONCATENATE("[""ID""] = ",A3,"; "),"                     ")</f>
        <v xml:space="preserve">["ID"] = 1879317097; </v>
      </c>
      <c r="AC3" t="str">
        <f t="shared" ref="AC3:AC75" si="23">IF(LEN(A3)&gt;0,CONCATENATE("[""ID""] = ",A3,"; "),"")</f>
        <v xml:space="preserve">["ID"] = 1879317097; </v>
      </c>
      <c r="AD3" t="str">
        <f t="shared" ref="AD3:AD75" si="24">IF(LEN(V3)&gt;0,CONCATENATE("[""CAT_ID""] = ",V3,"; "),"")</f>
        <v/>
      </c>
      <c r="AE3" t="str">
        <f t="shared" ref="AE3:AE75" si="25">IF(LEN(E3)&gt;0,CONCATENATE(" (",E3,")"),IF(LEN(J3)&gt;0,CONCATENATE(" (",J3,")"),""))</f>
        <v xml:space="preserve"> (Beorning)</v>
      </c>
      <c r="AF3" s="1" t="str">
        <f t="shared" ref="AF3:AF75" si="26">IF(LEN(B3)&gt;0,CONCATENATE("[""SAVE_INDEX""] = ",REPT(" ",3-LEN(B3)),B3,"; "),"                      ")</f>
        <v xml:space="preserve">["SAVE_INDEX"] =   1; </v>
      </c>
      <c r="AG3">
        <f>VLOOKUP(D3,Type!A$2:B$16,2,FALSE)</f>
        <v>4</v>
      </c>
      <c r="AH3" t="str">
        <f t="shared" ref="AH3:AH75" si="27">CONCATENATE("[""TYPE""] = ",REPT(" ",2-LEN(AG3)),AG3,"; ")</f>
        <v xml:space="preserve">["TYPE"] =  4; </v>
      </c>
      <c r="AI3" t="str">
        <f t="shared" ref="AI3:AI75" si="28">IF(LEN(F3)&gt;0,CONCATENATE("[""CRV""] = ","""",F3,"""; ",REPT(" ",8-LEN(F3))),REPT(" ",22))</f>
        <v xml:space="preserve">["CRV"] = "Race";     </v>
      </c>
      <c r="AJ3" t="str">
        <f>IF(AND(F3="Class",NOT(ISBLANK(E3))),VLOOKUP(E3,Class!A$1:B$12,2,FALSE),"")</f>
        <v/>
      </c>
      <c r="AK3" t="str">
        <f>IF(AND(F3="Vocation",NOT(ISBLANK(E3))),VLOOKUP(E3,Vocation!A$1:B$8,2,FALSE),"")</f>
        <v/>
      </c>
      <c r="AL3">
        <f>IF(AND(F3="Race",NOT(ISBLANK(E3))),VLOOKUP(E3,Race!A$1:B$9,2,),"")</f>
        <v>114</v>
      </c>
      <c r="AM3" t="str">
        <f t="shared" ref="AM3:AM75" si="29">IF(
  LEN(AJ3)=0,
  IF(
    LEN(AK3)=0,
    IF(
      LEN(AL3)=0,
      "  0",
      CONCATENATE(REPT(" ",3-LEN(AL3)),AL3)
    ),
    CONCATENATE(REPT(" ",3-LEN(AK3)),AK3)
  ),
  CONCATENATE(REPT(" ",3-LEN(AJ3)),AJ3)
)</f>
        <v>114</v>
      </c>
      <c r="AN3" t="str">
        <f t="shared" ref="AN3:AN75" si="30">CONCATENATE("[""SUBTYPE""] = ",AM3,"; ")</f>
        <v xml:space="preserve">["SUBTYPE"] = 114; </v>
      </c>
      <c r="AO3" t="str">
        <f>IF(NOT(ISBLANK(G3)),VLOOKUP(G3,Type!D$2:E$6,2,FALSE),"")</f>
        <v/>
      </c>
      <c r="AP3" t="str">
        <f t="shared" ref="AP3:AP75" si="31">IF(NOT(ISBLANK(G3)),CONCATENATE("[""NA""] = ",AO3,"; "),"            ")</f>
        <v xml:space="preserve">            </v>
      </c>
      <c r="AQ3" t="str">
        <f t="shared" ref="AQ3:AQ75" si="32">IF(NOT(ISBLANK(I3)),"[""LEGENDARY""] = true; ","                      ")</f>
        <v xml:space="preserve">                      </v>
      </c>
      <c r="AR3" t="str">
        <f t="shared" ref="AR3:AR75" si="33">IF(LEN(J3)&gt;0,CONCATENATE("[""MOUNT""] = """,J3,"""; "),"")</f>
        <v/>
      </c>
      <c r="AS3" t="str">
        <f t="shared" ref="AS3:AS75" si="34">TEXT(L3,0)</f>
        <v>0</v>
      </c>
      <c r="AT3" t="str">
        <f t="shared" ref="AT3:AT75" si="35">CONCATENATE("[""VXP""] = ",REPT(" ",4-LEN(AS3)),TEXT(AS3,"0"),"; ")</f>
        <v xml:space="preserve">["VXP"] =    0; </v>
      </c>
      <c r="AU3" t="str">
        <f t="shared" ref="AU3:AU75" si="36">TEXT(N3,0)</f>
        <v>15</v>
      </c>
      <c r="AV3" t="str">
        <f t="shared" ref="AV3:AV75" si="37">CONCATENATE("[""LP""] = ",REPT(" ",2-LEN(AU3)),TEXT(AU3,"0"),"; ")</f>
        <v xml:space="preserve">["LP"] = 15; </v>
      </c>
      <c r="AW3" t="str">
        <f t="shared" ref="AW3:AW75" si="38">TEXT(O3,0)</f>
        <v>0</v>
      </c>
      <c r="AX3" t="str">
        <f t="shared" ref="AX3:AX75" si="39">CONCATENATE("[""REP""] = ",REPT(" ",5-LEN(AW3)),TEXT(AW3,"0"),"; ")</f>
        <v xml:space="preserve">["REP"] =     0; </v>
      </c>
      <c r="AY3">
        <f>IF(LEN(P3)&gt;0,VLOOKUP(P3,Faction!A$2:B$77,2,FALSE),1)</f>
        <v>1</v>
      </c>
      <c r="AZ3" t="str">
        <f t="shared" ref="AZ3:AZ75" si="40">CONCATENATE("[""FACTION""] = ",REPT(" ",2-LEN(AY3)),TEXT(AY3,"0"),"; ")</f>
        <v xml:space="preserve">["FACTION"] =  1; </v>
      </c>
      <c r="BA3" t="str">
        <f t="shared" ref="BA3:BA75" si="41">CONCATENATE("[""TIER""] = ",TEXT(S3,"0"),"; ")</f>
        <v xml:space="preserve">["TIER"] = 0; </v>
      </c>
      <c r="BB3" t="str">
        <f t="shared" ref="BB3:BB75" si="42">IF(LEN(T3)&gt;0,CONCATENATE("[""MIN_LVL""] = ",REPT(" ",3-LEN(T3)),"""",T3,"""; "),"                     ")</f>
        <v xml:space="preserve">["MIN_LVL"] =  "25"; </v>
      </c>
      <c r="BC3" t="str">
        <f t="shared" ref="BC3:BC75" si="43">IF(LEN(U3)&gt;0,CONCATENATE("[""MAX_LVL""] = ",REPT(" ",2-LEN(U3)),U3,"; "),"                  ")</f>
        <v xml:space="preserve">                  </v>
      </c>
      <c r="BD3" t="str">
        <f t="shared" ref="BD3:BD75" si="44">CONCATENATE("[""NAME""] = { [""EN""] = """,C3,"""; }; ")</f>
        <v xml:space="preserve">["NAME"] = { ["EN"] = "Enmity of the Goblins III"; }; </v>
      </c>
      <c r="BE3" t="str">
        <f t="shared" ref="BE3:BE75" si="45">IF(LEN(R3)&gt;0,CONCATENATE("[""LORE""] = { [""EN""] = """,R3,"""; }; "),"")</f>
        <v xml:space="preserve">["LORE"] = { ["EN"] = "Fear spreads throughout the ranks of goblins. Far and wide, they whisper in hushed tones of the wrath of the line of Beorn."; }; </v>
      </c>
      <c r="BF3" t="str">
        <f t="shared" ref="BF3:BF75" si="46">IF(LEN(Q3)&gt;0,CONCATENATE("[""SUMMARY""] = { [""EN""] = """,Q3,"""; }; "),"")</f>
        <v xml:space="preserve">["SUMMARY"] = { ["EN"] = "Defeat 150 goblins in any area"; }; </v>
      </c>
      <c r="BG3" t="str">
        <f t="shared" ref="BG3:BG75" si="47">IF(LEN(M3)&gt;0,CONCATENATE("[""TITLE""] = { [""EN""] = """,M3,"""; }; "),"")</f>
        <v/>
      </c>
      <c r="BH3" t="str">
        <f t="shared" ref="BH3:BH75" si="48">IF(LEN(H3)&gt;0,CONCATENATE("[""NOTE""] = { [""EN""] = """,H3,"""; }; "),"")</f>
        <v/>
      </c>
      <c r="BI3" t="str">
        <f t="shared" ref="BI3:BI75" si="49">IF(LEN(K3)&gt;0,CONCATENATE("[""PAIRED""] = { ",K3, " }; "),"")</f>
        <v/>
      </c>
      <c r="BJ3" t="str">
        <f t="shared" si="19"/>
        <v>};</v>
      </c>
    </row>
    <row r="4" spans="1:62" x14ac:dyDescent="0.25">
      <c r="A4">
        <v>1879317098</v>
      </c>
      <c r="B4">
        <v>2</v>
      </c>
      <c r="C4" t="s">
        <v>531</v>
      </c>
      <c r="D4" t="s">
        <v>31</v>
      </c>
      <c r="E4" t="s">
        <v>117</v>
      </c>
      <c r="F4" t="s">
        <v>29</v>
      </c>
      <c r="N4">
        <v>10</v>
      </c>
      <c r="Q4" t="s">
        <v>539</v>
      </c>
      <c r="R4" t="s">
        <v>546</v>
      </c>
      <c r="S4">
        <v>1</v>
      </c>
      <c r="T4">
        <v>19</v>
      </c>
      <c r="X4" t="str">
        <f t="shared" si="20"/>
        <v xml:space="preserve">  [3] = {["ID"] = 1879317098; }; -- Enmity of the Goblins II (Beorning)</v>
      </c>
      <c r="Y4" s="1" t="str">
        <f t="shared" si="0"/>
        <v xml:space="preserve">  [3] = {["ID"] = 1879317098; ["SAVE_INDEX"] =   2; ["TYPE"] =  4; ["CRV"] = "Race";     ["SUBTYPE"] = 114;                                   ["VXP"] =    0; ["LP"] = 10; ["REP"] =     0; ["FACTION"] =  1; ["TIER"] = 1; ["MIN_LVL"] =  "19";                   ["NAME"] = { ["EN"] = "Enmity of the Goblins II"; }; ["LORE"] = { ["EN"] = "Your might can easily match several goblins at once."; }; ["SUMMARY"] = { ["EN"] = "Defeat 100 goblins in any area"; }; };</v>
      </c>
      <c r="Z4">
        <f t="shared" si="1"/>
        <v>3</v>
      </c>
      <c r="AA4" t="str">
        <f t="shared" si="21"/>
        <v xml:space="preserve">  [3] = {</v>
      </c>
      <c r="AB4" t="str">
        <f t="shared" si="22"/>
        <v xml:space="preserve">["ID"] = 1879317098; </v>
      </c>
      <c r="AC4" t="str">
        <f t="shared" si="23"/>
        <v xml:space="preserve">["ID"] = 1879317098; </v>
      </c>
      <c r="AD4" t="str">
        <f t="shared" si="24"/>
        <v/>
      </c>
      <c r="AE4" t="str">
        <f t="shared" si="25"/>
        <v xml:space="preserve"> (Beorning)</v>
      </c>
      <c r="AF4" s="1" t="str">
        <f t="shared" si="26"/>
        <v xml:space="preserve">["SAVE_INDEX"] =   2; </v>
      </c>
      <c r="AG4">
        <f>VLOOKUP(D4,Type!A$2:B$16,2,FALSE)</f>
        <v>4</v>
      </c>
      <c r="AH4" t="str">
        <f t="shared" si="27"/>
        <v xml:space="preserve">["TYPE"] =  4; </v>
      </c>
      <c r="AI4" t="str">
        <f t="shared" si="28"/>
        <v xml:space="preserve">["CRV"] = "Race";     </v>
      </c>
      <c r="AJ4" t="str">
        <f>IF(AND(F4="Class",NOT(ISBLANK(E4))),VLOOKUP(E4,Class!A$1:B$12,2,FALSE),"")</f>
        <v/>
      </c>
      <c r="AK4" t="str">
        <f>IF(AND(F4="Vocation",NOT(ISBLANK(E4))),VLOOKUP(E4,Vocation!A$1:B$8,2,FALSE),"")</f>
        <v/>
      </c>
      <c r="AL4">
        <f>IF(AND(F4="Race",NOT(ISBLANK(E4))),VLOOKUP(E4,Race!A$1:B$9,2,),"")</f>
        <v>114</v>
      </c>
      <c r="AM4" t="str">
        <f t="shared" si="29"/>
        <v>114</v>
      </c>
      <c r="AN4" t="str">
        <f t="shared" si="30"/>
        <v xml:space="preserve">["SUBTYPE"] = 114; </v>
      </c>
      <c r="AO4" t="str">
        <f>IF(NOT(ISBLANK(G4)),VLOOKUP(G4,Type!D$2:E$6,2,FALSE),"")</f>
        <v/>
      </c>
      <c r="AP4" t="str">
        <f t="shared" si="31"/>
        <v xml:space="preserve">            </v>
      </c>
      <c r="AQ4" t="str">
        <f t="shared" si="32"/>
        <v xml:space="preserve">                      </v>
      </c>
      <c r="AR4" t="str">
        <f t="shared" si="33"/>
        <v/>
      </c>
      <c r="AS4" t="str">
        <f t="shared" si="34"/>
        <v>0</v>
      </c>
      <c r="AT4" t="str">
        <f t="shared" si="35"/>
        <v xml:space="preserve">["VXP"] =    0; </v>
      </c>
      <c r="AU4" t="str">
        <f t="shared" si="36"/>
        <v>10</v>
      </c>
      <c r="AV4" t="str">
        <f t="shared" si="37"/>
        <v xml:space="preserve">["LP"] = 10; </v>
      </c>
      <c r="AW4" t="str">
        <f t="shared" si="38"/>
        <v>0</v>
      </c>
      <c r="AX4" t="str">
        <f t="shared" si="39"/>
        <v xml:space="preserve">["REP"] =     0; </v>
      </c>
      <c r="AY4">
        <f>IF(LEN(P4)&gt;0,VLOOKUP(P4,Faction!A$2:B$77,2,FALSE),1)</f>
        <v>1</v>
      </c>
      <c r="AZ4" t="str">
        <f t="shared" si="40"/>
        <v xml:space="preserve">["FACTION"] =  1; </v>
      </c>
      <c r="BA4" t="str">
        <f t="shared" si="41"/>
        <v xml:space="preserve">["TIER"] = 1; </v>
      </c>
      <c r="BB4" t="str">
        <f t="shared" si="42"/>
        <v xml:space="preserve">["MIN_LVL"] =  "19"; </v>
      </c>
      <c r="BC4" t="str">
        <f t="shared" si="43"/>
        <v xml:space="preserve">                  </v>
      </c>
      <c r="BD4" t="str">
        <f t="shared" si="44"/>
        <v xml:space="preserve">["NAME"] = { ["EN"] = "Enmity of the Goblins II"; }; </v>
      </c>
      <c r="BE4" t="str">
        <f t="shared" si="45"/>
        <v xml:space="preserve">["LORE"] = { ["EN"] = "Your might can easily match several goblins at once."; }; </v>
      </c>
      <c r="BF4" t="str">
        <f t="shared" si="46"/>
        <v xml:space="preserve">["SUMMARY"] = { ["EN"] = "Defeat 100 goblins in any area"; }; </v>
      </c>
      <c r="BG4" t="str">
        <f t="shared" si="47"/>
        <v/>
      </c>
      <c r="BH4" t="str">
        <f t="shared" si="48"/>
        <v/>
      </c>
      <c r="BI4" t="str">
        <f t="shared" si="49"/>
        <v/>
      </c>
      <c r="BJ4" t="str">
        <f t="shared" si="19"/>
        <v>};</v>
      </c>
    </row>
    <row r="5" spans="1:62" x14ac:dyDescent="0.25">
      <c r="A5">
        <v>1879317099</v>
      </c>
      <c r="B5">
        <v>3</v>
      </c>
      <c r="C5" t="s">
        <v>530</v>
      </c>
      <c r="D5" t="s">
        <v>31</v>
      </c>
      <c r="E5" t="s">
        <v>117</v>
      </c>
      <c r="F5" t="s">
        <v>29</v>
      </c>
      <c r="N5">
        <v>5</v>
      </c>
      <c r="Q5" t="s">
        <v>538</v>
      </c>
      <c r="R5" t="s">
        <v>2290</v>
      </c>
      <c r="S5">
        <v>2</v>
      </c>
      <c r="T5">
        <v>13</v>
      </c>
      <c r="X5" t="str">
        <f t="shared" si="20"/>
        <v xml:space="preserve">  [4] = {["ID"] = 1879317099; }; -- Enmity of the Goblins (Beorning)</v>
      </c>
      <c r="Y5" s="1" t="str">
        <f t="shared" si="0"/>
        <v xml:space="preserve">  [4] = {["ID"] = 1879317099; ["SAVE_INDEX"] =   3; ["TYPE"] =  4; ["CRV"] = "Race";     ["SUBTYPE"] = 114;                                   ["VXP"] =    0; ["LP"] =  5; ["REP"] =     0; ["FACTION"] =  1; ["TIER"] = 2; ["MIN_LVL"] =  "13";                   ["NAME"] = { ["EN"] = "Enmity of the Goblins"; }; ["LORE"] = { ["EN"] = "Goblins have always been the enemy of Beornings ever since Beorn was driven from the Misty Mountains."; }; ["SUMMARY"] = { ["EN"] = "Defeat 50 goblins in any area"; }; };</v>
      </c>
      <c r="Z5">
        <f t="shared" si="1"/>
        <v>4</v>
      </c>
      <c r="AA5" t="str">
        <f t="shared" si="21"/>
        <v xml:space="preserve">  [4] = {</v>
      </c>
      <c r="AB5" t="str">
        <f t="shared" si="22"/>
        <v xml:space="preserve">["ID"] = 1879317099; </v>
      </c>
      <c r="AC5" t="str">
        <f t="shared" si="23"/>
        <v xml:space="preserve">["ID"] = 1879317099; </v>
      </c>
      <c r="AD5" t="str">
        <f t="shared" si="24"/>
        <v/>
      </c>
      <c r="AE5" t="str">
        <f t="shared" si="25"/>
        <v xml:space="preserve"> (Beorning)</v>
      </c>
      <c r="AF5" s="1" t="str">
        <f t="shared" si="26"/>
        <v xml:space="preserve">["SAVE_INDEX"] =   3; </v>
      </c>
      <c r="AG5">
        <f>VLOOKUP(D5,Type!A$2:B$16,2,FALSE)</f>
        <v>4</v>
      </c>
      <c r="AH5" t="str">
        <f t="shared" si="27"/>
        <v xml:space="preserve">["TYPE"] =  4; </v>
      </c>
      <c r="AI5" t="str">
        <f t="shared" si="28"/>
        <v xml:space="preserve">["CRV"] = "Race";     </v>
      </c>
      <c r="AJ5" t="str">
        <f>IF(AND(F5="Class",NOT(ISBLANK(E5))),VLOOKUP(E5,Class!A$1:B$12,2,FALSE),"")</f>
        <v/>
      </c>
      <c r="AK5" t="str">
        <f>IF(AND(F5="Vocation",NOT(ISBLANK(E5))),VLOOKUP(E5,Vocation!A$1:B$8,2,FALSE),"")</f>
        <v/>
      </c>
      <c r="AL5">
        <f>IF(AND(F5="Race",NOT(ISBLANK(E5))),VLOOKUP(E5,Race!A$1:B$9,2,),"")</f>
        <v>114</v>
      </c>
      <c r="AM5" t="str">
        <f t="shared" si="29"/>
        <v>114</v>
      </c>
      <c r="AN5" t="str">
        <f t="shared" si="30"/>
        <v xml:space="preserve">["SUBTYPE"] = 114; </v>
      </c>
      <c r="AO5" t="str">
        <f>IF(NOT(ISBLANK(G5)),VLOOKUP(G5,Type!D$2:E$6,2,FALSE),"")</f>
        <v/>
      </c>
      <c r="AP5" t="str">
        <f t="shared" si="31"/>
        <v xml:space="preserve">            </v>
      </c>
      <c r="AQ5" t="str">
        <f t="shared" si="32"/>
        <v xml:space="preserve">                      </v>
      </c>
      <c r="AR5" t="str">
        <f t="shared" si="33"/>
        <v/>
      </c>
      <c r="AS5" t="str">
        <f t="shared" si="34"/>
        <v>0</v>
      </c>
      <c r="AT5" t="str">
        <f t="shared" si="35"/>
        <v xml:space="preserve">["VXP"] =    0; </v>
      </c>
      <c r="AU5" t="str">
        <f t="shared" si="36"/>
        <v>5</v>
      </c>
      <c r="AV5" t="str">
        <f t="shared" si="37"/>
        <v xml:space="preserve">["LP"] =  5; </v>
      </c>
      <c r="AW5" t="str">
        <f t="shared" si="38"/>
        <v>0</v>
      </c>
      <c r="AX5" t="str">
        <f t="shared" si="39"/>
        <v xml:space="preserve">["REP"] =     0; </v>
      </c>
      <c r="AY5">
        <f>IF(LEN(P5)&gt;0,VLOOKUP(P5,Faction!A$2:B$77,2,FALSE),1)</f>
        <v>1</v>
      </c>
      <c r="AZ5" t="str">
        <f t="shared" si="40"/>
        <v xml:space="preserve">["FACTION"] =  1; </v>
      </c>
      <c r="BA5" t="str">
        <f t="shared" si="41"/>
        <v xml:space="preserve">["TIER"] = 2; </v>
      </c>
      <c r="BB5" t="str">
        <f t="shared" si="42"/>
        <v xml:space="preserve">["MIN_LVL"] =  "13"; </v>
      </c>
      <c r="BC5" t="str">
        <f t="shared" si="43"/>
        <v xml:space="preserve">                  </v>
      </c>
      <c r="BD5" t="str">
        <f t="shared" si="44"/>
        <v xml:space="preserve">["NAME"] = { ["EN"] = "Enmity of the Goblins"; }; </v>
      </c>
      <c r="BE5" t="str">
        <f t="shared" si="45"/>
        <v xml:space="preserve">["LORE"] = { ["EN"] = "Goblins have always been the enemy of Beornings ever since Beorn was driven from the Misty Mountains."; }; </v>
      </c>
      <c r="BF5" t="str">
        <f t="shared" si="46"/>
        <v xml:space="preserve">["SUMMARY"] = { ["EN"] = "Defeat 50 goblins in any area"; }; </v>
      </c>
      <c r="BG5" t="str">
        <f t="shared" si="47"/>
        <v/>
      </c>
      <c r="BH5" t="str">
        <f t="shared" si="48"/>
        <v/>
      </c>
      <c r="BI5" t="str">
        <f t="shared" si="49"/>
        <v/>
      </c>
      <c r="BJ5" t="str">
        <f t="shared" si="19"/>
        <v>};</v>
      </c>
    </row>
    <row r="6" spans="1:62" x14ac:dyDescent="0.25">
      <c r="A6">
        <v>1879317095</v>
      </c>
      <c r="B6">
        <v>4</v>
      </c>
      <c r="C6" t="s">
        <v>535</v>
      </c>
      <c r="D6" t="s">
        <v>31</v>
      </c>
      <c r="E6" t="s">
        <v>117</v>
      </c>
      <c r="F6" t="s">
        <v>29</v>
      </c>
      <c r="N6">
        <v>15</v>
      </c>
      <c r="Q6" t="s">
        <v>543</v>
      </c>
      <c r="R6" t="s">
        <v>549</v>
      </c>
      <c r="S6">
        <v>0</v>
      </c>
      <c r="T6">
        <v>35</v>
      </c>
      <c r="X6" t="str">
        <f t="shared" si="20"/>
        <v xml:space="preserve">  [5] = {["ID"] = 1879317095; }; -- Enmity of the Spiders III (Beorning)</v>
      </c>
      <c r="Y6" s="1" t="str">
        <f t="shared" si="0"/>
        <v xml:space="preserve">  [5] = {["ID"] = 1879317095; ["SAVE_INDEX"] =   4; ["TYPE"] =  4; ["CRV"] = "Race";     ["SUBTYPE"] = 114;                                   ["VXP"] =    0; ["LP"] = 15; ["REP"] =     0; ["FACTION"] =  1; ["TIER"] = 0; ["MIN_LVL"] =  "35";                   ["NAME"] = { ["EN"] = "Enmity of the Spiders III"; }; ["LORE"] = { ["EN"] = "In your travels, you have found that spiders plague more than just your humble home. They are a threat that needs to be answered across Middle-earth."; }; ["SUMMARY"] = { ["EN"] = "Defeat 250 Spiders in any area"; }; };</v>
      </c>
      <c r="Z6">
        <f t="shared" si="1"/>
        <v>5</v>
      </c>
      <c r="AA6" t="str">
        <f t="shared" si="21"/>
        <v xml:space="preserve">  [5] = {</v>
      </c>
      <c r="AB6" t="str">
        <f t="shared" si="22"/>
        <v xml:space="preserve">["ID"] = 1879317095; </v>
      </c>
      <c r="AC6" t="str">
        <f t="shared" si="23"/>
        <v xml:space="preserve">["ID"] = 1879317095; </v>
      </c>
      <c r="AD6" t="str">
        <f t="shared" si="24"/>
        <v/>
      </c>
      <c r="AE6" t="str">
        <f t="shared" si="25"/>
        <v xml:space="preserve"> (Beorning)</v>
      </c>
      <c r="AF6" s="1" t="str">
        <f t="shared" si="26"/>
        <v xml:space="preserve">["SAVE_INDEX"] =   4; </v>
      </c>
      <c r="AG6">
        <f>VLOOKUP(D6,Type!A$2:B$16,2,FALSE)</f>
        <v>4</v>
      </c>
      <c r="AH6" t="str">
        <f t="shared" si="27"/>
        <v xml:space="preserve">["TYPE"] =  4; </v>
      </c>
      <c r="AI6" t="str">
        <f t="shared" si="28"/>
        <v xml:space="preserve">["CRV"] = "Race";     </v>
      </c>
      <c r="AJ6" t="str">
        <f>IF(AND(F6="Class",NOT(ISBLANK(E6))),VLOOKUP(E6,Class!A$1:B$12,2,FALSE),"")</f>
        <v/>
      </c>
      <c r="AK6" t="str">
        <f>IF(AND(F6="Vocation",NOT(ISBLANK(E6))),VLOOKUP(E6,Vocation!A$1:B$8,2,FALSE),"")</f>
        <v/>
      </c>
      <c r="AL6">
        <f>IF(AND(F6="Race",NOT(ISBLANK(E6))),VLOOKUP(E6,Race!A$1:B$9,2,),"")</f>
        <v>114</v>
      </c>
      <c r="AM6" t="str">
        <f t="shared" si="29"/>
        <v>114</v>
      </c>
      <c r="AN6" t="str">
        <f t="shared" si="30"/>
        <v xml:space="preserve">["SUBTYPE"] = 114; </v>
      </c>
      <c r="AO6" t="str">
        <f>IF(NOT(ISBLANK(G6)),VLOOKUP(G6,Type!D$2:E$6,2,FALSE),"")</f>
        <v/>
      </c>
      <c r="AP6" t="str">
        <f t="shared" si="31"/>
        <v xml:space="preserve">            </v>
      </c>
      <c r="AQ6" t="str">
        <f t="shared" si="32"/>
        <v xml:space="preserve">                      </v>
      </c>
      <c r="AR6" t="str">
        <f t="shared" si="33"/>
        <v/>
      </c>
      <c r="AS6" t="str">
        <f t="shared" si="34"/>
        <v>0</v>
      </c>
      <c r="AT6" t="str">
        <f t="shared" si="35"/>
        <v xml:space="preserve">["VXP"] =    0; </v>
      </c>
      <c r="AU6" t="str">
        <f t="shared" si="36"/>
        <v>15</v>
      </c>
      <c r="AV6" t="str">
        <f t="shared" si="37"/>
        <v xml:space="preserve">["LP"] = 15; </v>
      </c>
      <c r="AW6" t="str">
        <f t="shared" si="38"/>
        <v>0</v>
      </c>
      <c r="AX6" t="str">
        <f t="shared" si="39"/>
        <v xml:space="preserve">["REP"] =     0; </v>
      </c>
      <c r="AY6">
        <f>IF(LEN(P6)&gt;0,VLOOKUP(P6,Faction!A$2:B$77,2,FALSE),1)</f>
        <v>1</v>
      </c>
      <c r="AZ6" t="str">
        <f t="shared" si="40"/>
        <v xml:space="preserve">["FACTION"] =  1; </v>
      </c>
      <c r="BA6" t="str">
        <f t="shared" si="41"/>
        <v xml:space="preserve">["TIER"] = 0; </v>
      </c>
      <c r="BB6" t="str">
        <f t="shared" si="42"/>
        <v xml:space="preserve">["MIN_LVL"] =  "35"; </v>
      </c>
      <c r="BC6" t="str">
        <f t="shared" si="43"/>
        <v xml:space="preserve">                  </v>
      </c>
      <c r="BD6" t="str">
        <f t="shared" si="44"/>
        <v xml:space="preserve">["NAME"] = { ["EN"] = "Enmity of the Spiders III"; }; </v>
      </c>
      <c r="BE6" t="str">
        <f t="shared" si="45"/>
        <v xml:space="preserve">["LORE"] = { ["EN"] = "In your travels, you have found that spiders plague more than just your humble home. They are a threat that needs to be answered across Middle-earth."; }; </v>
      </c>
      <c r="BF6" t="str">
        <f t="shared" si="46"/>
        <v xml:space="preserve">["SUMMARY"] = { ["EN"] = "Defeat 250 Spiders in any area"; }; </v>
      </c>
      <c r="BG6" t="str">
        <f t="shared" si="47"/>
        <v/>
      </c>
      <c r="BH6" t="str">
        <f t="shared" si="48"/>
        <v/>
      </c>
      <c r="BI6" t="str">
        <f t="shared" si="49"/>
        <v/>
      </c>
      <c r="BJ6" t="str">
        <f t="shared" si="19"/>
        <v>};</v>
      </c>
    </row>
    <row r="7" spans="1:62" x14ac:dyDescent="0.25">
      <c r="A7">
        <v>1879317093</v>
      </c>
      <c r="B7">
        <v>5</v>
      </c>
      <c r="C7" t="s">
        <v>534</v>
      </c>
      <c r="D7" t="s">
        <v>31</v>
      </c>
      <c r="E7" t="s">
        <v>117</v>
      </c>
      <c r="F7" t="s">
        <v>29</v>
      </c>
      <c r="N7">
        <v>10</v>
      </c>
      <c r="Q7" t="s">
        <v>542</v>
      </c>
      <c r="R7" t="s">
        <v>548</v>
      </c>
      <c r="S7">
        <v>1</v>
      </c>
      <c r="T7">
        <v>29</v>
      </c>
      <c r="X7" t="str">
        <f t="shared" si="20"/>
        <v xml:space="preserve">  [6] = {["ID"] = 1879317093; }; -- Enmity of the Spiders II (Beorning)</v>
      </c>
      <c r="Y7" s="1" t="str">
        <f t="shared" si="0"/>
        <v xml:space="preserve">  [6] = {["ID"] = 1879317093; ["SAVE_INDEX"] =   5; ["TYPE"] =  4; ["CRV"] = "Race";     ["SUBTYPE"] = 114;                                   ["VXP"] =    0; ["LP"] = 10; ["REP"] =     0; ["FACTION"] =  1; ["TIER"] = 1; ["MIN_LVL"] =  "29";                   ["NAME"] = { ["EN"] = "Enmity of the Spiders II"; }; ["LORE"] = { ["EN"] = "These creatures have taken root in the once pure woods of Middle-earth. You have made some progress in clearing them out."; }; ["SUMMARY"] = { ["EN"] = "Defeat 150 Spiders in any area"; }; };</v>
      </c>
      <c r="Z7">
        <f t="shared" si="1"/>
        <v>6</v>
      </c>
      <c r="AA7" t="str">
        <f t="shared" si="21"/>
        <v xml:space="preserve">  [6] = {</v>
      </c>
      <c r="AB7" t="str">
        <f t="shared" si="22"/>
        <v xml:space="preserve">["ID"] = 1879317093; </v>
      </c>
      <c r="AC7" t="str">
        <f t="shared" si="23"/>
        <v xml:space="preserve">["ID"] = 1879317093; </v>
      </c>
      <c r="AD7" t="str">
        <f t="shared" si="24"/>
        <v/>
      </c>
      <c r="AE7" t="str">
        <f t="shared" si="25"/>
        <v xml:space="preserve"> (Beorning)</v>
      </c>
      <c r="AF7" s="1" t="str">
        <f t="shared" si="26"/>
        <v xml:space="preserve">["SAVE_INDEX"] =   5; </v>
      </c>
      <c r="AG7">
        <f>VLOOKUP(D7,Type!A$2:B$16,2,FALSE)</f>
        <v>4</v>
      </c>
      <c r="AH7" t="str">
        <f t="shared" si="27"/>
        <v xml:space="preserve">["TYPE"] =  4; </v>
      </c>
      <c r="AI7" t="str">
        <f t="shared" si="28"/>
        <v xml:space="preserve">["CRV"] = "Race";     </v>
      </c>
      <c r="AJ7" t="str">
        <f>IF(AND(F7="Class",NOT(ISBLANK(E7))),VLOOKUP(E7,Class!A$1:B$12,2,FALSE),"")</f>
        <v/>
      </c>
      <c r="AK7" t="str">
        <f>IF(AND(F7="Vocation",NOT(ISBLANK(E7))),VLOOKUP(E7,Vocation!A$1:B$8,2,FALSE),"")</f>
        <v/>
      </c>
      <c r="AL7">
        <f>IF(AND(F7="Race",NOT(ISBLANK(E7))),VLOOKUP(E7,Race!A$1:B$9,2,),"")</f>
        <v>114</v>
      </c>
      <c r="AM7" t="str">
        <f t="shared" si="29"/>
        <v>114</v>
      </c>
      <c r="AN7" t="str">
        <f t="shared" si="30"/>
        <v xml:space="preserve">["SUBTYPE"] = 114; </v>
      </c>
      <c r="AO7" t="str">
        <f>IF(NOT(ISBLANK(G7)),VLOOKUP(G7,Type!D$2:E$6,2,FALSE),"")</f>
        <v/>
      </c>
      <c r="AP7" t="str">
        <f t="shared" si="31"/>
        <v xml:space="preserve">            </v>
      </c>
      <c r="AQ7" t="str">
        <f t="shared" si="32"/>
        <v xml:space="preserve">                      </v>
      </c>
      <c r="AR7" t="str">
        <f t="shared" si="33"/>
        <v/>
      </c>
      <c r="AS7" t="str">
        <f t="shared" si="34"/>
        <v>0</v>
      </c>
      <c r="AT7" t="str">
        <f t="shared" si="35"/>
        <v xml:space="preserve">["VXP"] =    0; </v>
      </c>
      <c r="AU7" t="str">
        <f t="shared" si="36"/>
        <v>10</v>
      </c>
      <c r="AV7" t="str">
        <f t="shared" si="37"/>
        <v xml:space="preserve">["LP"] = 10; </v>
      </c>
      <c r="AW7" t="str">
        <f t="shared" si="38"/>
        <v>0</v>
      </c>
      <c r="AX7" t="str">
        <f t="shared" si="39"/>
        <v xml:space="preserve">["REP"] =     0; </v>
      </c>
      <c r="AY7">
        <f>IF(LEN(P7)&gt;0,VLOOKUP(P7,Faction!A$2:B$77,2,FALSE),1)</f>
        <v>1</v>
      </c>
      <c r="AZ7" t="str">
        <f t="shared" si="40"/>
        <v xml:space="preserve">["FACTION"] =  1; </v>
      </c>
      <c r="BA7" t="str">
        <f t="shared" si="41"/>
        <v xml:space="preserve">["TIER"] = 1; </v>
      </c>
      <c r="BB7" t="str">
        <f t="shared" si="42"/>
        <v xml:space="preserve">["MIN_LVL"] =  "29"; </v>
      </c>
      <c r="BC7" t="str">
        <f t="shared" si="43"/>
        <v xml:space="preserve">                  </v>
      </c>
      <c r="BD7" t="str">
        <f t="shared" si="44"/>
        <v xml:space="preserve">["NAME"] = { ["EN"] = "Enmity of the Spiders II"; }; </v>
      </c>
      <c r="BE7" t="str">
        <f t="shared" si="45"/>
        <v xml:space="preserve">["LORE"] = { ["EN"] = "These creatures have taken root in the once pure woods of Middle-earth. You have made some progress in clearing them out."; }; </v>
      </c>
      <c r="BF7" t="str">
        <f t="shared" si="46"/>
        <v xml:space="preserve">["SUMMARY"] = { ["EN"] = "Defeat 150 Spiders in any area"; }; </v>
      </c>
      <c r="BG7" t="str">
        <f t="shared" si="47"/>
        <v/>
      </c>
      <c r="BH7" t="str">
        <f t="shared" si="48"/>
        <v/>
      </c>
      <c r="BI7" t="str">
        <f t="shared" si="49"/>
        <v/>
      </c>
      <c r="BJ7" t="str">
        <f t="shared" si="19"/>
        <v>};</v>
      </c>
    </row>
    <row r="8" spans="1:62" x14ac:dyDescent="0.25">
      <c r="A8">
        <v>1879317092</v>
      </c>
      <c r="B8">
        <v>6</v>
      </c>
      <c r="C8" t="s">
        <v>533</v>
      </c>
      <c r="D8" t="s">
        <v>31</v>
      </c>
      <c r="E8" t="s">
        <v>117</v>
      </c>
      <c r="F8" t="s">
        <v>29</v>
      </c>
      <c r="N8">
        <v>5</v>
      </c>
      <c r="Q8" t="s">
        <v>541</v>
      </c>
      <c r="R8" t="s">
        <v>2287</v>
      </c>
      <c r="S8">
        <v>2</v>
      </c>
      <c r="T8">
        <v>13</v>
      </c>
      <c r="X8" t="str">
        <f t="shared" si="20"/>
        <v xml:space="preserve">  [7] = {["ID"] = 1879317092; }; -- Enmity of the Spiders (Beorning)</v>
      </c>
      <c r="Y8" s="1" t="str">
        <f t="shared" si="0"/>
        <v xml:space="preserve">  [7] = {["ID"] = 1879317092; ["SAVE_INDEX"] =   6; ["TYPE"] =  4; ["CRV"] = "Race";     ["SUBTYPE"] = 114;                                   ["VXP"] =    0; ["LP"] =  5; ["REP"] =     0; ["FACTION"] =  1; ["TIER"] = 2; ["MIN_LVL"] =  "13";                   ["NAME"] = { ["EN"] = "Enmity of the Spiders"; }; ["LORE"] = { ["EN"] = "Living near Mirkwood, you and your kin are no stranger to monstrous spiders twisted by darkness."; }; ["SUMMARY"] = { ["EN"] = "Defeat 50 Spiders in any area"; }; };</v>
      </c>
      <c r="Z8">
        <f t="shared" si="1"/>
        <v>7</v>
      </c>
      <c r="AA8" t="str">
        <f t="shared" si="21"/>
        <v xml:space="preserve">  [7] = {</v>
      </c>
      <c r="AB8" t="str">
        <f t="shared" si="22"/>
        <v xml:space="preserve">["ID"] = 1879317092; </v>
      </c>
      <c r="AC8" t="str">
        <f t="shared" si="23"/>
        <v xml:space="preserve">["ID"] = 1879317092; </v>
      </c>
      <c r="AD8" t="str">
        <f t="shared" si="24"/>
        <v/>
      </c>
      <c r="AE8" t="str">
        <f t="shared" si="25"/>
        <v xml:space="preserve"> (Beorning)</v>
      </c>
      <c r="AF8" s="1" t="str">
        <f t="shared" si="26"/>
        <v xml:space="preserve">["SAVE_INDEX"] =   6; </v>
      </c>
      <c r="AG8">
        <f>VLOOKUP(D8,Type!A$2:B$16,2,FALSE)</f>
        <v>4</v>
      </c>
      <c r="AH8" t="str">
        <f t="shared" si="27"/>
        <v xml:space="preserve">["TYPE"] =  4; </v>
      </c>
      <c r="AI8" t="str">
        <f t="shared" si="28"/>
        <v xml:space="preserve">["CRV"] = "Race";     </v>
      </c>
      <c r="AJ8" t="str">
        <f>IF(AND(F8="Class",NOT(ISBLANK(E8))),VLOOKUP(E8,Class!A$1:B$12,2,FALSE),"")</f>
        <v/>
      </c>
      <c r="AK8" t="str">
        <f>IF(AND(F8="Vocation",NOT(ISBLANK(E8))),VLOOKUP(E8,Vocation!A$1:B$8,2,FALSE),"")</f>
        <v/>
      </c>
      <c r="AL8">
        <f>IF(AND(F8="Race",NOT(ISBLANK(E8))),VLOOKUP(E8,Race!A$1:B$9,2,),"")</f>
        <v>114</v>
      </c>
      <c r="AM8" t="str">
        <f t="shared" si="29"/>
        <v>114</v>
      </c>
      <c r="AN8" t="str">
        <f t="shared" si="30"/>
        <v xml:space="preserve">["SUBTYPE"] = 114; </v>
      </c>
      <c r="AO8" t="str">
        <f>IF(NOT(ISBLANK(G8)),VLOOKUP(G8,Type!D$2:E$6,2,FALSE),"")</f>
        <v/>
      </c>
      <c r="AP8" t="str">
        <f t="shared" si="31"/>
        <v xml:space="preserve">            </v>
      </c>
      <c r="AQ8" t="str">
        <f t="shared" si="32"/>
        <v xml:space="preserve">                      </v>
      </c>
      <c r="AR8" t="str">
        <f t="shared" si="33"/>
        <v/>
      </c>
      <c r="AS8" t="str">
        <f t="shared" si="34"/>
        <v>0</v>
      </c>
      <c r="AT8" t="str">
        <f t="shared" si="35"/>
        <v xml:space="preserve">["VXP"] =    0; </v>
      </c>
      <c r="AU8" t="str">
        <f t="shared" si="36"/>
        <v>5</v>
      </c>
      <c r="AV8" t="str">
        <f t="shared" si="37"/>
        <v xml:space="preserve">["LP"] =  5; </v>
      </c>
      <c r="AW8" t="str">
        <f t="shared" si="38"/>
        <v>0</v>
      </c>
      <c r="AX8" t="str">
        <f t="shared" si="39"/>
        <v xml:space="preserve">["REP"] =     0; </v>
      </c>
      <c r="AY8">
        <f>IF(LEN(P8)&gt;0,VLOOKUP(P8,Faction!A$2:B$77,2,FALSE),1)</f>
        <v>1</v>
      </c>
      <c r="AZ8" t="str">
        <f t="shared" si="40"/>
        <v xml:space="preserve">["FACTION"] =  1; </v>
      </c>
      <c r="BA8" t="str">
        <f t="shared" si="41"/>
        <v xml:space="preserve">["TIER"] = 2; </v>
      </c>
      <c r="BB8" t="str">
        <f t="shared" si="42"/>
        <v xml:space="preserve">["MIN_LVL"] =  "13"; </v>
      </c>
      <c r="BC8" t="str">
        <f t="shared" si="43"/>
        <v xml:space="preserve">                  </v>
      </c>
      <c r="BD8" t="str">
        <f t="shared" si="44"/>
        <v xml:space="preserve">["NAME"] = { ["EN"] = "Enmity of the Spiders"; }; </v>
      </c>
      <c r="BE8" t="str">
        <f t="shared" si="45"/>
        <v xml:space="preserve">["LORE"] = { ["EN"] = "Living near Mirkwood, you and your kin are no stranger to monstrous spiders twisted by darkness."; }; </v>
      </c>
      <c r="BF8" t="str">
        <f t="shared" si="46"/>
        <v xml:space="preserve">["SUMMARY"] = { ["EN"] = "Defeat 50 Spiders in any area"; }; </v>
      </c>
      <c r="BG8" t="str">
        <f t="shared" si="47"/>
        <v/>
      </c>
      <c r="BH8" t="str">
        <f t="shared" si="48"/>
        <v/>
      </c>
      <c r="BI8" t="str">
        <f t="shared" si="49"/>
        <v/>
      </c>
      <c r="BJ8" t="str">
        <f t="shared" si="19"/>
        <v>};</v>
      </c>
    </row>
    <row r="9" spans="1:62" x14ac:dyDescent="0.25">
      <c r="A9">
        <v>1879317096</v>
      </c>
      <c r="B9">
        <v>7</v>
      </c>
      <c r="C9" t="s">
        <v>537</v>
      </c>
      <c r="D9" t="s">
        <v>31</v>
      </c>
      <c r="E9" t="s">
        <v>117</v>
      </c>
      <c r="F9" t="s">
        <v>29</v>
      </c>
      <c r="N9">
        <v>10</v>
      </c>
      <c r="Q9" t="s">
        <v>545</v>
      </c>
      <c r="R9" t="s">
        <v>2304</v>
      </c>
      <c r="S9">
        <v>0</v>
      </c>
      <c r="T9">
        <v>35</v>
      </c>
      <c r="X9" t="str">
        <f t="shared" si="20"/>
        <v xml:space="preserve">  [8] = {["ID"] = 1879317096; }; -- Enmity of the Orcs II (Beorning)</v>
      </c>
      <c r="Y9" s="1" t="str">
        <f t="shared" si="0"/>
        <v xml:space="preserve">  [8] = {["ID"] = 1879317096; ["SAVE_INDEX"] =   7; ["TYPE"] =  4; ["CRV"] = "Race";     ["SUBTYPE"] = 114;                                   ["VXP"] =    0; ["LP"] = 10; ["REP"] =     0; ["FACTION"] =  1; ["TIER"] = 0; ["MIN_LVL"] =  "35";                   ["NAME"] = { ["EN"] = "Enmity of the Orcs II"; }; ["LORE"] = { ["EN"] = "Some Orcs are aware of Beornings' unique ability. They have yet to figure out how to stop the mauling, though."; }; ["SUMMARY"] = { ["EN"] = "Defeat 150 orcs in any area"; }; };</v>
      </c>
      <c r="Z9">
        <f t="shared" si="1"/>
        <v>8</v>
      </c>
      <c r="AA9" t="str">
        <f t="shared" si="21"/>
        <v xml:space="preserve">  [8] = {</v>
      </c>
      <c r="AB9" t="str">
        <f t="shared" si="22"/>
        <v xml:space="preserve">["ID"] = 1879317096; </v>
      </c>
      <c r="AC9" t="str">
        <f t="shared" si="23"/>
        <v xml:space="preserve">["ID"] = 1879317096; </v>
      </c>
      <c r="AD9" t="str">
        <f t="shared" si="24"/>
        <v/>
      </c>
      <c r="AE9" t="str">
        <f t="shared" si="25"/>
        <v xml:space="preserve"> (Beorning)</v>
      </c>
      <c r="AF9" s="1" t="str">
        <f t="shared" si="26"/>
        <v xml:space="preserve">["SAVE_INDEX"] =   7; </v>
      </c>
      <c r="AG9">
        <f>VLOOKUP(D9,Type!A$2:B$16,2,FALSE)</f>
        <v>4</v>
      </c>
      <c r="AH9" t="str">
        <f t="shared" si="27"/>
        <v xml:space="preserve">["TYPE"] =  4; </v>
      </c>
      <c r="AI9" t="str">
        <f t="shared" si="28"/>
        <v xml:space="preserve">["CRV"] = "Race";     </v>
      </c>
      <c r="AJ9" t="str">
        <f>IF(AND(F9="Class",NOT(ISBLANK(E9))),VLOOKUP(E9,Class!A$1:B$12,2,FALSE),"")</f>
        <v/>
      </c>
      <c r="AK9" t="str">
        <f>IF(AND(F9="Vocation",NOT(ISBLANK(E9))),VLOOKUP(E9,Vocation!A$1:B$8,2,FALSE),"")</f>
        <v/>
      </c>
      <c r="AL9">
        <f>IF(AND(F9="Race",NOT(ISBLANK(E9))),VLOOKUP(E9,Race!A$1:B$9,2,),"")</f>
        <v>114</v>
      </c>
      <c r="AM9" t="str">
        <f t="shared" si="29"/>
        <v>114</v>
      </c>
      <c r="AN9" t="str">
        <f t="shared" si="30"/>
        <v xml:space="preserve">["SUBTYPE"] = 114; </v>
      </c>
      <c r="AO9" t="str">
        <f>IF(NOT(ISBLANK(G9)),VLOOKUP(G9,Type!D$2:E$6,2,FALSE),"")</f>
        <v/>
      </c>
      <c r="AP9" t="str">
        <f t="shared" si="31"/>
        <v xml:space="preserve">            </v>
      </c>
      <c r="AQ9" t="str">
        <f t="shared" si="32"/>
        <v xml:space="preserve">                      </v>
      </c>
      <c r="AR9" t="str">
        <f t="shared" si="33"/>
        <v/>
      </c>
      <c r="AS9" t="str">
        <f t="shared" si="34"/>
        <v>0</v>
      </c>
      <c r="AT9" t="str">
        <f t="shared" si="35"/>
        <v xml:space="preserve">["VXP"] =    0; </v>
      </c>
      <c r="AU9" t="str">
        <f t="shared" si="36"/>
        <v>10</v>
      </c>
      <c r="AV9" t="str">
        <f t="shared" si="37"/>
        <v xml:space="preserve">["LP"] = 10; </v>
      </c>
      <c r="AW9" t="str">
        <f t="shared" si="38"/>
        <v>0</v>
      </c>
      <c r="AX9" t="str">
        <f t="shared" si="39"/>
        <v xml:space="preserve">["REP"] =     0; </v>
      </c>
      <c r="AY9">
        <f>IF(LEN(P9)&gt;0,VLOOKUP(P9,Faction!A$2:B$77,2,FALSE),1)</f>
        <v>1</v>
      </c>
      <c r="AZ9" t="str">
        <f t="shared" si="40"/>
        <v xml:space="preserve">["FACTION"] =  1; </v>
      </c>
      <c r="BA9" t="str">
        <f t="shared" si="41"/>
        <v xml:space="preserve">["TIER"] = 0; </v>
      </c>
      <c r="BB9" t="str">
        <f t="shared" si="42"/>
        <v xml:space="preserve">["MIN_LVL"] =  "35"; </v>
      </c>
      <c r="BC9" t="str">
        <f t="shared" si="43"/>
        <v xml:space="preserve">                  </v>
      </c>
      <c r="BD9" t="str">
        <f t="shared" si="44"/>
        <v xml:space="preserve">["NAME"] = { ["EN"] = "Enmity of the Orcs II"; }; </v>
      </c>
      <c r="BE9" t="str">
        <f t="shared" si="45"/>
        <v xml:space="preserve">["LORE"] = { ["EN"] = "Some Orcs are aware of Beornings' unique ability. They have yet to figure out how to stop the mauling, though."; }; </v>
      </c>
      <c r="BF9" t="str">
        <f t="shared" si="46"/>
        <v xml:space="preserve">["SUMMARY"] = { ["EN"] = "Defeat 150 orcs in any area"; }; </v>
      </c>
      <c r="BG9" t="str">
        <f t="shared" si="47"/>
        <v/>
      </c>
      <c r="BH9" t="str">
        <f t="shared" si="48"/>
        <v/>
      </c>
      <c r="BI9" t="str">
        <f t="shared" si="49"/>
        <v/>
      </c>
      <c r="BJ9" t="str">
        <f t="shared" si="19"/>
        <v>};</v>
      </c>
    </row>
    <row r="10" spans="1:62" x14ac:dyDescent="0.25">
      <c r="A10">
        <v>1879317091</v>
      </c>
      <c r="B10">
        <v>8</v>
      </c>
      <c r="C10" t="s">
        <v>536</v>
      </c>
      <c r="D10" t="s">
        <v>31</v>
      </c>
      <c r="E10" t="s">
        <v>117</v>
      </c>
      <c r="F10" t="s">
        <v>29</v>
      </c>
      <c r="N10">
        <v>5</v>
      </c>
      <c r="Q10" t="s">
        <v>544</v>
      </c>
      <c r="R10" t="s">
        <v>550</v>
      </c>
      <c r="S10">
        <v>1</v>
      </c>
      <c r="T10">
        <v>29</v>
      </c>
      <c r="X10" t="str">
        <f t="shared" si="20"/>
        <v xml:space="preserve">  [9] = {["ID"] = 1879317091; }; -- Enmity of the Orcs (Beorning)</v>
      </c>
      <c r="Y10" s="1" t="str">
        <f t="shared" si="0"/>
        <v xml:space="preserve">  [9] = {["ID"] = 1879317091; ["SAVE_INDEX"] =   8; ["TYPE"] =  4; ["CRV"] = "Race";     ["SUBTYPE"] = 114;                                   ["VXP"] =    0; ["LP"] =  5; ["REP"] =     0; ["FACTION"] =  1; ["TIER"] = 1; ["MIN_LVL"] =  "29";                   ["NAME"] = { ["EN"] = "Enmity of the Orcs"; }; ["LORE"] = { ["EN"] = "Orcs are clever, skilled, and brutal in combat. They do not however, anticipate their enemy changing into a massive bear and mauling them."; }; ["SUMMARY"] = { ["EN"] = "Defeat 100 orcs in any area"; }; };</v>
      </c>
      <c r="Z10">
        <f t="shared" si="1"/>
        <v>9</v>
      </c>
      <c r="AA10" t="str">
        <f t="shared" si="21"/>
        <v xml:space="preserve">  [9] = {</v>
      </c>
      <c r="AB10" t="str">
        <f t="shared" si="22"/>
        <v xml:space="preserve">["ID"] = 1879317091; </v>
      </c>
      <c r="AC10" t="str">
        <f t="shared" si="23"/>
        <v xml:space="preserve">["ID"] = 1879317091; </v>
      </c>
      <c r="AD10" t="str">
        <f t="shared" si="24"/>
        <v/>
      </c>
      <c r="AE10" t="str">
        <f t="shared" si="25"/>
        <v xml:space="preserve"> (Beorning)</v>
      </c>
      <c r="AF10" s="1" t="str">
        <f t="shared" si="26"/>
        <v xml:space="preserve">["SAVE_INDEX"] =   8; </v>
      </c>
      <c r="AG10">
        <f>VLOOKUP(D10,Type!A$2:B$16,2,FALSE)</f>
        <v>4</v>
      </c>
      <c r="AH10" t="str">
        <f t="shared" si="27"/>
        <v xml:space="preserve">["TYPE"] =  4; </v>
      </c>
      <c r="AI10" t="str">
        <f t="shared" si="28"/>
        <v xml:space="preserve">["CRV"] = "Race";     </v>
      </c>
      <c r="AJ10" t="str">
        <f>IF(AND(F10="Class",NOT(ISBLANK(E10))),VLOOKUP(E10,Class!A$1:B$12,2,FALSE),"")</f>
        <v/>
      </c>
      <c r="AK10" t="str">
        <f>IF(AND(F10="Vocation",NOT(ISBLANK(E10))),VLOOKUP(E10,Vocation!A$1:B$8,2,FALSE),"")</f>
        <v/>
      </c>
      <c r="AL10">
        <f>IF(AND(F10="Race",NOT(ISBLANK(E10))),VLOOKUP(E10,Race!A$1:B$9,2,),"")</f>
        <v>114</v>
      </c>
      <c r="AM10" t="str">
        <f t="shared" si="29"/>
        <v>114</v>
      </c>
      <c r="AN10" t="str">
        <f t="shared" si="30"/>
        <v xml:space="preserve">["SUBTYPE"] = 114; </v>
      </c>
      <c r="AO10" t="str">
        <f>IF(NOT(ISBLANK(G10)),VLOOKUP(G10,Type!D$2:E$6,2,FALSE),"")</f>
        <v/>
      </c>
      <c r="AP10" t="str">
        <f t="shared" si="31"/>
        <v xml:space="preserve">            </v>
      </c>
      <c r="AQ10" t="str">
        <f t="shared" si="32"/>
        <v xml:space="preserve">                      </v>
      </c>
      <c r="AR10" t="str">
        <f t="shared" si="33"/>
        <v/>
      </c>
      <c r="AS10" t="str">
        <f t="shared" si="34"/>
        <v>0</v>
      </c>
      <c r="AT10" t="str">
        <f t="shared" si="35"/>
        <v xml:space="preserve">["VXP"] =    0; </v>
      </c>
      <c r="AU10" t="str">
        <f t="shared" si="36"/>
        <v>5</v>
      </c>
      <c r="AV10" t="str">
        <f t="shared" si="37"/>
        <v xml:space="preserve">["LP"] =  5; </v>
      </c>
      <c r="AW10" t="str">
        <f t="shared" si="38"/>
        <v>0</v>
      </c>
      <c r="AX10" t="str">
        <f t="shared" si="39"/>
        <v xml:space="preserve">["REP"] =     0; </v>
      </c>
      <c r="AY10">
        <f>IF(LEN(P10)&gt;0,VLOOKUP(P10,Faction!A$2:B$77,2,FALSE),1)</f>
        <v>1</v>
      </c>
      <c r="AZ10" t="str">
        <f t="shared" si="40"/>
        <v xml:space="preserve">["FACTION"] =  1; </v>
      </c>
      <c r="BA10" t="str">
        <f t="shared" si="41"/>
        <v xml:space="preserve">["TIER"] = 1; </v>
      </c>
      <c r="BB10" t="str">
        <f t="shared" si="42"/>
        <v xml:space="preserve">["MIN_LVL"] =  "29"; </v>
      </c>
      <c r="BC10" t="str">
        <f t="shared" si="43"/>
        <v xml:space="preserve">                  </v>
      </c>
      <c r="BD10" t="str">
        <f t="shared" si="44"/>
        <v xml:space="preserve">["NAME"] = { ["EN"] = "Enmity of the Orcs"; }; </v>
      </c>
      <c r="BE10" t="str">
        <f t="shared" si="45"/>
        <v xml:space="preserve">["LORE"] = { ["EN"] = "Orcs are clever, skilled, and brutal in combat. They do not however, anticipate their enemy changing into a massive bear and mauling them."; }; </v>
      </c>
      <c r="BF10" t="str">
        <f t="shared" si="46"/>
        <v xml:space="preserve">["SUMMARY"] = { ["EN"] = "Defeat 100 orcs in any area"; }; </v>
      </c>
      <c r="BG10" t="str">
        <f t="shared" si="47"/>
        <v/>
      </c>
      <c r="BH10" t="str">
        <f t="shared" si="48"/>
        <v/>
      </c>
      <c r="BI10" t="str">
        <f t="shared" si="49"/>
        <v/>
      </c>
      <c r="BJ10" t="str">
        <f t="shared" si="19"/>
        <v>};</v>
      </c>
    </row>
    <row r="11" spans="1:62" x14ac:dyDescent="0.25">
      <c r="A11">
        <v>1879073588</v>
      </c>
      <c r="B11">
        <v>9</v>
      </c>
      <c r="C11" t="s">
        <v>553</v>
      </c>
      <c r="D11" t="s">
        <v>31</v>
      </c>
      <c r="E11" t="s">
        <v>556</v>
      </c>
      <c r="F11" t="s">
        <v>29</v>
      </c>
      <c r="N11">
        <v>15</v>
      </c>
      <c r="Q11" t="s">
        <v>559</v>
      </c>
      <c r="R11" t="s">
        <v>566</v>
      </c>
      <c r="S11">
        <v>0</v>
      </c>
      <c r="T11">
        <v>25</v>
      </c>
      <c r="X11" t="str">
        <f t="shared" si="20"/>
        <v xml:space="preserve"> [10] = {["ID"] = 1879073588; }; -- Enmity of the Dourhands III (Dwarf)</v>
      </c>
      <c r="Y11" s="1" t="str">
        <f t="shared" si="0"/>
        <v xml:space="preserve"> [10] = {["ID"] = 1879073588; ["SAVE_INDEX"] =   9; ["TYPE"] =  4; ["CRV"] = "Race";     ["SUBTYPE"] =  73;                                   ["VXP"] =    0; ["LP"] = 15; ["REP"] =     0; ["FACTION"] =  1; ["TIER"] = 0; ["MIN_LVL"] =  "25";                   ["NAME"] = { ["EN"] = "Enmity of the Dourhands III"; }; ["LORE"] = { ["EN"] = "Ever since the earliest records, history has been rife with stories of betrayal and tragedy. The rebellion of the Dourhands is just the latest chapter in this long and sorrowful litany. It is time to bring that chapter to an end...."; }; ["SUMMARY"] = { ["EN"] = "Defeat 150 Dourhand in any area"; }; };</v>
      </c>
      <c r="Z11">
        <f t="shared" si="1"/>
        <v>10</v>
      </c>
      <c r="AA11" t="str">
        <f t="shared" si="21"/>
        <v xml:space="preserve"> [10] = {</v>
      </c>
      <c r="AB11" t="str">
        <f t="shared" si="22"/>
        <v xml:space="preserve">["ID"] = 1879073588; </v>
      </c>
      <c r="AC11" t="str">
        <f t="shared" si="23"/>
        <v xml:space="preserve">["ID"] = 1879073588; </v>
      </c>
      <c r="AD11" t="str">
        <f t="shared" si="24"/>
        <v/>
      </c>
      <c r="AE11" t="str">
        <f t="shared" si="25"/>
        <v xml:space="preserve"> (Dwarf)</v>
      </c>
      <c r="AF11" s="1" t="str">
        <f t="shared" si="26"/>
        <v xml:space="preserve">["SAVE_INDEX"] =   9; </v>
      </c>
      <c r="AG11">
        <f>VLOOKUP(D11,Type!A$2:B$16,2,FALSE)</f>
        <v>4</v>
      </c>
      <c r="AH11" t="str">
        <f t="shared" si="27"/>
        <v xml:space="preserve">["TYPE"] =  4; </v>
      </c>
      <c r="AI11" t="str">
        <f t="shared" si="28"/>
        <v xml:space="preserve">["CRV"] = "Race";     </v>
      </c>
      <c r="AJ11" t="str">
        <f>IF(AND(F11="Class",NOT(ISBLANK(E11))),VLOOKUP(E11,Class!A$1:B$12,2,FALSE),"")</f>
        <v/>
      </c>
      <c r="AK11" t="str">
        <f>IF(AND(F11="Vocation",NOT(ISBLANK(E11))),VLOOKUP(E11,Vocation!A$1:B$8,2,FALSE),"")</f>
        <v/>
      </c>
      <c r="AL11">
        <f>IF(AND(F11="Race",NOT(ISBLANK(E11))),VLOOKUP(E11,Race!A$1:B$9,2,),"")</f>
        <v>73</v>
      </c>
      <c r="AM11" t="str">
        <f t="shared" si="29"/>
        <v xml:space="preserve"> 73</v>
      </c>
      <c r="AN11" t="str">
        <f t="shared" si="30"/>
        <v xml:space="preserve">["SUBTYPE"] =  73; </v>
      </c>
      <c r="AO11" t="str">
        <f>IF(NOT(ISBLANK(G11)),VLOOKUP(G11,Type!D$2:E$6,2,FALSE),"")</f>
        <v/>
      </c>
      <c r="AP11" t="str">
        <f t="shared" si="31"/>
        <v xml:space="preserve">            </v>
      </c>
      <c r="AQ11" t="str">
        <f t="shared" si="32"/>
        <v xml:space="preserve">                      </v>
      </c>
      <c r="AR11" t="str">
        <f t="shared" si="33"/>
        <v/>
      </c>
      <c r="AS11" t="str">
        <f t="shared" si="34"/>
        <v>0</v>
      </c>
      <c r="AT11" t="str">
        <f t="shared" si="35"/>
        <v xml:space="preserve">["VXP"] =    0; </v>
      </c>
      <c r="AU11" t="str">
        <f t="shared" si="36"/>
        <v>15</v>
      </c>
      <c r="AV11" t="str">
        <f t="shared" si="37"/>
        <v xml:space="preserve">["LP"] = 15; </v>
      </c>
      <c r="AW11" t="str">
        <f t="shared" si="38"/>
        <v>0</v>
      </c>
      <c r="AX11" t="str">
        <f t="shared" si="39"/>
        <v xml:space="preserve">["REP"] =     0; </v>
      </c>
      <c r="AY11">
        <f>IF(LEN(P11)&gt;0,VLOOKUP(P11,Faction!A$2:B$77,2,FALSE),1)</f>
        <v>1</v>
      </c>
      <c r="AZ11" t="str">
        <f t="shared" si="40"/>
        <v xml:space="preserve">["FACTION"] =  1; </v>
      </c>
      <c r="BA11" t="str">
        <f t="shared" si="41"/>
        <v xml:space="preserve">["TIER"] = 0; </v>
      </c>
      <c r="BB11" t="str">
        <f t="shared" si="42"/>
        <v xml:space="preserve">["MIN_LVL"] =  "25"; </v>
      </c>
      <c r="BC11" t="str">
        <f t="shared" si="43"/>
        <v xml:space="preserve">                  </v>
      </c>
      <c r="BD11" t="str">
        <f t="shared" si="44"/>
        <v xml:space="preserve">["NAME"] = { ["EN"] = "Enmity of the Dourhands III"; }; </v>
      </c>
      <c r="BE11" t="str">
        <f t="shared" si="45"/>
        <v xml:space="preserve">["LORE"] = { ["EN"] = "Ever since the earliest records, history has been rife with stories of betrayal and tragedy. The rebellion of the Dourhands is just the latest chapter in this long and sorrowful litany. It is time to bring that chapter to an end...."; }; </v>
      </c>
      <c r="BF11" t="str">
        <f t="shared" si="46"/>
        <v xml:space="preserve">["SUMMARY"] = { ["EN"] = "Defeat 150 Dourhand in any area"; }; </v>
      </c>
      <c r="BG11" t="str">
        <f t="shared" si="47"/>
        <v/>
      </c>
      <c r="BH11" t="str">
        <f t="shared" si="48"/>
        <v/>
      </c>
      <c r="BI11" t="str">
        <f t="shared" si="49"/>
        <v/>
      </c>
      <c r="BJ11" t="str">
        <f t="shared" si="19"/>
        <v>};</v>
      </c>
    </row>
    <row r="12" spans="1:62" x14ac:dyDescent="0.25">
      <c r="A12">
        <v>1879073587</v>
      </c>
      <c r="B12">
        <v>10</v>
      </c>
      <c r="C12" t="s">
        <v>552</v>
      </c>
      <c r="D12" t="s">
        <v>31</v>
      </c>
      <c r="E12" t="s">
        <v>556</v>
      </c>
      <c r="F12" t="s">
        <v>29</v>
      </c>
      <c r="N12">
        <v>10</v>
      </c>
      <c r="Q12" t="s">
        <v>558</v>
      </c>
      <c r="R12" t="s">
        <v>2305</v>
      </c>
      <c r="S12">
        <v>1</v>
      </c>
      <c r="T12">
        <v>19</v>
      </c>
      <c r="X12" t="str">
        <f t="shared" si="20"/>
        <v xml:space="preserve"> [11] = {["ID"] = 1879073587; }; -- Enmity of the Dourhands II (Dwarf)</v>
      </c>
      <c r="Y12" s="1" t="str">
        <f t="shared" si="0"/>
        <v xml:space="preserve"> [11] = {["ID"] = 1879073587; ["SAVE_INDEX"] =  10; ["TYPE"] =  4; ["CRV"] = "Race";     ["SUBTYPE"] =  73;                                   ["VXP"] =    0; ["LP"] = 10; ["REP"] =     0; ["FACTION"] =  1; ["TIER"] = 1; ["MIN_LVL"] =  "19";                   ["NAME"] = { ["EN"] = "Enmity of the Dourhands II"; }; ["LORE"] = { ["EN"] = "Jealous of the wealth and status of the Longbeards -- particularly since Durin's Folk reclaimed the Lonely Mountain -- the Dourhands have plotted to usurp their position as the leaders of the Dwarves of the Blue Mountains for many years now."; }; ["SUMMARY"] = { ["EN"] = "Defeat 100 Dourhand in any area"; }; };</v>
      </c>
      <c r="Z12">
        <f t="shared" si="1"/>
        <v>11</v>
      </c>
      <c r="AA12" t="str">
        <f t="shared" si="21"/>
        <v xml:space="preserve"> [11] = {</v>
      </c>
      <c r="AB12" t="str">
        <f t="shared" si="22"/>
        <v xml:space="preserve">["ID"] = 1879073587; </v>
      </c>
      <c r="AC12" t="str">
        <f t="shared" si="23"/>
        <v xml:space="preserve">["ID"] = 1879073587; </v>
      </c>
      <c r="AD12" t="str">
        <f t="shared" si="24"/>
        <v/>
      </c>
      <c r="AE12" t="str">
        <f t="shared" si="25"/>
        <v xml:space="preserve"> (Dwarf)</v>
      </c>
      <c r="AF12" s="1" t="str">
        <f t="shared" si="26"/>
        <v xml:space="preserve">["SAVE_INDEX"] =  10; </v>
      </c>
      <c r="AG12">
        <f>VLOOKUP(D12,Type!A$2:B$16,2,FALSE)</f>
        <v>4</v>
      </c>
      <c r="AH12" t="str">
        <f t="shared" si="27"/>
        <v xml:space="preserve">["TYPE"] =  4; </v>
      </c>
      <c r="AI12" t="str">
        <f t="shared" si="28"/>
        <v xml:space="preserve">["CRV"] = "Race";     </v>
      </c>
      <c r="AJ12" t="str">
        <f>IF(AND(F12="Class",NOT(ISBLANK(E12))),VLOOKUP(E12,Class!A$1:B$12,2,FALSE),"")</f>
        <v/>
      </c>
      <c r="AK12" t="str">
        <f>IF(AND(F12="Vocation",NOT(ISBLANK(E12))),VLOOKUP(E12,Vocation!A$1:B$8,2,FALSE),"")</f>
        <v/>
      </c>
      <c r="AL12">
        <f>IF(AND(F12="Race",NOT(ISBLANK(E12))),VLOOKUP(E12,Race!A$1:B$9,2,),"")</f>
        <v>73</v>
      </c>
      <c r="AM12" t="str">
        <f t="shared" si="29"/>
        <v xml:space="preserve"> 73</v>
      </c>
      <c r="AN12" t="str">
        <f t="shared" si="30"/>
        <v xml:space="preserve">["SUBTYPE"] =  73; </v>
      </c>
      <c r="AO12" t="str">
        <f>IF(NOT(ISBLANK(G12)),VLOOKUP(G12,Type!D$2:E$6,2,FALSE),"")</f>
        <v/>
      </c>
      <c r="AP12" t="str">
        <f t="shared" si="31"/>
        <v xml:space="preserve">            </v>
      </c>
      <c r="AQ12" t="str">
        <f t="shared" si="32"/>
        <v xml:space="preserve">                      </v>
      </c>
      <c r="AR12" t="str">
        <f t="shared" si="33"/>
        <v/>
      </c>
      <c r="AS12" t="str">
        <f t="shared" si="34"/>
        <v>0</v>
      </c>
      <c r="AT12" t="str">
        <f t="shared" si="35"/>
        <v xml:space="preserve">["VXP"] =    0; </v>
      </c>
      <c r="AU12" t="str">
        <f t="shared" si="36"/>
        <v>10</v>
      </c>
      <c r="AV12" t="str">
        <f t="shared" si="37"/>
        <v xml:space="preserve">["LP"] = 10; </v>
      </c>
      <c r="AW12" t="str">
        <f t="shared" si="38"/>
        <v>0</v>
      </c>
      <c r="AX12" t="str">
        <f t="shared" si="39"/>
        <v xml:space="preserve">["REP"] =     0; </v>
      </c>
      <c r="AY12">
        <f>IF(LEN(P12)&gt;0,VLOOKUP(P12,Faction!A$2:B$77,2,FALSE),1)</f>
        <v>1</v>
      </c>
      <c r="AZ12" t="str">
        <f t="shared" si="40"/>
        <v xml:space="preserve">["FACTION"] =  1; </v>
      </c>
      <c r="BA12" t="str">
        <f t="shared" si="41"/>
        <v xml:space="preserve">["TIER"] = 1; </v>
      </c>
      <c r="BB12" t="str">
        <f t="shared" si="42"/>
        <v xml:space="preserve">["MIN_LVL"] =  "19"; </v>
      </c>
      <c r="BC12" t="str">
        <f t="shared" si="43"/>
        <v xml:space="preserve">                  </v>
      </c>
      <c r="BD12" t="str">
        <f t="shared" si="44"/>
        <v xml:space="preserve">["NAME"] = { ["EN"] = "Enmity of the Dourhands II"; }; </v>
      </c>
      <c r="BE12" t="str">
        <f t="shared" si="45"/>
        <v xml:space="preserve">["LORE"] = { ["EN"] = "Jealous of the wealth and status of the Longbeards -- particularly since Durin's Folk reclaimed the Lonely Mountain -- the Dourhands have plotted to usurp their position as the leaders of the Dwarves of the Blue Mountains for many years now."; }; </v>
      </c>
      <c r="BF12" t="str">
        <f t="shared" si="46"/>
        <v xml:space="preserve">["SUMMARY"] = { ["EN"] = "Defeat 100 Dourhand in any area"; }; </v>
      </c>
      <c r="BG12" t="str">
        <f t="shared" si="47"/>
        <v/>
      </c>
      <c r="BH12" t="str">
        <f t="shared" si="48"/>
        <v/>
      </c>
      <c r="BI12" t="str">
        <f t="shared" si="49"/>
        <v/>
      </c>
      <c r="BJ12" t="str">
        <f t="shared" si="19"/>
        <v>};</v>
      </c>
    </row>
    <row r="13" spans="1:62" x14ac:dyDescent="0.25">
      <c r="A13">
        <v>1879073586</v>
      </c>
      <c r="B13">
        <v>11</v>
      </c>
      <c r="C13" t="s">
        <v>551</v>
      </c>
      <c r="D13" t="s">
        <v>31</v>
      </c>
      <c r="E13" t="s">
        <v>556</v>
      </c>
      <c r="F13" t="s">
        <v>29</v>
      </c>
      <c r="N13">
        <v>5</v>
      </c>
      <c r="Q13" t="s">
        <v>557</v>
      </c>
      <c r="R13" t="s">
        <v>565</v>
      </c>
      <c r="S13">
        <v>2</v>
      </c>
      <c r="T13">
        <v>13</v>
      </c>
      <c r="X13" t="str">
        <f t="shared" si="20"/>
        <v xml:space="preserve"> [12] = {["ID"] = 1879073586; }; -- Enmity of the Dourhands (Dwarf)</v>
      </c>
      <c r="Y13" s="1" t="str">
        <f t="shared" si="0"/>
        <v xml:space="preserve"> [12] = {["ID"] = 1879073586; ["SAVE_INDEX"] =  11; ["TYPE"] =  4; ["CRV"] = "Race";     ["SUBTYPE"] =  73;                                   ["VXP"] =    0; ["LP"] =  5; ["REP"] =     0; ["FACTION"] =  1; ["TIER"] = 2; ["MIN_LVL"] =  "13";                   ["NAME"] = { ["EN"] = "Enmity of the Dourhands"; }; ["LORE"] = { ["EN"] = "The Dourhand dwarves appear to have turned their backs on the Free Peoples of Middle-earth and rebelled against the rightful rule of Durin's Folk."; }; ["SUMMARY"] = { ["EN"] = "Defeat 50 Dourhand in any area"; }; };</v>
      </c>
      <c r="Z13">
        <f t="shared" si="1"/>
        <v>12</v>
      </c>
      <c r="AA13" t="str">
        <f t="shared" si="21"/>
        <v xml:space="preserve"> [12] = {</v>
      </c>
      <c r="AB13" t="str">
        <f t="shared" si="22"/>
        <v xml:space="preserve">["ID"] = 1879073586; </v>
      </c>
      <c r="AC13" t="str">
        <f t="shared" si="23"/>
        <v xml:space="preserve">["ID"] = 1879073586; </v>
      </c>
      <c r="AD13" t="str">
        <f t="shared" si="24"/>
        <v/>
      </c>
      <c r="AE13" t="str">
        <f t="shared" si="25"/>
        <v xml:space="preserve"> (Dwarf)</v>
      </c>
      <c r="AF13" s="1" t="str">
        <f t="shared" si="26"/>
        <v xml:space="preserve">["SAVE_INDEX"] =  11; </v>
      </c>
      <c r="AG13">
        <f>VLOOKUP(D13,Type!A$2:B$16,2,FALSE)</f>
        <v>4</v>
      </c>
      <c r="AH13" t="str">
        <f t="shared" si="27"/>
        <v xml:space="preserve">["TYPE"] =  4; </v>
      </c>
      <c r="AI13" t="str">
        <f t="shared" si="28"/>
        <v xml:space="preserve">["CRV"] = "Race";     </v>
      </c>
      <c r="AJ13" t="str">
        <f>IF(AND(F13="Class",NOT(ISBLANK(E13))),VLOOKUP(E13,Class!A$1:B$12,2,FALSE),"")</f>
        <v/>
      </c>
      <c r="AK13" t="str">
        <f>IF(AND(F13="Vocation",NOT(ISBLANK(E13))),VLOOKUP(E13,Vocation!A$1:B$8,2,FALSE),"")</f>
        <v/>
      </c>
      <c r="AL13">
        <f>IF(AND(F13="Race",NOT(ISBLANK(E13))),VLOOKUP(E13,Race!A$1:B$9,2,),"")</f>
        <v>73</v>
      </c>
      <c r="AM13" t="str">
        <f t="shared" si="29"/>
        <v xml:space="preserve"> 73</v>
      </c>
      <c r="AN13" t="str">
        <f t="shared" si="30"/>
        <v xml:space="preserve">["SUBTYPE"] =  73; </v>
      </c>
      <c r="AO13" t="str">
        <f>IF(NOT(ISBLANK(G13)),VLOOKUP(G13,Type!D$2:E$6,2,FALSE),"")</f>
        <v/>
      </c>
      <c r="AP13" t="str">
        <f t="shared" si="31"/>
        <v xml:space="preserve">            </v>
      </c>
      <c r="AQ13" t="str">
        <f t="shared" si="32"/>
        <v xml:space="preserve">                      </v>
      </c>
      <c r="AR13" t="str">
        <f t="shared" si="33"/>
        <v/>
      </c>
      <c r="AS13" t="str">
        <f t="shared" si="34"/>
        <v>0</v>
      </c>
      <c r="AT13" t="str">
        <f t="shared" si="35"/>
        <v xml:space="preserve">["VXP"] =    0; </v>
      </c>
      <c r="AU13" t="str">
        <f t="shared" si="36"/>
        <v>5</v>
      </c>
      <c r="AV13" t="str">
        <f t="shared" si="37"/>
        <v xml:space="preserve">["LP"] =  5; </v>
      </c>
      <c r="AW13" t="str">
        <f t="shared" si="38"/>
        <v>0</v>
      </c>
      <c r="AX13" t="str">
        <f t="shared" si="39"/>
        <v xml:space="preserve">["REP"] =     0; </v>
      </c>
      <c r="AY13">
        <f>IF(LEN(P13)&gt;0,VLOOKUP(P13,Faction!A$2:B$77,2,FALSE),1)</f>
        <v>1</v>
      </c>
      <c r="AZ13" t="str">
        <f t="shared" si="40"/>
        <v xml:space="preserve">["FACTION"] =  1; </v>
      </c>
      <c r="BA13" t="str">
        <f t="shared" si="41"/>
        <v xml:space="preserve">["TIER"] = 2; </v>
      </c>
      <c r="BB13" t="str">
        <f t="shared" si="42"/>
        <v xml:space="preserve">["MIN_LVL"] =  "13"; </v>
      </c>
      <c r="BC13" t="str">
        <f t="shared" si="43"/>
        <v xml:space="preserve">                  </v>
      </c>
      <c r="BD13" t="str">
        <f t="shared" si="44"/>
        <v xml:space="preserve">["NAME"] = { ["EN"] = "Enmity of the Dourhands"; }; </v>
      </c>
      <c r="BE13" t="str">
        <f t="shared" si="45"/>
        <v xml:space="preserve">["LORE"] = { ["EN"] = "The Dourhand dwarves appear to have turned their backs on the Free Peoples of Middle-earth and rebelled against the rightful rule of Durin's Folk."; }; </v>
      </c>
      <c r="BF13" t="str">
        <f t="shared" si="46"/>
        <v xml:space="preserve">["SUMMARY"] = { ["EN"] = "Defeat 50 Dourhand in any area"; }; </v>
      </c>
      <c r="BG13" t="str">
        <f t="shared" si="47"/>
        <v/>
      </c>
      <c r="BH13" t="str">
        <f t="shared" si="48"/>
        <v/>
      </c>
      <c r="BI13" t="str">
        <f t="shared" si="49"/>
        <v/>
      </c>
      <c r="BJ13" t="str">
        <f t="shared" si="19"/>
        <v>};</v>
      </c>
    </row>
    <row r="14" spans="1:62" x14ac:dyDescent="0.25">
      <c r="A14">
        <v>1879073591</v>
      </c>
      <c r="B14">
        <v>14</v>
      </c>
      <c r="C14" t="s">
        <v>532</v>
      </c>
      <c r="D14" t="s">
        <v>31</v>
      </c>
      <c r="E14" t="s">
        <v>556</v>
      </c>
      <c r="F14" t="s">
        <v>29</v>
      </c>
      <c r="N14">
        <v>15</v>
      </c>
      <c r="Q14" t="s">
        <v>562</v>
      </c>
      <c r="R14" t="s">
        <v>569</v>
      </c>
      <c r="S14">
        <v>0</v>
      </c>
      <c r="T14">
        <v>35</v>
      </c>
      <c r="X14" t="str">
        <f t="shared" si="20"/>
        <v xml:space="preserve"> [13] = {["ID"] = 1879073591; }; -- Enmity of the Goblins III (Dwarf)</v>
      </c>
      <c r="Y14" s="1" t="str">
        <f t="shared" si="0"/>
        <v xml:space="preserve"> [13] = {["ID"] = 1879073591; ["SAVE_INDEX"] =  14; ["TYPE"] =  4; ["CRV"] = "Race";     ["SUBTYPE"] =  73;                                   ["VXP"] =    0; ["LP"] = 15; ["REP"] =     0; ["FACTION"] =  1; ["TIER"] = 0; ["MIN_LVL"] =  "35";                   ["NAME"] = { ["EN"] = "Enmity of the Goblins III"; }; ["LORE"] = { ["EN"] = "Goblins are an odd study in group-thought. As individuals, they are sniveling cowards who recoil from anyone who appears remotely stronger than themselves -- in large masses, they are known to hurl themselves with unthinking savagery onto pike and axe. The common wisdom is that in large groups the goblins in front simply have no choice, as they are pushed forward by the teeming masses behind them, and so they fight like cornered animals. From what you have seen, there may be some truth to this."; }; ["SUMMARY"] = { ["EN"] = "Defeat 250 Goblins in any area"; }; };</v>
      </c>
      <c r="Z14">
        <f t="shared" si="1"/>
        <v>13</v>
      </c>
      <c r="AA14" t="str">
        <f t="shared" si="21"/>
        <v xml:space="preserve"> [13] = {</v>
      </c>
      <c r="AB14" t="str">
        <f t="shared" si="22"/>
        <v xml:space="preserve">["ID"] = 1879073591; </v>
      </c>
      <c r="AC14" t="str">
        <f t="shared" si="23"/>
        <v xml:space="preserve">["ID"] = 1879073591; </v>
      </c>
      <c r="AD14" t="str">
        <f t="shared" si="24"/>
        <v/>
      </c>
      <c r="AE14" t="str">
        <f t="shared" si="25"/>
        <v xml:space="preserve"> (Dwarf)</v>
      </c>
      <c r="AF14" s="1" t="str">
        <f t="shared" si="26"/>
        <v xml:space="preserve">["SAVE_INDEX"] =  14; </v>
      </c>
      <c r="AG14">
        <f>VLOOKUP(D14,Type!A$2:B$16,2,FALSE)</f>
        <v>4</v>
      </c>
      <c r="AH14" t="str">
        <f t="shared" si="27"/>
        <v xml:space="preserve">["TYPE"] =  4; </v>
      </c>
      <c r="AI14" t="str">
        <f t="shared" si="28"/>
        <v xml:space="preserve">["CRV"] = "Race";     </v>
      </c>
      <c r="AJ14" t="str">
        <f>IF(AND(F14="Class",NOT(ISBLANK(E14))),VLOOKUP(E14,Class!A$1:B$12,2,FALSE),"")</f>
        <v/>
      </c>
      <c r="AK14" t="str">
        <f>IF(AND(F14="Vocation",NOT(ISBLANK(E14))),VLOOKUP(E14,Vocation!A$1:B$8,2,FALSE),"")</f>
        <v/>
      </c>
      <c r="AL14">
        <f>IF(AND(F14="Race",NOT(ISBLANK(E14))),VLOOKUP(E14,Race!A$1:B$9,2,),"")</f>
        <v>73</v>
      </c>
      <c r="AM14" t="str">
        <f t="shared" si="29"/>
        <v xml:space="preserve"> 73</v>
      </c>
      <c r="AN14" t="str">
        <f t="shared" si="30"/>
        <v xml:space="preserve">["SUBTYPE"] =  73; </v>
      </c>
      <c r="AO14" t="str">
        <f>IF(NOT(ISBLANK(G14)),VLOOKUP(G14,Type!D$2:E$6,2,FALSE),"")</f>
        <v/>
      </c>
      <c r="AP14" t="str">
        <f t="shared" si="31"/>
        <v xml:space="preserve">            </v>
      </c>
      <c r="AQ14" t="str">
        <f t="shared" si="32"/>
        <v xml:space="preserve">                      </v>
      </c>
      <c r="AR14" t="str">
        <f t="shared" si="33"/>
        <v/>
      </c>
      <c r="AS14" t="str">
        <f t="shared" si="34"/>
        <v>0</v>
      </c>
      <c r="AT14" t="str">
        <f t="shared" si="35"/>
        <v xml:space="preserve">["VXP"] =    0; </v>
      </c>
      <c r="AU14" t="str">
        <f t="shared" si="36"/>
        <v>15</v>
      </c>
      <c r="AV14" t="str">
        <f t="shared" si="37"/>
        <v xml:space="preserve">["LP"] = 15; </v>
      </c>
      <c r="AW14" t="str">
        <f t="shared" si="38"/>
        <v>0</v>
      </c>
      <c r="AX14" t="str">
        <f t="shared" si="39"/>
        <v xml:space="preserve">["REP"] =     0; </v>
      </c>
      <c r="AY14">
        <f>IF(LEN(P14)&gt;0,VLOOKUP(P14,Faction!A$2:B$77,2,FALSE),1)</f>
        <v>1</v>
      </c>
      <c r="AZ14" t="str">
        <f t="shared" si="40"/>
        <v xml:space="preserve">["FACTION"] =  1; </v>
      </c>
      <c r="BA14" t="str">
        <f t="shared" si="41"/>
        <v xml:space="preserve">["TIER"] = 0; </v>
      </c>
      <c r="BB14" t="str">
        <f t="shared" si="42"/>
        <v xml:space="preserve">["MIN_LVL"] =  "35"; </v>
      </c>
      <c r="BC14" t="str">
        <f t="shared" si="43"/>
        <v xml:space="preserve">                  </v>
      </c>
      <c r="BD14" t="str">
        <f t="shared" si="44"/>
        <v xml:space="preserve">["NAME"] = { ["EN"] = "Enmity of the Goblins III"; }; </v>
      </c>
      <c r="BE14" t="str">
        <f t="shared" si="45"/>
        <v xml:space="preserve">["LORE"] = { ["EN"] = "Goblins are an odd study in group-thought. As individuals, they are sniveling cowards who recoil from anyone who appears remotely stronger than themselves -- in large masses, they are known to hurl themselves with unthinking savagery onto pike and axe. The common wisdom is that in large groups the goblins in front simply have no choice, as they are pushed forward by the teeming masses behind them, and so they fight like cornered animals. From what you have seen, there may be some truth to this."; }; </v>
      </c>
      <c r="BF14" t="str">
        <f t="shared" si="46"/>
        <v xml:space="preserve">["SUMMARY"] = { ["EN"] = "Defeat 250 Goblins in any area"; }; </v>
      </c>
      <c r="BG14" t="str">
        <f t="shared" si="47"/>
        <v/>
      </c>
      <c r="BH14" t="str">
        <f t="shared" si="48"/>
        <v/>
      </c>
      <c r="BI14" t="str">
        <f t="shared" si="49"/>
        <v/>
      </c>
      <c r="BJ14" t="str">
        <f t="shared" si="19"/>
        <v>};</v>
      </c>
    </row>
    <row r="15" spans="1:62" x14ac:dyDescent="0.25">
      <c r="A15">
        <v>1879073590</v>
      </c>
      <c r="B15">
        <v>13</v>
      </c>
      <c r="C15" t="s">
        <v>531</v>
      </c>
      <c r="D15" t="s">
        <v>31</v>
      </c>
      <c r="E15" t="s">
        <v>556</v>
      </c>
      <c r="F15" t="s">
        <v>29</v>
      </c>
      <c r="N15">
        <v>10</v>
      </c>
      <c r="Q15" t="s">
        <v>561</v>
      </c>
      <c r="R15" t="s">
        <v>568</v>
      </c>
      <c r="S15">
        <v>1</v>
      </c>
      <c r="T15">
        <v>29</v>
      </c>
      <c r="X15" t="str">
        <f t="shared" si="20"/>
        <v xml:space="preserve"> [14] = {["ID"] = 1879073590; }; -- Enmity of the Goblins II (Dwarf)</v>
      </c>
      <c r="Y15" s="1" t="str">
        <f t="shared" si="0"/>
        <v xml:space="preserve"> [14] = {["ID"] = 1879073590; ["SAVE_INDEX"] =  13; ["TYPE"] =  4; ["CRV"] = "Race";     ["SUBTYPE"] =  73;                                   ["VXP"] =    0; ["LP"] = 10; ["REP"] =     0; ["FACTION"] =  1; ["TIER"] = 1; ["MIN_LVL"] =  "29";                   ["NAME"] = { ["EN"] = "Enmity of the Goblins II"; }; ["LORE"] = { ["EN"] = "The dwarves have always held the advantage over the goblins in terms of skill in battle as well as quality of weapons, armour, and fortifications. The goblins, however, have always held the advantage in numbers -- a rather vast advantage."; }; ["SUMMARY"] = { ["EN"] = "Defeat 100 Goblins in any area"; }; };</v>
      </c>
      <c r="Z15">
        <f t="shared" si="1"/>
        <v>14</v>
      </c>
      <c r="AA15" t="str">
        <f t="shared" si="21"/>
        <v xml:space="preserve"> [14] = {</v>
      </c>
      <c r="AB15" t="str">
        <f t="shared" si="22"/>
        <v xml:space="preserve">["ID"] = 1879073590; </v>
      </c>
      <c r="AC15" t="str">
        <f t="shared" si="23"/>
        <v xml:space="preserve">["ID"] = 1879073590; </v>
      </c>
      <c r="AD15" t="str">
        <f t="shared" si="24"/>
        <v/>
      </c>
      <c r="AE15" t="str">
        <f t="shared" si="25"/>
        <v xml:space="preserve"> (Dwarf)</v>
      </c>
      <c r="AF15" s="1" t="str">
        <f t="shared" si="26"/>
        <v xml:space="preserve">["SAVE_INDEX"] =  13; </v>
      </c>
      <c r="AG15">
        <f>VLOOKUP(D15,Type!A$2:B$16,2,FALSE)</f>
        <v>4</v>
      </c>
      <c r="AH15" t="str">
        <f t="shared" si="27"/>
        <v xml:space="preserve">["TYPE"] =  4; </v>
      </c>
      <c r="AI15" t="str">
        <f t="shared" si="28"/>
        <v xml:space="preserve">["CRV"] = "Race";     </v>
      </c>
      <c r="AJ15" t="str">
        <f>IF(AND(F15="Class",NOT(ISBLANK(E15))),VLOOKUP(E15,Class!A$1:B$12,2,FALSE),"")</f>
        <v/>
      </c>
      <c r="AK15" t="str">
        <f>IF(AND(F15="Vocation",NOT(ISBLANK(E15))),VLOOKUP(E15,Vocation!A$1:B$8,2,FALSE),"")</f>
        <v/>
      </c>
      <c r="AL15">
        <f>IF(AND(F15="Race",NOT(ISBLANK(E15))),VLOOKUP(E15,Race!A$1:B$9,2,),"")</f>
        <v>73</v>
      </c>
      <c r="AM15" t="str">
        <f t="shared" si="29"/>
        <v xml:space="preserve"> 73</v>
      </c>
      <c r="AN15" t="str">
        <f t="shared" si="30"/>
        <v xml:space="preserve">["SUBTYPE"] =  73; </v>
      </c>
      <c r="AO15" t="str">
        <f>IF(NOT(ISBLANK(G15)),VLOOKUP(G15,Type!D$2:E$6,2,FALSE),"")</f>
        <v/>
      </c>
      <c r="AP15" t="str">
        <f t="shared" si="31"/>
        <v xml:space="preserve">            </v>
      </c>
      <c r="AQ15" t="str">
        <f t="shared" si="32"/>
        <v xml:space="preserve">                      </v>
      </c>
      <c r="AR15" t="str">
        <f t="shared" si="33"/>
        <v/>
      </c>
      <c r="AS15" t="str">
        <f t="shared" si="34"/>
        <v>0</v>
      </c>
      <c r="AT15" t="str">
        <f t="shared" si="35"/>
        <v xml:space="preserve">["VXP"] =    0; </v>
      </c>
      <c r="AU15" t="str">
        <f t="shared" si="36"/>
        <v>10</v>
      </c>
      <c r="AV15" t="str">
        <f t="shared" si="37"/>
        <v xml:space="preserve">["LP"] = 10; </v>
      </c>
      <c r="AW15" t="str">
        <f t="shared" si="38"/>
        <v>0</v>
      </c>
      <c r="AX15" t="str">
        <f t="shared" si="39"/>
        <v xml:space="preserve">["REP"] =     0; </v>
      </c>
      <c r="AY15">
        <f>IF(LEN(P15)&gt;0,VLOOKUP(P15,Faction!A$2:B$77,2,FALSE),1)</f>
        <v>1</v>
      </c>
      <c r="AZ15" t="str">
        <f t="shared" si="40"/>
        <v xml:space="preserve">["FACTION"] =  1; </v>
      </c>
      <c r="BA15" t="str">
        <f t="shared" si="41"/>
        <v xml:space="preserve">["TIER"] = 1; </v>
      </c>
      <c r="BB15" t="str">
        <f t="shared" si="42"/>
        <v xml:space="preserve">["MIN_LVL"] =  "29"; </v>
      </c>
      <c r="BC15" t="str">
        <f t="shared" si="43"/>
        <v xml:space="preserve">                  </v>
      </c>
      <c r="BD15" t="str">
        <f t="shared" si="44"/>
        <v xml:space="preserve">["NAME"] = { ["EN"] = "Enmity of the Goblins II"; }; </v>
      </c>
      <c r="BE15" t="str">
        <f t="shared" si="45"/>
        <v xml:space="preserve">["LORE"] = { ["EN"] = "The dwarves have always held the advantage over the goblins in terms of skill in battle as well as quality of weapons, armour, and fortifications. The goblins, however, have always held the advantage in numbers -- a rather vast advantage."; }; </v>
      </c>
      <c r="BF15" t="str">
        <f t="shared" si="46"/>
        <v xml:space="preserve">["SUMMARY"] = { ["EN"] = "Defeat 100 Goblins in any area"; }; </v>
      </c>
      <c r="BG15" t="str">
        <f t="shared" si="47"/>
        <v/>
      </c>
      <c r="BH15" t="str">
        <f t="shared" si="48"/>
        <v/>
      </c>
      <c r="BI15" t="str">
        <f t="shared" si="49"/>
        <v/>
      </c>
      <c r="BJ15" t="str">
        <f t="shared" si="19"/>
        <v>};</v>
      </c>
    </row>
    <row r="16" spans="1:62" x14ac:dyDescent="0.25">
      <c r="A16">
        <v>1879073589</v>
      </c>
      <c r="B16">
        <v>12</v>
      </c>
      <c r="C16" t="s">
        <v>530</v>
      </c>
      <c r="D16" t="s">
        <v>31</v>
      </c>
      <c r="E16" t="s">
        <v>556</v>
      </c>
      <c r="F16" t="s">
        <v>29</v>
      </c>
      <c r="N16">
        <v>5</v>
      </c>
      <c r="Q16" t="s">
        <v>560</v>
      </c>
      <c r="R16" t="s">
        <v>567</v>
      </c>
      <c r="S16">
        <v>2</v>
      </c>
      <c r="T16">
        <v>13</v>
      </c>
      <c r="X16" t="str">
        <f t="shared" si="20"/>
        <v xml:space="preserve"> [15] = {["ID"] = 1879073589; }; -- Enmity of the Goblins (Dwarf)</v>
      </c>
      <c r="Y16" s="1" t="str">
        <f t="shared" si="0"/>
        <v xml:space="preserve"> [15] = {["ID"] = 1879073589; ["SAVE_INDEX"] =  12; ["TYPE"] =  4; ["CRV"] = "Race";     ["SUBTYPE"] =  73;                                   ["VXP"] =    0; ["LP"] =  5; ["REP"] =     0; ["FACTION"] =  1; ["TIER"] = 2; ["MIN_LVL"] =  "13";                   ["NAME"] = { ["EN"] = "Enmity of the Goblins"; }; ["LORE"] = { ["EN"] = "Goblins and dwarves have despised each other since they first set eyes upon one another. They are natural enemies both above ground and below, with the goblins' countless numbers crashing year after year against the tireless defences of the dwarves, wearing away at them like tides against rock."; }; ["SUMMARY"] = { ["EN"] = "Defeat 50 Goblins in any area"; }; };</v>
      </c>
      <c r="Z16">
        <f t="shared" si="1"/>
        <v>15</v>
      </c>
      <c r="AA16" t="str">
        <f t="shared" si="21"/>
        <v xml:space="preserve"> [15] = {</v>
      </c>
      <c r="AB16" t="str">
        <f t="shared" si="22"/>
        <v xml:space="preserve">["ID"] = 1879073589; </v>
      </c>
      <c r="AC16" t="str">
        <f t="shared" si="23"/>
        <v xml:space="preserve">["ID"] = 1879073589; </v>
      </c>
      <c r="AD16" t="str">
        <f t="shared" si="24"/>
        <v/>
      </c>
      <c r="AE16" t="str">
        <f t="shared" si="25"/>
        <v xml:space="preserve"> (Dwarf)</v>
      </c>
      <c r="AF16" s="1" t="str">
        <f t="shared" si="26"/>
        <v xml:space="preserve">["SAVE_INDEX"] =  12; </v>
      </c>
      <c r="AG16">
        <f>VLOOKUP(D16,Type!A$2:B$16,2,FALSE)</f>
        <v>4</v>
      </c>
      <c r="AH16" t="str">
        <f t="shared" si="27"/>
        <v xml:space="preserve">["TYPE"] =  4; </v>
      </c>
      <c r="AI16" t="str">
        <f t="shared" si="28"/>
        <v xml:space="preserve">["CRV"] = "Race";     </v>
      </c>
      <c r="AJ16" t="str">
        <f>IF(AND(F16="Class",NOT(ISBLANK(E16))),VLOOKUP(E16,Class!A$1:B$12,2,FALSE),"")</f>
        <v/>
      </c>
      <c r="AK16" t="str">
        <f>IF(AND(F16="Vocation",NOT(ISBLANK(E16))),VLOOKUP(E16,Vocation!A$1:B$8,2,FALSE),"")</f>
        <v/>
      </c>
      <c r="AL16">
        <f>IF(AND(F16="Race",NOT(ISBLANK(E16))),VLOOKUP(E16,Race!A$1:B$9,2,),"")</f>
        <v>73</v>
      </c>
      <c r="AM16" t="str">
        <f t="shared" si="29"/>
        <v xml:space="preserve"> 73</v>
      </c>
      <c r="AN16" t="str">
        <f t="shared" si="30"/>
        <v xml:space="preserve">["SUBTYPE"] =  73; </v>
      </c>
      <c r="AO16" t="str">
        <f>IF(NOT(ISBLANK(G16)),VLOOKUP(G16,Type!D$2:E$6,2,FALSE),"")</f>
        <v/>
      </c>
      <c r="AP16" t="str">
        <f t="shared" si="31"/>
        <v xml:space="preserve">            </v>
      </c>
      <c r="AQ16" t="str">
        <f t="shared" si="32"/>
        <v xml:space="preserve">                      </v>
      </c>
      <c r="AR16" t="str">
        <f t="shared" si="33"/>
        <v/>
      </c>
      <c r="AS16" t="str">
        <f t="shared" si="34"/>
        <v>0</v>
      </c>
      <c r="AT16" t="str">
        <f t="shared" si="35"/>
        <v xml:space="preserve">["VXP"] =    0; </v>
      </c>
      <c r="AU16" t="str">
        <f t="shared" si="36"/>
        <v>5</v>
      </c>
      <c r="AV16" t="str">
        <f t="shared" si="37"/>
        <v xml:space="preserve">["LP"] =  5; </v>
      </c>
      <c r="AW16" t="str">
        <f t="shared" si="38"/>
        <v>0</v>
      </c>
      <c r="AX16" t="str">
        <f t="shared" si="39"/>
        <v xml:space="preserve">["REP"] =     0; </v>
      </c>
      <c r="AY16">
        <f>IF(LEN(P16)&gt;0,VLOOKUP(P16,Faction!A$2:B$77,2,FALSE),1)</f>
        <v>1</v>
      </c>
      <c r="AZ16" t="str">
        <f t="shared" si="40"/>
        <v xml:space="preserve">["FACTION"] =  1; </v>
      </c>
      <c r="BA16" t="str">
        <f t="shared" si="41"/>
        <v xml:space="preserve">["TIER"] = 2; </v>
      </c>
      <c r="BB16" t="str">
        <f t="shared" si="42"/>
        <v xml:space="preserve">["MIN_LVL"] =  "13"; </v>
      </c>
      <c r="BC16" t="str">
        <f t="shared" si="43"/>
        <v xml:space="preserve">                  </v>
      </c>
      <c r="BD16" t="str">
        <f t="shared" si="44"/>
        <v xml:space="preserve">["NAME"] = { ["EN"] = "Enmity of the Goblins"; }; </v>
      </c>
      <c r="BE16" t="str">
        <f t="shared" si="45"/>
        <v xml:space="preserve">["LORE"] = { ["EN"] = "Goblins and dwarves have despised each other since they first set eyes upon one another. They are natural enemies both above ground and below, with the goblins' countless numbers crashing year after year against the tireless defences of the dwarves, wearing away at them like tides against rock."; }; </v>
      </c>
      <c r="BF16" t="str">
        <f t="shared" si="46"/>
        <v xml:space="preserve">["SUMMARY"] = { ["EN"] = "Defeat 50 Goblins in any area"; }; </v>
      </c>
      <c r="BG16" t="str">
        <f t="shared" si="47"/>
        <v/>
      </c>
      <c r="BH16" t="str">
        <f t="shared" si="48"/>
        <v/>
      </c>
      <c r="BI16" t="str">
        <f t="shared" si="49"/>
        <v/>
      </c>
      <c r="BJ16" t="str">
        <f t="shared" si="19"/>
        <v>};</v>
      </c>
    </row>
    <row r="17" spans="1:62" x14ac:dyDescent="0.25">
      <c r="A17">
        <v>1879073593</v>
      </c>
      <c r="B17">
        <v>15</v>
      </c>
      <c r="C17" t="s">
        <v>555</v>
      </c>
      <c r="D17" t="s">
        <v>31</v>
      </c>
      <c r="E17" t="s">
        <v>556</v>
      </c>
      <c r="F17" t="s">
        <v>29</v>
      </c>
      <c r="N17">
        <v>10</v>
      </c>
      <c r="Q17" t="s">
        <v>564</v>
      </c>
      <c r="R17" t="s">
        <v>571</v>
      </c>
      <c r="S17">
        <v>0</v>
      </c>
      <c r="T17">
        <v>35</v>
      </c>
      <c r="X17" t="str">
        <f t="shared" si="20"/>
        <v xml:space="preserve"> [16] = {["ID"] = 1879073593; }; -- Enmity of the Trolls II (Dwarf)</v>
      </c>
      <c r="Y17" s="1" t="str">
        <f t="shared" si="0"/>
        <v xml:space="preserve"> [16] = {["ID"] = 1879073593; ["SAVE_INDEX"] =  15; ["TYPE"] =  4; ["CRV"] = "Race";     ["SUBTYPE"] =  73;                                   ["VXP"] =    0; ["LP"] = 10; ["REP"] =     0; ["FACTION"] =  1; ["TIER"] = 0; ["MIN_LVL"] =  "35";                   ["NAME"] = { ["EN"] = "Enmity of the Trolls II"; }; ["LORE"] = { ["EN"] = "Quite the opposite of goblins, most trolls have little cunning or intelligence of any kind. They are, however, almost mindlessly brave, crushing anything in their path with abandon. Only if they are badly injured are they likely to rebel -- though the sight of a Cave-troll running amok through its goblin handlers is enough to bring a chuckle to even the most hardened of veterans."; }; ["SUMMARY"] = { ["EN"] = "Defeat 150 Trolls in any area"; }; };</v>
      </c>
      <c r="Z17">
        <f t="shared" si="1"/>
        <v>16</v>
      </c>
      <c r="AA17" t="str">
        <f t="shared" si="21"/>
        <v xml:space="preserve"> [16] = {</v>
      </c>
      <c r="AB17" t="str">
        <f t="shared" si="22"/>
        <v xml:space="preserve">["ID"] = 1879073593; </v>
      </c>
      <c r="AC17" t="str">
        <f t="shared" si="23"/>
        <v xml:space="preserve">["ID"] = 1879073593; </v>
      </c>
      <c r="AD17" t="str">
        <f t="shared" si="24"/>
        <v/>
      </c>
      <c r="AE17" t="str">
        <f t="shared" si="25"/>
        <v xml:space="preserve"> (Dwarf)</v>
      </c>
      <c r="AF17" s="1" t="str">
        <f t="shared" si="26"/>
        <v xml:space="preserve">["SAVE_INDEX"] =  15; </v>
      </c>
      <c r="AG17">
        <f>VLOOKUP(D17,Type!A$2:B$16,2,FALSE)</f>
        <v>4</v>
      </c>
      <c r="AH17" t="str">
        <f t="shared" si="27"/>
        <v xml:space="preserve">["TYPE"] =  4; </v>
      </c>
      <c r="AI17" t="str">
        <f t="shared" si="28"/>
        <v xml:space="preserve">["CRV"] = "Race";     </v>
      </c>
      <c r="AJ17" t="str">
        <f>IF(AND(F17="Class",NOT(ISBLANK(E17))),VLOOKUP(E17,Class!A$1:B$12,2,FALSE),"")</f>
        <v/>
      </c>
      <c r="AK17" t="str">
        <f>IF(AND(F17="Vocation",NOT(ISBLANK(E17))),VLOOKUP(E17,Vocation!A$1:B$8,2,FALSE),"")</f>
        <v/>
      </c>
      <c r="AL17">
        <f>IF(AND(F17="Race",NOT(ISBLANK(E17))),VLOOKUP(E17,Race!A$1:B$9,2,),"")</f>
        <v>73</v>
      </c>
      <c r="AM17" t="str">
        <f t="shared" si="29"/>
        <v xml:space="preserve"> 73</v>
      </c>
      <c r="AN17" t="str">
        <f t="shared" si="30"/>
        <v xml:space="preserve">["SUBTYPE"] =  73; </v>
      </c>
      <c r="AO17" t="str">
        <f>IF(NOT(ISBLANK(G17)),VLOOKUP(G17,Type!D$2:E$6,2,FALSE),"")</f>
        <v/>
      </c>
      <c r="AP17" t="str">
        <f t="shared" si="31"/>
        <v xml:space="preserve">            </v>
      </c>
      <c r="AQ17" t="str">
        <f t="shared" si="32"/>
        <v xml:space="preserve">                      </v>
      </c>
      <c r="AR17" t="str">
        <f t="shared" si="33"/>
        <v/>
      </c>
      <c r="AS17" t="str">
        <f t="shared" si="34"/>
        <v>0</v>
      </c>
      <c r="AT17" t="str">
        <f t="shared" si="35"/>
        <v xml:space="preserve">["VXP"] =    0; </v>
      </c>
      <c r="AU17" t="str">
        <f t="shared" si="36"/>
        <v>10</v>
      </c>
      <c r="AV17" t="str">
        <f t="shared" si="37"/>
        <v xml:space="preserve">["LP"] = 10; </v>
      </c>
      <c r="AW17" t="str">
        <f t="shared" si="38"/>
        <v>0</v>
      </c>
      <c r="AX17" t="str">
        <f t="shared" si="39"/>
        <v xml:space="preserve">["REP"] =     0; </v>
      </c>
      <c r="AY17">
        <f>IF(LEN(P17)&gt;0,VLOOKUP(P17,Faction!A$2:B$77,2,FALSE),1)</f>
        <v>1</v>
      </c>
      <c r="AZ17" t="str">
        <f t="shared" si="40"/>
        <v xml:space="preserve">["FACTION"] =  1; </v>
      </c>
      <c r="BA17" t="str">
        <f t="shared" si="41"/>
        <v xml:space="preserve">["TIER"] = 0; </v>
      </c>
      <c r="BB17" t="str">
        <f t="shared" si="42"/>
        <v xml:space="preserve">["MIN_LVL"] =  "35"; </v>
      </c>
      <c r="BC17" t="str">
        <f t="shared" si="43"/>
        <v xml:space="preserve">                  </v>
      </c>
      <c r="BD17" t="str">
        <f t="shared" si="44"/>
        <v xml:space="preserve">["NAME"] = { ["EN"] = "Enmity of the Trolls II"; }; </v>
      </c>
      <c r="BE17" t="str">
        <f t="shared" si="45"/>
        <v xml:space="preserve">["LORE"] = { ["EN"] = "Quite the opposite of goblins, most trolls have little cunning or intelligence of any kind. They are, however, almost mindlessly brave, crushing anything in their path with abandon. Only if they are badly injured are they likely to rebel -- though the sight of a Cave-troll running amok through its goblin handlers is enough to bring a chuckle to even the most hardened of veterans."; }; </v>
      </c>
      <c r="BF17" t="str">
        <f t="shared" si="46"/>
        <v xml:space="preserve">["SUMMARY"] = { ["EN"] = "Defeat 150 Trolls in any area"; }; </v>
      </c>
      <c r="BG17" t="str">
        <f t="shared" si="47"/>
        <v/>
      </c>
      <c r="BH17" t="str">
        <f t="shared" si="48"/>
        <v/>
      </c>
      <c r="BI17" t="str">
        <f t="shared" si="49"/>
        <v/>
      </c>
      <c r="BJ17" t="str">
        <f t="shared" si="19"/>
        <v>};</v>
      </c>
    </row>
    <row r="18" spans="1:62" x14ac:dyDescent="0.25">
      <c r="A18">
        <v>1879073592</v>
      </c>
      <c r="B18">
        <v>16</v>
      </c>
      <c r="C18" t="s">
        <v>554</v>
      </c>
      <c r="D18" t="s">
        <v>31</v>
      </c>
      <c r="E18" t="s">
        <v>556</v>
      </c>
      <c r="F18" t="s">
        <v>29</v>
      </c>
      <c r="N18">
        <v>5</v>
      </c>
      <c r="Q18" t="s">
        <v>563</v>
      </c>
      <c r="R18" t="s">
        <v>570</v>
      </c>
      <c r="S18">
        <v>1</v>
      </c>
      <c r="T18">
        <v>29</v>
      </c>
      <c r="X18" t="str">
        <f t="shared" si="20"/>
        <v xml:space="preserve"> [17] = {["ID"] = 1879073592; }; -- Enmity of the Trolls (Dwarf)</v>
      </c>
      <c r="Y18" s="1" t="str">
        <f t="shared" si="0"/>
        <v xml:space="preserve"> [17] = {["ID"] = 1879073592; ["SAVE_INDEX"] =  16; ["TYPE"] =  4; ["CRV"] = "Race";     ["SUBTYPE"] =  73;                                   ["VXP"] =    0; ["LP"] =  5; ["REP"] =     0; ["FACTION"] =  1; ["TIER"] = 1; ["MIN_LVL"] =  "29";                   ["NAME"] = { ["EN"] = "Enmity of the Trolls"; }; ["LORE"] = { ["EN"] = "Trolls are a particularly deadly threat to the dwarves. Capable of smashing the strongest fortifications and thriving in the dark underground domains where the sun poses no danger, they have often been used to spearhead major assaults against the dwarf-kingdoms."; }; ["SUMMARY"] = { ["EN"] = "Defeat 100 Trolls in any area"; }; };</v>
      </c>
      <c r="Z18">
        <f t="shared" si="1"/>
        <v>17</v>
      </c>
      <c r="AA18" t="str">
        <f t="shared" si="21"/>
        <v xml:space="preserve"> [17] = {</v>
      </c>
      <c r="AB18" t="str">
        <f t="shared" si="22"/>
        <v xml:space="preserve">["ID"] = 1879073592; </v>
      </c>
      <c r="AC18" t="str">
        <f t="shared" si="23"/>
        <v xml:space="preserve">["ID"] = 1879073592; </v>
      </c>
      <c r="AD18" t="str">
        <f t="shared" si="24"/>
        <v/>
      </c>
      <c r="AE18" t="str">
        <f t="shared" si="25"/>
        <v xml:space="preserve"> (Dwarf)</v>
      </c>
      <c r="AF18" s="1" t="str">
        <f t="shared" si="26"/>
        <v xml:space="preserve">["SAVE_INDEX"] =  16; </v>
      </c>
      <c r="AG18">
        <f>VLOOKUP(D18,Type!A$2:B$16,2,FALSE)</f>
        <v>4</v>
      </c>
      <c r="AH18" t="str">
        <f t="shared" si="27"/>
        <v xml:space="preserve">["TYPE"] =  4; </v>
      </c>
      <c r="AI18" t="str">
        <f t="shared" si="28"/>
        <v xml:space="preserve">["CRV"] = "Race";     </v>
      </c>
      <c r="AJ18" t="str">
        <f>IF(AND(F18="Class",NOT(ISBLANK(E18))),VLOOKUP(E18,Class!A$1:B$12,2,FALSE),"")</f>
        <v/>
      </c>
      <c r="AK18" t="str">
        <f>IF(AND(F18="Vocation",NOT(ISBLANK(E18))),VLOOKUP(E18,Vocation!A$1:B$8,2,FALSE),"")</f>
        <v/>
      </c>
      <c r="AL18">
        <f>IF(AND(F18="Race",NOT(ISBLANK(E18))),VLOOKUP(E18,Race!A$1:B$9,2,),"")</f>
        <v>73</v>
      </c>
      <c r="AM18" t="str">
        <f t="shared" si="29"/>
        <v xml:space="preserve"> 73</v>
      </c>
      <c r="AN18" t="str">
        <f t="shared" si="30"/>
        <v xml:space="preserve">["SUBTYPE"] =  73; </v>
      </c>
      <c r="AO18" t="str">
        <f>IF(NOT(ISBLANK(G18)),VLOOKUP(G18,Type!D$2:E$6,2,FALSE),"")</f>
        <v/>
      </c>
      <c r="AP18" t="str">
        <f t="shared" si="31"/>
        <v xml:space="preserve">            </v>
      </c>
      <c r="AQ18" t="str">
        <f t="shared" si="32"/>
        <v xml:space="preserve">                      </v>
      </c>
      <c r="AR18" t="str">
        <f t="shared" si="33"/>
        <v/>
      </c>
      <c r="AS18" t="str">
        <f t="shared" si="34"/>
        <v>0</v>
      </c>
      <c r="AT18" t="str">
        <f t="shared" si="35"/>
        <v xml:space="preserve">["VXP"] =    0; </v>
      </c>
      <c r="AU18" t="str">
        <f t="shared" si="36"/>
        <v>5</v>
      </c>
      <c r="AV18" t="str">
        <f t="shared" si="37"/>
        <v xml:space="preserve">["LP"] =  5; </v>
      </c>
      <c r="AW18" t="str">
        <f t="shared" si="38"/>
        <v>0</v>
      </c>
      <c r="AX18" t="str">
        <f t="shared" si="39"/>
        <v xml:space="preserve">["REP"] =     0; </v>
      </c>
      <c r="AY18">
        <f>IF(LEN(P18)&gt;0,VLOOKUP(P18,Faction!A$2:B$77,2,FALSE),1)</f>
        <v>1</v>
      </c>
      <c r="AZ18" t="str">
        <f t="shared" si="40"/>
        <v xml:space="preserve">["FACTION"] =  1; </v>
      </c>
      <c r="BA18" t="str">
        <f t="shared" si="41"/>
        <v xml:space="preserve">["TIER"] = 1; </v>
      </c>
      <c r="BB18" t="str">
        <f t="shared" si="42"/>
        <v xml:space="preserve">["MIN_LVL"] =  "29"; </v>
      </c>
      <c r="BC18" t="str">
        <f t="shared" si="43"/>
        <v xml:space="preserve">                  </v>
      </c>
      <c r="BD18" t="str">
        <f t="shared" si="44"/>
        <v xml:space="preserve">["NAME"] = { ["EN"] = "Enmity of the Trolls"; }; </v>
      </c>
      <c r="BE18" t="str">
        <f t="shared" si="45"/>
        <v xml:space="preserve">["LORE"] = { ["EN"] = "Trolls are a particularly deadly threat to the dwarves. Capable of smashing the strongest fortifications and thriving in the dark underground domains where the sun poses no danger, they have often been used to spearhead major assaults against the dwarf-kingdoms."; }; </v>
      </c>
      <c r="BF18" t="str">
        <f t="shared" si="46"/>
        <v xml:space="preserve">["SUMMARY"] = { ["EN"] = "Defeat 100 Trolls in any area"; }; </v>
      </c>
      <c r="BG18" t="str">
        <f t="shared" si="47"/>
        <v/>
      </c>
      <c r="BH18" t="str">
        <f t="shared" si="48"/>
        <v/>
      </c>
      <c r="BI18" t="str">
        <f t="shared" si="49"/>
        <v/>
      </c>
      <c r="BJ18" t="str">
        <f t="shared" si="19"/>
        <v>};</v>
      </c>
    </row>
    <row r="19" spans="1:62" x14ac:dyDescent="0.25">
      <c r="A19">
        <v>1879073551</v>
      </c>
      <c r="B19">
        <v>17</v>
      </c>
      <c r="C19" t="s">
        <v>532</v>
      </c>
      <c r="D19" t="s">
        <v>31</v>
      </c>
      <c r="E19" t="s">
        <v>572</v>
      </c>
      <c r="F19" t="s">
        <v>29</v>
      </c>
      <c r="N19">
        <v>15</v>
      </c>
      <c r="Q19" t="s">
        <v>576</v>
      </c>
      <c r="R19" t="s">
        <v>583</v>
      </c>
      <c r="S19">
        <v>0</v>
      </c>
      <c r="T19">
        <v>25</v>
      </c>
      <c r="X19" t="str">
        <f t="shared" si="20"/>
        <v xml:space="preserve"> [18] = {["ID"] = 1879073551; }; -- Enmity of the Goblins III (Elf)</v>
      </c>
      <c r="Y19" s="1" t="str">
        <f t="shared" si="0"/>
        <v xml:space="preserve"> [18] = {["ID"] = 1879073551; ["SAVE_INDEX"] =  17; ["TYPE"] =  4; ["CRV"] = "Race";     ["SUBTYPE"] =  65;                                   ["VXP"] =    0; ["LP"] = 15; ["REP"] =     0; ["FACTION"] =  1; ["TIER"] = 0; ["MIN_LVL"] =  "25";                   ["NAME"] = { ["EN"] = "Enmity of the Goblins III"; }; ["LORE"] = { ["EN"] = "It is uncertain what goblins think of Elves, as they are rarely willing to speak on the matter, save from the opposite end of a sharp implement. Are they at all aware of their distant ancestry, when they once lived among the Free Peoples? Do they hate the Elves because they are told to by their Dark Lord -- or is it because they remember something from long ago and strive to destroy you out of jealous hatred for your place in the light?"; }; ["SUMMARY"] = { ["EN"] = "Defeat 150 Goblins in any area"; }; };</v>
      </c>
      <c r="Z19">
        <f t="shared" si="1"/>
        <v>18</v>
      </c>
      <c r="AA19" t="str">
        <f t="shared" si="21"/>
        <v xml:space="preserve"> [18] = {</v>
      </c>
      <c r="AB19" t="str">
        <f t="shared" si="22"/>
        <v xml:space="preserve">["ID"] = 1879073551; </v>
      </c>
      <c r="AC19" t="str">
        <f t="shared" si="23"/>
        <v xml:space="preserve">["ID"] = 1879073551; </v>
      </c>
      <c r="AD19" t="str">
        <f t="shared" si="24"/>
        <v/>
      </c>
      <c r="AE19" t="str">
        <f t="shared" si="25"/>
        <v xml:space="preserve"> (Elf)</v>
      </c>
      <c r="AF19" s="1" t="str">
        <f t="shared" si="26"/>
        <v xml:space="preserve">["SAVE_INDEX"] =  17; </v>
      </c>
      <c r="AG19">
        <f>VLOOKUP(D19,Type!A$2:B$16,2,FALSE)</f>
        <v>4</v>
      </c>
      <c r="AH19" t="str">
        <f t="shared" si="27"/>
        <v xml:space="preserve">["TYPE"] =  4; </v>
      </c>
      <c r="AI19" t="str">
        <f t="shared" si="28"/>
        <v xml:space="preserve">["CRV"] = "Race";     </v>
      </c>
      <c r="AJ19" t="str">
        <f>IF(AND(F19="Class",NOT(ISBLANK(E19))),VLOOKUP(E19,Class!A$1:B$12,2,FALSE),"")</f>
        <v/>
      </c>
      <c r="AK19" t="str">
        <f>IF(AND(F19="Vocation",NOT(ISBLANK(E19))),VLOOKUP(E19,Vocation!A$1:B$8,2,FALSE),"")</f>
        <v/>
      </c>
      <c r="AL19">
        <f>IF(AND(F19="Race",NOT(ISBLANK(E19))),VLOOKUP(E19,Race!A$1:B$9,2,),"")</f>
        <v>65</v>
      </c>
      <c r="AM19" t="str">
        <f t="shared" si="29"/>
        <v xml:space="preserve"> 65</v>
      </c>
      <c r="AN19" t="str">
        <f t="shared" si="30"/>
        <v xml:space="preserve">["SUBTYPE"] =  65; </v>
      </c>
      <c r="AO19" t="str">
        <f>IF(NOT(ISBLANK(G19)),VLOOKUP(G19,Type!D$2:E$6,2,FALSE),"")</f>
        <v/>
      </c>
      <c r="AP19" t="str">
        <f t="shared" si="31"/>
        <v xml:space="preserve">            </v>
      </c>
      <c r="AQ19" t="str">
        <f t="shared" si="32"/>
        <v xml:space="preserve">                      </v>
      </c>
      <c r="AR19" t="str">
        <f t="shared" si="33"/>
        <v/>
      </c>
      <c r="AS19" t="str">
        <f t="shared" si="34"/>
        <v>0</v>
      </c>
      <c r="AT19" t="str">
        <f t="shared" si="35"/>
        <v xml:space="preserve">["VXP"] =    0; </v>
      </c>
      <c r="AU19" t="str">
        <f t="shared" si="36"/>
        <v>15</v>
      </c>
      <c r="AV19" t="str">
        <f t="shared" si="37"/>
        <v xml:space="preserve">["LP"] = 15; </v>
      </c>
      <c r="AW19" t="str">
        <f t="shared" si="38"/>
        <v>0</v>
      </c>
      <c r="AX19" t="str">
        <f t="shared" si="39"/>
        <v xml:space="preserve">["REP"] =     0; </v>
      </c>
      <c r="AY19">
        <f>IF(LEN(P19)&gt;0,VLOOKUP(P19,Faction!A$2:B$77,2,FALSE),1)</f>
        <v>1</v>
      </c>
      <c r="AZ19" t="str">
        <f t="shared" si="40"/>
        <v xml:space="preserve">["FACTION"] =  1; </v>
      </c>
      <c r="BA19" t="str">
        <f t="shared" si="41"/>
        <v xml:space="preserve">["TIER"] = 0; </v>
      </c>
      <c r="BB19" t="str">
        <f t="shared" si="42"/>
        <v xml:space="preserve">["MIN_LVL"] =  "25"; </v>
      </c>
      <c r="BC19" t="str">
        <f t="shared" si="43"/>
        <v xml:space="preserve">                  </v>
      </c>
      <c r="BD19" t="str">
        <f t="shared" si="44"/>
        <v xml:space="preserve">["NAME"] = { ["EN"] = "Enmity of the Goblins III"; }; </v>
      </c>
      <c r="BE19" t="str">
        <f t="shared" si="45"/>
        <v xml:space="preserve">["LORE"] = { ["EN"] = "It is uncertain what goblins think of Elves, as they are rarely willing to speak on the matter, save from the opposite end of a sharp implement. Are they at all aware of their distant ancestry, when they once lived among the Free Peoples? Do they hate the Elves because they are told to by their Dark Lord -- or is it because they remember something from long ago and strive to destroy you out of jealous hatred for your place in the light?"; }; </v>
      </c>
      <c r="BF19" t="str">
        <f t="shared" si="46"/>
        <v xml:space="preserve">["SUMMARY"] = { ["EN"] = "Defeat 150 Goblins in any area"; }; </v>
      </c>
      <c r="BG19" t="str">
        <f t="shared" si="47"/>
        <v/>
      </c>
      <c r="BH19" t="str">
        <f t="shared" si="48"/>
        <v/>
      </c>
      <c r="BI19" t="str">
        <f t="shared" si="49"/>
        <v/>
      </c>
      <c r="BJ19" t="str">
        <f t="shared" si="19"/>
        <v>};</v>
      </c>
    </row>
    <row r="20" spans="1:62" x14ac:dyDescent="0.25">
      <c r="A20">
        <v>1879073550</v>
      </c>
      <c r="B20">
        <v>18</v>
      </c>
      <c r="C20" t="s">
        <v>531</v>
      </c>
      <c r="D20" t="s">
        <v>31</v>
      </c>
      <c r="E20" t="s">
        <v>572</v>
      </c>
      <c r="F20" t="s">
        <v>29</v>
      </c>
      <c r="N20">
        <v>10</v>
      </c>
      <c r="Q20" t="s">
        <v>561</v>
      </c>
      <c r="R20" t="s">
        <v>582</v>
      </c>
      <c r="S20">
        <v>1</v>
      </c>
      <c r="T20">
        <v>19</v>
      </c>
      <c r="X20" t="str">
        <f t="shared" si="20"/>
        <v xml:space="preserve"> [19] = {["ID"] = 1879073550; }; -- Enmity of the Goblins II (Elf)</v>
      </c>
      <c r="Y20" s="1" t="str">
        <f t="shared" si="0"/>
        <v xml:space="preserve"> [19] = {["ID"] = 1879073550; ["SAVE_INDEX"] =  18; ["TYPE"] =  4; ["CRV"] = "Race";     ["SUBTYPE"] =  65;                                   ["VXP"] =    0; ["LP"] = 10; ["REP"] =     0; ["FACTION"] =  1; ["TIER"] = 1; ["MIN_LVL"] =  "19";                   ["NAME"] = { ["EN"] = "Enmity of the Goblins II"; }; ["LORE"] = { ["EN"] = "Goblins are a mockery of life, twisted by the Enemy to serve unquestioningly as an endless supply of foot-soldiers in his wars. Luckily, the breeding of unquestioned loyalty has left them unimaginative and unskilled, making them no match for trained Elven warriors. Still, their numbers are vast, and if only one Elf falls for every hundred of their kind, it is a great loss."; }; ["SUMMARY"] = { ["EN"] = "Defeat 100 Goblins in any area"; }; };</v>
      </c>
      <c r="Z20">
        <f t="shared" si="1"/>
        <v>19</v>
      </c>
      <c r="AA20" t="str">
        <f t="shared" si="21"/>
        <v xml:space="preserve"> [19] = {</v>
      </c>
      <c r="AB20" t="str">
        <f t="shared" si="22"/>
        <v xml:space="preserve">["ID"] = 1879073550; </v>
      </c>
      <c r="AC20" t="str">
        <f t="shared" si="23"/>
        <v xml:space="preserve">["ID"] = 1879073550; </v>
      </c>
      <c r="AD20" t="str">
        <f t="shared" si="24"/>
        <v/>
      </c>
      <c r="AE20" t="str">
        <f t="shared" si="25"/>
        <v xml:space="preserve"> (Elf)</v>
      </c>
      <c r="AF20" s="1" t="str">
        <f t="shared" si="26"/>
        <v xml:space="preserve">["SAVE_INDEX"] =  18; </v>
      </c>
      <c r="AG20">
        <f>VLOOKUP(D20,Type!A$2:B$16,2,FALSE)</f>
        <v>4</v>
      </c>
      <c r="AH20" t="str">
        <f t="shared" si="27"/>
        <v xml:space="preserve">["TYPE"] =  4; </v>
      </c>
      <c r="AI20" t="str">
        <f t="shared" si="28"/>
        <v xml:space="preserve">["CRV"] = "Race";     </v>
      </c>
      <c r="AJ20" t="str">
        <f>IF(AND(F20="Class",NOT(ISBLANK(E20))),VLOOKUP(E20,Class!A$1:B$12,2,FALSE),"")</f>
        <v/>
      </c>
      <c r="AK20" t="str">
        <f>IF(AND(F20="Vocation",NOT(ISBLANK(E20))),VLOOKUP(E20,Vocation!A$1:B$8,2,FALSE),"")</f>
        <v/>
      </c>
      <c r="AL20">
        <f>IF(AND(F20="Race",NOT(ISBLANK(E20))),VLOOKUP(E20,Race!A$1:B$9,2,),"")</f>
        <v>65</v>
      </c>
      <c r="AM20" t="str">
        <f t="shared" si="29"/>
        <v xml:space="preserve"> 65</v>
      </c>
      <c r="AN20" t="str">
        <f t="shared" si="30"/>
        <v xml:space="preserve">["SUBTYPE"] =  65; </v>
      </c>
      <c r="AO20" t="str">
        <f>IF(NOT(ISBLANK(G20)),VLOOKUP(G20,Type!D$2:E$6,2,FALSE),"")</f>
        <v/>
      </c>
      <c r="AP20" t="str">
        <f t="shared" si="31"/>
        <v xml:space="preserve">            </v>
      </c>
      <c r="AQ20" t="str">
        <f t="shared" si="32"/>
        <v xml:space="preserve">                      </v>
      </c>
      <c r="AR20" t="str">
        <f t="shared" si="33"/>
        <v/>
      </c>
      <c r="AS20" t="str">
        <f t="shared" si="34"/>
        <v>0</v>
      </c>
      <c r="AT20" t="str">
        <f t="shared" si="35"/>
        <v xml:space="preserve">["VXP"] =    0; </v>
      </c>
      <c r="AU20" t="str">
        <f t="shared" si="36"/>
        <v>10</v>
      </c>
      <c r="AV20" t="str">
        <f t="shared" si="37"/>
        <v xml:space="preserve">["LP"] = 10; </v>
      </c>
      <c r="AW20" t="str">
        <f t="shared" si="38"/>
        <v>0</v>
      </c>
      <c r="AX20" t="str">
        <f t="shared" si="39"/>
        <v xml:space="preserve">["REP"] =     0; </v>
      </c>
      <c r="AY20">
        <f>IF(LEN(P20)&gt;0,VLOOKUP(P20,Faction!A$2:B$77,2,FALSE),1)</f>
        <v>1</v>
      </c>
      <c r="AZ20" t="str">
        <f t="shared" si="40"/>
        <v xml:space="preserve">["FACTION"] =  1; </v>
      </c>
      <c r="BA20" t="str">
        <f t="shared" si="41"/>
        <v xml:space="preserve">["TIER"] = 1; </v>
      </c>
      <c r="BB20" t="str">
        <f t="shared" si="42"/>
        <v xml:space="preserve">["MIN_LVL"] =  "19"; </v>
      </c>
      <c r="BC20" t="str">
        <f t="shared" si="43"/>
        <v xml:space="preserve">                  </v>
      </c>
      <c r="BD20" t="str">
        <f t="shared" si="44"/>
        <v xml:space="preserve">["NAME"] = { ["EN"] = "Enmity of the Goblins II"; }; </v>
      </c>
      <c r="BE20" t="str">
        <f t="shared" si="45"/>
        <v xml:space="preserve">["LORE"] = { ["EN"] = "Goblins are a mockery of life, twisted by the Enemy to serve unquestioningly as an endless supply of foot-soldiers in his wars. Luckily, the breeding of unquestioned loyalty has left them unimaginative and unskilled, making them no match for trained Elven warriors. Still, their numbers are vast, and if only one Elf falls for every hundred of their kind, it is a great loss."; }; </v>
      </c>
      <c r="BF20" t="str">
        <f t="shared" si="46"/>
        <v xml:space="preserve">["SUMMARY"] = { ["EN"] = "Defeat 100 Goblins in any area"; }; </v>
      </c>
      <c r="BG20" t="str">
        <f t="shared" si="47"/>
        <v/>
      </c>
      <c r="BH20" t="str">
        <f t="shared" si="48"/>
        <v/>
      </c>
      <c r="BI20" t="str">
        <f t="shared" si="49"/>
        <v/>
      </c>
      <c r="BJ20" t="str">
        <f t="shared" si="19"/>
        <v>};</v>
      </c>
    </row>
    <row r="21" spans="1:62" x14ac:dyDescent="0.25">
      <c r="A21">
        <v>1879073549</v>
      </c>
      <c r="B21">
        <v>19</v>
      </c>
      <c r="C21" t="s">
        <v>530</v>
      </c>
      <c r="D21" t="s">
        <v>31</v>
      </c>
      <c r="E21" t="s">
        <v>572</v>
      </c>
      <c r="F21" t="s">
        <v>29</v>
      </c>
      <c r="N21">
        <v>5</v>
      </c>
      <c r="Q21" t="s">
        <v>560</v>
      </c>
      <c r="R21" t="s">
        <v>2291</v>
      </c>
      <c r="S21">
        <v>2</v>
      </c>
      <c r="T21">
        <v>13</v>
      </c>
      <c r="X21" t="str">
        <f t="shared" si="20"/>
        <v xml:space="preserve"> [20] = {["ID"] = 1879073549; }; -- Enmity of the Goblins (Elf)</v>
      </c>
      <c r="Y21" s="1" t="str">
        <f t="shared" si="0"/>
        <v xml:space="preserve"> [20] = {["ID"] = 1879073549; ["SAVE_INDEX"] =  19; ["TYPE"] =  4; ["CRV"] = "Race";     ["SUBTYPE"] =  65;                                   ["VXP"] =    0; ["LP"] =  5; ["REP"] =     0; ["FACTION"] =  1; ["TIER"] = 2; ["MIN_LVL"] =  "13";                   ["NAME"] = { ["EN"] = "Enmity of the Goblins"; }; ["LORE"] = { ["EN"] = "The goblins were created by Morgoth long ago, as captive Elves were tortured and twisted into mockeries of themselves and set upon the world as eternal enemies to their former kin. All that was good in them was turned to evil, and the Elves have striven for ages since to eradicate them from Middle-earth...to no avail."; }; ["SUMMARY"] = { ["EN"] = "Defeat 50 Goblins in any area"; }; };</v>
      </c>
      <c r="Z21">
        <f t="shared" si="1"/>
        <v>20</v>
      </c>
      <c r="AA21" t="str">
        <f t="shared" si="21"/>
        <v xml:space="preserve"> [20] = {</v>
      </c>
      <c r="AB21" t="str">
        <f t="shared" si="22"/>
        <v xml:space="preserve">["ID"] = 1879073549; </v>
      </c>
      <c r="AC21" t="str">
        <f t="shared" si="23"/>
        <v xml:space="preserve">["ID"] = 1879073549; </v>
      </c>
      <c r="AD21" t="str">
        <f t="shared" si="24"/>
        <v/>
      </c>
      <c r="AE21" t="str">
        <f t="shared" si="25"/>
        <v xml:space="preserve"> (Elf)</v>
      </c>
      <c r="AF21" s="1" t="str">
        <f t="shared" si="26"/>
        <v xml:space="preserve">["SAVE_INDEX"] =  19; </v>
      </c>
      <c r="AG21">
        <f>VLOOKUP(D21,Type!A$2:B$16,2,FALSE)</f>
        <v>4</v>
      </c>
      <c r="AH21" t="str">
        <f t="shared" si="27"/>
        <v xml:space="preserve">["TYPE"] =  4; </v>
      </c>
      <c r="AI21" t="str">
        <f t="shared" si="28"/>
        <v xml:space="preserve">["CRV"] = "Race";     </v>
      </c>
      <c r="AJ21" t="str">
        <f>IF(AND(F21="Class",NOT(ISBLANK(E21))),VLOOKUP(E21,Class!A$1:B$12,2,FALSE),"")</f>
        <v/>
      </c>
      <c r="AK21" t="str">
        <f>IF(AND(F21="Vocation",NOT(ISBLANK(E21))),VLOOKUP(E21,Vocation!A$1:B$8,2,FALSE),"")</f>
        <v/>
      </c>
      <c r="AL21">
        <f>IF(AND(F21="Race",NOT(ISBLANK(E21))),VLOOKUP(E21,Race!A$1:B$9,2,),"")</f>
        <v>65</v>
      </c>
      <c r="AM21" t="str">
        <f t="shared" si="29"/>
        <v xml:space="preserve"> 65</v>
      </c>
      <c r="AN21" t="str">
        <f t="shared" si="30"/>
        <v xml:space="preserve">["SUBTYPE"] =  65; </v>
      </c>
      <c r="AO21" t="str">
        <f>IF(NOT(ISBLANK(G21)),VLOOKUP(G21,Type!D$2:E$6,2,FALSE),"")</f>
        <v/>
      </c>
      <c r="AP21" t="str">
        <f t="shared" si="31"/>
        <v xml:space="preserve">            </v>
      </c>
      <c r="AQ21" t="str">
        <f t="shared" si="32"/>
        <v xml:space="preserve">                      </v>
      </c>
      <c r="AR21" t="str">
        <f t="shared" si="33"/>
        <v/>
      </c>
      <c r="AS21" t="str">
        <f t="shared" si="34"/>
        <v>0</v>
      </c>
      <c r="AT21" t="str">
        <f t="shared" si="35"/>
        <v xml:space="preserve">["VXP"] =    0; </v>
      </c>
      <c r="AU21" t="str">
        <f t="shared" si="36"/>
        <v>5</v>
      </c>
      <c r="AV21" t="str">
        <f t="shared" si="37"/>
        <v xml:space="preserve">["LP"] =  5; </v>
      </c>
      <c r="AW21" t="str">
        <f t="shared" si="38"/>
        <v>0</v>
      </c>
      <c r="AX21" t="str">
        <f t="shared" si="39"/>
        <v xml:space="preserve">["REP"] =     0; </v>
      </c>
      <c r="AY21">
        <f>IF(LEN(P21)&gt;0,VLOOKUP(P21,Faction!A$2:B$77,2,FALSE),1)</f>
        <v>1</v>
      </c>
      <c r="AZ21" t="str">
        <f t="shared" si="40"/>
        <v xml:space="preserve">["FACTION"] =  1; </v>
      </c>
      <c r="BA21" t="str">
        <f t="shared" si="41"/>
        <v xml:space="preserve">["TIER"] = 2; </v>
      </c>
      <c r="BB21" t="str">
        <f t="shared" si="42"/>
        <v xml:space="preserve">["MIN_LVL"] =  "13"; </v>
      </c>
      <c r="BC21" t="str">
        <f t="shared" si="43"/>
        <v xml:space="preserve">                  </v>
      </c>
      <c r="BD21" t="str">
        <f t="shared" si="44"/>
        <v xml:space="preserve">["NAME"] = { ["EN"] = "Enmity of the Goblins"; }; </v>
      </c>
      <c r="BE21" t="str">
        <f t="shared" si="45"/>
        <v xml:space="preserve">["LORE"] = { ["EN"] = "The goblins were created by Morgoth long ago, as captive Elves were tortured and twisted into mockeries of themselves and set upon the world as eternal enemies to their former kin. All that was good in them was turned to evil, and the Elves have striven for ages since to eradicate them from Middle-earth...to no avail."; }; </v>
      </c>
      <c r="BF21" t="str">
        <f t="shared" si="46"/>
        <v xml:space="preserve">["SUMMARY"] = { ["EN"] = "Defeat 50 Goblins in any area"; }; </v>
      </c>
      <c r="BG21" t="str">
        <f t="shared" si="47"/>
        <v/>
      </c>
      <c r="BH21" t="str">
        <f t="shared" si="48"/>
        <v/>
      </c>
      <c r="BI21" t="str">
        <f t="shared" si="49"/>
        <v/>
      </c>
      <c r="BJ21" t="str">
        <f t="shared" si="19"/>
        <v>};</v>
      </c>
    </row>
    <row r="22" spans="1:62" x14ac:dyDescent="0.25">
      <c r="A22">
        <v>1879073554</v>
      </c>
      <c r="B22">
        <v>20</v>
      </c>
      <c r="C22" t="s">
        <v>573</v>
      </c>
      <c r="D22" t="s">
        <v>31</v>
      </c>
      <c r="E22" t="s">
        <v>572</v>
      </c>
      <c r="F22" t="s">
        <v>29</v>
      </c>
      <c r="N22">
        <v>15</v>
      </c>
      <c r="Q22" t="s">
        <v>579</v>
      </c>
      <c r="R22" t="s">
        <v>585</v>
      </c>
      <c r="S22">
        <v>0</v>
      </c>
      <c r="T22">
        <v>35</v>
      </c>
      <c r="X22" t="str">
        <f t="shared" si="20"/>
        <v xml:space="preserve"> [21] = {["ID"] = 1879073554; }; -- Enmity of the Orcs III (Elf)</v>
      </c>
      <c r="Y22" s="1" t="str">
        <f t="shared" si="0"/>
        <v xml:space="preserve"> [21] = {["ID"] = 1879073554; ["SAVE_INDEX"] =  20; ["TYPE"] =  4; ["CRV"] = "Race";     ["SUBTYPE"] =  65;                                   ["VXP"] =    0; ["LP"] = 15; ["REP"] =     0; ["FACTION"] =  1; ["TIER"] = 0; ["MIN_LVL"] =  "35";                   ["NAME"] = { ["EN"] = "Enmity of the Orcs III"; }; ["LORE"] = { ["EN"] = "While Orcs dislike the sun nearly as much as their lesser brethren, the goblins, they have more tolerance for it and can be forced to endure it for a time when necessity -- or the lash of their masters -- demands. Despite this, it has long been an artifice of the Enemy to conjure forth vast clouds of smoke or darkness both to protect their troops from the rays of the sun and to conceal their movements from spies and scouts."; }; ["SUMMARY"] = { ["EN"] = "Defeat 250 Orcs in any area"; }; };</v>
      </c>
      <c r="Z22">
        <f t="shared" si="1"/>
        <v>21</v>
      </c>
      <c r="AA22" t="str">
        <f t="shared" si="21"/>
        <v xml:space="preserve"> [21] = {</v>
      </c>
      <c r="AB22" t="str">
        <f t="shared" si="22"/>
        <v xml:space="preserve">["ID"] = 1879073554; </v>
      </c>
      <c r="AC22" t="str">
        <f t="shared" si="23"/>
        <v xml:space="preserve">["ID"] = 1879073554; </v>
      </c>
      <c r="AD22" t="str">
        <f t="shared" si="24"/>
        <v/>
      </c>
      <c r="AE22" t="str">
        <f t="shared" si="25"/>
        <v xml:space="preserve"> (Elf)</v>
      </c>
      <c r="AF22" s="1" t="str">
        <f t="shared" si="26"/>
        <v xml:space="preserve">["SAVE_INDEX"] =  20; </v>
      </c>
      <c r="AG22">
        <f>VLOOKUP(D22,Type!A$2:B$16,2,FALSE)</f>
        <v>4</v>
      </c>
      <c r="AH22" t="str">
        <f t="shared" si="27"/>
        <v xml:space="preserve">["TYPE"] =  4; </v>
      </c>
      <c r="AI22" t="str">
        <f t="shared" si="28"/>
        <v xml:space="preserve">["CRV"] = "Race";     </v>
      </c>
      <c r="AJ22" t="str">
        <f>IF(AND(F22="Class",NOT(ISBLANK(E22))),VLOOKUP(E22,Class!A$1:B$12,2,FALSE),"")</f>
        <v/>
      </c>
      <c r="AK22" t="str">
        <f>IF(AND(F22="Vocation",NOT(ISBLANK(E22))),VLOOKUP(E22,Vocation!A$1:B$8,2,FALSE),"")</f>
        <v/>
      </c>
      <c r="AL22">
        <f>IF(AND(F22="Race",NOT(ISBLANK(E22))),VLOOKUP(E22,Race!A$1:B$9,2,),"")</f>
        <v>65</v>
      </c>
      <c r="AM22" t="str">
        <f t="shared" si="29"/>
        <v xml:space="preserve"> 65</v>
      </c>
      <c r="AN22" t="str">
        <f t="shared" si="30"/>
        <v xml:space="preserve">["SUBTYPE"] =  65; </v>
      </c>
      <c r="AO22" t="str">
        <f>IF(NOT(ISBLANK(G22)),VLOOKUP(G22,Type!D$2:E$6,2,FALSE),"")</f>
        <v/>
      </c>
      <c r="AP22" t="str">
        <f t="shared" si="31"/>
        <v xml:space="preserve">            </v>
      </c>
      <c r="AQ22" t="str">
        <f t="shared" si="32"/>
        <v xml:space="preserve">                      </v>
      </c>
      <c r="AR22" t="str">
        <f t="shared" si="33"/>
        <v/>
      </c>
      <c r="AS22" t="str">
        <f t="shared" si="34"/>
        <v>0</v>
      </c>
      <c r="AT22" t="str">
        <f t="shared" si="35"/>
        <v xml:space="preserve">["VXP"] =    0; </v>
      </c>
      <c r="AU22" t="str">
        <f t="shared" si="36"/>
        <v>15</v>
      </c>
      <c r="AV22" t="str">
        <f t="shared" si="37"/>
        <v xml:space="preserve">["LP"] = 15; </v>
      </c>
      <c r="AW22" t="str">
        <f t="shared" si="38"/>
        <v>0</v>
      </c>
      <c r="AX22" t="str">
        <f t="shared" si="39"/>
        <v xml:space="preserve">["REP"] =     0; </v>
      </c>
      <c r="AY22">
        <f>IF(LEN(P22)&gt;0,VLOOKUP(P22,Faction!A$2:B$77,2,FALSE),1)</f>
        <v>1</v>
      </c>
      <c r="AZ22" t="str">
        <f t="shared" si="40"/>
        <v xml:space="preserve">["FACTION"] =  1; </v>
      </c>
      <c r="BA22" t="str">
        <f t="shared" si="41"/>
        <v xml:space="preserve">["TIER"] = 0; </v>
      </c>
      <c r="BB22" t="str">
        <f t="shared" si="42"/>
        <v xml:space="preserve">["MIN_LVL"] =  "35"; </v>
      </c>
      <c r="BC22" t="str">
        <f t="shared" si="43"/>
        <v xml:space="preserve">                  </v>
      </c>
      <c r="BD22" t="str">
        <f t="shared" si="44"/>
        <v xml:space="preserve">["NAME"] = { ["EN"] = "Enmity of the Orcs III"; }; </v>
      </c>
      <c r="BE22" t="str">
        <f t="shared" si="45"/>
        <v xml:space="preserve">["LORE"] = { ["EN"] = "While Orcs dislike the sun nearly as much as their lesser brethren, the goblins, they have more tolerance for it and can be forced to endure it for a time when necessity -- or the lash of their masters -- demands. Despite this, it has long been an artifice of the Enemy to conjure forth vast clouds of smoke or darkness both to protect their troops from the rays of the sun and to conceal their movements from spies and scouts."; }; </v>
      </c>
      <c r="BF22" t="str">
        <f t="shared" si="46"/>
        <v xml:space="preserve">["SUMMARY"] = { ["EN"] = "Defeat 250 Orcs in any area"; }; </v>
      </c>
      <c r="BG22" t="str">
        <f t="shared" si="47"/>
        <v/>
      </c>
      <c r="BH22" t="str">
        <f t="shared" si="48"/>
        <v/>
      </c>
      <c r="BI22" t="str">
        <f t="shared" si="49"/>
        <v/>
      </c>
      <c r="BJ22" t="str">
        <f t="shared" si="19"/>
        <v>};</v>
      </c>
    </row>
    <row r="23" spans="1:62" x14ac:dyDescent="0.25">
      <c r="A23">
        <v>1879073553</v>
      </c>
      <c r="B23">
        <v>21</v>
      </c>
      <c r="C23" t="s">
        <v>537</v>
      </c>
      <c r="D23" t="s">
        <v>31</v>
      </c>
      <c r="E23" t="s">
        <v>572</v>
      </c>
      <c r="F23" t="s">
        <v>29</v>
      </c>
      <c r="N23">
        <v>10</v>
      </c>
      <c r="Q23" t="s">
        <v>578</v>
      </c>
      <c r="R23" t="s">
        <v>593</v>
      </c>
      <c r="S23">
        <v>1</v>
      </c>
      <c r="T23">
        <v>29</v>
      </c>
      <c r="X23" t="str">
        <f t="shared" si="20"/>
        <v xml:space="preserve"> [22] = {["ID"] = 1879073553; }; -- Enmity of the Orcs II (Elf)</v>
      </c>
      <c r="Y23" s="1" t="str">
        <f t="shared" si="0"/>
        <v xml:space="preserve"> [22] = {["ID"] = 1879073553; ["SAVE_INDEX"] =  21; ["TYPE"] =  4; ["CRV"] = "Race";     ["SUBTYPE"] =  65;                                   ["VXP"] =    0; ["LP"] = 10; ["REP"] =     0; ["FACTION"] =  1; ["TIER"] = 1; ["MIN_LVL"] =  "29";                   ["NAME"] = { ["EN"] = "Enmity of the Orcs II"; }; ["LORE"] = { ["EN"] = "Unlike the goblins, the Orcs have been raised with a martial outlook and form the backbone of the Enemy's armies. They are neither cowards nor weaklings -- though they cannot hope to match the martial prowess of the Elves -- but their numbers and war industry are vast when motivated by their shadowy lords."; }; ["SUMMARY"] = { ["EN"] = "Defeat 100 Orcs in any area"; }; };</v>
      </c>
      <c r="Z23">
        <f t="shared" si="1"/>
        <v>22</v>
      </c>
      <c r="AA23" t="str">
        <f t="shared" si="21"/>
        <v xml:space="preserve"> [22] = {</v>
      </c>
      <c r="AB23" t="str">
        <f t="shared" si="22"/>
        <v xml:space="preserve">["ID"] = 1879073553; </v>
      </c>
      <c r="AC23" t="str">
        <f t="shared" si="23"/>
        <v xml:space="preserve">["ID"] = 1879073553; </v>
      </c>
      <c r="AD23" t="str">
        <f t="shared" si="24"/>
        <v/>
      </c>
      <c r="AE23" t="str">
        <f t="shared" si="25"/>
        <v xml:space="preserve"> (Elf)</v>
      </c>
      <c r="AF23" s="1" t="str">
        <f t="shared" si="26"/>
        <v xml:space="preserve">["SAVE_INDEX"] =  21; </v>
      </c>
      <c r="AG23">
        <f>VLOOKUP(D23,Type!A$2:B$16,2,FALSE)</f>
        <v>4</v>
      </c>
      <c r="AH23" t="str">
        <f t="shared" si="27"/>
        <v xml:space="preserve">["TYPE"] =  4; </v>
      </c>
      <c r="AI23" t="str">
        <f t="shared" si="28"/>
        <v xml:space="preserve">["CRV"] = "Race";     </v>
      </c>
      <c r="AJ23" t="str">
        <f>IF(AND(F23="Class",NOT(ISBLANK(E23))),VLOOKUP(E23,Class!A$1:B$12,2,FALSE),"")</f>
        <v/>
      </c>
      <c r="AK23" t="str">
        <f>IF(AND(F23="Vocation",NOT(ISBLANK(E23))),VLOOKUP(E23,Vocation!A$1:B$8,2,FALSE),"")</f>
        <v/>
      </c>
      <c r="AL23">
        <f>IF(AND(F23="Race",NOT(ISBLANK(E23))),VLOOKUP(E23,Race!A$1:B$9,2,),"")</f>
        <v>65</v>
      </c>
      <c r="AM23" t="str">
        <f t="shared" si="29"/>
        <v xml:space="preserve"> 65</v>
      </c>
      <c r="AN23" t="str">
        <f t="shared" si="30"/>
        <v xml:space="preserve">["SUBTYPE"] =  65; </v>
      </c>
      <c r="AO23" t="str">
        <f>IF(NOT(ISBLANK(G23)),VLOOKUP(G23,Type!D$2:E$6,2,FALSE),"")</f>
        <v/>
      </c>
      <c r="AP23" t="str">
        <f t="shared" si="31"/>
        <v xml:space="preserve">            </v>
      </c>
      <c r="AQ23" t="str">
        <f t="shared" si="32"/>
        <v xml:space="preserve">                      </v>
      </c>
      <c r="AR23" t="str">
        <f t="shared" si="33"/>
        <v/>
      </c>
      <c r="AS23" t="str">
        <f t="shared" si="34"/>
        <v>0</v>
      </c>
      <c r="AT23" t="str">
        <f t="shared" si="35"/>
        <v xml:space="preserve">["VXP"] =    0; </v>
      </c>
      <c r="AU23" t="str">
        <f t="shared" si="36"/>
        <v>10</v>
      </c>
      <c r="AV23" t="str">
        <f t="shared" si="37"/>
        <v xml:space="preserve">["LP"] = 10; </v>
      </c>
      <c r="AW23" t="str">
        <f t="shared" si="38"/>
        <v>0</v>
      </c>
      <c r="AX23" t="str">
        <f t="shared" si="39"/>
        <v xml:space="preserve">["REP"] =     0; </v>
      </c>
      <c r="AY23">
        <f>IF(LEN(P23)&gt;0,VLOOKUP(P23,Faction!A$2:B$77,2,FALSE),1)</f>
        <v>1</v>
      </c>
      <c r="AZ23" t="str">
        <f t="shared" si="40"/>
        <v xml:space="preserve">["FACTION"] =  1; </v>
      </c>
      <c r="BA23" t="str">
        <f t="shared" si="41"/>
        <v xml:space="preserve">["TIER"] = 1; </v>
      </c>
      <c r="BB23" t="str">
        <f t="shared" si="42"/>
        <v xml:space="preserve">["MIN_LVL"] =  "29"; </v>
      </c>
      <c r="BC23" t="str">
        <f t="shared" si="43"/>
        <v xml:space="preserve">                  </v>
      </c>
      <c r="BD23" t="str">
        <f t="shared" si="44"/>
        <v xml:space="preserve">["NAME"] = { ["EN"] = "Enmity of the Orcs II"; }; </v>
      </c>
      <c r="BE23" t="str">
        <f t="shared" si="45"/>
        <v xml:space="preserve">["LORE"] = { ["EN"] = "Unlike the goblins, the Orcs have been raised with a martial outlook and form the backbone of the Enemy's armies. They are neither cowards nor weaklings -- though they cannot hope to match the martial prowess of the Elves -- but their numbers and war industry are vast when motivated by their shadowy lords."; }; </v>
      </c>
      <c r="BF23" t="str">
        <f t="shared" si="46"/>
        <v xml:space="preserve">["SUMMARY"] = { ["EN"] = "Defeat 100 Orcs in any area"; }; </v>
      </c>
      <c r="BG23" t="str">
        <f t="shared" si="47"/>
        <v/>
      </c>
      <c r="BH23" t="str">
        <f t="shared" si="48"/>
        <v/>
      </c>
      <c r="BI23" t="str">
        <f t="shared" si="49"/>
        <v/>
      </c>
      <c r="BJ23" t="str">
        <f t="shared" si="19"/>
        <v>};</v>
      </c>
    </row>
    <row r="24" spans="1:62" x14ac:dyDescent="0.25">
      <c r="A24">
        <v>1879073552</v>
      </c>
      <c r="B24">
        <v>22</v>
      </c>
      <c r="C24" t="s">
        <v>536</v>
      </c>
      <c r="D24" t="s">
        <v>31</v>
      </c>
      <c r="E24" t="s">
        <v>572</v>
      </c>
      <c r="F24" t="s">
        <v>29</v>
      </c>
      <c r="N24">
        <v>5</v>
      </c>
      <c r="Q24" t="s">
        <v>577</v>
      </c>
      <c r="R24" t="s">
        <v>584</v>
      </c>
      <c r="S24">
        <v>2</v>
      </c>
      <c r="T24">
        <v>13</v>
      </c>
      <c r="X24" t="str">
        <f t="shared" si="20"/>
        <v xml:space="preserve"> [23] = {["ID"] = 1879073552; }; -- Enmity of the Orcs (Elf)</v>
      </c>
      <c r="Y24" s="1" t="str">
        <f t="shared" si="0"/>
        <v xml:space="preserve"> [23] = {["ID"] = 1879073552; ["SAVE_INDEX"] =  22; ["TYPE"] =  4; ["CRV"] = "Race";     ["SUBTYPE"] =  65;                                   ["VXP"] =    0; ["LP"] =  5; ["REP"] =     0; ["FACTION"] =  1; ["TIER"] = 2; ["MIN_LVL"] =  "13";                   ["NAME"] = { ["EN"] = "Enmity of the Orcs"; }; ["LORE"] = { ["EN"] = "Bred by the Enemy for war over land, the Orcs are larger and tougher than their goblin cousins, but their origins remain the same. Militant and brutish, they retain some native talent for the clever working of wood and metal, though they only apply this to the construction of weapons and other machines of war."; }; ["SUMMARY"] = { ["EN"] = "Defeat 50 Orcs in any area"; }; };</v>
      </c>
      <c r="Z24">
        <f t="shared" si="1"/>
        <v>23</v>
      </c>
      <c r="AA24" t="str">
        <f t="shared" si="21"/>
        <v xml:space="preserve"> [23] = {</v>
      </c>
      <c r="AB24" t="str">
        <f t="shared" si="22"/>
        <v xml:space="preserve">["ID"] = 1879073552; </v>
      </c>
      <c r="AC24" t="str">
        <f t="shared" si="23"/>
        <v xml:space="preserve">["ID"] = 1879073552; </v>
      </c>
      <c r="AD24" t="str">
        <f t="shared" si="24"/>
        <v/>
      </c>
      <c r="AE24" t="str">
        <f t="shared" si="25"/>
        <v xml:space="preserve"> (Elf)</v>
      </c>
      <c r="AF24" s="1" t="str">
        <f t="shared" si="26"/>
        <v xml:space="preserve">["SAVE_INDEX"] =  22; </v>
      </c>
      <c r="AG24">
        <f>VLOOKUP(D24,Type!A$2:B$16,2,FALSE)</f>
        <v>4</v>
      </c>
      <c r="AH24" t="str">
        <f t="shared" si="27"/>
        <v xml:space="preserve">["TYPE"] =  4; </v>
      </c>
      <c r="AI24" t="str">
        <f t="shared" si="28"/>
        <v xml:space="preserve">["CRV"] = "Race";     </v>
      </c>
      <c r="AJ24" t="str">
        <f>IF(AND(F24="Class",NOT(ISBLANK(E24))),VLOOKUP(E24,Class!A$1:B$12,2,FALSE),"")</f>
        <v/>
      </c>
      <c r="AK24" t="str">
        <f>IF(AND(F24="Vocation",NOT(ISBLANK(E24))),VLOOKUP(E24,Vocation!A$1:B$8,2,FALSE),"")</f>
        <v/>
      </c>
      <c r="AL24">
        <f>IF(AND(F24="Race",NOT(ISBLANK(E24))),VLOOKUP(E24,Race!A$1:B$9,2,),"")</f>
        <v>65</v>
      </c>
      <c r="AM24" t="str">
        <f t="shared" si="29"/>
        <v xml:space="preserve"> 65</v>
      </c>
      <c r="AN24" t="str">
        <f t="shared" si="30"/>
        <v xml:space="preserve">["SUBTYPE"] =  65; </v>
      </c>
      <c r="AO24" t="str">
        <f>IF(NOT(ISBLANK(G24)),VLOOKUP(G24,Type!D$2:E$6,2,FALSE),"")</f>
        <v/>
      </c>
      <c r="AP24" t="str">
        <f t="shared" si="31"/>
        <v xml:space="preserve">            </v>
      </c>
      <c r="AQ24" t="str">
        <f t="shared" si="32"/>
        <v xml:space="preserve">                      </v>
      </c>
      <c r="AR24" t="str">
        <f t="shared" si="33"/>
        <v/>
      </c>
      <c r="AS24" t="str">
        <f t="shared" si="34"/>
        <v>0</v>
      </c>
      <c r="AT24" t="str">
        <f t="shared" si="35"/>
        <v xml:space="preserve">["VXP"] =    0; </v>
      </c>
      <c r="AU24" t="str">
        <f t="shared" si="36"/>
        <v>5</v>
      </c>
      <c r="AV24" t="str">
        <f t="shared" si="37"/>
        <v xml:space="preserve">["LP"] =  5; </v>
      </c>
      <c r="AW24" t="str">
        <f t="shared" si="38"/>
        <v>0</v>
      </c>
      <c r="AX24" t="str">
        <f t="shared" si="39"/>
        <v xml:space="preserve">["REP"] =     0; </v>
      </c>
      <c r="AY24">
        <f>IF(LEN(P24)&gt;0,VLOOKUP(P24,Faction!A$2:B$77,2,FALSE),1)</f>
        <v>1</v>
      </c>
      <c r="AZ24" t="str">
        <f t="shared" si="40"/>
        <v xml:space="preserve">["FACTION"] =  1; </v>
      </c>
      <c r="BA24" t="str">
        <f t="shared" si="41"/>
        <v xml:space="preserve">["TIER"] = 2; </v>
      </c>
      <c r="BB24" t="str">
        <f t="shared" si="42"/>
        <v xml:space="preserve">["MIN_LVL"] =  "13"; </v>
      </c>
      <c r="BC24" t="str">
        <f t="shared" si="43"/>
        <v xml:space="preserve">                  </v>
      </c>
      <c r="BD24" t="str">
        <f t="shared" si="44"/>
        <v xml:space="preserve">["NAME"] = { ["EN"] = "Enmity of the Orcs"; }; </v>
      </c>
      <c r="BE24" t="str">
        <f t="shared" si="45"/>
        <v xml:space="preserve">["LORE"] = { ["EN"] = "Bred by the Enemy for war over land, the Orcs are larger and tougher than their goblin cousins, but their origins remain the same. Militant and brutish, they retain some native talent for the clever working of wood and metal, though they only apply this to the construction of weapons and other machines of war."; }; </v>
      </c>
      <c r="BF24" t="str">
        <f t="shared" si="46"/>
        <v xml:space="preserve">["SUMMARY"] = { ["EN"] = "Defeat 50 Orcs in any area"; }; </v>
      </c>
      <c r="BG24" t="str">
        <f t="shared" si="47"/>
        <v/>
      </c>
      <c r="BH24" t="str">
        <f t="shared" si="48"/>
        <v/>
      </c>
      <c r="BI24" t="str">
        <f t="shared" si="49"/>
        <v/>
      </c>
      <c r="BJ24" t="str">
        <f t="shared" si="19"/>
        <v>};</v>
      </c>
    </row>
    <row r="25" spans="1:62" x14ac:dyDescent="0.25">
      <c r="A25">
        <v>1879073556</v>
      </c>
      <c r="B25">
        <v>23</v>
      </c>
      <c r="C25" t="s">
        <v>575</v>
      </c>
      <c r="D25" t="s">
        <v>31</v>
      </c>
      <c r="E25" t="s">
        <v>572</v>
      </c>
      <c r="F25" t="s">
        <v>29</v>
      </c>
      <c r="N25">
        <v>10</v>
      </c>
      <c r="Q25" t="s">
        <v>581</v>
      </c>
      <c r="R25" t="s">
        <v>587</v>
      </c>
      <c r="S25">
        <v>0</v>
      </c>
      <c r="T25">
        <v>35</v>
      </c>
      <c r="X25" t="str">
        <f t="shared" si="20"/>
        <v xml:space="preserve"> [24] = {["ID"] = 1879073556; }; -- Enmity of the Drakes II (Elf)</v>
      </c>
      <c r="Y25" s="1" t="str">
        <f t="shared" si="0"/>
        <v xml:space="preserve"> [24] = {["ID"] = 1879073556; ["SAVE_INDEX"] =  23; ["TYPE"] =  4; ["CRV"] = "Race";     ["SUBTYPE"] =  65;                                   ["VXP"] =    0; ["LP"] = 10; ["REP"] =     0; ["FACTION"] =  1; ["TIER"] = 0; ["MIN_LVL"] =  "35";                   ["NAME"] = { ["EN"] = "Enmity of the Drakes II"; }; ["LORE"] = { ["EN"] = "Even with but a fraction of their elder kin's power, a drake is a deadly enemy indeed. Even among the Firstborn, it is a mark of honour to stand against such a creature victorious. No one knows from whence the drakes arose -- what creature did the Enemy find to twist into such a fearful shape and power as Dragon-kind? Their origins are hidden, even to the Elves."; }; ["SUMMARY"] = { ["EN"] = "Defeat 150 Drakes in any area"; }; };</v>
      </c>
      <c r="Z25">
        <f t="shared" si="1"/>
        <v>24</v>
      </c>
      <c r="AA25" t="str">
        <f t="shared" si="21"/>
        <v xml:space="preserve"> [24] = {</v>
      </c>
      <c r="AB25" t="str">
        <f t="shared" si="22"/>
        <v xml:space="preserve">["ID"] = 1879073556; </v>
      </c>
      <c r="AC25" t="str">
        <f t="shared" si="23"/>
        <v xml:space="preserve">["ID"] = 1879073556; </v>
      </c>
      <c r="AD25" t="str">
        <f t="shared" si="24"/>
        <v/>
      </c>
      <c r="AE25" t="str">
        <f t="shared" si="25"/>
        <v xml:space="preserve"> (Elf)</v>
      </c>
      <c r="AF25" s="1" t="str">
        <f t="shared" si="26"/>
        <v xml:space="preserve">["SAVE_INDEX"] =  23; </v>
      </c>
      <c r="AG25">
        <f>VLOOKUP(D25,Type!A$2:B$16,2,FALSE)</f>
        <v>4</v>
      </c>
      <c r="AH25" t="str">
        <f t="shared" si="27"/>
        <v xml:space="preserve">["TYPE"] =  4; </v>
      </c>
      <c r="AI25" t="str">
        <f t="shared" si="28"/>
        <v xml:space="preserve">["CRV"] = "Race";     </v>
      </c>
      <c r="AJ25" t="str">
        <f>IF(AND(F25="Class",NOT(ISBLANK(E25))),VLOOKUP(E25,Class!A$1:B$12,2,FALSE),"")</f>
        <v/>
      </c>
      <c r="AK25" t="str">
        <f>IF(AND(F25="Vocation",NOT(ISBLANK(E25))),VLOOKUP(E25,Vocation!A$1:B$8,2,FALSE),"")</f>
        <v/>
      </c>
      <c r="AL25">
        <f>IF(AND(F25="Race",NOT(ISBLANK(E25))),VLOOKUP(E25,Race!A$1:B$9,2,),"")</f>
        <v>65</v>
      </c>
      <c r="AM25" t="str">
        <f t="shared" si="29"/>
        <v xml:space="preserve"> 65</v>
      </c>
      <c r="AN25" t="str">
        <f t="shared" si="30"/>
        <v xml:space="preserve">["SUBTYPE"] =  65; </v>
      </c>
      <c r="AO25" t="str">
        <f>IF(NOT(ISBLANK(G25)),VLOOKUP(G25,Type!D$2:E$6,2,FALSE),"")</f>
        <v/>
      </c>
      <c r="AP25" t="str">
        <f t="shared" si="31"/>
        <v xml:space="preserve">            </v>
      </c>
      <c r="AQ25" t="str">
        <f t="shared" si="32"/>
        <v xml:space="preserve">                      </v>
      </c>
      <c r="AR25" t="str">
        <f t="shared" si="33"/>
        <v/>
      </c>
      <c r="AS25" t="str">
        <f t="shared" si="34"/>
        <v>0</v>
      </c>
      <c r="AT25" t="str">
        <f t="shared" si="35"/>
        <v xml:space="preserve">["VXP"] =    0; </v>
      </c>
      <c r="AU25" t="str">
        <f t="shared" si="36"/>
        <v>10</v>
      </c>
      <c r="AV25" t="str">
        <f t="shared" si="37"/>
        <v xml:space="preserve">["LP"] = 10; </v>
      </c>
      <c r="AW25" t="str">
        <f t="shared" si="38"/>
        <v>0</v>
      </c>
      <c r="AX25" t="str">
        <f t="shared" si="39"/>
        <v xml:space="preserve">["REP"] =     0; </v>
      </c>
      <c r="AY25">
        <f>IF(LEN(P25)&gt;0,VLOOKUP(P25,Faction!A$2:B$77,2,FALSE),1)</f>
        <v>1</v>
      </c>
      <c r="AZ25" t="str">
        <f t="shared" si="40"/>
        <v xml:space="preserve">["FACTION"] =  1; </v>
      </c>
      <c r="BA25" t="str">
        <f t="shared" si="41"/>
        <v xml:space="preserve">["TIER"] = 0; </v>
      </c>
      <c r="BB25" t="str">
        <f t="shared" si="42"/>
        <v xml:space="preserve">["MIN_LVL"] =  "35"; </v>
      </c>
      <c r="BC25" t="str">
        <f t="shared" si="43"/>
        <v xml:space="preserve">                  </v>
      </c>
      <c r="BD25" t="str">
        <f t="shared" si="44"/>
        <v xml:space="preserve">["NAME"] = { ["EN"] = "Enmity of the Drakes II"; }; </v>
      </c>
      <c r="BE25" t="str">
        <f t="shared" si="45"/>
        <v xml:space="preserve">["LORE"] = { ["EN"] = "Even with but a fraction of their elder kin's power, a drake is a deadly enemy indeed. Even among the Firstborn, it is a mark of honour to stand against such a creature victorious. No one knows from whence the drakes arose -- what creature did the Enemy find to twist into such a fearful shape and power as Dragon-kind? Their origins are hidden, even to the Elves."; }; </v>
      </c>
      <c r="BF25" t="str">
        <f t="shared" si="46"/>
        <v xml:space="preserve">["SUMMARY"] = { ["EN"] = "Defeat 150 Drakes in any area"; }; </v>
      </c>
      <c r="BG25" t="str">
        <f t="shared" si="47"/>
        <v/>
      </c>
      <c r="BH25" t="str">
        <f t="shared" si="48"/>
        <v/>
      </c>
      <c r="BI25" t="str">
        <f t="shared" si="49"/>
        <v/>
      </c>
      <c r="BJ25" t="str">
        <f t="shared" si="19"/>
        <v>};</v>
      </c>
    </row>
    <row r="26" spans="1:62" x14ac:dyDescent="0.25">
      <c r="A26">
        <v>1879073555</v>
      </c>
      <c r="B26">
        <v>24</v>
      </c>
      <c r="C26" t="s">
        <v>574</v>
      </c>
      <c r="D26" t="s">
        <v>31</v>
      </c>
      <c r="E26" t="s">
        <v>572</v>
      </c>
      <c r="F26" t="s">
        <v>29</v>
      </c>
      <c r="N26">
        <v>5</v>
      </c>
      <c r="Q26" t="s">
        <v>580</v>
      </c>
      <c r="R26" t="s">
        <v>586</v>
      </c>
      <c r="S26">
        <v>1</v>
      </c>
      <c r="T26">
        <v>29</v>
      </c>
      <c r="X26" t="str">
        <f t="shared" si="20"/>
        <v xml:space="preserve"> [25] = {["ID"] = 1879073555; }; -- Enmity of the Drakes (Elf)</v>
      </c>
      <c r="Y26" s="1" t="str">
        <f t="shared" si="0"/>
        <v xml:space="preserve"> [25] = {["ID"] = 1879073555; ["SAVE_INDEX"] =  24; ["TYPE"] =  4; ["CRV"] = "Race";     ["SUBTYPE"] =  65;                                   ["VXP"] =    0; ["LP"] =  5; ["REP"] =     0; ["FACTION"] =  1; ["TIER"] = 1; ["MIN_LVL"] =  "29";                   ["NAME"] = { ["EN"] = "Enmity of the Drakes"; }; ["LORE"] = { ["EN"] = "Dragons were bred long ages ago to break the power of the Elves in the North -- and in this they succeeded with their vast power and cunning, acting as a deadly spearhead of the Enemy's armies that none could stand against. Like Elves, Dragons have never been numerous, and their savage demeanor means that few of their offspring ever reach adulthood. Their numbers have also dwindled in Middle-earth -- but recently many of the lesser drakes have been unleashed from Angmar, which is worrisome indeed, for if these lesser beasts have reappeared, can the Dragons be far behind? Regardless of the danger, these creatures must be destroyed!"; }; ["SUMMARY"] = { ["EN"] = "Defeat 100 Drakes in any area"; }; };</v>
      </c>
      <c r="Z26">
        <f t="shared" si="1"/>
        <v>25</v>
      </c>
      <c r="AA26" t="str">
        <f t="shared" si="21"/>
        <v xml:space="preserve"> [25] = {</v>
      </c>
      <c r="AB26" t="str">
        <f t="shared" si="22"/>
        <v xml:space="preserve">["ID"] = 1879073555; </v>
      </c>
      <c r="AC26" t="str">
        <f t="shared" si="23"/>
        <v xml:space="preserve">["ID"] = 1879073555; </v>
      </c>
      <c r="AD26" t="str">
        <f t="shared" si="24"/>
        <v/>
      </c>
      <c r="AE26" t="str">
        <f t="shared" si="25"/>
        <v xml:space="preserve"> (Elf)</v>
      </c>
      <c r="AF26" s="1" t="str">
        <f t="shared" si="26"/>
        <v xml:space="preserve">["SAVE_INDEX"] =  24; </v>
      </c>
      <c r="AG26">
        <f>VLOOKUP(D26,Type!A$2:B$16,2,FALSE)</f>
        <v>4</v>
      </c>
      <c r="AH26" t="str">
        <f t="shared" si="27"/>
        <v xml:space="preserve">["TYPE"] =  4; </v>
      </c>
      <c r="AI26" t="str">
        <f t="shared" si="28"/>
        <v xml:space="preserve">["CRV"] = "Race";     </v>
      </c>
      <c r="AJ26" t="str">
        <f>IF(AND(F26="Class",NOT(ISBLANK(E26))),VLOOKUP(E26,Class!A$1:B$12,2,FALSE),"")</f>
        <v/>
      </c>
      <c r="AK26" t="str">
        <f>IF(AND(F26="Vocation",NOT(ISBLANK(E26))),VLOOKUP(E26,Vocation!A$1:B$8,2,FALSE),"")</f>
        <v/>
      </c>
      <c r="AL26">
        <f>IF(AND(F26="Race",NOT(ISBLANK(E26))),VLOOKUP(E26,Race!A$1:B$9,2,),"")</f>
        <v>65</v>
      </c>
      <c r="AM26" t="str">
        <f t="shared" si="29"/>
        <v xml:space="preserve"> 65</v>
      </c>
      <c r="AN26" t="str">
        <f t="shared" si="30"/>
        <v xml:space="preserve">["SUBTYPE"] =  65; </v>
      </c>
      <c r="AO26" t="str">
        <f>IF(NOT(ISBLANK(G26)),VLOOKUP(G26,Type!D$2:E$6,2,FALSE),"")</f>
        <v/>
      </c>
      <c r="AP26" t="str">
        <f t="shared" si="31"/>
        <v xml:space="preserve">            </v>
      </c>
      <c r="AQ26" t="str">
        <f t="shared" si="32"/>
        <v xml:space="preserve">                      </v>
      </c>
      <c r="AR26" t="str">
        <f t="shared" si="33"/>
        <v/>
      </c>
      <c r="AS26" t="str">
        <f t="shared" si="34"/>
        <v>0</v>
      </c>
      <c r="AT26" t="str">
        <f t="shared" si="35"/>
        <v xml:space="preserve">["VXP"] =    0; </v>
      </c>
      <c r="AU26" t="str">
        <f t="shared" si="36"/>
        <v>5</v>
      </c>
      <c r="AV26" t="str">
        <f t="shared" si="37"/>
        <v xml:space="preserve">["LP"] =  5; </v>
      </c>
      <c r="AW26" t="str">
        <f t="shared" si="38"/>
        <v>0</v>
      </c>
      <c r="AX26" t="str">
        <f t="shared" si="39"/>
        <v xml:space="preserve">["REP"] =     0; </v>
      </c>
      <c r="AY26">
        <f>IF(LEN(P26)&gt;0,VLOOKUP(P26,Faction!A$2:B$77,2,FALSE),1)</f>
        <v>1</v>
      </c>
      <c r="AZ26" t="str">
        <f t="shared" si="40"/>
        <v xml:space="preserve">["FACTION"] =  1; </v>
      </c>
      <c r="BA26" t="str">
        <f t="shared" si="41"/>
        <v xml:space="preserve">["TIER"] = 1; </v>
      </c>
      <c r="BB26" t="str">
        <f t="shared" si="42"/>
        <v xml:space="preserve">["MIN_LVL"] =  "29"; </v>
      </c>
      <c r="BC26" t="str">
        <f t="shared" si="43"/>
        <v xml:space="preserve">                  </v>
      </c>
      <c r="BD26" t="str">
        <f t="shared" si="44"/>
        <v xml:space="preserve">["NAME"] = { ["EN"] = "Enmity of the Drakes"; }; </v>
      </c>
      <c r="BE26" t="str">
        <f t="shared" si="45"/>
        <v xml:space="preserve">["LORE"] = { ["EN"] = "Dragons were bred long ages ago to break the power of the Elves in the North -- and in this they succeeded with their vast power and cunning, acting as a deadly spearhead of the Enemy's armies that none could stand against. Like Elves, Dragons have never been numerous, and their savage demeanor means that few of their offspring ever reach adulthood. Their numbers have also dwindled in Middle-earth -- but recently many of the lesser drakes have been unleashed from Angmar, which is worrisome indeed, for if these lesser beasts have reappeared, can the Dragons be far behind? Regardless of the danger, these creatures must be destroyed!"; }; </v>
      </c>
      <c r="BF26" t="str">
        <f t="shared" si="46"/>
        <v xml:space="preserve">["SUMMARY"] = { ["EN"] = "Defeat 100 Drakes in any area"; }; </v>
      </c>
      <c r="BG26" t="str">
        <f t="shared" si="47"/>
        <v/>
      </c>
      <c r="BH26" t="str">
        <f t="shared" si="48"/>
        <v/>
      </c>
      <c r="BI26" t="str">
        <f t="shared" si="49"/>
        <v/>
      </c>
      <c r="BJ26" t="str">
        <f t="shared" si="19"/>
        <v>};</v>
      </c>
    </row>
    <row r="27" spans="1:62" x14ac:dyDescent="0.25">
      <c r="A27">
        <v>1879346402</v>
      </c>
      <c r="B27">
        <v>25</v>
      </c>
      <c r="C27" t="s">
        <v>573</v>
      </c>
      <c r="D27" t="s">
        <v>31</v>
      </c>
      <c r="E27" t="s">
        <v>588</v>
      </c>
      <c r="F27" t="s">
        <v>29</v>
      </c>
      <c r="N27">
        <v>15</v>
      </c>
      <c r="Q27" t="s">
        <v>590</v>
      </c>
      <c r="R27" t="s">
        <v>585</v>
      </c>
      <c r="S27">
        <v>0</v>
      </c>
      <c r="T27">
        <v>42</v>
      </c>
      <c r="X27" t="str">
        <f t="shared" si="20"/>
        <v xml:space="preserve"> [26] = {["ID"] = 1879346402; }; -- Enmity of the Orcs III (High Elf)</v>
      </c>
      <c r="Y27" s="1" t="str">
        <f t="shared" si="0"/>
        <v xml:space="preserve"> [26] = {["ID"] = 1879346402; ["SAVE_INDEX"] =  25; ["TYPE"] =  4; ["CRV"] = "Race";     ["SUBTYPE"] = 117;                                   ["VXP"] =    0; ["LP"] = 15; ["REP"] =     0; ["FACTION"] =  1; ["TIER"] = 0; ["MIN_LVL"] =  "42";                   ["NAME"] = { ["EN"] = "Enmity of the Orcs III"; }; ["LORE"] = { ["EN"] = "While Orcs dislike the sun nearly as much as their lesser brethren, the goblins, they have more tolerance for it and can be forced to endure it for a time when necessity -- or the lash of their masters -- demands. Despite this, it has long been an artifice of the Enemy to conjure forth vast clouds of smoke or darkness both to protect their troops from the rays of the sun and to conceal their movements from spies and scouts."; }; ["SUMMARY"] = { ["EN"] = "Defeat 250 orcs in any area"; }; };</v>
      </c>
      <c r="Z27">
        <f t="shared" si="1"/>
        <v>26</v>
      </c>
      <c r="AA27" t="str">
        <f t="shared" si="21"/>
        <v xml:space="preserve"> [26] = {</v>
      </c>
      <c r="AB27" t="str">
        <f t="shared" si="22"/>
        <v xml:space="preserve">["ID"] = 1879346402; </v>
      </c>
      <c r="AC27" t="str">
        <f t="shared" si="23"/>
        <v xml:space="preserve">["ID"] = 1879346402; </v>
      </c>
      <c r="AD27" t="str">
        <f t="shared" si="24"/>
        <v/>
      </c>
      <c r="AE27" t="str">
        <f t="shared" si="25"/>
        <v xml:space="preserve"> (High Elf)</v>
      </c>
      <c r="AF27" s="1" t="str">
        <f t="shared" si="26"/>
        <v xml:space="preserve">["SAVE_INDEX"] =  25; </v>
      </c>
      <c r="AG27">
        <f>VLOOKUP(D27,Type!A$2:B$16,2,FALSE)</f>
        <v>4</v>
      </c>
      <c r="AH27" t="str">
        <f t="shared" si="27"/>
        <v xml:space="preserve">["TYPE"] =  4; </v>
      </c>
      <c r="AI27" t="str">
        <f t="shared" si="28"/>
        <v xml:space="preserve">["CRV"] = "Race";     </v>
      </c>
      <c r="AJ27" t="str">
        <f>IF(AND(F27="Class",NOT(ISBLANK(E27))),VLOOKUP(E27,Class!A$1:B$12,2,FALSE),"")</f>
        <v/>
      </c>
      <c r="AK27" t="str">
        <f>IF(AND(F27="Vocation",NOT(ISBLANK(E27))),VLOOKUP(E27,Vocation!A$1:B$8,2,FALSE),"")</f>
        <v/>
      </c>
      <c r="AL27">
        <f>IF(AND(F27="Race",NOT(ISBLANK(E27))),VLOOKUP(E27,Race!A$1:B$9,2,),"")</f>
        <v>117</v>
      </c>
      <c r="AM27" t="str">
        <f t="shared" si="29"/>
        <v>117</v>
      </c>
      <c r="AN27" t="str">
        <f t="shared" si="30"/>
        <v xml:space="preserve">["SUBTYPE"] = 117; </v>
      </c>
      <c r="AO27" t="str">
        <f>IF(NOT(ISBLANK(G27)),VLOOKUP(G27,Type!D$2:E$6,2,FALSE),"")</f>
        <v/>
      </c>
      <c r="AP27" t="str">
        <f t="shared" si="31"/>
        <v xml:space="preserve">            </v>
      </c>
      <c r="AQ27" t="str">
        <f t="shared" si="32"/>
        <v xml:space="preserve">                      </v>
      </c>
      <c r="AR27" t="str">
        <f t="shared" si="33"/>
        <v/>
      </c>
      <c r="AS27" t="str">
        <f t="shared" si="34"/>
        <v>0</v>
      </c>
      <c r="AT27" t="str">
        <f t="shared" si="35"/>
        <v xml:space="preserve">["VXP"] =    0; </v>
      </c>
      <c r="AU27" t="str">
        <f t="shared" si="36"/>
        <v>15</v>
      </c>
      <c r="AV27" t="str">
        <f t="shared" si="37"/>
        <v xml:space="preserve">["LP"] = 15; </v>
      </c>
      <c r="AW27" t="str">
        <f t="shared" si="38"/>
        <v>0</v>
      </c>
      <c r="AX27" t="str">
        <f t="shared" si="39"/>
        <v xml:space="preserve">["REP"] =     0; </v>
      </c>
      <c r="AY27">
        <f>IF(LEN(P27)&gt;0,VLOOKUP(P27,Faction!A$2:B$77,2,FALSE),1)</f>
        <v>1</v>
      </c>
      <c r="AZ27" t="str">
        <f t="shared" si="40"/>
        <v xml:space="preserve">["FACTION"] =  1; </v>
      </c>
      <c r="BA27" t="str">
        <f t="shared" si="41"/>
        <v xml:space="preserve">["TIER"] = 0; </v>
      </c>
      <c r="BB27" t="str">
        <f t="shared" si="42"/>
        <v xml:space="preserve">["MIN_LVL"] =  "42"; </v>
      </c>
      <c r="BC27" t="str">
        <f t="shared" si="43"/>
        <v xml:space="preserve">                  </v>
      </c>
      <c r="BD27" t="str">
        <f t="shared" si="44"/>
        <v xml:space="preserve">["NAME"] = { ["EN"] = "Enmity of the Orcs III"; }; </v>
      </c>
      <c r="BE27" t="str">
        <f t="shared" si="45"/>
        <v xml:space="preserve">["LORE"] = { ["EN"] = "While Orcs dislike the sun nearly as much as their lesser brethren, the goblins, they have more tolerance for it and can be forced to endure it for a time when necessity -- or the lash of their masters -- demands. Despite this, it has long been an artifice of the Enemy to conjure forth vast clouds of smoke or darkness both to protect their troops from the rays of the sun and to conceal their movements from spies and scouts."; }; </v>
      </c>
      <c r="BF27" t="str">
        <f t="shared" si="46"/>
        <v xml:space="preserve">["SUMMARY"] = { ["EN"] = "Defeat 250 orcs in any area"; }; </v>
      </c>
      <c r="BG27" t="str">
        <f t="shared" si="47"/>
        <v/>
      </c>
      <c r="BH27" t="str">
        <f t="shared" si="48"/>
        <v/>
      </c>
      <c r="BI27" t="str">
        <f t="shared" si="49"/>
        <v/>
      </c>
      <c r="BJ27" t="str">
        <f t="shared" si="19"/>
        <v>};</v>
      </c>
    </row>
    <row r="28" spans="1:62" x14ac:dyDescent="0.25">
      <c r="A28">
        <v>1879346400</v>
      </c>
      <c r="B28">
        <v>26</v>
      </c>
      <c r="C28" t="s">
        <v>537</v>
      </c>
      <c r="D28" t="s">
        <v>31</v>
      </c>
      <c r="E28" t="s">
        <v>588</v>
      </c>
      <c r="F28" t="s">
        <v>29</v>
      </c>
      <c r="N28">
        <v>10</v>
      </c>
      <c r="Q28" t="s">
        <v>545</v>
      </c>
      <c r="R28" t="s">
        <v>593</v>
      </c>
      <c r="S28">
        <v>1</v>
      </c>
      <c r="T28">
        <v>32</v>
      </c>
      <c r="X28" t="str">
        <f t="shared" si="20"/>
        <v xml:space="preserve"> [27] = {["ID"] = 1879346400; }; -- Enmity of the Orcs II (High Elf)</v>
      </c>
      <c r="Y28" s="1" t="str">
        <f t="shared" si="0"/>
        <v xml:space="preserve"> [27] = {["ID"] = 1879346400; ["SAVE_INDEX"] =  26; ["TYPE"] =  4; ["CRV"] = "Race";     ["SUBTYPE"] = 117;                                   ["VXP"] =    0; ["LP"] = 10; ["REP"] =     0; ["FACTION"] =  1; ["TIER"] = 1; ["MIN_LVL"] =  "32";                   ["NAME"] = { ["EN"] = "Enmity of the Orcs II"; }; ["LORE"] = { ["EN"] = "Unlike the goblins, the Orcs have been raised with a martial outlook and form the backbone of the Enemy's armies. They are neither cowards nor weaklings -- though they cannot hope to match the martial prowess of the Elves -- but their numbers and war industry are vast when motivated by their shadowy lords."; }; ["SUMMARY"] = { ["EN"] = "Defeat 150 orcs in any area"; }; };</v>
      </c>
      <c r="Z28">
        <f t="shared" si="1"/>
        <v>27</v>
      </c>
      <c r="AA28" t="str">
        <f t="shared" si="21"/>
        <v xml:space="preserve"> [27] = {</v>
      </c>
      <c r="AB28" t="str">
        <f t="shared" si="22"/>
        <v xml:space="preserve">["ID"] = 1879346400; </v>
      </c>
      <c r="AC28" t="str">
        <f t="shared" si="23"/>
        <v xml:space="preserve">["ID"] = 1879346400; </v>
      </c>
      <c r="AD28" t="str">
        <f t="shared" si="24"/>
        <v/>
      </c>
      <c r="AE28" t="str">
        <f t="shared" si="25"/>
        <v xml:space="preserve"> (High Elf)</v>
      </c>
      <c r="AF28" s="1" t="str">
        <f t="shared" si="26"/>
        <v xml:space="preserve">["SAVE_INDEX"] =  26; </v>
      </c>
      <c r="AG28">
        <f>VLOOKUP(D28,Type!A$2:B$16,2,FALSE)</f>
        <v>4</v>
      </c>
      <c r="AH28" t="str">
        <f t="shared" si="27"/>
        <v xml:space="preserve">["TYPE"] =  4; </v>
      </c>
      <c r="AI28" t="str">
        <f t="shared" si="28"/>
        <v xml:space="preserve">["CRV"] = "Race";     </v>
      </c>
      <c r="AJ28" t="str">
        <f>IF(AND(F28="Class",NOT(ISBLANK(E28))),VLOOKUP(E28,Class!A$1:B$12,2,FALSE),"")</f>
        <v/>
      </c>
      <c r="AK28" t="str">
        <f>IF(AND(F28="Vocation",NOT(ISBLANK(E28))),VLOOKUP(E28,Vocation!A$1:B$8,2,FALSE),"")</f>
        <v/>
      </c>
      <c r="AL28">
        <f>IF(AND(F28="Race",NOT(ISBLANK(E28))),VLOOKUP(E28,Race!A$1:B$9,2,),"")</f>
        <v>117</v>
      </c>
      <c r="AM28" t="str">
        <f t="shared" si="29"/>
        <v>117</v>
      </c>
      <c r="AN28" t="str">
        <f t="shared" si="30"/>
        <v xml:space="preserve">["SUBTYPE"] = 117; </v>
      </c>
      <c r="AO28" t="str">
        <f>IF(NOT(ISBLANK(G28)),VLOOKUP(G28,Type!D$2:E$6,2,FALSE),"")</f>
        <v/>
      </c>
      <c r="AP28" t="str">
        <f t="shared" si="31"/>
        <v xml:space="preserve">            </v>
      </c>
      <c r="AQ28" t="str">
        <f t="shared" si="32"/>
        <v xml:space="preserve">                      </v>
      </c>
      <c r="AR28" t="str">
        <f t="shared" si="33"/>
        <v/>
      </c>
      <c r="AS28" t="str">
        <f t="shared" si="34"/>
        <v>0</v>
      </c>
      <c r="AT28" t="str">
        <f t="shared" si="35"/>
        <v xml:space="preserve">["VXP"] =    0; </v>
      </c>
      <c r="AU28" t="str">
        <f t="shared" si="36"/>
        <v>10</v>
      </c>
      <c r="AV28" t="str">
        <f t="shared" si="37"/>
        <v xml:space="preserve">["LP"] = 10; </v>
      </c>
      <c r="AW28" t="str">
        <f t="shared" si="38"/>
        <v>0</v>
      </c>
      <c r="AX28" t="str">
        <f t="shared" si="39"/>
        <v xml:space="preserve">["REP"] =     0; </v>
      </c>
      <c r="AY28">
        <f>IF(LEN(P28)&gt;0,VLOOKUP(P28,Faction!A$2:B$77,2,FALSE),1)</f>
        <v>1</v>
      </c>
      <c r="AZ28" t="str">
        <f t="shared" si="40"/>
        <v xml:space="preserve">["FACTION"] =  1; </v>
      </c>
      <c r="BA28" t="str">
        <f t="shared" si="41"/>
        <v xml:space="preserve">["TIER"] = 1; </v>
      </c>
      <c r="BB28" t="str">
        <f t="shared" si="42"/>
        <v xml:space="preserve">["MIN_LVL"] =  "32"; </v>
      </c>
      <c r="BC28" t="str">
        <f t="shared" si="43"/>
        <v xml:space="preserve">                  </v>
      </c>
      <c r="BD28" t="str">
        <f t="shared" si="44"/>
        <v xml:space="preserve">["NAME"] = { ["EN"] = "Enmity of the Orcs II"; }; </v>
      </c>
      <c r="BE28" t="str">
        <f t="shared" si="45"/>
        <v xml:space="preserve">["LORE"] = { ["EN"] = "Unlike the goblins, the Orcs have been raised with a martial outlook and form the backbone of the Enemy's armies. They are neither cowards nor weaklings -- though they cannot hope to match the martial prowess of the Elves -- but their numbers and war industry are vast when motivated by their shadowy lords."; }; </v>
      </c>
      <c r="BF28" t="str">
        <f t="shared" si="46"/>
        <v xml:space="preserve">["SUMMARY"] = { ["EN"] = "Defeat 150 orcs in any area"; }; </v>
      </c>
      <c r="BG28" t="str">
        <f t="shared" si="47"/>
        <v/>
      </c>
      <c r="BH28" t="str">
        <f t="shared" si="48"/>
        <v/>
      </c>
      <c r="BI28" t="str">
        <f t="shared" si="49"/>
        <v/>
      </c>
      <c r="BJ28" t="str">
        <f t="shared" si="19"/>
        <v>};</v>
      </c>
    </row>
    <row r="29" spans="1:62" x14ac:dyDescent="0.25">
      <c r="A29">
        <v>1879346409</v>
      </c>
      <c r="B29">
        <v>27</v>
      </c>
      <c r="C29" t="s">
        <v>536</v>
      </c>
      <c r="D29" t="s">
        <v>31</v>
      </c>
      <c r="E29" t="s">
        <v>588</v>
      </c>
      <c r="F29" t="s">
        <v>29</v>
      </c>
      <c r="N29">
        <v>5</v>
      </c>
      <c r="Q29" t="s">
        <v>589</v>
      </c>
      <c r="R29" t="s">
        <v>584</v>
      </c>
      <c r="S29">
        <v>2</v>
      </c>
      <c r="T29">
        <v>13</v>
      </c>
      <c r="X29" t="str">
        <f t="shared" si="20"/>
        <v xml:space="preserve"> [28] = {["ID"] = 1879346409; }; -- Enmity of the Orcs (High Elf)</v>
      </c>
      <c r="Y29" s="1" t="str">
        <f t="shared" si="0"/>
        <v xml:space="preserve"> [28] = {["ID"] = 1879346409; ["SAVE_INDEX"] =  27; ["TYPE"] =  4; ["CRV"] = "Race";     ["SUBTYPE"] = 117;                                   ["VXP"] =    0; ["LP"] =  5; ["REP"] =     0; ["FACTION"] =  1; ["TIER"] = 2; ["MIN_LVL"] =  "13";                   ["NAME"] = { ["EN"] = "Enmity of the Orcs"; }; ["LORE"] = { ["EN"] = "Bred by the Enemy for war over land, the Orcs are larger and tougher than their goblin cousins, but their origins remain the same. Militant and brutish, they retain some native talent for the clever working of wood and metal, though they only apply this to the construction of weapons and other machines of war."; }; ["SUMMARY"] = { ["EN"] = "Defeat 50 orcs in any area"; }; };</v>
      </c>
      <c r="Z29">
        <f t="shared" si="1"/>
        <v>28</v>
      </c>
      <c r="AA29" t="str">
        <f t="shared" si="21"/>
        <v xml:space="preserve"> [28] = {</v>
      </c>
      <c r="AB29" t="str">
        <f t="shared" si="22"/>
        <v xml:space="preserve">["ID"] = 1879346409; </v>
      </c>
      <c r="AC29" t="str">
        <f t="shared" si="23"/>
        <v xml:space="preserve">["ID"] = 1879346409; </v>
      </c>
      <c r="AD29" t="str">
        <f t="shared" si="24"/>
        <v/>
      </c>
      <c r="AE29" t="str">
        <f t="shared" si="25"/>
        <v xml:space="preserve"> (High Elf)</v>
      </c>
      <c r="AF29" s="1" t="str">
        <f t="shared" si="26"/>
        <v xml:space="preserve">["SAVE_INDEX"] =  27; </v>
      </c>
      <c r="AG29">
        <f>VLOOKUP(D29,Type!A$2:B$16,2,FALSE)</f>
        <v>4</v>
      </c>
      <c r="AH29" t="str">
        <f t="shared" si="27"/>
        <v xml:space="preserve">["TYPE"] =  4; </v>
      </c>
      <c r="AI29" t="str">
        <f t="shared" si="28"/>
        <v xml:space="preserve">["CRV"] = "Race";     </v>
      </c>
      <c r="AJ29" t="str">
        <f>IF(AND(F29="Class",NOT(ISBLANK(E29))),VLOOKUP(E29,Class!A$1:B$12,2,FALSE),"")</f>
        <v/>
      </c>
      <c r="AK29" t="str">
        <f>IF(AND(F29="Vocation",NOT(ISBLANK(E29))),VLOOKUP(E29,Vocation!A$1:B$8,2,FALSE),"")</f>
        <v/>
      </c>
      <c r="AL29">
        <f>IF(AND(F29="Race",NOT(ISBLANK(E29))),VLOOKUP(E29,Race!A$1:B$9,2,),"")</f>
        <v>117</v>
      </c>
      <c r="AM29" t="str">
        <f t="shared" si="29"/>
        <v>117</v>
      </c>
      <c r="AN29" t="str">
        <f t="shared" si="30"/>
        <v xml:space="preserve">["SUBTYPE"] = 117; </v>
      </c>
      <c r="AO29" t="str">
        <f>IF(NOT(ISBLANK(G29)),VLOOKUP(G29,Type!D$2:E$6,2,FALSE),"")</f>
        <v/>
      </c>
      <c r="AP29" t="str">
        <f t="shared" si="31"/>
        <v xml:space="preserve">            </v>
      </c>
      <c r="AQ29" t="str">
        <f t="shared" si="32"/>
        <v xml:space="preserve">                      </v>
      </c>
      <c r="AR29" t="str">
        <f t="shared" si="33"/>
        <v/>
      </c>
      <c r="AS29" t="str">
        <f t="shared" si="34"/>
        <v>0</v>
      </c>
      <c r="AT29" t="str">
        <f t="shared" si="35"/>
        <v xml:space="preserve">["VXP"] =    0; </v>
      </c>
      <c r="AU29" t="str">
        <f t="shared" si="36"/>
        <v>5</v>
      </c>
      <c r="AV29" t="str">
        <f t="shared" si="37"/>
        <v xml:space="preserve">["LP"] =  5; </v>
      </c>
      <c r="AW29" t="str">
        <f t="shared" si="38"/>
        <v>0</v>
      </c>
      <c r="AX29" t="str">
        <f t="shared" si="39"/>
        <v xml:space="preserve">["REP"] =     0; </v>
      </c>
      <c r="AY29">
        <f>IF(LEN(P29)&gt;0,VLOOKUP(P29,Faction!A$2:B$77,2,FALSE),1)</f>
        <v>1</v>
      </c>
      <c r="AZ29" t="str">
        <f t="shared" si="40"/>
        <v xml:space="preserve">["FACTION"] =  1; </v>
      </c>
      <c r="BA29" t="str">
        <f t="shared" si="41"/>
        <v xml:space="preserve">["TIER"] = 2; </v>
      </c>
      <c r="BB29" t="str">
        <f t="shared" si="42"/>
        <v xml:space="preserve">["MIN_LVL"] =  "13"; </v>
      </c>
      <c r="BC29" t="str">
        <f t="shared" si="43"/>
        <v xml:space="preserve">                  </v>
      </c>
      <c r="BD29" t="str">
        <f t="shared" si="44"/>
        <v xml:space="preserve">["NAME"] = { ["EN"] = "Enmity of the Orcs"; }; </v>
      </c>
      <c r="BE29" t="str">
        <f t="shared" si="45"/>
        <v xml:space="preserve">["LORE"] = { ["EN"] = "Bred by the Enemy for war over land, the Orcs are larger and tougher than their goblin cousins, but their origins remain the same. Militant and brutish, they retain some native talent for the clever working of wood and metal, though they only apply this to the construction of weapons and other machines of war."; }; </v>
      </c>
      <c r="BF29" t="str">
        <f t="shared" si="46"/>
        <v xml:space="preserve">["SUMMARY"] = { ["EN"] = "Defeat 50 orcs in any area"; }; </v>
      </c>
      <c r="BG29" t="str">
        <f t="shared" si="47"/>
        <v/>
      </c>
      <c r="BH29" t="str">
        <f t="shared" si="48"/>
        <v/>
      </c>
      <c r="BI29" t="str">
        <f t="shared" si="49"/>
        <v/>
      </c>
      <c r="BJ29" t="str">
        <f t="shared" si="19"/>
        <v>};</v>
      </c>
    </row>
    <row r="30" spans="1:62" x14ac:dyDescent="0.25">
      <c r="A30">
        <v>1879346403</v>
      </c>
      <c r="B30">
        <v>28</v>
      </c>
      <c r="C30" t="s">
        <v>552</v>
      </c>
      <c r="D30" t="s">
        <v>31</v>
      </c>
      <c r="E30" t="s">
        <v>588</v>
      </c>
      <c r="F30" t="s">
        <v>29</v>
      </c>
      <c r="N30">
        <v>5</v>
      </c>
      <c r="Q30" t="s">
        <v>592</v>
      </c>
      <c r="R30" t="s">
        <v>594</v>
      </c>
      <c r="S30">
        <v>0</v>
      </c>
      <c r="T30">
        <v>38</v>
      </c>
      <c r="X30" t="str">
        <f t="shared" si="20"/>
        <v xml:space="preserve"> [29] = {["ID"] = 1879346403; }; -- Enmity of the Dourhands II (High Elf)</v>
      </c>
      <c r="Y30" s="1" t="str">
        <f t="shared" si="0"/>
        <v xml:space="preserve"> [29] = {["ID"] = 1879346403; ["SAVE_INDEX"] =  28; ["TYPE"] =  4; ["CRV"] = "Race";     ["SUBTYPE"] = 117;                                   ["VXP"] =    0; ["LP"] =  5; ["REP"] =     0; ["FACTION"] =  1; ["TIER"] = 0; ["MIN_LVL"] =  "38";                   ["NAME"] = { ["EN"] = "Enmity of the Dourhands II"; }; ["LORE"] = { ["EN"] = "Some can fall to the Shadow, but these dwarves have allied themselves with the Enemy by choice."; }; ["SUMMARY"] = { ["EN"] = "Defeat 150 Dourhand dwarves in any area"; }; };</v>
      </c>
      <c r="Z30">
        <f t="shared" si="1"/>
        <v>29</v>
      </c>
      <c r="AA30" t="str">
        <f t="shared" si="21"/>
        <v xml:space="preserve"> [29] = {</v>
      </c>
      <c r="AB30" t="str">
        <f t="shared" si="22"/>
        <v xml:space="preserve">["ID"] = 1879346403; </v>
      </c>
      <c r="AC30" t="str">
        <f t="shared" si="23"/>
        <v xml:space="preserve">["ID"] = 1879346403; </v>
      </c>
      <c r="AD30" t="str">
        <f t="shared" si="24"/>
        <v/>
      </c>
      <c r="AE30" t="str">
        <f t="shared" si="25"/>
        <v xml:space="preserve"> (High Elf)</v>
      </c>
      <c r="AF30" s="1" t="str">
        <f t="shared" si="26"/>
        <v xml:space="preserve">["SAVE_INDEX"] =  28; </v>
      </c>
      <c r="AG30">
        <f>VLOOKUP(D30,Type!A$2:B$16,2,FALSE)</f>
        <v>4</v>
      </c>
      <c r="AH30" t="str">
        <f t="shared" si="27"/>
        <v xml:space="preserve">["TYPE"] =  4; </v>
      </c>
      <c r="AI30" t="str">
        <f t="shared" si="28"/>
        <v xml:space="preserve">["CRV"] = "Race";     </v>
      </c>
      <c r="AJ30" t="str">
        <f>IF(AND(F30="Class",NOT(ISBLANK(E30))),VLOOKUP(E30,Class!A$1:B$12,2,FALSE),"")</f>
        <v/>
      </c>
      <c r="AK30" t="str">
        <f>IF(AND(F30="Vocation",NOT(ISBLANK(E30))),VLOOKUP(E30,Vocation!A$1:B$8,2,FALSE),"")</f>
        <v/>
      </c>
      <c r="AL30">
        <f>IF(AND(F30="Race",NOT(ISBLANK(E30))),VLOOKUP(E30,Race!A$1:B$9,2,),"")</f>
        <v>117</v>
      </c>
      <c r="AM30" t="str">
        <f t="shared" si="29"/>
        <v>117</v>
      </c>
      <c r="AN30" t="str">
        <f t="shared" si="30"/>
        <v xml:space="preserve">["SUBTYPE"] = 117; </v>
      </c>
      <c r="AO30" t="str">
        <f>IF(NOT(ISBLANK(G30)),VLOOKUP(G30,Type!D$2:E$6,2,FALSE),"")</f>
        <v/>
      </c>
      <c r="AP30" t="str">
        <f t="shared" si="31"/>
        <v xml:space="preserve">            </v>
      </c>
      <c r="AQ30" t="str">
        <f t="shared" si="32"/>
        <v xml:space="preserve">                      </v>
      </c>
      <c r="AR30" t="str">
        <f t="shared" si="33"/>
        <v/>
      </c>
      <c r="AS30" t="str">
        <f t="shared" si="34"/>
        <v>0</v>
      </c>
      <c r="AT30" t="str">
        <f t="shared" si="35"/>
        <v xml:space="preserve">["VXP"] =    0; </v>
      </c>
      <c r="AU30" t="str">
        <f t="shared" si="36"/>
        <v>5</v>
      </c>
      <c r="AV30" t="str">
        <f t="shared" si="37"/>
        <v xml:space="preserve">["LP"] =  5; </v>
      </c>
      <c r="AW30" t="str">
        <f t="shared" si="38"/>
        <v>0</v>
      </c>
      <c r="AX30" t="str">
        <f t="shared" si="39"/>
        <v xml:space="preserve">["REP"] =     0; </v>
      </c>
      <c r="AY30">
        <f>IF(LEN(P30)&gt;0,VLOOKUP(P30,Faction!A$2:B$77,2,FALSE),1)</f>
        <v>1</v>
      </c>
      <c r="AZ30" t="str">
        <f t="shared" si="40"/>
        <v xml:space="preserve">["FACTION"] =  1; </v>
      </c>
      <c r="BA30" t="str">
        <f t="shared" si="41"/>
        <v xml:space="preserve">["TIER"] = 0; </v>
      </c>
      <c r="BB30" t="str">
        <f t="shared" si="42"/>
        <v xml:space="preserve">["MIN_LVL"] =  "38"; </v>
      </c>
      <c r="BC30" t="str">
        <f t="shared" si="43"/>
        <v xml:space="preserve">                  </v>
      </c>
      <c r="BD30" t="str">
        <f t="shared" si="44"/>
        <v xml:space="preserve">["NAME"] = { ["EN"] = "Enmity of the Dourhands II"; }; </v>
      </c>
      <c r="BE30" t="str">
        <f t="shared" si="45"/>
        <v xml:space="preserve">["LORE"] = { ["EN"] = "Some can fall to the Shadow, but these dwarves have allied themselves with the Enemy by choice."; }; </v>
      </c>
      <c r="BF30" t="str">
        <f t="shared" si="46"/>
        <v xml:space="preserve">["SUMMARY"] = { ["EN"] = "Defeat 150 Dourhand dwarves in any area"; }; </v>
      </c>
      <c r="BG30" t="str">
        <f t="shared" si="47"/>
        <v/>
      </c>
      <c r="BH30" t="str">
        <f t="shared" si="48"/>
        <v/>
      </c>
      <c r="BI30" t="str">
        <f t="shared" si="49"/>
        <v/>
      </c>
      <c r="BJ30" t="str">
        <f t="shared" si="19"/>
        <v>};</v>
      </c>
    </row>
    <row r="31" spans="1:62" x14ac:dyDescent="0.25">
      <c r="A31">
        <v>1879346407</v>
      </c>
      <c r="B31">
        <v>29</v>
      </c>
      <c r="C31" t="s">
        <v>551</v>
      </c>
      <c r="D31" t="s">
        <v>31</v>
      </c>
      <c r="E31" t="s">
        <v>588</v>
      </c>
      <c r="F31" t="s">
        <v>29</v>
      </c>
      <c r="N31">
        <v>5</v>
      </c>
      <c r="Q31" t="s">
        <v>591</v>
      </c>
      <c r="R31" t="s">
        <v>594</v>
      </c>
      <c r="S31">
        <v>1</v>
      </c>
      <c r="T31">
        <v>35</v>
      </c>
      <c r="X31" t="str">
        <f t="shared" si="20"/>
        <v xml:space="preserve"> [30] = {["ID"] = 1879346407; }; -- Enmity of the Dourhands (High Elf)</v>
      </c>
      <c r="Y31" s="1" t="str">
        <f t="shared" si="0"/>
        <v xml:space="preserve"> [30] = {["ID"] = 1879346407; ["SAVE_INDEX"] =  29; ["TYPE"] =  4; ["CRV"] = "Race";     ["SUBTYPE"] = 117;                                   ["VXP"] =    0; ["LP"] =  5; ["REP"] =     0; ["FACTION"] =  1; ["TIER"] = 1; ["MIN_LVL"] =  "35";                   ["NAME"] = { ["EN"] = "Enmity of the Dourhands"; }; ["LORE"] = { ["EN"] = "Some can fall to the Shadow, but these dwarves have allied themselves with the Enemy by choice."; }; ["SUMMARY"] = { ["EN"] = "Defeat 50 Dourhand dwarves in any area"; }; };</v>
      </c>
      <c r="Z31">
        <f t="shared" si="1"/>
        <v>30</v>
      </c>
      <c r="AA31" t="str">
        <f t="shared" si="21"/>
        <v xml:space="preserve"> [30] = {</v>
      </c>
      <c r="AB31" t="str">
        <f t="shared" si="22"/>
        <v xml:space="preserve">["ID"] = 1879346407; </v>
      </c>
      <c r="AC31" t="str">
        <f t="shared" si="23"/>
        <v xml:space="preserve">["ID"] = 1879346407; </v>
      </c>
      <c r="AD31" t="str">
        <f t="shared" si="24"/>
        <v/>
      </c>
      <c r="AE31" t="str">
        <f t="shared" si="25"/>
        <v xml:space="preserve"> (High Elf)</v>
      </c>
      <c r="AF31" s="1" t="str">
        <f t="shared" si="26"/>
        <v xml:space="preserve">["SAVE_INDEX"] =  29; </v>
      </c>
      <c r="AG31">
        <f>VLOOKUP(D31,Type!A$2:B$16,2,FALSE)</f>
        <v>4</v>
      </c>
      <c r="AH31" t="str">
        <f t="shared" si="27"/>
        <v xml:space="preserve">["TYPE"] =  4; </v>
      </c>
      <c r="AI31" t="str">
        <f t="shared" si="28"/>
        <v xml:space="preserve">["CRV"] = "Race";     </v>
      </c>
      <c r="AJ31" t="str">
        <f>IF(AND(F31="Class",NOT(ISBLANK(E31))),VLOOKUP(E31,Class!A$1:B$12,2,FALSE),"")</f>
        <v/>
      </c>
      <c r="AK31" t="str">
        <f>IF(AND(F31="Vocation",NOT(ISBLANK(E31))),VLOOKUP(E31,Vocation!A$1:B$8,2,FALSE),"")</f>
        <v/>
      </c>
      <c r="AL31">
        <f>IF(AND(F31="Race",NOT(ISBLANK(E31))),VLOOKUP(E31,Race!A$1:B$9,2,),"")</f>
        <v>117</v>
      </c>
      <c r="AM31" t="str">
        <f t="shared" si="29"/>
        <v>117</v>
      </c>
      <c r="AN31" t="str">
        <f t="shared" si="30"/>
        <v xml:space="preserve">["SUBTYPE"] = 117; </v>
      </c>
      <c r="AO31" t="str">
        <f>IF(NOT(ISBLANK(G31)),VLOOKUP(G31,Type!D$2:E$6,2,FALSE),"")</f>
        <v/>
      </c>
      <c r="AP31" t="str">
        <f t="shared" si="31"/>
        <v xml:space="preserve">            </v>
      </c>
      <c r="AQ31" t="str">
        <f t="shared" si="32"/>
        <v xml:space="preserve">                      </v>
      </c>
      <c r="AR31" t="str">
        <f t="shared" si="33"/>
        <v/>
      </c>
      <c r="AS31" t="str">
        <f t="shared" si="34"/>
        <v>0</v>
      </c>
      <c r="AT31" t="str">
        <f t="shared" si="35"/>
        <v xml:space="preserve">["VXP"] =    0; </v>
      </c>
      <c r="AU31" t="str">
        <f t="shared" si="36"/>
        <v>5</v>
      </c>
      <c r="AV31" t="str">
        <f t="shared" si="37"/>
        <v xml:space="preserve">["LP"] =  5; </v>
      </c>
      <c r="AW31" t="str">
        <f t="shared" si="38"/>
        <v>0</v>
      </c>
      <c r="AX31" t="str">
        <f t="shared" si="39"/>
        <v xml:space="preserve">["REP"] =     0; </v>
      </c>
      <c r="AY31">
        <f>IF(LEN(P31)&gt;0,VLOOKUP(P31,Faction!A$2:B$77,2,FALSE),1)</f>
        <v>1</v>
      </c>
      <c r="AZ31" t="str">
        <f t="shared" si="40"/>
        <v xml:space="preserve">["FACTION"] =  1; </v>
      </c>
      <c r="BA31" t="str">
        <f t="shared" si="41"/>
        <v xml:space="preserve">["TIER"] = 1; </v>
      </c>
      <c r="BB31" t="str">
        <f t="shared" si="42"/>
        <v xml:space="preserve">["MIN_LVL"] =  "35"; </v>
      </c>
      <c r="BC31" t="str">
        <f t="shared" si="43"/>
        <v xml:space="preserve">                  </v>
      </c>
      <c r="BD31" t="str">
        <f t="shared" si="44"/>
        <v xml:space="preserve">["NAME"] = { ["EN"] = "Enmity of the Dourhands"; }; </v>
      </c>
      <c r="BE31" t="str">
        <f t="shared" si="45"/>
        <v xml:space="preserve">["LORE"] = { ["EN"] = "Some can fall to the Shadow, but these dwarves have allied themselves with the Enemy by choice."; }; </v>
      </c>
      <c r="BF31" t="str">
        <f t="shared" si="46"/>
        <v xml:space="preserve">["SUMMARY"] = { ["EN"] = "Defeat 50 Dourhand dwarves in any area"; }; </v>
      </c>
      <c r="BG31" t="str">
        <f t="shared" si="47"/>
        <v/>
      </c>
      <c r="BH31" t="str">
        <f t="shared" si="48"/>
        <v/>
      </c>
      <c r="BI31" t="str">
        <f t="shared" si="49"/>
        <v/>
      </c>
      <c r="BJ31" t="str">
        <f t="shared" si="19"/>
        <v>};</v>
      </c>
    </row>
    <row r="32" spans="1:62" x14ac:dyDescent="0.25">
      <c r="A32">
        <v>1879346410</v>
      </c>
      <c r="B32">
        <v>233</v>
      </c>
      <c r="C32" t="s">
        <v>1303</v>
      </c>
      <c r="D32" t="s">
        <v>30</v>
      </c>
      <c r="E32" t="s">
        <v>588</v>
      </c>
      <c r="F32" t="s">
        <v>29</v>
      </c>
      <c r="K32" t="s">
        <v>2854</v>
      </c>
      <c r="N32">
        <v>5</v>
      </c>
      <c r="Q32" t="s">
        <v>1882</v>
      </c>
      <c r="R32" t="s">
        <v>1883</v>
      </c>
      <c r="S32">
        <v>0</v>
      </c>
      <c r="T32">
        <v>40</v>
      </c>
      <c r="X32" t="str">
        <f t="shared" si="20"/>
        <v xml:space="preserve"> [31] = {["ID"] = 1879346410; }; -- Friend to the Galadhrim (High Elf)</v>
      </c>
      <c r="Y32" s="1" t="str">
        <f t="shared" si="0"/>
        <v xml:space="preserve"> [31] = {["ID"] = 1879346410; ["SAVE_INDEX"] = 233; ["TYPE"] =  7; ["CRV"] = "Race";     ["SUBTYPE"] = 117;                                   ["VXP"] =    0; ["LP"] =  5; ["REP"] =     0; ["FACTION"] =  1; ["TIER"] = 0; ["MIN_LVL"] =  "40";                   ["NAME"] = { ["EN"] = "Friend to the Galadhrim"; }; ["LORE"] = { ["EN"] = "The Elves of Lothlórien now consider you a dear friend."; }; ["SUMMARY"] = { ["EN"] = "Earn friend standing with the Elves of Lothlórien"; }; ["PAIRED"] = { [1] = { ["i"] = 5; ["j"] = 4; ["k"] = 64; }; }; };</v>
      </c>
      <c r="Z32">
        <f t="shared" si="1"/>
        <v>31</v>
      </c>
      <c r="AA32" t="str">
        <f t="shared" si="21"/>
        <v xml:space="preserve"> [31] = {</v>
      </c>
      <c r="AB32" t="str">
        <f t="shared" si="22"/>
        <v xml:space="preserve">["ID"] = 1879346410; </v>
      </c>
      <c r="AC32" t="str">
        <f t="shared" si="23"/>
        <v xml:space="preserve">["ID"] = 1879346410; </v>
      </c>
      <c r="AD32" t="str">
        <f t="shared" si="24"/>
        <v/>
      </c>
      <c r="AE32" t="str">
        <f t="shared" si="25"/>
        <v xml:space="preserve"> (High Elf)</v>
      </c>
      <c r="AF32" s="1" t="str">
        <f t="shared" si="26"/>
        <v xml:space="preserve">["SAVE_INDEX"] = 233; </v>
      </c>
      <c r="AG32">
        <f>VLOOKUP(D32,Type!A$2:B$16,2,FALSE)</f>
        <v>7</v>
      </c>
      <c r="AH32" t="str">
        <f t="shared" si="27"/>
        <v xml:space="preserve">["TYPE"] =  7; </v>
      </c>
      <c r="AI32" t="str">
        <f t="shared" si="28"/>
        <v xml:space="preserve">["CRV"] = "Race";     </v>
      </c>
      <c r="AJ32" t="str">
        <f>IF(AND(F32="Class",NOT(ISBLANK(E32))),VLOOKUP(E32,Class!A$1:B$12,2,FALSE),"")</f>
        <v/>
      </c>
      <c r="AK32" t="str">
        <f>IF(AND(F32="Vocation",NOT(ISBLANK(E32))),VLOOKUP(E32,Vocation!A$1:B$8,2,FALSE),"")</f>
        <v/>
      </c>
      <c r="AL32">
        <f>IF(AND(F32="Race",NOT(ISBLANK(E32))),VLOOKUP(E32,Race!A$1:B$9,2,),"")</f>
        <v>117</v>
      </c>
      <c r="AM32" t="str">
        <f t="shared" si="29"/>
        <v>117</v>
      </c>
      <c r="AN32" t="str">
        <f t="shared" si="30"/>
        <v xml:space="preserve">["SUBTYPE"] = 117; </v>
      </c>
      <c r="AO32" t="str">
        <f>IF(NOT(ISBLANK(G32)),VLOOKUP(G32,Type!D$2:E$6,2,FALSE),"")</f>
        <v/>
      </c>
      <c r="AP32" t="str">
        <f t="shared" si="31"/>
        <v xml:space="preserve">            </v>
      </c>
      <c r="AQ32" t="str">
        <f t="shared" si="32"/>
        <v xml:space="preserve">                      </v>
      </c>
      <c r="AR32" t="str">
        <f t="shared" si="33"/>
        <v/>
      </c>
      <c r="AS32" t="str">
        <f t="shared" si="34"/>
        <v>0</v>
      </c>
      <c r="AT32" t="str">
        <f t="shared" si="35"/>
        <v xml:space="preserve">["VXP"] =    0; </v>
      </c>
      <c r="AU32" t="str">
        <f t="shared" si="36"/>
        <v>5</v>
      </c>
      <c r="AV32" t="str">
        <f t="shared" si="37"/>
        <v xml:space="preserve">["LP"] =  5; </v>
      </c>
      <c r="AW32" t="str">
        <f t="shared" si="38"/>
        <v>0</v>
      </c>
      <c r="AX32" t="str">
        <f t="shared" si="39"/>
        <v xml:space="preserve">["REP"] =     0; </v>
      </c>
      <c r="AY32">
        <f>IF(LEN(P32)&gt;0,VLOOKUP(P32,Faction!A$2:B$77,2,FALSE),1)</f>
        <v>1</v>
      </c>
      <c r="AZ32" t="str">
        <f t="shared" si="40"/>
        <v xml:space="preserve">["FACTION"] =  1; </v>
      </c>
      <c r="BA32" t="str">
        <f t="shared" si="41"/>
        <v xml:space="preserve">["TIER"] = 0; </v>
      </c>
      <c r="BB32" t="str">
        <f t="shared" si="42"/>
        <v xml:space="preserve">["MIN_LVL"] =  "40"; </v>
      </c>
      <c r="BC32" t="str">
        <f t="shared" si="43"/>
        <v xml:space="preserve">                  </v>
      </c>
      <c r="BD32" t="str">
        <f t="shared" si="44"/>
        <v xml:space="preserve">["NAME"] = { ["EN"] = "Friend to the Galadhrim"; }; </v>
      </c>
      <c r="BE32" t="str">
        <f t="shared" si="45"/>
        <v xml:space="preserve">["LORE"] = { ["EN"] = "The Elves of Lothlórien now consider you a dear friend."; }; </v>
      </c>
      <c r="BF32" t="str">
        <f t="shared" si="46"/>
        <v xml:space="preserve">["SUMMARY"] = { ["EN"] = "Earn friend standing with the Elves of Lothlórien"; }; </v>
      </c>
      <c r="BG32" t="str">
        <f t="shared" si="47"/>
        <v/>
      </c>
      <c r="BH32" t="str">
        <f t="shared" si="48"/>
        <v/>
      </c>
      <c r="BI32" t="str">
        <f t="shared" si="49"/>
        <v xml:space="preserve">["PAIRED"] = { [1] = { ["i"] = 5; ["j"] = 4; ["k"] = 64; }; }; </v>
      </c>
      <c r="BJ32" t="str">
        <f t="shared" si="19"/>
        <v>};</v>
      </c>
    </row>
    <row r="33" spans="1:62" x14ac:dyDescent="0.25">
      <c r="A33">
        <v>1879073462</v>
      </c>
      <c r="B33">
        <v>30</v>
      </c>
      <c r="C33" t="s">
        <v>598</v>
      </c>
      <c r="D33" t="s">
        <v>31</v>
      </c>
      <c r="E33" t="s">
        <v>595</v>
      </c>
      <c r="F33" t="s">
        <v>29</v>
      </c>
      <c r="N33">
        <v>15</v>
      </c>
      <c r="Q33" t="s">
        <v>601</v>
      </c>
      <c r="R33" t="s">
        <v>2139</v>
      </c>
      <c r="S33">
        <v>0</v>
      </c>
      <c r="T33">
        <v>25</v>
      </c>
      <c r="X33" t="str">
        <f t="shared" si="20"/>
        <v xml:space="preserve"> [32] = {["ID"] = 1879073462; }; -- Enmity of the Wolves III (Hobbit)</v>
      </c>
      <c r="Y33" s="1" t="str">
        <f t="shared" si="0"/>
        <v xml:space="preserve"> [32] = {["ID"] = 1879073462; ["SAVE_INDEX"] =  30; ["TYPE"] =  4; ["CRV"] = "Race";     ["SUBTYPE"] =  81;                                   ["VXP"] =    0; ["LP"] = 15; ["REP"] =     0; ["FACTION"] =  1; ["TIER"] = 0; ["MIN_LVL"] =  "25";                   ["NAME"] = { ["EN"] = "Enmity of the Wolves III"; }; ["LORE"] = { ["EN"] = "The stories say that back in old Bullroarer's time, the arrival of Golfimbul's goblins were presaged by an invasion of wolves much like the one people are seeing these days. That cannot be a good sign."; }; ["SUMMARY"] = { ["EN"] = "Defeat 150 Wolves in any area"; }; };</v>
      </c>
      <c r="Z33">
        <f t="shared" si="1"/>
        <v>32</v>
      </c>
      <c r="AA33" t="str">
        <f t="shared" si="21"/>
        <v xml:space="preserve"> [32] = {</v>
      </c>
      <c r="AB33" t="str">
        <f t="shared" si="22"/>
        <v xml:space="preserve">["ID"] = 1879073462; </v>
      </c>
      <c r="AC33" t="str">
        <f t="shared" si="23"/>
        <v xml:space="preserve">["ID"] = 1879073462; </v>
      </c>
      <c r="AD33" t="str">
        <f t="shared" si="24"/>
        <v/>
      </c>
      <c r="AE33" t="str">
        <f t="shared" si="25"/>
        <v xml:space="preserve"> (Hobbit)</v>
      </c>
      <c r="AF33" s="1" t="str">
        <f t="shared" si="26"/>
        <v xml:space="preserve">["SAVE_INDEX"] =  30; </v>
      </c>
      <c r="AG33">
        <f>VLOOKUP(D33,Type!A$2:B$16,2,FALSE)</f>
        <v>4</v>
      </c>
      <c r="AH33" t="str">
        <f t="shared" si="27"/>
        <v xml:space="preserve">["TYPE"] =  4; </v>
      </c>
      <c r="AI33" t="str">
        <f t="shared" si="28"/>
        <v xml:space="preserve">["CRV"] = "Race";     </v>
      </c>
      <c r="AJ33" t="str">
        <f>IF(AND(F33="Class",NOT(ISBLANK(E33))),VLOOKUP(E33,Class!A$1:B$12,2,FALSE),"")</f>
        <v/>
      </c>
      <c r="AK33" t="str">
        <f>IF(AND(F33="Vocation",NOT(ISBLANK(E33))),VLOOKUP(E33,Vocation!A$1:B$8,2,FALSE),"")</f>
        <v/>
      </c>
      <c r="AL33">
        <f>IF(AND(F33="Race",NOT(ISBLANK(E33))),VLOOKUP(E33,Race!A$1:B$9,2,),"")</f>
        <v>81</v>
      </c>
      <c r="AM33" t="str">
        <f t="shared" si="29"/>
        <v xml:space="preserve"> 81</v>
      </c>
      <c r="AN33" t="str">
        <f t="shared" si="30"/>
        <v xml:space="preserve">["SUBTYPE"] =  81; </v>
      </c>
      <c r="AO33" t="str">
        <f>IF(NOT(ISBLANK(G33)),VLOOKUP(G33,Type!D$2:E$6,2,FALSE),"")</f>
        <v/>
      </c>
      <c r="AP33" t="str">
        <f t="shared" si="31"/>
        <v xml:space="preserve">            </v>
      </c>
      <c r="AQ33" t="str">
        <f t="shared" si="32"/>
        <v xml:space="preserve">                      </v>
      </c>
      <c r="AR33" t="str">
        <f t="shared" si="33"/>
        <v/>
      </c>
      <c r="AS33" t="str">
        <f t="shared" si="34"/>
        <v>0</v>
      </c>
      <c r="AT33" t="str">
        <f t="shared" si="35"/>
        <v xml:space="preserve">["VXP"] =    0; </v>
      </c>
      <c r="AU33" t="str">
        <f t="shared" si="36"/>
        <v>15</v>
      </c>
      <c r="AV33" t="str">
        <f t="shared" si="37"/>
        <v xml:space="preserve">["LP"] = 15; </v>
      </c>
      <c r="AW33" t="str">
        <f t="shared" si="38"/>
        <v>0</v>
      </c>
      <c r="AX33" t="str">
        <f t="shared" si="39"/>
        <v xml:space="preserve">["REP"] =     0; </v>
      </c>
      <c r="AY33">
        <f>IF(LEN(P33)&gt;0,VLOOKUP(P33,Faction!A$2:B$77,2,FALSE),1)</f>
        <v>1</v>
      </c>
      <c r="AZ33" t="str">
        <f t="shared" si="40"/>
        <v xml:space="preserve">["FACTION"] =  1; </v>
      </c>
      <c r="BA33" t="str">
        <f t="shared" si="41"/>
        <v xml:space="preserve">["TIER"] = 0; </v>
      </c>
      <c r="BB33" t="str">
        <f t="shared" si="42"/>
        <v xml:space="preserve">["MIN_LVL"] =  "25"; </v>
      </c>
      <c r="BC33" t="str">
        <f t="shared" si="43"/>
        <v xml:space="preserve">                  </v>
      </c>
      <c r="BD33" t="str">
        <f t="shared" si="44"/>
        <v xml:space="preserve">["NAME"] = { ["EN"] = "Enmity of the Wolves III"; }; </v>
      </c>
      <c r="BE33" t="str">
        <f t="shared" si="45"/>
        <v xml:space="preserve">["LORE"] = { ["EN"] = "The stories say that back in old Bullroarer's time, the arrival of Golfimbul's goblins were presaged by an invasion of wolves much like the one people are seeing these days. That cannot be a good sign."; }; </v>
      </c>
      <c r="BF33" t="str">
        <f t="shared" si="46"/>
        <v xml:space="preserve">["SUMMARY"] = { ["EN"] = "Defeat 150 Wolves in any area"; }; </v>
      </c>
      <c r="BG33" t="str">
        <f t="shared" si="47"/>
        <v/>
      </c>
      <c r="BH33" t="str">
        <f t="shared" si="48"/>
        <v/>
      </c>
      <c r="BI33" t="str">
        <f t="shared" si="49"/>
        <v/>
      </c>
      <c r="BJ33" t="str">
        <f t="shared" si="19"/>
        <v>};</v>
      </c>
    </row>
    <row r="34" spans="1:62" x14ac:dyDescent="0.25">
      <c r="A34">
        <v>1879073461</v>
      </c>
      <c r="B34">
        <v>31</v>
      </c>
      <c r="C34" t="s">
        <v>597</v>
      </c>
      <c r="D34" t="s">
        <v>31</v>
      </c>
      <c r="E34" t="s">
        <v>595</v>
      </c>
      <c r="F34" t="s">
        <v>29</v>
      </c>
      <c r="N34">
        <v>10</v>
      </c>
      <c r="Q34" t="s">
        <v>600</v>
      </c>
      <c r="R34" t="s">
        <v>604</v>
      </c>
      <c r="S34">
        <v>1</v>
      </c>
      <c r="T34">
        <v>19</v>
      </c>
      <c r="X34" t="str">
        <f t="shared" si="20"/>
        <v xml:space="preserve"> [33] = {["ID"] = 1879073461; }; -- Enmity of the Wolves II (Hobbit)</v>
      </c>
      <c r="Y34" s="1" t="str">
        <f t="shared" si="0"/>
        <v xml:space="preserve"> [33] = {["ID"] = 1879073461; ["SAVE_INDEX"] =  31; ["TYPE"] =  4; ["CRV"] = "Race";     ["SUBTYPE"] =  81;                                   ["VXP"] =    0; ["LP"] = 10; ["REP"] =     0; ["FACTION"] =  1; ["TIER"] = 1; ["MIN_LVL"] =  "19";                   ["NAME"] = { ["EN"] = "Enmity of the Wolves II"; }; ["LORE"] = { ["EN"] = "While wolves are often hostile, most folks just consider them to be dangerous predators rather than a true danger. Nowadays, though, one has to wonder...they are wandering down from the north in large packs, and they seem more than just hungry -- there are rumours that many of these packs were bred by the goblins in the north-lands to be particularly vicious and dangerous towards Men and hobbits and to ruin the herds of livestock upon which many of the towns of Eriador depend for their food."; }; ["SUMMARY"] = { ["EN"] = "Defeat 100 Wolves in any area"; }; };</v>
      </c>
      <c r="Z34">
        <f t="shared" si="1"/>
        <v>33</v>
      </c>
      <c r="AA34" t="str">
        <f t="shared" si="21"/>
        <v xml:space="preserve"> [33] = {</v>
      </c>
      <c r="AB34" t="str">
        <f t="shared" si="22"/>
        <v xml:space="preserve">["ID"] = 1879073461; </v>
      </c>
      <c r="AC34" t="str">
        <f t="shared" si="23"/>
        <v xml:space="preserve">["ID"] = 1879073461; </v>
      </c>
      <c r="AD34" t="str">
        <f t="shared" si="24"/>
        <v/>
      </c>
      <c r="AE34" t="str">
        <f t="shared" si="25"/>
        <v xml:space="preserve"> (Hobbit)</v>
      </c>
      <c r="AF34" s="1" t="str">
        <f t="shared" si="26"/>
        <v xml:space="preserve">["SAVE_INDEX"] =  31; </v>
      </c>
      <c r="AG34">
        <f>VLOOKUP(D34,Type!A$2:B$16,2,FALSE)</f>
        <v>4</v>
      </c>
      <c r="AH34" t="str">
        <f t="shared" si="27"/>
        <v xml:space="preserve">["TYPE"] =  4; </v>
      </c>
      <c r="AI34" t="str">
        <f t="shared" si="28"/>
        <v xml:space="preserve">["CRV"] = "Race";     </v>
      </c>
      <c r="AJ34" t="str">
        <f>IF(AND(F34="Class",NOT(ISBLANK(E34))),VLOOKUP(E34,Class!A$1:B$12,2,FALSE),"")</f>
        <v/>
      </c>
      <c r="AK34" t="str">
        <f>IF(AND(F34="Vocation",NOT(ISBLANK(E34))),VLOOKUP(E34,Vocation!A$1:B$8,2,FALSE),"")</f>
        <v/>
      </c>
      <c r="AL34">
        <f>IF(AND(F34="Race",NOT(ISBLANK(E34))),VLOOKUP(E34,Race!A$1:B$9,2,),"")</f>
        <v>81</v>
      </c>
      <c r="AM34" t="str">
        <f t="shared" si="29"/>
        <v xml:space="preserve"> 81</v>
      </c>
      <c r="AN34" t="str">
        <f t="shared" si="30"/>
        <v xml:space="preserve">["SUBTYPE"] =  81; </v>
      </c>
      <c r="AO34" t="str">
        <f>IF(NOT(ISBLANK(G34)),VLOOKUP(G34,Type!D$2:E$6,2,FALSE),"")</f>
        <v/>
      </c>
      <c r="AP34" t="str">
        <f t="shared" si="31"/>
        <v xml:space="preserve">            </v>
      </c>
      <c r="AQ34" t="str">
        <f t="shared" si="32"/>
        <v xml:space="preserve">                      </v>
      </c>
      <c r="AR34" t="str">
        <f t="shared" si="33"/>
        <v/>
      </c>
      <c r="AS34" t="str">
        <f t="shared" si="34"/>
        <v>0</v>
      </c>
      <c r="AT34" t="str">
        <f t="shared" si="35"/>
        <v xml:space="preserve">["VXP"] =    0; </v>
      </c>
      <c r="AU34" t="str">
        <f t="shared" si="36"/>
        <v>10</v>
      </c>
      <c r="AV34" t="str">
        <f t="shared" si="37"/>
        <v xml:space="preserve">["LP"] = 10; </v>
      </c>
      <c r="AW34" t="str">
        <f t="shared" si="38"/>
        <v>0</v>
      </c>
      <c r="AX34" t="str">
        <f t="shared" si="39"/>
        <v xml:space="preserve">["REP"] =     0; </v>
      </c>
      <c r="AY34">
        <f>IF(LEN(P34)&gt;0,VLOOKUP(P34,Faction!A$2:B$77,2,FALSE),1)</f>
        <v>1</v>
      </c>
      <c r="AZ34" t="str">
        <f t="shared" si="40"/>
        <v xml:space="preserve">["FACTION"] =  1; </v>
      </c>
      <c r="BA34" t="str">
        <f t="shared" si="41"/>
        <v xml:space="preserve">["TIER"] = 1; </v>
      </c>
      <c r="BB34" t="str">
        <f t="shared" si="42"/>
        <v xml:space="preserve">["MIN_LVL"] =  "19"; </v>
      </c>
      <c r="BC34" t="str">
        <f t="shared" si="43"/>
        <v xml:space="preserve">                  </v>
      </c>
      <c r="BD34" t="str">
        <f t="shared" si="44"/>
        <v xml:space="preserve">["NAME"] = { ["EN"] = "Enmity of the Wolves II"; }; </v>
      </c>
      <c r="BE34" t="str">
        <f t="shared" si="45"/>
        <v xml:space="preserve">["LORE"] = { ["EN"] = "While wolves are often hostile, most folks just consider them to be dangerous predators rather than a true danger. Nowadays, though, one has to wonder...they are wandering down from the north in large packs, and they seem more than just hungry -- there are rumours that many of these packs were bred by the goblins in the north-lands to be particularly vicious and dangerous towards Men and hobbits and to ruin the herds of livestock upon which many of the towns of Eriador depend for their food."; }; </v>
      </c>
      <c r="BF34" t="str">
        <f t="shared" si="46"/>
        <v xml:space="preserve">["SUMMARY"] = { ["EN"] = "Defeat 100 Wolves in any area"; }; </v>
      </c>
      <c r="BG34" t="str">
        <f t="shared" si="47"/>
        <v/>
      </c>
      <c r="BH34" t="str">
        <f t="shared" si="48"/>
        <v/>
      </c>
      <c r="BI34" t="str">
        <f t="shared" si="49"/>
        <v/>
      </c>
      <c r="BJ34" t="str">
        <f t="shared" si="19"/>
        <v>};</v>
      </c>
    </row>
    <row r="35" spans="1:62" x14ac:dyDescent="0.25">
      <c r="A35">
        <v>1879073460</v>
      </c>
      <c r="B35">
        <v>32</v>
      </c>
      <c r="C35" t="s">
        <v>596</v>
      </c>
      <c r="D35" t="s">
        <v>31</v>
      </c>
      <c r="E35" t="s">
        <v>595</v>
      </c>
      <c r="F35" t="s">
        <v>29</v>
      </c>
      <c r="N35">
        <v>5</v>
      </c>
      <c r="Q35" t="s">
        <v>599</v>
      </c>
      <c r="R35" t="s">
        <v>603</v>
      </c>
      <c r="S35">
        <v>2</v>
      </c>
      <c r="T35">
        <v>13</v>
      </c>
      <c r="X35" t="str">
        <f t="shared" si="20"/>
        <v xml:space="preserve"> [34] = {["ID"] = 1879073460; }; -- Enmity of the Wolves (Hobbit)</v>
      </c>
      <c r="Y35" s="1" t="str">
        <f t="shared" si="0"/>
        <v xml:space="preserve"> [34] = {["ID"] = 1879073460; ["SAVE_INDEX"] =  32; ["TYPE"] =  4; ["CRV"] = "Race";     ["SUBTYPE"] =  81;                                   ["VXP"] =    0; ["LP"] =  5; ["REP"] =     0; ["FACTION"] =  1; ["TIER"] = 2; ["MIN_LVL"] =  "13";                   ["NAME"] = { ["EN"] = "Enmity of the Wolves"; }; ["LORE"] = { ["EN"] = "Wolves have long been a scourge of the peaceful people of the Shire. In hard winters, they may come down from the North to prey upon livestock and to threaten the hobbits themselves in vicious packs. More recently, it seems that greater numbers have moved south, and there are rumours that they are being driven this way by goblins or even more sinister forces."; }; ["SUMMARY"] = { ["EN"] = "Defeat 50 Wolves in any area"; }; };</v>
      </c>
      <c r="Z35">
        <f t="shared" si="1"/>
        <v>34</v>
      </c>
      <c r="AA35" t="str">
        <f t="shared" si="21"/>
        <v xml:space="preserve"> [34] = {</v>
      </c>
      <c r="AB35" t="str">
        <f t="shared" si="22"/>
        <v xml:space="preserve">["ID"] = 1879073460; </v>
      </c>
      <c r="AC35" t="str">
        <f t="shared" si="23"/>
        <v xml:space="preserve">["ID"] = 1879073460; </v>
      </c>
      <c r="AD35" t="str">
        <f t="shared" si="24"/>
        <v/>
      </c>
      <c r="AE35" t="str">
        <f t="shared" si="25"/>
        <v xml:space="preserve"> (Hobbit)</v>
      </c>
      <c r="AF35" s="1" t="str">
        <f t="shared" si="26"/>
        <v xml:space="preserve">["SAVE_INDEX"] =  32; </v>
      </c>
      <c r="AG35">
        <f>VLOOKUP(D35,Type!A$2:B$16,2,FALSE)</f>
        <v>4</v>
      </c>
      <c r="AH35" t="str">
        <f t="shared" si="27"/>
        <v xml:space="preserve">["TYPE"] =  4; </v>
      </c>
      <c r="AI35" t="str">
        <f t="shared" si="28"/>
        <v xml:space="preserve">["CRV"] = "Race";     </v>
      </c>
      <c r="AJ35" t="str">
        <f>IF(AND(F35="Class",NOT(ISBLANK(E35))),VLOOKUP(E35,Class!A$1:B$12,2,FALSE),"")</f>
        <v/>
      </c>
      <c r="AK35" t="str">
        <f>IF(AND(F35="Vocation",NOT(ISBLANK(E35))),VLOOKUP(E35,Vocation!A$1:B$8,2,FALSE),"")</f>
        <v/>
      </c>
      <c r="AL35">
        <f>IF(AND(F35="Race",NOT(ISBLANK(E35))),VLOOKUP(E35,Race!A$1:B$9,2,),"")</f>
        <v>81</v>
      </c>
      <c r="AM35" t="str">
        <f t="shared" si="29"/>
        <v xml:space="preserve"> 81</v>
      </c>
      <c r="AN35" t="str">
        <f t="shared" si="30"/>
        <v xml:space="preserve">["SUBTYPE"] =  81; </v>
      </c>
      <c r="AO35" t="str">
        <f>IF(NOT(ISBLANK(G35)),VLOOKUP(G35,Type!D$2:E$6,2,FALSE),"")</f>
        <v/>
      </c>
      <c r="AP35" t="str">
        <f t="shared" si="31"/>
        <v xml:space="preserve">            </v>
      </c>
      <c r="AQ35" t="str">
        <f t="shared" si="32"/>
        <v xml:space="preserve">                      </v>
      </c>
      <c r="AR35" t="str">
        <f t="shared" si="33"/>
        <v/>
      </c>
      <c r="AS35" t="str">
        <f t="shared" si="34"/>
        <v>0</v>
      </c>
      <c r="AT35" t="str">
        <f t="shared" si="35"/>
        <v xml:space="preserve">["VXP"] =    0; </v>
      </c>
      <c r="AU35" t="str">
        <f t="shared" si="36"/>
        <v>5</v>
      </c>
      <c r="AV35" t="str">
        <f t="shared" si="37"/>
        <v xml:space="preserve">["LP"] =  5; </v>
      </c>
      <c r="AW35" t="str">
        <f t="shared" si="38"/>
        <v>0</v>
      </c>
      <c r="AX35" t="str">
        <f t="shared" si="39"/>
        <v xml:space="preserve">["REP"] =     0; </v>
      </c>
      <c r="AY35">
        <f>IF(LEN(P35)&gt;0,VLOOKUP(P35,Faction!A$2:B$77,2,FALSE),1)</f>
        <v>1</v>
      </c>
      <c r="AZ35" t="str">
        <f t="shared" si="40"/>
        <v xml:space="preserve">["FACTION"] =  1; </v>
      </c>
      <c r="BA35" t="str">
        <f t="shared" si="41"/>
        <v xml:space="preserve">["TIER"] = 2; </v>
      </c>
      <c r="BB35" t="str">
        <f t="shared" si="42"/>
        <v xml:space="preserve">["MIN_LVL"] =  "13"; </v>
      </c>
      <c r="BC35" t="str">
        <f t="shared" si="43"/>
        <v xml:space="preserve">                  </v>
      </c>
      <c r="BD35" t="str">
        <f t="shared" si="44"/>
        <v xml:space="preserve">["NAME"] = { ["EN"] = "Enmity of the Wolves"; }; </v>
      </c>
      <c r="BE35" t="str">
        <f t="shared" si="45"/>
        <v xml:space="preserve">["LORE"] = { ["EN"] = "Wolves have long been a scourge of the peaceful people of the Shire. In hard winters, they may come down from the North to prey upon livestock and to threaten the hobbits themselves in vicious packs. More recently, it seems that greater numbers have moved south, and there are rumours that they are being driven this way by goblins or even more sinister forces."; }; </v>
      </c>
      <c r="BF35" t="str">
        <f t="shared" si="46"/>
        <v xml:space="preserve">["SUMMARY"] = { ["EN"] = "Defeat 50 Wolves in any area"; }; </v>
      </c>
      <c r="BG35" t="str">
        <f t="shared" si="47"/>
        <v/>
      </c>
      <c r="BH35" t="str">
        <f t="shared" si="48"/>
        <v/>
      </c>
      <c r="BI35" t="str">
        <f t="shared" si="49"/>
        <v/>
      </c>
      <c r="BJ35" t="str">
        <f t="shared" si="19"/>
        <v>};</v>
      </c>
    </row>
    <row r="36" spans="1:62" x14ac:dyDescent="0.25">
      <c r="A36">
        <v>1879073465</v>
      </c>
      <c r="B36">
        <v>33</v>
      </c>
      <c r="C36" t="s">
        <v>535</v>
      </c>
      <c r="D36" t="s">
        <v>31</v>
      </c>
      <c r="E36" t="s">
        <v>595</v>
      </c>
      <c r="F36" t="s">
        <v>29</v>
      </c>
      <c r="N36">
        <v>15</v>
      </c>
      <c r="Q36" t="s">
        <v>543</v>
      </c>
      <c r="R36" t="s">
        <v>2289</v>
      </c>
      <c r="S36">
        <v>0</v>
      </c>
      <c r="T36">
        <v>35</v>
      </c>
      <c r="X36" t="str">
        <f t="shared" si="20"/>
        <v xml:space="preserve"> [35] = {["ID"] = 1879073465; }; -- Enmity of the Spiders III (Hobbit)</v>
      </c>
      <c r="Y36" s="1" t="str">
        <f t="shared" si="0"/>
        <v xml:space="preserve"> [35] = {["ID"] = 1879073465; ["SAVE_INDEX"] =  33; ["TYPE"] =  4; ["CRV"] = "Race";     ["SUBTYPE"] =  81;                                   ["VXP"] =    0; ["LP"] = 15; ["REP"] =     0; ["FACTION"] =  1; ["TIER"] = 0; ["MIN_LVL"] =  "35";                   ["NAME"] = { ["EN"] = "Enmity of the Spiders III"; }; ["LORE"] = { ["EN"] = "From your youth you recall an old Elven tale of some great spider that tried to devour all the light in the world...and how though she was driven off and disappeared forever, her brood was left to swarm and multiply in dreadful, dark places. You remember how that tall-tale used to send a chill down your spine every time your dad told it -- but with all that you have seen of late, you wonder if maybe there might be some truth to it...."; }; ["SUMMARY"] = { ["EN"] = "Defeat 250 Spiders in any area"; }; };</v>
      </c>
      <c r="Z36">
        <f t="shared" si="1"/>
        <v>35</v>
      </c>
      <c r="AA36" t="str">
        <f t="shared" si="21"/>
        <v xml:space="preserve"> [35] = {</v>
      </c>
      <c r="AB36" t="str">
        <f t="shared" si="22"/>
        <v xml:space="preserve">["ID"] = 1879073465; </v>
      </c>
      <c r="AC36" t="str">
        <f t="shared" si="23"/>
        <v xml:space="preserve">["ID"] = 1879073465; </v>
      </c>
      <c r="AD36" t="str">
        <f t="shared" si="24"/>
        <v/>
      </c>
      <c r="AE36" t="str">
        <f t="shared" si="25"/>
        <v xml:space="preserve"> (Hobbit)</v>
      </c>
      <c r="AF36" s="1" t="str">
        <f t="shared" si="26"/>
        <v xml:space="preserve">["SAVE_INDEX"] =  33; </v>
      </c>
      <c r="AG36">
        <f>VLOOKUP(D36,Type!A$2:B$16,2,FALSE)</f>
        <v>4</v>
      </c>
      <c r="AH36" t="str">
        <f t="shared" si="27"/>
        <v xml:space="preserve">["TYPE"] =  4; </v>
      </c>
      <c r="AI36" t="str">
        <f t="shared" si="28"/>
        <v xml:space="preserve">["CRV"] = "Race";     </v>
      </c>
      <c r="AJ36" t="str">
        <f>IF(AND(F36="Class",NOT(ISBLANK(E36))),VLOOKUP(E36,Class!A$1:B$12,2,FALSE),"")</f>
        <v/>
      </c>
      <c r="AK36" t="str">
        <f>IF(AND(F36="Vocation",NOT(ISBLANK(E36))),VLOOKUP(E36,Vocation!A$1:B$8,2,FALSE),"")</f>
        <v/>
      </c>
      <c r="AL36">
        <f>IF(AND(F36="Race",NOT(ISBLANK(E36))),VLOOKUP(E36,Race!A$1:B$9,2,),"")</f>
        <v>81</v>
      </c>
      <c r="AM36" t="str">
        <f t="shared" si="29"/>
        <v xml:space="preserve"> 81</v>
      </c>
      <c r="AN36" t="str">
        <f t="shared" si="30"/>
        <v xml:space="preserve">["SUBTYPE"] =  81; </v>
      </c>
      <c r="AO36" t="str">
        <f>IF(NOT(ISBLANK(G36)),VLOOKUP(G36,Type!D$2:E$6,2,FALSE),"")</f>
        <v/>
      </c>
      <c r="AP36" t="str">
        <f t="shared" si="31"/>
        <v xml:space="preserve">            </v>
      </c>
      <c r="AQ36" t="str">
        <f t="shared" si="32"/>
        <v xml:space="preserve">                      </v>
      </c>
      <c r="AR36" t="str">
        <f t="shared" si="33"/>
        <v/>
      </c>
      <c r="AS36" t="str">
        <f t="shared" si="34"/>
        <v>0</v>
      </c>
      <c r="AT36" t="str">
        <f t="shared" si="35"/>
        <v xml:space="preserve">["VXP"] =    0; </v>
      </c>
      <c r="AU36" t="str">
        <f t="shared" si="36"/>
        <v>15</v>
      </c>
      <c r="AV36" t="str">
        <f t="shared" si="37"/>
        <v xml:space="preserve">["LP"] = 15; </v>
      </c>
      <c r="AW36" t="str">
        <f t="shared" si="38"/>
        <v>0</v>
      </c>
      <c r="AX36" t="str">
        <f t="shared" si="39"/>
        <v xml:space="preserve">["REP"] =     0; </v>
      </c>
      <c r="AY36">
        <f>IF(LEN(P36)&gt;0,VLOOKUP(P36,Faction!A$2:B$77,2,FALSE),1)</f>
        <v>1</v>
      </c>
      <c r="AZ36" t="str">
        <f t="shared" si="40"/>
        <v xml:space="preserve">["FACTION"] =  1; </v>
      </c>
      <c r="BA36" t="str">
        <f t="shared" si="41"/>
        <v xml:space="preserve">["TIER"] = 0; </v>
      </c>
      <c r="BB36" t="str">
        <f t="shared" si="42"/>
        <v xml:space="preserve">["MIN_LVL"] =  "35"; </v>
      </c>
      <c r="BC36" t="str">
        <f t="shared" si="43"/>
        <v xml:space="preserve">                  </v>
      </c>
      <c r="BD36" t="str">
        <f t="shared" si="44"/>
        <v xml:space="preserve">["NAME"] = { ["EN"] = "Enmity of the Spiders III"; }; </v>
      </c>
      <c r="BE36" t="str">
        <f t="shared" si="45"/>
        <v xml:space="preserve">["LORE"] = { ["EN"] = "From your youth you recall an old Elven tale of some great spider that tried to devour all the light in the world...and how though she was driven off and disappeared forever, her brood was left to swarm and multiply in dreadful, dark places. You remember how that tall-tale used to send a chill down your spine every time your dad told it -- but with all that you have seen of late, you wonder if maybe there might be some truth to it...."; }; </v>
      </c>
      <c r="BF36" t="str">
        <f t="shared" si="46"/>
        <v xml:space="preserve">["SUMMARY"] = { ["EN"] = "Defeat 250 Spiders in any area"; }; </v>
      </c>
      <c r="BG36" t="str">
        <f t="shared" si="47"/>
        <v/>
      </c>
      <c r="BH36" t="str">
        <f t="shared" si="48"/>
        <v/>
      </c>
      <c r="BI36" t="str">
        <f t="shared" si="49"/>
        <v/>
      </c>
      <c r="BJ36" t="str">
        <f t="shared" si="19"/>
        <v>};</v>
      </c>
    </row>
    <row r="37" spans="1:62" x14ac:dyDescent="0.25">
      <c r="A37">
        <v>1879073464</v>
      </c>
      <c r="B37">
        <v>34</v>
      </c>
      <c r="C37" t="s">
        <v>534</v>
      </c>
      <c r="D37" t="s">
        <v>31</v>
      </c>
      <c r="E37" t="s">
        <v>595</v>
      </c>
      <c r="F37" t="s">
        <v>29</v>
      </c>
      <c r="N37">
        <v>10</v>
      </c>
      <c r="Q37" t="s">
        <v>602</v>
      </c>
      <c r="R37" t="s">
        <v>2288</v>
      </c>
      <c r="S37">
        <v>1</v>
      </c>
      <c r="T37">
        <v>29</v>
      </c>
      <c r="X37" t="str">
        <f t="shared" si="20"/>
        <v xml:space="preserve"> [36] = {["ID"] = 1879073464; }; -- Enmity of the Spiders II (Hobbit)</v>
      </c>
      <c r="Y37" s="1" t="str">
        <f t="shared" si="0"/>
        <v xml:space="preserve"> [36] = {["ID"] = 1879073464; ["SAVE_INDEX"] =  34; ["TYPE"] =  4; ["CRV"] = "Race";     ["SUBTYPE"] =  81;                                   ["VXP"] =    0; ["LP"] = 10; ["REP"] =     0; ["FACTION"] =  1; ["TIER"] = 1; ["MIN_LVL"] =  "29";                   ["NAME"] = { ["EN"] = "Enmity of the Spiders II"; }; ["LORE"] = { ["EN"] = "Where have these horrors come from? What ever happened to nice little garden spiders eating flies and all that? These days your idea of a spider starts at about two feet across and goes up from there -- hardly the kind of thing you would expect to encounter in the cozy Shire, yet now they seem to be common in all the forests of Eriador. It is enough to make even the most staid and placid hobbit sit up and take notice that things are getting rather queer these days."; }; ["SUMMARY"] = { ["EN"] = "Defeat 100 Spiders in any area"; }; };</v>
      </c>
      <c r="Z37">
        <f t="shared" si="1"/>
        <v>36</v>
      </c>
      <c r="AA37" t="str">
        <f t="shared" si="21"/>
        <v xml:space="preserve"> [36] = {</v>
      </c>
      <c r="AB37" t="str">
        <f t="shared" si="22"/>
        <v xml:space="preserve">["ID"] = 1879073464; </v>
      </c>
      <c r="AC37" t="str">
        <f t="shared" si="23"/>
        <v xml:space="preserve">["ID"] = 1879073464; </v>
      </c>
      <c r="AD37" t="str">
        <f t="shared" si="24"/>
        <v/>
      </c>
      <c r="AE37" t="str">
        <f t="shared" si="25"/>
        <v xml:space="preserve"> (Hobbit)</v>
      </c>
      <c r="AF37" s="1" t="str">
        <f t="shared" si="26"/>
        <v xml:space="preserve">["SAVE_INDEX"] =  34; </v>
      </c>
      <c r="AG37">
        <f>VLOOKUP(D37,Type!A$2:B$16,2,FALSE)</f>
        <v>4</v>
      </c>
      <c r="AH37" t="str">
        <f t="shared" si="27"/>
        <v xml:space="preserve">["TYPE"] =  4; </v>
      </c>
      <c r="AI37" t="str">
        <f t="shared" si="28"/>
        <v xml:space="preserve">["CRV"] = "Race";     </v>
      </c>
      <c r="AJ37" t="str">
        <f>IF(AND(F37="Class",NOT(ISBLANK(E37))),VLOOKUP(E37,Class!A$1:B$12,2,FALSE),"")</f>
        <v/>
      </c>
      <c r="AK37" t="str">
        <f>IF(AND(F37="Vocation",NOT(ISBLANK(E37))),VLOOKUP(E37,Vocation!A$1:B$8,2,FALSE),"")</f>
        <v/>
      </c>
      <c r="AL37">
        <f>IF(AND(F37="Race",NOT(ISBLANK(E37))),VLOOKUP(E37,Race!A$1:B$9,2,),"")</f>
        <v>81</v>
      </c>
      <c r="AM37" t="str">
        <f t="shared" si="29"/>
        <v xml:space="preserve"> 81</v>
      </c>
      <c r="AN37" t="str">
        <f t="shared" si="30"/>
        <v xml:space="preserve">["SUBTYPE"] =  81; </v>
      </c>
      <c r="AO37" t="str">
        <f>IF(NOT(ISBLANK(G37)),VLOOKUP(G37,Type!D$2:E$6,2,FALSE),"")</f>
        <v/>
      </c>
      <c r="AP37" t="str">
        <f t="shared" si="31"/>
        <v xml:space="preserve">            </v>
      </c>
      <c r="AQ37" t="str">
        <f t="shared" si="32"/>
        <v xml:space="preserve">                      </v>
      </c>
      <c r="AR37" t="str">
        <f t="shared" si="33"/>
        <v/>
      </c>
      <c r="AS37" t="str">
        <f t="shared" si="34"/>
        <v>0</v>
      </c>
      <c r="AT37" t="str">
        <f t="shared" si="35"/>
        <v xml:space="preserve">["VXP"] =    0; </v>
      </c>
      <c r="AU37" t="str">
        <f t="shared" si="36"/>
        <v>10</v>
      </c>
      <c r="AV37" t="str">
        <f t="shared" si="37"/>
        <v xml:space="preserve">["LP"] = 10; </v>
      </c>
      <c r="AW37" t="str">
        <f t="shared" si="38"/>
        <v>0</v>
      </c>
      <c r="AX37" t="str">
        <f t="shared" si="39"/>
        <v xml:space="preserve">["REP"] =     0; </v>
      </c>
      <c r="AY37">
        <f>IF(LEN(P37)&gt;0,VLOOKUP(P37,Faction!A$2:B$77,2,FALSE),1)</f>
        <v>1</v>
      </c>
      <c r="AZ37" t="str">
        <f t="shared" si="40"/>
        <v xml:space="preserve">["FACTION"] =  1; </v>
      </c>
      <c r="BA37" t="str">
        <f t="shared" si="41"/>
        <v xml:space="preserve">["TIER"] = 1; </v>
      </c>
      <c r="BB37" t="str">
        <f t="shared" si="42"/>
        <v xml:space="preserve">["MIN_LVL"] =  "29"; </v>
      </c>
      <c r="BC37" t="str">
        <f t="shared" si="43"/>
        <v xml:space="preserve">                  </v>
      </c>
      <c r="BD37" t="str">
        <f t="shared" si="44"/>
        <v xml:space="preserve">["NAME"] = { ["EN"] = "Enmity of the Spiders II"; }; </v>
      </c>
      <c r="BE37" t="str">
        <f t="shared" si="45"/>
        <v xml:space="preserve">["LORE"] = { ["EN"] = "Where have these horrors come from? What ever happened to nice little garden spiders eating flies and all that? These days your idea of a spider starts at about two feet across and goes up from there -- hardly the kind of thing you would expect to encounter in the cozy Shire, yet now they seem to be common in all the forests of Eriador. It is enough to make even the most staid and placid hobbit sit up and take notice that things are getting rather queer these days."; }; </v>
      </c>
      <c r="BF37" t="str">
        <f t="shared" si="46"/>
        <v xml:space="preserve">["SUMMARY"] = { ["EN"] = "Defeat 100 Spiders in any area"; }; </v>
      </c>
      <c r="BG37" t="str">
        <f t="shared" si="47"/>
        <v/>
      </c>
      <c r="BH37" t="str">
        <f t="shared" si="48"/>
        <v/>
      </c>
      <c r="BI37" t="str">
        <f t="shared" si="49"/>
        <v/>
      </c>
      <c r="BJ37" t="str">
        <f t="shared" si="19"/>
        <v>};</v>
      </c>
    </row>
    <row r="38" spans="1:62" x14ac:dyDescent="0.25">
      <c r="A38">
        <v>1879073463</v>
      </c>
      <c r="B38">
        <v>35</v>
      </c>
      <c r="C38" t="s">
        <v>533</v>
      </c>
      <c r="D38" t="s">
        <v>31</v>
      </c>
      <c r="E38" t="s">
        <v>595</v>
      </c>
      <c r="F38" t="s">
        <v>29</v>
      </c>
      <c r="N38">
        <v>5</v>
      </c>
      <c r="Q38" t="s">
        <v>541</v>
      </c>
      <c r="R38" t="s">
        <v>2286</v>
      </c>
      <c r="S38">
        <v>2</v>
      </c>
      <c r="T38">
        <v>13</v>
      </c>
      <c r="X38" t="str">
        <f t="shared" si="20"/>
        <v xml:space="preserve"> [37] = {["ID"] = 1879073463; }; -- Enmity of the Spiders (Hobbit)</v>
      </c>
      <c r="Y38" s="1" t="str">
        <f t="shared" si="0"/>
        <v xml:space="preserve"> [37] = {["ID"] = 1879073463; ["SAVE_INDEX"] =  35; ["TYPE"] =  4; ["CRV"] = "Race";     ["SUBTYPE"] =  81;                                   ["VXP"] =    0; ["LP"] =  5; ["REP"] =     0; ["FACTION"] =  1; ["TIER"] = 2; ["MIN_LVL"] =  "13";                   ["NAME"] = { ["EN"] = "Enmity of the Spiders"; }; ["LORE"] = { ["EN"] = "While no respectable hobbit has ever had much to do with spiders, it seems of late that new breeds of the horrid things -- far larger than any proper spider ought to be -- have been migrating here from somewhere across the mountains to the East. For reasons unknown, these unpleasant creatures appear to have developed a great dislike for hobbits, making them quite a hazard for Little Folk living out on the edges of the Shire or beyond."; }; ["SUMMARY"] = { ["EN"] = "Defeat 50 Spiders in any area"; }; };</v>
      </c>
      <c r="Z38">
        <f t="shared" si="1"/>
        <v>37</v>
      </c>
      <c r="AA38" t="str">
        <f t="shared" si="21"/>
        <v xml:space="preserve"> [37] = {</v>
      </c>
      <c r="AB38" t="str">
        <f t="shared" si="22"/>
        <v xml:space="preserve">["ID"] = 1879073463; </v>
      </c>
      <c r="AC38" t="str">
        <f t="shared" si="23"/>
        <v xml:space="preserve">["ID"] = 1879073463; </v>
      </c>
      <c r="AD38" t="str">
        <f t="shared" si="24"/>
        <v/>
      </c>
      <c r="AE38" t="str">
        <f t="shared" si="25"/>
        <v xml:space="preserve"> (Hobbit)</v>
      </c>
      <c r="AF38" s="1" t="str">
        <f t="shared" si="26"/>
        <v xml:space="preserve">["SAVE_INDEX"] =  35; </v>
      </c>
      <c r="AG38">
        <f>VLOOKUP(D38,Type!A$2:B$16,2,FALSE)</f>
        <v>4</v>
      </c>
      <c r="AH38" t="str">
        <f t="shared" si="27"/>
        <v xml:space="preserve">["TYPE"] =  4; </v>
      </c>
      <c r="AI38" t="str">
        <f t="shared" si="28"/>
        <v xml:space="preserve">["CRV"] = "Race";     </v>
      </c>
      <c r="AJ38" t="str">
        <f>IF(AND(F38="Class",NOT(ISBLANK(E38))),VLOOKUP(E38,Class!A$1:B$12,2,FALSE),"")</f>
        <v/>
      </c>
      <c r="AK38" t="str">
        <f>IF(AND(F38="Vocation",NOT(ISBLANK(E38))),VLOOKUP(E38,Vocation!A$1:B$8,2,FALSE),"")</f>
        <v/>
      </c>
      <c r="AL38">
        <f>IF(AND(F38="Race",NOT(ISBLANK(E38))),VLOOKUP(E38,Race!A$1:B$9,2,),"")</f>
        <v>81</v>
      </c>
      <c r="AM38" t="str">
        <f t="shared" si="29"/>
        <v xml:space="preserve"> 81</v>
      </c>
      <c r="AN38" t="str">
        <f t="shared" si="30"/>
        <v xml:space="preserve">["SUBTYPE"] =  81; </v>
      </c>
      <c r="AO38" t="str">
        <f>IF(NOT(ISBLANK(G38)),VLOOKUP(G38,Type!D$2:E$6,2,FALSE),"")</f>
        <v/>
      </c>
      <c r="AP38" t="str">
        <f t="shared" si="31"/>
        <v xml:space="preserve">            </v>
      </c>
      <c r="AQ38" t="str">
        <f t="shared" si="32"/>
        <v xml:space="preserve">                      </v>
      </c>
      <c r="AR38" t="str">
        <f t="shared" si="33"/>
        <v/>
      </c>
      <c r="AS38" t="str">
        <f t="shared" si="34"/>
        <v>0</v>
      </c>
      <c r="AT38" t="str">
        <f t="shared" si="35"/>
        <v xml:space="preserve">["VXP"] =    0; </v>
      </c>
      <c r="AU38" t="str">
        <f t="shared" si="36"/>
        <v>5</v>
      </c>
      <c r="AV38" t="str">
        <f t="shared" si="37"/>
        <v xml:space="preserve">["LP"] =  5; </v>
      </c>
      <c r="AW38" t="str">
        <f t="shared" si="38"/>
        <v>0</v>
      </c>
      <c r="AX38" t="str">
        <f t="shared" si="39"/>
        <v xml:space="preserve">["REP"] =     0; </v>
      </c>
      <c r="AY38">
        <f>IF(LEN(P38)&gt;0,VLOOKUP(P38,Faction!A$2:B$77,2,FALSE),1)</f>
        <v>1</v>
      </c>
      <c r="AZ38" t="str">
        <f t="shared" si="40"/>
        <v xml:space="preserve">["FACTION"] =  1; </v>
      </c>
      <c r="BA38" t="str">
        <f t="shared" si="41"/>
        <v xml:space="preserve">["TIER"] = 2; </v>
      </c>
      <c r="BB38" t="str">
        <f t="shared" si="42"/>
        <v xml:space="preserve">["MIN_LVL"] =  "13"; </v>
      </c>
      <c r="BC38" t="str">
        <f t="shared" si="43"/>
        <v xml:space="preserve">                  </v>
      </c>
      <c r="BD38" t="str">
        <f t="shared" si="44"/>
        <v xml:space="preserve">["NAME"] = { ["EN"] = "Enmity of the Spiders"; }; </v>
      </c>
      <c r="BE38" t="str">
        <f t="shared" si="45"/>
        <v xml:space="preserve">["LORE"] = { ["EN"] = "While no respectable hobbit has ever had much to do with spiders, it seems of late that new breeds of the horrid things -- far larger than any proper spider ought to be -- have been migrating here from somewhere across the mountains to the East. For reasons unknown, these unpleasant creatures appear to have developed a great dislike for hobbits, making them quite a hazard for Little Folk living out on the edges of the Shire or beyond."; }; </v>
      </c>
      <c r="BF38" t="str">
        <f t="shared" si="46"/>
        <v xml:space="preserve">["SUMMARY"] = { ["EN"] = "Defeat 50 Spiders in any area"; }; </v>
      </c>
      <c r="BG38" t="str">
        <f t="shared" si="47"/>
        <v/>
      </c>
      <c r="BH38" t="str">
        <f t="shared" si="48"/>
        <v/>
      </c>
      <c r="BI38" t="str">
        <f t="shared" si="49"/>
        <v/>
      </c>
      <c r="BJ38" t="str">
        <f t="shared" si="19"/>
        <v>};</v>
      </c>
    </row>
    <row r="39" spans="1:62" x14ac:dyDescent="0.25">
      <c r="A39">
        <v>1879073467</v>
      </c>
      <c r="B39">
        <v>36</v>
      </c>
      <c r="C39" t="s">
        <v>531</v>
      </c>
      <c r="D39" t="s">
        <v>31</v>
      </c>
      <c r="E39" t="s">
        <v>595</v>
      </c>
      <c r="F39" t="s">
        <v>29</v>
      </c>
      <c r="N39">
        <v>10</v>
      </c>
      <c r="Q39" t="s">
        <v>576</v>
      </c>
      <c r="R39" t="s">
        <v>606</v>
      </c>
      <c r="S39">
        <v>0</v>
      </c>
      <c r="T39">
        <v>35</v>
      </c>
      <c r="X39" t="str">
        <f t="shared" si="20"/>
        <v xml:space="preserve"> [38] = {["ID"] = 1879073467; }; -- Enmity of the Goblins II (Hobbit)</v>
      </c>
      <c r="Y39" s="1" t="str">
        <f t="shared" si="0"/>
        <v xml:space="preserve"> [38] = {["ID"] = 1879073467; ["SAVE_INDEX"] =  36; ["TYPE"] =  4; ["CRV"] = "Race";     ["SUBTYPE"] =  81;                                   ["VXP"] =    0; ["LP"] = 10; ["REP"] =     0; ["FACTION"] =  1; ["TIER"] = 0; ["MIN_LVL"] =  "35";                   ["NAME"] = { ["EN"] = "Enmity of the Goblins II"; }; ["LORE"] = { ["EN"] = "It looks like the Shire will need a new 'Bullroarer' soon, because there is no doubt that goblins are in force upon the land once again. The Bounds of the Shire are no longer safe, and the thought of your peaceful folk facing a tide of these foul creatures unawares makes your skin crawl. There will have to be a reckoning soon enough if that is to be prevented."; }; ["SUMMARY"] = { ["EN"] = "Defeat 150 Goblins in any area"; }; };</v>
      </c>
      <c r="Z39">
        <f t="shared" si="1"/>
        <v>38</v>
      </c>
      <c r="AA39" t="str">
        <f t="shared" si="21"/>
        <v xml:space="preserve"> [38] = {</v>
      </c>
      <c r="AB39" t="str">
        <f t="shared" si="22"/>
        <v xml:space="preserve">["ID"] = 1879073467; </v>
      </c>
      <c r="AC39" t="str">
        <f t="shared" si="23"/>
        <v xml:space="preserve">["ID"] = 1879073467; </v>
      </c>
      <c r="AD39" t="str">
        <f t="shared" si="24"/>
        <v/>
      </c>
      <c r="AE39" t="str">
        <f t="shared" si="25"/>
        <v xml:space="preserve"> (Hobbit)</v>
      </c>
      <c r="AF39" s="1" t="str">
        <f t="shared" si="26"/>
        <v xml:space="preserve">["SAVE_INDEX"] =  36; </v>
      </c>
      <c r="AG39">
        <f>VLOOKUP(D39,Type!A$2:B$16,2,FALSE)</f>
        <v>4</v>
      </c>
      <c r="AH39" t="str">
        <f t="shared" si="27"/>
        <v xml:space="preserve">["TYPE"] =  4; </v>
      </c>
      <c r="AI39" t="str">
        <f t="shared" si="28"/>
        <v xml:space="preserve">["CRV"] = "Race";     </v>
      </c>
      <c r="AJ39" t="str">
        <f>IF(AND(F39="Class",NOT(ISBLANK(E39))),VLOOKUP(E39,Class!A$1:B$12,2,FALSE),"")</f>
        <v/>
      </c>
      <c r="AK39" t="str">
        <f>IF(AND(F39="Vocation",NOT(ISBLANK(E39))),VLOOKUP(E39,Vocation!A$1:B$8,2,FALSE),"")</f>
        <v/>
      </c>
      <c r="AL39">
        <f>IF(AND(F39="Race",NOT(ISBLANK(E39))),VLOOKUP(E39,Race!A$1:B$9,2,),"")</f>
        <v>81</v>
      </c>
      <c r="AM39" t="str">
        <f t="shared" si="29"/>
        <v xml:space="preserve"> 81</v>
      </c>
      <c r="AN39" t="str">
        <f t="shared" si="30"/>
        <v xml:space="preserve">["SUBTYPE"] =  81; </v>
      </c>
      <c r="AO39" t="str">
        <f>IF(NOT(ISBLANK(G39)),VLOOKUP(G39,Type!D$2:E$6,2,FALSE),"")</f>
        <v/>
      </c>
      <c r="AP39" t="str">
        <f t="shared" si="31"/>
        <v xml:space="preserve">            </v>
      </c>
      <c r="AQ39" t="str">
        <f t="shared" si="32"/>
        <v xml:space="preserve">                      </v>
      </c>
      <c r="AR39" t="str">
        <f t="shared" si="33"/>
        <v/>
      </c>
      <c r="AS39" t="str">
        <f t="shared" si="34"/>
        <v>0</v>
      </c>
      <c r="AT39" t="str">
        <f t="shared" si="35"/>
        <v xml:space="preserve">["VXP"] =    0; </v>
      </c>
      <c r="AU39" t="str">
        <f t="shared" si="36"/>
        <v>10</v>
      </c>
      <c r="AV39" t="str">
        <f t="shared" si="37"/>
        <v xml:space="preserve">["LP"] = 10; </v>
      </c>
      <c r="AW39" t="str">
        <f t="shared" si="38"/>
        <v>0</v>
      </c>
      <c r="AX39" t="str">
        <f t="shared" si="39"/>
        <v xml:space="preserve">["REP"] =     0; </v>
      </c>
      <c r="AY39">
        <f>IF(LEN(P39)&gt;0,VLOOKUP(P39,Faction!A$2:B$77,2,FALSE),1)</f>
        <v>1</v>
      </c>
      <c r="AZ39" t="str">
        <f t="shared" si="40"/>
        <v xml:space="preserve">["FACTION"] =  1; </v>
      </c>
      <c r="BA39" t="str">
        <f t="shared" si="41"/>
        <v xml:space="preserve">["TIER"] = 0; </v>
      </c>
      <c r="BB39" t="str">
        <f t="shared" si="42"/>
        <v xml:space="preserve">["MIN_LVL"] =  "35"; </v>
      </c>
      <c r="BC39" t="str">
        <f t="shared" si="43"/>
        <v xml:space="preserve">                  </v>
      </c>
      <c r="BD39" t="str">
        <f t="shared" si="44"/>
        <v xml:space="preserve">["NAME"] = { ["EN"] = "Enmity of the Goblins II"; }; </v>
      </c>
      <c r="BE39" t="str">
        <f t="shared" si="45"/>
        <v xml:space="preserve">["LORE"] = { ["EN"] = "It looks like the Shire will need a new 'Bullroarer' soon, because there is no doubt that goblins are in force upon the land once again. The Bounds of the Shire are no longer safe, and the thought of your peaceful folk facing a tide of these foul creatures unawares makes your skin crawl. There will have to be a reckoning soon enough if that is to be prevented."; }; </v>
      </c>
      <c r="BF39" t="str">
        <f t="shared" si="46"/>
        <v xml:space="preserve">["SUMMARY"] = { ["EN"] = "Defeat 150 Goblins in any area"; }; </v>
      </c>
      <c r="BG39" t="str">
        <f t="shared" si="47"/>
        <v/>
      </c>
      <c r="BH39" t="str">
        <f t="shared" si="48"/>
        <v/>
      </c>
      <c r="BI39" t="str">
        <f t="shared" si="49"/>
        <v/>
      </c>
      <c r="BJ39" t="str">
        <f t="shared" si="19"/>
        <v>};</v>
      </c>
    </row>
    <row r="40" spans="1:62" x14ac:dyDescent="0.25">
      <c r="A40">
        <v>1879073466</v>
      </c>
      <c r="B40">
        <v>37</v>
      </c>
      <c r="C40" t="s">
        <v>530</v>
      </c>
      <c r="D40" t="s">
        <v>31</v>
      </c>
      <c r="E40" t="s">
        <v>595</v>
      </c>
      <c r="F40" t="s">
        <v>29</v>
      </c>
      <c r="N40">
        <v>5</v>
      </c>
      <c r="Q40" t="s">
        <v>561</v>
      </c>
      <c r="R40" t="s">
        <v>605</v>
      </c>
      <c r="S40">
        <v>1</v>
      </c>
      <c r="T40">
        <v>29</v>
      </c>
      <c r="X40" t="str">
        <f t="shared" si="20"/>
        <v xml:space="preserve"> [39] = {["ID"] = 1879073466; }; -- Enmity of the Goblins (Hobbit)</v>
      </c>
      <c r="Y40" s="1" t="str">
        <f t="shared" si="0"/>
        <v xml:space="preserve"> [39] = {["ID"] = 1879073466; ["SAVE_INDEX"] =  37; ["TYPE"] =  4; ["CRV"] = "Race";     ["SUBTYPE"] =  81;                                   ["VXP"] =    0; ["LP"] =  5; ["REP"] =     0; ["FACTION"] =  1; ["TIER"] = 1; ["MIN_LVL"] =  "29";                   ["NAME"] = { ["EN"] = "Enmity of the Goblins"; }; ["LORE"] = { ["EN"] = "Of all the powers of the Enemy, the goblins are the only ones to have openly assaulted the Shire. They were defeated by Bullroarer Took many years ago -- but now the descendants of Golfimbul have again been seen near the bounds of your fair land, as well as many other places in the North. Hobbits have been called to take up arms again, and the Bounders have redoubled their training, lest they be caught unawares by these savage creatures."; }; ["SUMMARY"] = { ["EN"] = "Defeat 100 Goblins in any area"; }; };</v>
      </c>
      <c r="Z40">
        <f t="shared" si="1"/>
        <v>39</v>
      </c>
      <c r="AA40" t="str">
        <f t="shared" si="21"/>
        <v xml:space="preserve"> [39] = {</v>
      </c>
      <c r="AB40" t="str">
        <f t="shared" si="22"/>
        <v xml:space="preserve">["ID"] = 1879073466; </v>
      </c>
      <c r="AC40" t="str">
        <f t="shared" si="23"/>
        <v xml:space="preserve">["ID"] = 1879073466; </v>
      </c>
      <c r="AD40" t="str">
        <f t="shared" si="24"/>
        <v/>
      </c>
      <c r="AE40" t="str">
        <f t="shared" si="25"/>
        <v xml:space="preserve"> (Hobbit)</v>
      </c>
      <c r="AF40" s="1" t="str">
        <f t="shared" si="26"/>
        <v xml:space="preserve">["SAVE_INDEX"] =  37; </v>
      </c>
      <c r="AG40">
        <f>VLOOKUP(D40,Type!A$2:B$16,2,FALSE)</f>
        <v>4</v>
      </c>
      <c r="AH40" t="str">
        <f t="shared" si="27"/>
        <v xml:space="preserve">["TYPE"] =  4; </v>
      </c>
      <c r="AI40" t="str">
        <f t="shared" si="28"/>
        <v xml:space="preserve">["CRV"] = "Race";     </v>
      </c>
      <c r="AJ40" t="str">
        <f>IF(AND(F40="Class",NOT(ISBLANK(E40))),VLOOKUP(E40,Class!A$1:B$12,2,FALSE),"")</f>
        <v/>
      </c>
      <c r="AK40" t="str">
        <f>IF(AND(F40="Vocation",NOT(ISBLANK(E40))),VLOOKUP(E40,Vocation!A$1:B$8,2,FALSE),"")</f>
        <v/>
      </c>
      <c r="AL40">
        <f>IF(AND(F40="Race",NOT(ISBLANK(E40))),VLOOKUP(E40,Race!A$1:B$9,2,),"")</f>
        <v>81</v>
      </c>
      <c r="AM40" t="str">
        <f t="shared" si="29"/>
        <v xml:space="preserve"> 81</v>
      </c>
      <c r="AN40" t="str">
        <f t="shared" si="30"/>
        <v xml:space="preserve">["SUBTYPE"] =  81; </v>
      </c>
      <c r="AO40" t="str">
        <f>IF(NOT(ISBLANK(G40)),VLOOKUP(G40,Type!D$2:E$6,2,FALSE),"")</f>
        <v/>
      </c>
      <c r="AP40" t="str">
        <f t="shared" si="31"/>
        <v xml:space="preserve">            </v>
      </c>
      <c r="AQ40" t="str">
        <f t="shared" si="32"/>
        <v xml:space="preserve">                      </v>
      </c>
      <c r="AR40" t="str">
        <f t="shared" si="33"/>
        <v/>
      </c>
      <c r="AS40" t="str">
        <f t="shared" si="34"/>
        <v>0</v>
      </c>
      <c r="AT40" t="str">
        <f t="shared" si="35"/>
        <v xml:space="preserve">["VXP"] =    0; </v>
      </c>
      <c r="AU40" t="str">
        <f t="shared" si="36"/>
        <v>5</v>
      </c>
      <c r="AV40" t="str">
        <f t="shared" si="37"/>
        <v xml:space="preserve">["LP"] =  5; </v>
      </c>
      <c r="AW40" t="str">
        <f t="shared" si="38"/>
        <v>0</v>
      </c>
      <c r="AX40" t="str">
        <f t="shared" si="39"/>
        <v xml:space="preserve">["REP"] =     0; </v>
      </c>
      <c r="AY40">
        <f>IF(LEN(P40)&gt;0,VLOOKUP(P40,Faction!A$2:B$77,2,FALSE),1)</f>
        <v>1</v>
      </c>
      <c r="AZ40" t="str">
        <f t="shared" si="40"/>
        <v xml:space="preserve">["FACTION"] =  1; </v>
      </c>
      <c r="BA40" t="str">
        <f t="shared" si="41"/>
        <v xml:space="preserve">["TIER"] = 1; </v>
      </c>
      <c r="BB40" t="str">
        <f t="shared" si="42"/>
        <v xml:space="preserve">["MIN_LVL"] =  "29"; </v>
      </c>
      <c r="BC40" t="str">
        <f t="shared" si="43"/>
        <v xml:space="preserve">                  </v>
      </c>
      <c r="BD40" t="str">
        <f t="shared" si="44"/>
        <v xml:space="preserve">["NAME"] = { ["EN"] = "Enmity of the Goblins"; }; </v>
      </c>
      <c r="BE40" t="str">
        <f t="shared" si="45"/>
        <v xml:space="preserve">["LORE"] = { ["EN"] = "Of all the powers of the Enemy, the goblins are the only ones to have openly assaulted the Shire. They were defeated by Bullroarer Took many years ago -- but now the descendants of Golfimbul have again been seen near the bounds of your fair land, as well as many other places in the North. Hobbits have been called to take up arms again, and the Bounders have redoubled their training, lest they be caught unawares by these savage creatures."; }; </v>
      </c>
      <c r="BF40" t="str">
        <f t="shared" si="46"/>
        <v xml:space="preserve">["SUMMARY"] = { ["EN"] = "Defeat 100 Goblins in any area"; }; </v>
      </c>
      <c r="BG40" t="str">
        <f t="shared" si="47"/>
        <v/>
      </c>
      <c r="BH40" t="str">
        <f t="shared" si="48"/>
        <v/>
      </c>
      <c r="BI40" t="str">
        <f t="shared" si="49"/>
        <v/>
      </c>
      <c r="BJ40" t="str">
        <f t="shared" si="19"/>
        <v>};</v>
      </c>
    </row>
    <row r="41" spans="1:62" x14ac:dyDescent="0.25">
      <c r="A41">
        <v>1879073508</v>
      </c>
      <c r="B41">
        <v>38</v>
      </c>
      <c r="C41" t="s">
        <v>610</v>
      </c>
      <c r="D41" t="s">
        <v>31</v>
      </c>
      <c r="E41" t="s">
        <v>607</v>
      </c>
      <c r="F41" t="s">
        <v>29</v>
      </c>
      <c r="N41">
        <v>15</v>
      </c>
      <c r="Q41" t="s">
        <v>618</v>
      </c>
      <c r="R41" t="s">
        <v>2141</v>
      </c>
      <c r="S41">
        <v>0</v>
      </c>
      <c r="T41">
        <v>25</v>
      </c>
      <c r="X41" t="str">
        <f t="shared" si="20"/>
        <v xml:space="preserve"> [40] = {["ID"] = 1879073508; }; -- Enmity of the Dead III (Man)</v>
      </c>
      <c r="Y41" s="1" t="str">
        <f t="shared" si="0"/>
        <v xml:space="preserve"> [40] = {["ID"] = 1879073508; ["SAVE_INDEX"] =  38; ["TYPE"] =  4; ["CRV"] = "Race";     ["SUBTYPE"] =  23;                                   ["VXP"] =    0; ["LP"] = 15; ["REP"] =     0; ["FACTION"] =  1; ["TIER"] = 0; ["MIN_LVL"] =  "25";                   ["NAME"] = { ["EN"] = "Enmity of the Dead III"; }; ["LORE"] = { ["EN"] = "Morgoth, Sauron, the Witch-king of Angmar, the terrible Gaunt-lords... all possess the sorcerous power to infuse the remains of the dead with fell spirits in service to the Enemy. Rumour speaks of haunted vales in the realm of Angmar inhabited almost wholly by these spirits and the fell wights they produce...."; }; ["SUMMARY"] = { ["EN"] = "Defeat 150 Dead in any area"; }; };</v>
      </c>
      <c r="Z41">
        <f t="shared" si="1"/>
        <v>40</v>
      </c>
      <c r="AA41" t="str">
        <f t="shared" si="21"/>
        <v xml:space="preserve"> [40] = {</v>
      </c>
      <c r="AB41" t="str">
        <f t="shared" si="22"/>
        <v xml:space="preserve">["ID"] = 1879073508; </v>
      </c>
      <c r="AC41" t="str">
        <f t="shared" si="23"/>
        <v xml:space="preserve">["ID"] = 1879073508; </v>
      </c>
      <c r="AD41" t="str">
        <f t="shared" si="24"/>
        <v/>
      </c>
      <c r="AE41" t="str">
        <f t="shared" si="25"/>
        <v xml:space="preserve"> (Man)</v>
      </c>
      <c r="AF41" s="1" t="str">
        <f t="shared" si="26"/>
        <v xml:space="preserve">["SAVE_INDEX"] =  38; </v>
      </c>
      <c r="AG41">
        <f>VLOOKUP(D41,Type!A$2:B$16,2,FALSE)</f>
        <v>4</v>
      </c>
      <c r="AH41" t="str">
        <f t="shared" si="27"/>
        <v xml:space="preserve">["TYPE"] =  4; </v>
      </c>
      <c r="AI41" t="str">
        <f t="shared" si="28"/>
        <v xml:space="preserve">["CRV"] = "Race";     </v>
      </c>
      <c r="AJ41" t="str">
        <f>IF(AND(F41="Class",NOT(ISBLANK(E41))),VLOOKUP(E41,Class!A$1:B$12,2,FALSE),"")</f>
        <v/>
      </c>
      <c r="AK41" t="str">
        <f>IF(AND(F41="Vocation",NOT(ISBLANK(E41))),VLOOKUP(E41,Vocation!A$1:B$8,2,FALSE),"")</f>
        <v/>
      </c>
      <c r="AL41">
        <f>IF(AND(F41="Race",NOT(ISBLANK(E41))),VLOOKUP(E41,Race!A$1:B$9,2,),"")</f>
        <v>23</v>
      </c>
      <c r="AM41" t="str">
        <f t="shared" si="29"/>
        <v xml:space="preserve"> 23</v>
      </c>
      <c r="AN41" t="str">
        <f t="shared" si="30"/>
        <v xml:space="preserve">["SUBTYPE"] =  23; </v>
      </c>
      <c r="AO41" t="str">
        <f>IF(NOT(ISBLANK(G41)),VLOOKUP(G41,Type!D$2:E$6,2,FALSE),"")</f>
        <v/>
      </c>
      <c r="AP41" t="str">
        <f t="shared" si="31"/>
        <v xml:space="preserve">            </v>
      </c>
      <c r="AQ41" t="str">
        <f t="shared" si="32"/>
        <v xml:space="preserve">                      </v>
      </c>
      <c r="AR41" t="str">
        <f t="shared" si="33"/>
        <v/>
      </c>
      <c r="AS41" t="str">
        <f t="shared" si="34"/>
        <v>0</v>
      </c>
      <c r="AT41" t="str">
        <f t="shared" si="35"/>
        <v xml:space="preserve">["VXP"] =    0; </v>
      </c>
      <c r="AU41" t="str">
        <f t="shared" si="36"/>
        <v>15</v>
      </c>
      <c r="AV41" t="str">
        <f t="shared" si="37"/>
        <v xml:space="preserve">["LP"] = 15; </v>
      </c>
      <c r="AW41" t="str">
        <f t="shared" si="38"/>
        <v>0</v>
      </c>
      <c r="AX41" t="str">
        <f t="shared" si="39"/>
        <v xml:space="preserve">["REP"] =     0; </v>
      </c>
      <c r="AY41">
        <f>IF(LEN(P41)&gt;0,VLOOKUP(P41,Faction!A$2:B$77,2,FALSE),1)</f>
        <v>1</v>
      </c>
      <c r="AZ41" t="str">
        <f t="shared" si="40"/>
        <v xml:space="preserve">["FACTION"] =  1; </v>
      </c>
      <c r="BA41" t="str">
        <f t="shared" si="41"/>
        <v xml:space="preserve">["TIER"] = 0; </v>
      </c>
      <c r="BB41" t="str">
        <f t="shared" si="42"/>
        <v xml:space="preserve">["MIN_LVL"] =  "25"; </v>
      </c>
      <c r="BC41" t="str">
        <f t="shared" si="43"/>
        <v xml:space="preserve">                  </v>
      </c>
      <c r="BD41" t="str">
        <f t="shared" si="44"/>
        <v xml:space="preserve">["NAME"] = { ["EN"] = "Enmity of the Dead III"; }; </v>
      </c>
      <c r="BE41" t="str">
        <f t="shared" si="45"/>
        <v xml:space="preserve">["LORE"] = { ["EN"] = "Morgoth, Sauron, the Witch-king of Angmar, the terrible Gaunt-lords... all possess the sorcerous power to infuse the remains of the dead with fell spirits in service to the Enemy. Rumour speaks of haunted vales in the realm of Angmar inhabited almost wholly by these spirits and the fell wights they produce...."; }; </v>
      </c>
      <c r="BF41" t="str">
        <f t="shared" si="46"/>
        <v xml:space="preserve">["SUMMARY"] = { ["EN"] = "Defeat 150 Dead in any area"; }; </v>
      </c>
      <c r="BG41" t="str">
        <f t="shared" si="47"/>
        <v/>
      </c>
      <c r="BH41" t="str">
        <f t="shared" si="48"/>
        <v/>
      </c>
      <c r="BI41" t="str">
        <f t="shared" si="49"/>
        <v/>
      </c>
      <c r="BJ41" t="str">
        <f t="shared" si="19"/>
        <v>};</v>
      </c>
    </row>
    <row r="42" spans="1:62" x14ac:dyDescent="0.25">
      <c r="A42">
        <v>1879073507</v>
      </c>
      <c r="B42">
        <v>39</v>
      </c>
      <c r="C42" t="s">
        <v>609</v>
      </c>
      <c r="D42" t="s">
        <v>31</v>
      </c>
      <c r="E42" t="s">
        <v>607</v>
      </c>
      <c r="F42" t="s">
        <v>29</v>
      </c>
      <c r="N42">
        <v>10</v>
      </c>
      <c r="Q42" t="s">
        <v>617</v>
      </c>
      <c r="R42" t="s">
        <v>2140</v>
      </c>
      <c r="S42">
        <v>1</v>
      </c>
      <c r="T42">
        <v>19</v>
      </c>
      <c r="X42" t="str">
        <f t="shared" si="20"/>
        <v xml:space="preserve"> [41] = {["ID"] = 1879073507; }; -- Enmity of the Dead II (Man)</v>
      </c>
      <c r="Y42" s="1" t="str">
        <f t="shared" si="0"/>
        <v xml:space="preserve"> [41] = {["ID"] = 1879073507; ["SAVE_INDEX"] =  39; ["TYPE"] =  4; ["CRV"] = "Race";     ["SUBTYPE"] =  23;                                   ["VXP"] =    0; ["LP"] = 10; ["REP"] =     0; ["FACTION"] =  1; ["TIER"] = 1; ["MIN_LVL"] =  "19";                   ["NAME"] = { ["EN"] = "Enmity of the Dead II"; }; ["LORE"] = { ["EN"] = "It is said that when the Witch-king came to Angmar, he exerted dominion over many fell spirits of Morgoth and sent them from Angmar and Rhudaur to inhabit the Barrow-downs outside of Bree... the last bastion of the Rangers of Cardolan. In the Third Age, only the wights remain to tell of those evil days."; }; ["SUMMARY"] = { ["EN"] = "Defeat 100 Dead in any area"; }; };</v>
      </c>
      <c r="Z42">
        <f t="shared" si="1"/>
        <v>41</v>
      </c>
      <c r="AA42" t="str">
        <f t="shared" si="21"/>
        <v xml:space="preserve"> [41] = {</v>
      </c>
      <c r="AB42" t="str">
        <f t="shared" si="22"/>
        <v xml:space="preserve">["ID"] = 1879073507; </v>
      </c>
      <c r="AC42" t="str">
        <f t="shared" si="23"/>
        <v xml:space="preserve">["ID"] = 1879073507; </v>
      </c>
      <c r="AD42" t="str">
        <f t="shared" si="24"/>
        <v/>
      </c>
      <c r="AE42" t="str">
        <f t="shared" si="25"/>
        <v xml:space="preserve"> (Man)</v>
      </c>
      <c r="AF42" s="1" t="str">
        <f t="shared" si="26"/>
        <v xml:space="preserve">["SAVE_INDEX"] =  39; </v>
      </c>
      <c r="AG42">
        <f>VLOOKUP(D42,Type!A$2:B$16,2,FALSE)</f>
        <v>4</v>
      </c>
      <c r="AH42" t="str">
        <f t="shared" si="27"/>
        <v xml:space="preserve">["TYPE"] =  4; </v>
      </c>
      <c r="AI42" t="str">
        <f t="shared" si="28"/>
        <v xml:space="preserve">["CRV"] = "Race";     </v>
      </c>
      <c r="AJ42" t="str">
        <f>IF(AND(F42="Class",NOT(ISBLANK(E42))),VLOOKUP(E42,Class!A$1:B$12,2,FALSE),"")</f>
        <v/>
      </c>
      <c r="AK42" t="str">
        <f>IF(AND(F42="Vocation",NOT(ISBLANK(E42))),VLOOKUP(E42,Vocation!A$1:B$8,2,FALSE),"")</f>
        <v/>
      </c>
      <c r="AL42">
        <f>IF(AND(F42="Race",NOT(ISBLANK(E42))),VLOOKUP(E42,Race!A$1:B$9,2,),"")</f>
        <v>23</v>
      </c>
      <c r="AM42" t="str">
        <f t="shared" si="29"/>
        <v xml:space="preserve"> 23</v>
      </c>
      <c r="AN42" t="str">
        <f t="shared" si="30"/>
        <v xml:space="preserve">["SUBTYPE"] =  23; </v>
      </c>
      <c r="AO42" t="str">
        <f>IF(NOT(ISBLANK(G42)),VLOOKUP(G42,Type!D$2:E$6,2,FALSE),"")</f>
        <v/>
      </c>
      <c r="AP42" t="str">
        <f t="shared" si="31"/>
        <v xml:space="preserve">            </v>
      </c>
      <c r="AQ42" t="str">
        <f t="shared" si="32"/>
        <v xml:space="preserve">                      </v>
      </c>
      <c r="AR42" t="str">
        <f t="shared" si="33"/>
        <v/>
      </c>
      <c r="AS42" t="str">
        <f t="shared" si="34"/>
        <v>0</v>
      </c>
      <c r="AT42" t="str">
        <f t="shared" si="35"/>
        <v xml:space="preserve">["VXP"] =    0; </v>
      </c>
      <c r="AU42" t="str">
        <f t="shared" si="36"/>
        <v>10</v>
      </c>
      <c r="AV42" t="str">
        <f t="shared" si="37"/>
        <v xml:space="preserve">["LP"] = 10; </v>
      </c>
      <c r="AW42" t="str">
        <f t="shared" si="38"/>
        <v>0</v>
      </c>
      <c r="AX42" t="str">
        <f t="shared" si="39"/>
        <v xml:space="preserve">["REP"] =     0; </v>
      </c>
      <c r="AY42">
        <f>IF(LEN(P42)&gt;0,VLOOKUP(P42,Faction!A$2:B$77,2,FALSE),1)</f>
        <v>1</v>
      </c>
      <c r="AZ42" t="str">
        <f t="shared" si="40"/>
        <v xml:space="preserve">["FACTION"] =  1; </v>
      </c>
      <c r="BA42" t="str">
        <f t="shared" si="41"/>
        <v xml:space="preserve">["TIER"] = 1; </v>
      </c>
      <c r="BB42" t="str">
        <f t="shared" si="42"/>
        <v xml:space="preserve">["MIN_LVL"] =  "19"; </v>
      </c>
      <c r="BC42" t="str">
        <f t="shared" si="43"/>
        <v xml:space="preserve">                  </v>
      </c>
      <c r="BD42" t="str">
        <f t="shared" si="44"/>
        <v xml:space="preserve">["NAME"] = { ["EN"] = "Enmity of the Dead II"; }; </v>
      </c>
      <c r="BE42" t="str">
        <f t="shared" si="45"/>
        <v xml:space="preserve">["LORE"] = { ["EN"] = "It is said that when the Witch-king came to Angmar, he exerted dominion over many fell spirits of Morgoth and sent them from Angmar and Rhudaur to inhabit the Barrow-downs outside of Bree... the last bastion of the Rangers of Cardolan. In the Third Age, only the wights remain to tell of those evil days."; }; </v>
      </c>
      <c r="BF42" t="str">
        <f t="shared" si="46"/>
        <v xml:space="preserve">["SUMMARY"] = { ["EN"] = "Defeat 100 Dead in any area"; }; </v>
      </c>
      <c r="BG42" t="str">
        <f t="shared" si="47"/>
        <v/>
      </c>
      <c r="BH42" t="str">
        <f t="shared" si="48"/>
        <v/>
      </c>
      <c r="BI42" t="str">
        <f t="shared" si="49"/>
        <v/>
      </c>
      <c r="BJ42" t="str">
        <f t="shared" si="19"/>
        <v>};</v>
      </c>
    </row>
    <row r="43" spans="1:62" x14ac:dyDescent="0.25">
      <c r="A43">
        <v>1879073506</v>
      </c>
      <c r="B43">
        <v>40</v>
      </c>
      <c r="C43" t="s">
        <v>608</v>
      </c>
      <c r="D43" t="s">
        <v>31</v>
      </c>
      <c r="E43" t="s">
        <v>607</v>
      </c>
      <c r="F43" t="s">
        <v>29</v>
      </c>
      <c r="N43">
        <v>5</v>
      </c>
      <c r="Q43" t="s">
        <v>616</v>
      </c>
      <c r="R43" t="s">
        <v>624</v>
      </c>
      <c r="S43">
        <v>2</v>
      </c>
      <c r="T43">
        <v>13</v>
      </c>
      <c r="X43" t="str">
        <f t="shared" si="20"/>
        <v xml:space="preserve"> [42] = {["ID"] = 1879073506; }; -- Enmity of the Dead (Man)</v>
      </c>
      <c r="Y43" s="1" t="str">
        <f t="shared" si="0"/>
        <v xml:space="preserve"> [42] = {["ID"] = 1879073506; ["SAVE_INDEX"] =  40; ["TYPE"] =  4; ["CRV"] = "Race";     ["SUBTYPE"] =  23;                                   ["VXP"] =    0; ["LP"] =  5; ["REP"] =     0; ["FACTION"] =  1; ["TIER"] = 2; ["MIN_LVL"] =  "13";                   ["NAME"] = { ["EN"] = "Enmity of the Dead"; }; ["LORE"] = { ["EN"] = "Since the beginning of time, fell spirits, not the least of which were the Balrogs of Morgoth, roamed the shadow-realm in service to the Enemy. Through foul sorceries, these spirits may stir the decaying bones of fallen Men, becoming terrible wights. To the race of Men, whose spirits pass beyond the world when they die, these monsters are true abominations."; }; ["SUMMARY"] = { ["EN"] = "Defeat 50 Dead in any area"; }; };</v>
      </c>
      <c r="Z43">
        <f t="shared" si="1"/>
        <v>42</v>
      </c>
      <c r="AA43" t="str">
        <f t="shared" si="21"/>
        <v xml:space="preserve"> [42] = {</v>
      </c>
      <c r="AB43" t="str">
        <f t="shared" si="22"/>
        <v xml:space="preserve">["ID"] = 1879073506; </v>
      </c>
      <c r="AC43" t="str">
        <f t="shared" si="23"/>
        <v xml:space="preserve">["ID"] = 1879073506; </v>
      </c>
      <c r="AD43" t="str">
        <f t="shared" si="24"/>
        <v/>
      </c>
      <c r="AE43" t="str">
        <f t="shared" si="25"/>
        <v xml:space="preserve"> (Man)</v>
      </c>
      <c r="AF43" s="1" t="str">
        <f t="shared" si="26"/>
        <v xml:space="preserve">["SAVE_INDEX"] =  40; </v>
      </c>
      <c r="AG43">
        <f>VLOOKUP(D43,Type!A$2:B$16,2,FALSE)</f>
        <v>4</v>
      </c>
      <c r="AH43" t="str">
        <f t="shared" si="27"/>
        <v xml:space="preserve">["TYPE"] =  4; </v>
      </c>
      <c r="AI43" t="str">
        <f t="shared" si="28"/>
        <v xml:space="preserve">["CRV"] = "Race";     </v>
      </c>
      <c r="AJ43" t="str">
        <f>IF(AND(F43="Class",NOT(ISBLANK(E43))),VLOOKUP(E43,Class!A$1:B$12,2,FALSE),"")</f>
        <v/>
      </c>
      <c r="AK43" t="str">
        <f>IF(AND(F43="Vocation",NOT(ISBLANK(E43))),VLOOKUP(E43,Vocation!A$1:B$8,2,FALSE),"")</f>
        <v/>
      </c>
      <c r="AL43">
        <f>IF(AND(F43="Race",NOT(ISBLANK(E43))),VLOOKUP(E43,Race!A$1:B$9,2,),"")</f>
        <v>23</v>
      </c>
      <c r="AM43" t="str">
        <f t="shared" si="29"/>
        <v xml:space="preserve"> 23</v>
      </c>
      <c r="AN43" t="str">
        <f t="shared" si="30"/>
        <v xml:space="preserve">["SUBTYPE"] =  23; </v>
      </c>
      <c r="AO43" t="str">
        <f>IF(NOT(ISBLANK(G43)),VLOOKUP(G43,Type!D$2:E$6,2,FALSE),"")</f>
        <v/>
      </c>
      <c r="AP43" t="str">
        <f t="shared" si="31"/>
        <v xml:space="preserve">            </v>
      </c>
      <c r="AQ43" t="str">
        <f t="shared" si="32"/>
        <v xml:space="preserve">                      </v>
      </c>
      <c r="AR43" t="str">
        <f t="shared" si="33"/>
        <v/>
      </c>
      <c r="AS43" t="str">
        <f t="shared" si="34"/>
        <v>0</v>
      </c>
      <c r="AT43" t="str">
        <f t="shared" si="35"/>
        <v xml:space="preserve">["VXP"] =    0; </v>
      </c>
      <c r="AU43" t="str">
        <f t="shared" si="36"/>
        <v>5</v>
      </c>
      <c r="AV43" t="str">
        <f t="shared" si="37"/>
        <v xml:space="preserve">["LP"] =  5; </v>
      </c>
      <c r="AW43" t="str">
        <f t="shared" si="38"/>
        <v>0</v>
      </c>
      <c r="AX43" t="str">
        <f t="shared" si="39"/>
        <v xml:space="preserve">["REP"] =     0; </v>
      </c>
      <c r="AY43">
        <f>IF(LEN(P43)&gt;0,VLOOKUP(P43,Faction!A$2:B$77,2,FALSE),1)</f>
        <v>1</v>
      </c>
      <c r="AZ43" t="str">
        <f t="shared" si="40"/>
        <v xml:space="preserve">["FACTION"] =  1; </v>
      </c>
      <c r="BA43" t="str">
        <f t="shared" si="41"/>
        <v xml:space="preserve">["TIER"] = 2; </v>
      </c>
      <c r="BB43" t="str">
        <f t="shared" si="42"/>
        <v xml:space="preserve">["MIN_LVL"] =  "13"; </v>
      </c>
      <c r="BC43" t="str">
        <f t="shared" si="43"/>
        <v xml:space="preserve">                  </v>
      </c>
      <c r="BD43" t="str">
        <f t="shared" si="44"/>
        <v xml:space="preserve">["NAME"] = { ["EN"] = "Enmity of the Dead"; }; </v>
      </c>
      <c r="BE43" t="str">
        <f t="shared" si="45"/>
        <v xml:space="preserve">["LORE"] = { ["EN"] = "Since the beginning of time, fell spirits, not the least of which were the Balrogs of Morgoth, roamed the shadow-realm in service to the Enemy. Through foul sorceries, these spirits may stir the decaying bones of fallen Men, becoming terrible wights. To the race of Men, whose spirits pass beyond the world when they die, these monsters are true abominations."; }; </v>
      </c>
      <c r="BF43" t="str">
        <f t="shared" si="46"/>
        <v xml:space="preserve">["SUMMARY"] = { ["EN"] = "Defeat 50 Dead in any area"; }; </v>
      </c>
      <c r="BG43" t="str">
        <f t="shared" si="47"/>
        <v/>
      </c>
      <c r="BH43" t="str">
        <f t="shared" si="48"/>
        <v/>
      </c>
      <c r="BI43" t="str">
        <f t="shared" si="49"/>
        <v/>
      </c>
      <c r="BJ43" t="str">
        <f t="shared" si="19"/>
        <v>};</v>
      </c>
    </row>
    <row r="44" spans="1:62" x14ac:dyDescent="0.25">
      <c r="A44">
        <v>1879073511</v>
      </c>
      <c r="B44">
        <v>41</v>
      </c>
      <c r="C44" t="s">
        <v>613</v>
      </c>
      <c r="D44" t="s">
        <v>31</v>
      </c>
      <c r="E44" t="s">
        <v>607</v>
      </c>
      <c r="F44" t="s">
        <v>29</v>
      </c>
      <c r="N44">
        <v>15</v>
      </c>
      <c r="Q44" t="s">
        <v>621</v>
      </c>
      <c r="R44" t="s">
        <v>626</v>
      </c>
      <c r="S44">
        <v>0</v>
      </c>
      <c r="T44">
        <v>35</v>
      </c>
      <c r="X44" t="str">
        <f t="shared" si="20"/>
        <v xml:space="preserve"> [43] = {["ID"] = 1879073511; }; -- Enmity of the Wargs III (Man)</v>
      </c>
      <c r="Y44" s="1" t="str">
        <f t="shared" si="0"/>
        <v xml:space="preserve"> [43] = {["ID"] = 1879073511; ["SAVE_INDEX"] =  41; ["TYPE"] =  4; ["CRV"] = "Race";     ["SUBTYPE"] =  23;                                   ["VXP"] =    0; ["LP"] = 15; ["REP"] =     0; ["FACTION"] =  1; ["TIER"] = 0; ["MIN_LVL"] =  "35";                   ["NAME"] = { ["EN"] = "Enmity of the Wargs III"; }; ["LORE"] = { ["EN"] = "It is unclear what the true relationship is between goblins and Wargs. Some say that they are allied against common enemies, while others believe that the goblins actively breed and raise the creatures for war. It seems likely that both stories are partly true -- long ago, perhaps, the goblins bred the Wargs, which in time escaped to form their own packs under the most powerful and intelligent leaders among their kind...and now these packs continue to work with the goblins out of convenience."; }; ["SUMMARY"] = { ["EN"] = "Defeat 250 Wargs in any area"; }; };</v>
      </c>
      <c r="Z44">
        <f t="shared" si="1"/>
        <v>43</v>
      </c>
      <c r="AA44" t="str">
        <f t="shared" si="21"/>
        <v xml:space="preserve"> [43] = {</v>
      </c>
      <c r="AB44" t="str">
        <f t="shared" si="22"/>
        <v xml:space="preserve">["ID"] = 1879073511; </v>
      </c>
      <c r="AC44" t="str">
        <f t="shared" si="23"/>
        <v xml:space="preserve">["ID"] = 1879073511; </v>
      </c>
      <c r="AD44" t="str">
        <f t="shared" si="24"/>
        <v/>
      </c>
      <c r="AE44" t="str">
        <f t="shared" si="25"/>
        <v xml:space="preserve"> (Man)</v>
      </c>
      <c r="AF44" s="1" t="str">
        <f t="shared" si="26"/>
        <v xml:space="preserve">["SAVE_INDEX"] =  41; </v>
      </c>
      <c r="AG44">
        <f>VLOOKUP(D44,Type!A$2:B$16,2,FALSE)</f>
        <v>4</v>
      </c>
      <c r="AH44" t="str">
        <f t="shared" si="27"/>
        <v xml:space="preserve">["TYPE"] =  4; </v>
      </c>
      <c r="AI44" t="str">
        <f t="shared" si="28"/>
        <v xml:space="preserve">["CRV"] = "Race";     </v>
      </c>
      <c r="AJ44" t="str">
        <f>IF(AND(F44="Class",NOT(ISBLANK(E44))),VLOOKUP(E44,Class!A$1:B$12,2,FALSE),"")</f>
        <v/>
      </c>
      <c r="AK44" t="str">
        <f>IF(AND(F44="Vocation",NOT(ISBLANK(E44))),VLOOKUP(E44,Vocation!A$1:B$8,2,FALSE),"")</f>
        <v/>
      </c>
      <c r="AL44">
        <f>IF(AND(F44="Race",NOT(ISBLANK(E44))),VLOOKUP(E44,Race!A$1:B$9,2,),"")</f>
        <v>23</v>
      </c>
      <c r="AM44" t="str">
        <f t="shared" si="29"/>
        <v xml:space="preserve"> 23</v>
      </c>
      <c r="AN44" t="str">
        <f t="shared" si="30"/>
        <v xml:space="preserve">["SUBTYPE"] =  23; </v>
      </c>
      <c r="AO44" t="str">
        <f>IF(NOT(ISBLANK(G44)),VLOOKUP(G44,Type!D$2:E$6,2,FALSE),"")</f>
        <v/>
      </c>
      <c r="AP44" t="str">
        <f t="shared" si="31"/>
        <v xml:space="preserve">            </v>
      </c>
      <c r="AQ44" t="str">
        <f t="shared" si="32"/>
        <v xml:space="preserve">                      </v>
      </c>
      <c r="AR44" t="str">
        <f t="shared" si="33"/>
        <v/>
      </c>
      <c r="AS44" t="str">
        <f t="shared" si="34"/>
        <v>0</v>
      </c>
      <c r="AT44" t="str">
        <f t="shared" si="35"/>
        <v xml:space="preserve">["VXP"] =    0; </v>
      </c>
      <c r="AU44" t="str">
        <f t="shared" si="36"/>
        <v>15</v>
      </c>
      <c r="AV44" t="str">
        <f t="shared" si="37"/>
        <v xml:space="preserve">["LP"] = 15; </v>
      </c>
      <c r="AW44" t="str">
        <f t="shared" si="38"/>
        <v>0</v>
      </c>
      <c r="AX44" t="str">
        <f t="shared" si="39"/>
        <v xml:space="preserve">["REP"] =     0; </v>
      </c>
      <c r="AY44">
        <f>IF(LEN(P44)&gt;0,VLOOKUP(P44,Faction!A$2:B$77,2,FALSE),1)</f>
        <v>1</v>
      </c>
      <c r="AZ44" t="str">
        <f t="shared" si="40"/>
        <v xml:space="preserve">["FACTION"] =  1; </v>
      </c>
      <c r="BA44" t="str">
        <f t="shared" si="41"/>
        <v xml:space="preserve">["TIER"] = 0; </v>
      </c>
      <c r="BB44" t="str">
        <f t="shared" si="42"/>
        <v xml:space="preserve">["MIN_LVL"] =  "35"; </v>
      </c>
      <c r="BC44" t="str">
        <f t="shared" si="43"/>
        <v xml:space="preserve">                  </v>
      </c>
      <c r="BD44" t="str">
        <f t="shared" si="44"/>
        <v xml:space="preserve">["NAME"] = { ["EN"] = "Enmity of the Wargs III"; }; </v>
      </c>
      <c r="BE44" t="str">
        <f t="shared" si="45"/>
        <v xml:space="preserve">["LORE"] = { ["EN"] = "It is unclear what the true relationship is between goblins and Wargs. Some say that they are allied against common enemies, while others believe that the goblins actively breed and raise the creatures for war. It seems likely that both stories are partly true -- long ago, perhaps, the goblins bred the Wargs, which in time escaped to form their own packs under the most powerful and intelligent leaders among their kind...and now these packs continue to work with the goblins out of convenience."; }; </v>
      </c>
      <c r="BF44" t="str">
        <f t="shared" si="46"/>
        <v xml:space="preserve">["SUMMARY"] = { ["EN"] = "Defeat 250 Wargs in any area"; }; </v>
      </c>
      <c r="BG44" t="str">
        <f t="shared" si="47"/>
        <v/>
      </c>
      <c r="BH44" t="str">
        <f t="shared" si="48"/>
        <v/>
      </c>
      <c r="BI44" t="str">
        <f t="shared" si="49"/>
        <v/>
      </c>
      <c r="BJ44" t="str">
        <f t="shared" si="19"/>
        <v>};</v>
      </c>
    </row>
    <row r="45" spans="1:62" x14ac:dyDescent="0.25">
      <c r="A45">
        <v>1879073510</v>
      </c>
      <c r="B45">
        <v>42</v>
      </c>
      <c r="C45" t="s">
        <v>612</v>
      </c>
      <c r="D45" t="s">
        <v>31</v>
      </c>
      <c r="E45" t="s">
        <v>607</v>
      </c>
      <c r="F45" t="s">
        <v>29</v>
      </c>
      <c r="N45">
        <v>10</v>
      </c>
      <c r="Q45" t="s">
        <v>620</v>
      </c>
      <c r="R45" t="s">
        <v>2142</v>
      </c>
      <c r="S45">
        <v>1</v>
      </c>
      <c r="T45">
        <v>29</v>
      </c>
      <c r="X45" t="str">
        <f t="shared" si="20"/>
        <v xml:space="preserve"> [44] = {["ID"] = 1879073510; }; -- Enmity of the Wargs II (Man)</v>
      </c>
      <c r="Y45" s="1" t="str">
        <f t="shared" si="0"/>
        <v xml:space="preserve"> [44] = {["ID"] = 1879073510; ["SAVE_INDEX"] =  42; ["TYPE"] =  4; ["CRV"] = "Race";     ["SUBTYPE"] =  23;                                   ["VXP"] =    0; ["LP"] = 10; ["REP"] =     0; ["FACTION"] =  1; ["TIER"] = 1; ["MIN_LVL"] =  "29";                   ["NAME"] = { ["EN"] = "Enmity of the Wargs II"; }; ["LORE"] = { ["EN"] = "Wargs are sometimes used by goblins as mounts to extend the range of their attacks against villages and settlements, for goblins are loth to strike further than they can march in a single night and still return to the dark safety of their caves before morning comes."; }; ["SUMMARY"] = { ["EN"] = "Defeat 150 Wargs in any area"; }; };</v>
      </c>
      <c r="Z45">
        <f t="shared" si="1"/>
        <v>44</v>
      </c>
      <c r="AA45" t="str">
        <f t="shared" si="21"/>
        <v xml:space="preserve"> [44] = {</v>
      </c>
      <c r="AB45" t="str">
        <f t="shared" si="22"/>
        <v xml:space="preserve">["ID"] = 1879073510; </v>
      </c>
      <c r="AC45" t="str">
        <f t="shared" si="23"/>
        <v xml:space="preserve">["ID"] = 1879073510; </v>
      </c>
      <c r="AD45" t="str">
        <f t="shared" si="24"/>
        <v/>
      </c>
      <c r="AE45" t="str">
        <f t="shared" si="25"/>
        <v xml:space="preserve"> (Man)</v>
      </c>
      <c r="AF45" s="1" t="str">
        <f t="shared" si="26"/>
        <v xml:space="preserve">["SAVE_INDEX"] =  42; </v>
      </c>
      <c r="AG45">
        <f>VLOOKUP(D45,Type!A$2:B$16,2,FALSE)</f>
        <v>4</v>
      </c>
      <c r="AH45" t="str">
        <f t="shared" si="27"/>
        <v xml:space="preserve">["TYPE"] =  4; </v>
      </c>
      <c r="AI45" t="str">
        <f t="shared" si="28"/>
        <v xml:space="preserve">["CRV"] = "Race";     </v>
      </c>
      <c r="AJ45" t="str">
        <f>IF(AND(F45="Class",NOT(ISBLANK(E45))),VLOOKUP(E45,Class!A$1:B$12,2,FALSE),"")</f>
        <v/>
      </c>
      <c r="AK45" t="str">
        <f>IF(AND(F45="Vocation",NOT(ISBLANK(E45))),VLOOKUP(E45,Vocation!A$1:B$8,2,FALSE),"")</f>
        <v/>
      </c>
      <c r="AL45">
        <f>IF(AND(F45="Race",NOT(ISBLANK(E45))),VLOOKUP(E45,Race!A$1:B$9,2,),"")</f>
        <v>23</v>
      </c>
      <c r="AM45" t="str">
        <f t="shared" si="29"/>
        <v xml:space="preserve"> 23</v>
      </c>
      <c r="AN45" t="str">
        <f t="shared" si="30"/>
        <v xml:space="preserve">["SUBTYPE"] =  23; </v>
      </c>
      <c r="AO45" t="str">
        <f>IF(NOT(ISBLANK(G45)),VLOOKUP(G45,Type!D$2:E$6,2,FALSE),"")</f>
        <v/>
      </c>
      <c r="AP45" t="str">
        <f t="shared" si="31"/>
        <v xml:space="preserve">            </v>
      </c>
      <c r="AQ45" t="str">
        <f t="shared" si="32"/>
        <v xml:space="preserve">                      </v>
      </c>
      <c r="AR45" t="str">
        <f t="shared" si="33"/>
        <v/>
      </c>
      <c r="AS45" t="str">
        <f t="shared" si="34"/>
        <v>0</v>
      </c>
      <c r="AT45" t="str">
        <f t="shared" si="35"/>
        <v xml:space="preserve">["VXP"] =    0; </v>
      </c>
      <c r="AU45" t="str">
        <f t="shared" si="36"/>
        <v>10</v>
      </c>
      <c r="AV45" t="str">
        <f t="shared" si="37"/>
        <v xml:space="preserve">["LP"] = 10; </v>
      </c>
      <c r="AW45" t="str">
        <f t="shared" si="38"/>
        <v>0</v>
      </c>
      <c r="AX45" t="str">
        <f t="shared" si="39"/>
        <v xml:space="preserve">["REP"] =     0; </v>
      </c>
      <c r="AY45">
        <f>IF(LEN(P45)&gt;0,VLOOKUP(P45,Faction!A$2:B$77,2,FALSE),1)</f>
        <v>1</v>
      </c>
      <c r="AZ45" t="str">
        <f t="shared" si="40"/>
        <v xml:space="preserve">["FACTION"] =  1; </v>
      </c>
      <c r="BA45" t="str">
        <f t="shared" si="41"/>
        <v xml:space="preserve">["TIER"] = 1; </v>
      </c>
      <c r="BB45" t="str">
        <f t="shared" si="42"/>
        <v xml:space="preserve">["MIN_LVL"] =  "29"; </v>
      </c>
      <c r="BC45" t="str">
        <f t="shared" si="43"/>
        <v xml:space="preserve">                  </v>
      </c>
      <c r="BD45" t="str">
        <f t="shared" si="44"/>
        <v xml:space="preserve">["NAME"] = { ["EN"] = "Enmity of the Wargs II"; }; </v>
      </c>
      <c r="BE45" t="str">
        <f t="shared" si="45"/>
        <v xml:space="preserve">["LORE"] = { ["EN"] = "Wargs are sometimes used by goblins as mounts to extend the range of their attacks against villages and settlements, for goblins are loth to strike further than they can march in a single night and still return to the dark safety of their caves before morning comes."; }; </v>
      </c>
      <c r="BF45" t="str">
        <f t="shared" si="46"/>
        <v xml:space="preserve">["SUMMARY"] = { ["EN"] = "Defeat 150 Wargs in any area"; }; </v>
      </c>
      <c r="BG45" t="str">
        <f t="shared" si="47"/>
        <v/>
      </c>
      <c r="BH45" t="str">
        <f t="shared" si="48"/>
        <v/>
      </c>
      <c r="BI45" t="str">
        <f t="shared" si="49"/>
        <v/>
      </c>
      <c r="BJ45" t="str">
        <f t="shared" si="19"/>
        <v>};</v>
      </c>
    </row>
    <row r="46" spans="1:62" x14ac:dyDescent="0.25">
      <c r="A46">
        <v>1879073509</v>
      </c>
      <c r="B46">
        <v>43</v>
      </c>
      <c r="C46" t="s">
        <v>611</v>
      </c>
      <c r="D46" t="s">
        <v>31</v>
      </c>
      <c r="E46" t="s">
        <v>607</v>
      </c>
      <c r="F46" t="s">
        <v>29</v>
      </c>
      <c r="N46">
        <v>5</v>
      </c>
      <c r="Q46" t="s">
        <v>619</v>
      </c>
      <c r="R46" t="s">
        <v>625</v>
      </c>
      <c r="S46">
        <v>2</v>
      </c>
      <c r="T46">
        <v>13</v>
      </c>
      <c r="X46" t="str">
        <f t="shared" si="20"/>
        <v xml:space="preserve"> [45] = {["ID"] = 1879073509; }; -- Enmity of the Wargs (Man)</v>
      </c>
      <c r="Y46" s="1" t="str">
        <f t="shared" si="0"/>
        <v xml:space="preserve"> [45] = {["ID"] = 1879073509; ["SAVE_INDEX"] =  43; ["TYPE"] =  4; ["CRV"] = "Race";     ["SUBTYPE"] =  23;                                   ["VXP"] =    0; ["LP"] =  5; ["REP"] =     0; ["FACTION"] =  1; ["TIER"] = 2; ["MIN_LVL"] =  "13";                   ["NAME"] = { ["EN"] = "Enmity of the Wargs"; }; ["LORE"] = { ["EN"] = "Wargs are often deemed a scourge of Men because their preferred prey are the herds and livestock upon which many villages across Middle-earth so depend. In this regard they are much more a scourge than the lesser breeds of wolves, for Wargs are known to wantonly slaughter livestock even after they have sated themselves, leaving entire herds to rot."; }; ["SUMMARY"] = { ["EN"] = "Defeat 50 Wargs in any area"; }; };</v>
      </c>
      <c r="Z46">
        <f t="shared" si="1"/>
        <v>45</v>
      </c>
      <c r="AA46" t="str">
        <f t="shared" si="21"/>
        <v xml:space="preserve"> [45] = {</v>
      </c>
      <c r="AB46" t="str">
        <f t="shared" si="22"/>
        <v xml:space="preserve">["ID"] = 1879073509; </v>
      </c>
      <c r="AC46" t="str">
        <f t="shared" si="23"/>
        <v xml:space="preserve">["ID"] = 1879073509; </v>
      </c>
      <c r="AD46" t="str">
        <f t="shared" si="24"/>
        <v/>
      </c>
      <c r="AE46" t="str">
        <f t="shared" si="25"/>
        <v xml:space="preserve"> (Man)</v>
      </c>
      <c r="AF46" s="1" t="str">
        <f t="shared" si="26"/>
        <v xml:space="preserve">["SAVE_INDEX"] =  43; </v>
      </c>
      <c r="AG46">
        <f>VLOOKUP(D46,Type!A$2:B$16,2,FALSE)</f>
        <v>4</v>
      </c>
      <c r="AH46" t="str">
        <f t="shared" si="27"/>
        <v xml:space="preserve">["TYPE"] =  4; </v>
      </c>
      <c r="AI46" t="str">
        <f t="shared" si="28"/>
        <v xml:space="preserve">["CRV"] = "Race";     </v>
      </c>
      <c r="AJ46" t="str">
        <f>IF(AND(F46="Class",NOT(ISBLANK(E46))),VLOOKUP(E46,Class!A$1:B$12,2,FALSE),"")</f>
        <v/>
      </c>
      <c r="AK46" t="str">
        <f>IF(AND(F46="Vocation",NOT(ISBLANK(E46))),VLOOKUP(E46,Vocation!A$1:B$8,2,FALSE),"")</f>
        <v/>
      </c>
      <c r="AL46">
        <f>IF(AND(F46="Race",NOT(ISBLANK(E46))),VLOOKUP(E46,Race!A$1:B$9,2,),"")</f>
        <v>23</v>
      </c>
      <c r="AM46" t="str">
        <f t="shared" si="29"/>
        <v xml:space="preserve"> 23</v>
      </c>
      <c r="AN46" t="str">
        <f t="shared" si="30"/>
        <v xml:space="preserve">["SUBTYPE"] =  23; </v>
      </c>
      <c r="AO46" t="str">
        <f>IF(NOT(ISBLANK(G46)),VLOOKUP(G46,Type!D$2:E$6,2,FALSE),"")</f>
        <v/>
      </c>
      <c r="AP46" t="str">
        <f t="shared" si="31"/>
        <v xml:space="preserve">            </v>
      </c>
      <c r="AQ46" t="str">
        <f t="shared" si="32"/>
        <v xml:space="preserve">                      </v>
      </c>
      <c r="AR46" t="str">
        <f t="shared" si="33"/>
        <v/>
      </c>
      <c r="AS46" t="str">
        <f t="shared" si="34"/>
        <v>0</v>
      </c>
      <c r="AT46" t="str">
        <f t="shared" si="35"/>
        <v xml:space="preserve">["VXP"] =    0; </v>
      </c>
      <c r="AU46" t="str">
        <f t="shared" si="36"/>
        <v>5</v>
      </c>
      <c r="AV46" t="str">
        <f t="shared" si="37"/>
        <v xml:space="preserve">["LP"] =  5; </v>
      </c>
      <c r="AW46" t="str">
        <f t="shared" si="38"/>
        <v>0</v>
      </c>
      <c r="AX46" t="str">
        <f t="shared" si="39"/>
        <v xml:space="preserve">["REP"] =     0; </v>
      </c>
      <c r="AY46">
        <f>IF(LEN(P46)&gt;0,VLOOKUP(P46,Faction!A$2:B$77,2,FALSE),1)</f>
        <v>1</v>
      </c>
      <c r="AZ46" t="str">
        <f t="shared" si="40"/>
        <v xml:space="preserve">["FACTION"] =  1; </v>
      </c>
      <c r="BA46" t="str">
        <f t="shared" si="41"/>
        <v xml:space="preserve">["TIER"] = 2; </v>
      </c>
      <c r="BB46" t="str">
        <f t="shared" si="42"/>
        <v xml:space="preserve">["MIN_LVL"] =  "13"; </v>
      </c>
      <c r="BC46" t="str">
        <f t="shared" si="43"/>
        <v xml:space="preserve">                  </v>
      </c>
      <c r="BD46" t="str">
        <f t="shared" si="44"/>
        <v xml:space="preserve">["NAME"] = { ["EN"] = "Enmity of the Wargs"; }; </v>
      </c>
      <c r="BE46" t="str">
        <f t="shared" si="45"/>
        <v xml:space="preserve">["LORE"] = { ["EN"] = "Wargs are often deemed a scourge of Men because their preferred prey are the herds and livestock upon which many villages across Middle-earth so depend. In this regard they are much more a scourge than the lesser breeds of wolves, for Wargs are known to wantonly slaughter livestock even after they have sated themselves, leaving entire herds to rot."; }; </v>
      </c>
      <c r="BF46" t="str">
        <f t="shared" si="46"/>
        <v xml:space="preserve">["SUMMARY"] = { ["EN"] = "Defeat 50 Wargs in any area"; }; </v>
      </c>
      <c r="BG46" t="str">
        <f t="shared" si="47"/>
        <v/>
      </c>
      <c r="BH46" t="str">
        <f t="shared" si="48"/>
        <v/>
      </c>
      <c r="BI46" t="str">
        <f t="shared" si="49"/>
        <v/>
      </c>
      <c r="BJ46" t="str">
        <f t="shared" si="19"/>
        <v>};</v>
      </c>
    </row>
    <row r="47" spans="1:62" x14ac:dyDescent="0.25">
      <c r="A47">
        <v>1879073513</v>
      </c>
      <c r="B47">
        <v>44</v>
      </c>
      <c r="C47" t="s">
        <v>615</v>
      </c>
      <c r="D47" t="s">
        <v>31</v>
      </c>
      <c r="E47" t="s">
        <v>607</v>
      </c>
      <c r="F47" t="s">
        <v>29</v>
      </c>
      <c r="N47">
        <v>10</v>
      </c>
      <c r="Q47" t="s">
        <v>623</v>
      </c>
      <c r="R47" t="s">
        <v>628</v>
      </c>
      <c r="S47">
        <v>0</v>
      </c>
      <c r="T47">
        <v>35</v>
      </c>
      <c r="X47" t="str">
        <f t="shared" si="20"/>
        <v xml:space="preserve"> [46] = {["ID"] = 1879073513; }; -- Enmity of the Hillmen II (Man)</v>
      </c>
      <c r="Y47" s="1" t="str">
        <f t="shared" si="0"/>
        <v xml:space="preserve"> [46] = {["ID"] = 1879073513; ["SAVE_INDEX"] =  44; ["TYPE"] =  4; ["CRV"] = "Race";     ["SUBTYPE"] =  23;                                   ["VXP"] =    0; ["LP"] = 10; ["REP"] =     0; ["FACTION"] =  1; ["TIER"] = 0; ["MIN_LVL"] =  "35";                   ["NAME"] = { ["EN"] = "Enmity of the Hillmen II"; }; ["LORE"] = { ["EN"] = "It seems that old superstitions and fear of the Enemy's dark power are what drive these Hillmen to flock to the banners of the Enemy -- ancient seeds sown long ago in the hearts of Men by the Dark Lord, that he might have willing servants to hand when he prepares to arise again. It has long been both the strength and downfall of Men that their hearts are their own, and that they may set their feet upon whatever path they choose...."; }; ["SUMMARY"] = { ["EN"] = "Defeat 250 Hillmen in any area"; }; };</v>
      </c>
      <c r="Z47">
        <f t="shared" si="1"/>
        <v>46</v>
      </c>
      <c r="AA47" t="str">
        <f t="shared" si="21"/>
        <v xml:space="preserve"> [46] = {</v>
      </c>
      <c r="AB47" t="str">
        <f t="shared" si="22"/>
        <v xml:space="preserve">["ID"] = 1879073513; </v>
      </c>
      <c r="AC47" t="str">
        <f t="shared" si="23"/>
        <v xml:space="preserve">["ID"] = 1879073513; </v>
      </c>
      <c r="AD47" t="str">
        <f t="shared" si="24"/>
        <v/>
      </c>
      <c r="AE47" t="str">
        <f t="shared" si="25"/>
        <v xml:space="preserve"> (Man)</v>
      </c>
      <c r="AF47" s="1" t="str">
        <f t="shared" si="26"/>
        <v xml:space="preserve">["SAVE_INDEX"] =  44; </v>
      </c>
      <c r="AG47">
        <f>VLOOKUP(D47,Type!A$2:B$16,2,FALSE)</f>
        <v>4</v>
      </c>
      <c r="AH47" t="str">
        <f t="shared" si="27"/>
        <v xml:space="preserve">["TYPE"] =  4; </v>
      </c>
      <c r="AI47" t="str">
        <f t="shared" si="28"/>
        <v xml:space="preserve">["CRV"] = "Race";     </v>
      </c>
      <c r="AJ47" t="str">
        <f>IF(AND(F47="Class",NOT(ISBLANK(E47))),VLOOKUP(E47,Class!A$1:B$12,2,FALSE),"")</f>
        <v/>
      </c>
      <c r="AK47" t="str">
        <f>IF(AND(F47="Vocation",NOT(ISBLANK(E47))),VLOOKUP(E47,Vocation!A$1:B$8,2,FALSE),"")</f>
        <v/>
      </c>
      <c r="AL47">
        <f>IF(AND(F47="Race",NOT(ISBLANK(E47))),VLOOKUP(E47,Race!A$1:B$9,2,),"")</f>
        <v>23</v>
      </c>
      <c r="AM47" t="str">
        <f t="shared" si="29"/>
        <v xml:space="preserve"> 23</v>
      </c>
      <c r="AN47" t="str">
        <f t="shared" si="30"/>
        <v xml:space="preserve">["SUBTYPE"] =  23; </v>
      </c>
      <c r="AO47" t="str">
        <f>IF(NOT(ISBLANK(G47)),VLOOKUP(G47,Type!D$2:E$6,2,FALSE),"")</f>
        <v/>
      </c>
      <c r="AP47" t="str">
        <f t="shared" si="31"/>
        <v xml:space="preserve">            </v>
      </c>
      <c r="AQ47" t="str">
        <f t="shared" si="32"/>
        <v xml:space="preserve">                      </v>
      </c>
      <c r="AR47" t="str">
        <f t="shared" si="33"/>
        <v/>
      </c>
      <c r="AS47" t="str">
        <f t="shared" si="34"/>
        <v>0</v>
      </c>
      <c r="AT47" t="str">
        <f t="shared" si="35"/>
        <v xml:space="preserve">["VXP"] =    0; </v>
      </c>
      <c r="AU47" t="str">
        <f t="shared" si="36"/>
        <v>10</v>
      </c>
      <c r="AV47" t="str">
        <f t="shared" si="37"/>
        <v xml:space="preserve">["LP"] = 10; </v>
      </c>
      <c r="AW47" t="str">
        <f t="shared" si="38"/>
        <v>0</v>
      </c>
      <c r="AX47" t="str">
        <f t="shared" si="39"/>
        <v xml:space="preserve">["REP"] =     0; </v>
      </c>
      <c r="AY47">
        <f>IF(LEN(P47)&gt;0,VLOOKUP(P47,Faction!A$2:B$77,2,FALSE),1)</f>
        <v>1</v>
      </c>
      <c r="AZ47" t="str">
        <f t="shared" si="40"/>
        <v xml:space="preserve">["FACTION"] =  1; </v>
      </c>
      <c r="BA47" t="str">
        <f t="shared" si="41"/>
        <v xml:space="preserve">["TIER"] = 0; </v>
      </c>
      <c r="BB47" t="str">
        <f t="shared" si="42"/>
        <v xml:space="preserve">["MIN_LVL"] =  "35"; </v>
      </c>
      <c r="BC47" t="str">
        <f t="shared" si="43"/>
        <v xml:space="preserve">                  </v>
      </c>
      <c r="BD47" t="str">
        <f t="shared" si="44"/>
        <v xml:space="preserve">["NAME"] = { ["EN"] = "Enmity of the Hillmen II"; }; </v>
      </c>
      <c r="BE47" t="str">
        <f t="shared" si="45"/>
        <v xml:space="preserve">["LORE"] = { ["EN"] = "It seems that old superstitions and fear of the Enemy's dark power are what drive these Hillmen to flock to the banners of the Enemy -- ancient seeds sown long ago in the hearts of Men by the Dark Lord, that he might have willing servants to hand when he prepares to arise again. It has long been both the strength and downfall of Men that their hearts are their own, and that they may set their feet upon whatever path they choose...."; }; </v>
      </c>
      <c r="BF47" t="str">
        <f t="shared" si="46"/>
        <v xml:space="preserve">["SUMMARY"] = { ["EN"] = "Defeat 250 Hillmen in any area"; }; </v>
      </c>
      <c r="BG47" t="str">
        <f t="shared" si="47"/>
        <v/>
      </c>
      <c r="BH47" t="str">
        <f t="shared" si="48"/>
        <v/>
      </c>
      <c r="BI47" t="str">
        <f t="shared" si="49"/>
        <v/>
      </c>
      <c r="BJ47" t="str">
        <f t="shared" si="19"/>
        <v>};</v>
      </c>
    </row>
    <row r="48" spans="1:62" x14ac:dyDescent="0.25">
      <c r="A48">
        <v>1879073512</v>
      </c>
      <c r="B48">
        <v>45</v>
      </c>
      <c r="C48" t="s">
        <v>614</v>
      </c>
      <c r="D48" t="s">
        <v>31</v>
      </c>
      <c r="E48" t="s">
        <v>607</v>
      </c>
      <c r="F48" t="s">
        <v>29</v>
      </c>
      <c r="N48">
        <v>5</v>
      </c>
      <c r="Q48" t="s">
        <v>622</v>
      </c>
      <c r="R48" t="s">
        <v>627</v>
      </c>
      <c r="S48">
        <v>1</v>
      </c>
      <c r="T48">
        <v>29</v>
      </c>
      <c r="X48" t="str">
        <f t="shared" si="20"/>
        <v xml:space="preserve"> [47] = {["ID"] = 1879073512; }; -- Enmity of the Hillmen (Man)</v>
      </c>
      <c r="Y48" s="1" t="str">
        <f t="shared" si="0"/>
        <v xml:space="preserve"> [47] = {["ID"] = 1879073512; ["SAVE_INDEX"] =  45; ["TYPE"] =  4; ["CRV"] = "Race";     ["SUBTYPE"] =  23;                                   ["VXP"] =    0; ["LP"] =  5; ["REP"] =     0; ["FACTION"] =  1; ["TIER"] = 1; ["MIN_LVL"] =  "29";                   ["NAME"] = { ["EN"] = "Enmity of the Hillmen"; }; ["LORE"] = { ["EN"] = "For many years there have been tribes of Men who have shunned the rule of Kings and the life of great cities and towns. While some of these might be called allies by the Men of Gondor or Rohan, far too often they fall under the sway of the Enemy, who plays upon their distrust of the great Kingdoms, or threatens them with hidden force, or sways them with false riches and power. Thus it has been that the Kingdoms of Middle-earth have often found themselves at war with the folk of the Hills when the Enemy rises -- and this age seems no exception."; }; ["SUMMARY"] = { ["EN"] = "Defeat 150 Hillmen in any area"; }; };</v>
      </c>
      <c r="Z48">
        <f t="shared" si="1"/>
        <v>47</v>
      </c>
      <c r="AA48" t="str">
        <f t="shared" si="21"/>
        <v xml:space="preserve"> [47] = {</v>
      </c>
      <c r="AB48" t="str">
        <f t="shared" si="22"/>
        <v xml:space="preserve">["ID"] = 1879073512; </v>
      </c>
      <c r="AC48" t="str">
        <f t="shared" si="23"/>
        <v xml:space="preserve">["ID"] = 1879073512; </v>
      </c>
      <c r="AD48" t="str">
        <f t="shared" si="24"/>
        <v/>
      </c>
      <c r="AE48" t="str">
        <f t="shared" si="25"/>
        <v xml:space="preserve"> (Man)</v>
      </c>
      <c r="AF48" s="1" t="str">
        <f t="shared" si="26"/>
        <v xml:space="preserve">["SAVE_INDEX"] =  45; </v>
      </c>
      <c r="AG48">
        <f>VLOOKUP(D48,Type!A$2:B$16,2,FALSE)</f>
        <v>4</v>
      </c>
      <c r="AH48" t="str">
        <f t="shared" si="27"/>
        <v xml:space="preserve">["TYPE"] =  4; </v>
      </c>
      <c r="AI48" t="str">
        <f t="shared" si="28"/>
        <v xml:space="preserve">["CRV"] = "Race";     </v>
      </c>
      <c r="AJ48" t="str">
        <f>IF(AND(F48="Class",NOT(ISBLANK(E48))),VLOOKUP(E48,Class!A$1:B$12,2,FALSE),"")</f>
        <v/>
      </c>
      <c r="AK48" t="str">
        <f>IF(AND(F48="Vocation",NOT(ISBLANK(E48))),VLOOKUP(E48,Vocation!A$1:B$8,2,FALSE),"")</f>
        <v/>
      </c>
      <c r="AL48">
        <f>IF(AND(F48="Race",NOT(ISBLANK(E48))),VLOOKUP(E48,Race!A$1:B$9,2,),"")</f>
        <v>23</v>
      </c>
      <c r="AM48" t="str">
        <f t="shared" si="29"/>
        <v xml:space="preserve"> 23</v>
      </c>
      <c r="AN48" t="str">
        <f t="shared" si="30"/>
        <v xml:space="preserve">["SUBTYPE"] =  23; </v>
      </c>
      <c r="AO48" t="str">
        <f>IF(NOT(ISBLANK(G48)),VLOOKUP(G48,Type!D$2:E$6,2,FALSE),"")</f>
        <v/>
      </c>
      <c r="AP48" t="str">
        <f t="shared" si="31"/>
        <v xml:space="preserve">            </v>
      </c>
      <c r="AQ48" t="str">
        <f t="shared" si="32"/>
        <v xml:space="preserve">                      </v>
      </c>
      <c r="AR48" t="str">
        <f t="shared" si="33"/>
        <v/>
      </c>
      <c r="AS48" t="str">
        <f t="shared" si="34"/>
        <v>0</v>
      </c>
      <c r="AT48" t="str">
        <f t="shared" si="35"/>
        <v xml:space="preserve">["VXP"] =    0; </v>
      </c>
      <c r="AU48" t="str">
        <f t="shared" si="36"/>
        <v>5</v>
      </c>
      <c r="AV48" t="str">
        <f t="shared" si="37"/>
        <v xml:space="preserve">["LP"] =  5; </v>
      </c>
      <c r="AW48" t="str">
        <f t="shared" si="38"/>
        <v>0</v>
      </c>
      <c r="AX48" t="str">
        <f t="shared" si="39"/>
        <v xml:space="preserve">["REP"] =     0; </v>
      </c>
      <c r="AY48">
        <f>IF(LEN(P48)&gt;0,VLOOKUP(P48,Faction!A$2:B$77,2,FALSE),1)</f>
        <v>1</v>
      </c>
      <c r="AZ48" t="str">
        <f t="shared" si="40"/>
        <v xml:space="preserve">["FACTION"] =  1; </v>
      </c>
      <c r="BA48" t="str">
        <f t="shared" si="41"/>
        <v xml:space="preserve">["TIER"] = 1; </v>
      </c>
      <c r="BB48" t="str">
        <f t="shared" si="42"/>
        <v xml:space="preserve">["MIN_LVL"] =  "29"; </v>
      </c>
      <c r="BC48" t="str">
        <f t="shared" si="43"/>
        <v xml:space="preserve">                  </v>
      </c>
      <c r="BD48" t="str">
        <f t="shared" si="44"/>
        <v xml:space="preserve">["NAME"] = { ["EN"] = "Enmity of the Hillmen"; }; </v>
      </c>
      <c r="BE48" t="str">
        <f t="shared" si="45"/>
        <v xml:space="preserve">["LORE"] = { ["EN"] = "For many years there have been tribes of Men who have shunned the rule of Kings and the life of great cities and towns. While some of these might be called allies by the Men of Gondor or Rohan, far too often they fall under the sway of the Enemy, who plays upon their distrust of the great Kingdoms, or threatens them with hidden force, or sways them with false riches and power. Thus it has been that the Kingdoms of Middle-earth have often found themselves at war with the folk of the Hills when the Enemy rises -- and this age seems no exception."; }; </v>
      </c>
      <c r="BF48" t="str">
        <f t="shared" si="46"/>
        <v xml:space="preserve">["SUMMARY"] = { ["EN"] = "Defeat 150 Hillmen in any area"; }; </v>
      </c>
      <c r="BG48" t="str">
        <f t="shared" si="47"/>
        <v/>
      </c>
      <c r="BH48" t="str">
        <f t="shared" si="48"/>
        <v/>
      </c>
      <c r="BI48" t="str">
        <f t="shared" si="49"/>
        <v/>
      </c>
      <c r="BJ48" t="str">
        <f t="shared" si="19"/>
        <v>};</v>
      </c>
    </row>
    <row r="49" spans="1:62" x14ac:dyDescent="0.25">
      <c r="A49">
        <v>1879391259</v>
      </c>
      <c r="B49">
        <v>234</v>
      </c>
      <c r="C49" t="s">
        <v>2292</v>
      </c>
      <c r="D49" t="s">
        <v>31</v>
      </c>
      <c r="E49" t="s">
        <v>2293</v>
      </c>
      <c r="F49" t="s">
        <v>29</v>
      </c>
      <c r="N49">
        <v>10</v>
      </c>
      <c r="Q49" t="s">
        <v>2294</v>
      </c>
      <c r="R49" t="s">
        <v>2295</v>
      </c>
      <c r="S49">
        <v>0</v>
      </c>
      <c r="T49">
        <v>35</v>
      </c>
      <c r="X49" t="str">
        <f t="shared" si="20"/>
        <v xml:space="preserve"> [48] = {["ID"] = 1879391259; }; -- Enmity of the Cultists III (Stout-axe)</v>
      </c>
      <c r="Y49" s="1" t="str">
        <f t="shared" si="0"/>
        <v xml:space="preserve"> [48] = {["ID"] = 1879391259; ["SAVE_INDEX"] = 234; ["TYPE"] =  4; ["CRV"] = "Race";     ["SUBTYPE"] = 120;                                   ["VXP"] =    0; ["LP"] = 10; ["REP"] =     0; ["FACTION"] =  1; ["TIER"] = 0; ["MIN_LVL"] =  "35";                   ["NAME"] = { ["EN"] = "Enmity of the Cultists III"; }; ["LORE"]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["SUMMARY"] = { ["EN"] = "Defeat 300 cultists sworn to the Dark Lord"; }; };</v>
      </c>
      <c r="Z49">
        <f t="shared" si="1"/>
        <v>48</v>
      </c>
      <c r="AA49" t="str">
        <f t="shared" si="21"/>
        <v xml:space="preserve"> [48] = {</v>
      </c>
      <c r="AB49" t="str">
        <f t="shared" si="22"/>
        <v xml:space="preserve">["ID"] = 1879391259; </v>
      </c>
      <c r="AC49" t="str">
        <f t="shared" si="23"/>
        <v xml:space="preserve">["ID"] = 1879391259; </v>
      </c>
      <c r="AD49" t="str">
        <f t="shared" si="24"/>
        <v/>
      </c>
      <c r="AE49" t="str">
        <f t="shared" si="25"/>
        <v xml:space="preserve"> (Stout-axe)</v>
      </c>
      <c r="AF49" s="1" t="str">
        <f t="shared" si="26"/>
        <v xml:space="preserve">["SAVE_INDEX"] = 234; </v>
      </c>
      <c r="AG49">
        <f>VLOOKUP(D49,Type!A$2:B$16,2,FALSE)</f>
        <v>4</v>
      </c>
      <c r="AH49" t="str">
        <f t="shared" si="27"/>
        <v xml:space="preserve">["TYPE"] =  4; </v>
      </c>
      <c r="AI49" t="str">
        <f t="shared" si="28"/>
        <v xml:space="preserve">["CRV"] = "Race";     </v>
      </c>
      <c r="AJ49" t="str">
        <f>IF(AND(F49="Class",NOT(ISBLANK(E49))),VLOOKUP(E49,Class!A$1:B$12,2,FALSE),"")</f>
        <v/>
      </c>
      <c r="AK49" t="str">
        <f>IF(AND(F49="Vocation",NOT(ISBLANK(E49))),VLOOKUP(E49,Vocation!A$1:B$8,2,FALSE),"")</f>
        <v/>
      </c>
      <c r="AL49">
        <f>IF(AND(F49="Race",NOT(ISBLANK(E49))),VLOOKUP(E49,Race!A$1:B$9,2,),"")</f>
        <v>120</v>
      </c>
      <c r="AM49" t="str">
        <f t="shared" si="29"/>
        <v>120</v>
      </c>
      <c r="AN49" t="str">
        <f t="shared" si="30"/>
        <v xml:space="preserve">["SUBTYPE"] = 120; </v>
      </c>
      <c r="AO49" t="str">
        <f>IF(NOT(ISBLANK(G49)),VLOOKUP(G49,Type!D$2:E$6,2,FALSE),"")</f>
        <v/>
      </c>
      <c r="AP49" t="str">
        <f t="shared" si="31"/>
        <v xml:space="preserve">            </v>
      </c>
      <c r="AQ49" t="str">
        <f t="shared" si="32"/>
        <v xml:space="preserve">                      </v>
      </c>
      <c r="AR49" t="str">
        <f t="shared" si="33"/>
        <v/>
      </c>
      <c r="AS49" t="str">
        <f t="shared" si="34"/>
        <v>0</v>
      </c>
      <c r="AT49" t="str">
        <f t="shared" si="35"/>
        <v xml:space="preserve">["VXP"] =    0; </v>
      </c>
      <c r="AU49" t="str">
        <f t="shared" si="36"/>
        <v>10</v>
      </c>
      <c r="AV49" t="str">
        <f t="shared" si="37"/>
        <v xml:space="preserve">["LP"] = 10; </v>
      </c>
      <c r="AW49" t="str">
        <f t="shared" si="38"/>
        <v>0</v>
      </c>
      <c r="AX49" t="str">
        <f t="shared" si="39"/>
        <v xml:space="preserve">["REP"] =     0; </v>
      </c>
      <c r="AY49">
        <f>IF(LEN(P49)&gt;0,VLOOKUP(P49,Faction!A$2:B$77,2,FALSE),1)</f>
        <v>1</v>
      </c>
      <c r="AZ49" t="str">
        <f t="shared" si="40"/>
        <v xml:space="preserve">["FACTION"] =  1; </v>
      </c>
      <c r="BA49" t="str">
        <f t="shared" si="41"/>
        <v xml:space="preserve">["TIER"] = 0; </v>
      </c>
      <c r="BB49" t="str">
        <f t="shared" si="42"/>
        <v xml:space="preserve">["MIN_LVL"] =  "35"; </v>
      </c>
      <c r="BC49" t="str">
        <f t="shared" si="43"/>
        <v xml:space="preserve">                  </v>
      </c>
      <c r="BD49" t="str">
        <f t="shared" si="44"/>
        <v xml:space="preserve">["NAME"] = { ["EN"] = "Enmity of the Cultists III"; }; </v>
      </c>
      <c r="BE49" t="str">
        <f t="shared" si="45"/>
        <v xml:space="preserve">["LORE"]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v>
      </c>
      <c r="BF49" t="str">
        <f t="shared" si="46"/>
        <v xml:space="preserve">["SUMMARY"] = { ["EN"] = "Defeat 300 cultists sworn to the Dark Lord"; }; </v>
      </c>
      <c r="BG49" t="str">
        <f t="shared" si="47"/>
        <v/>
      </c>
      <c r="BH49" t="str">
        <f t="shared" si="48"/>
        <v/>
      </c>
      <c r="BI49" t="str">
        <f t="shared" si="49"/>
        <v/>
      </c>
      <c r="BJ49" t="str">
        <f t="shared" si="19"/>
        <v>};</v>
      </c>
    </row>
    <row r="50" spans="1:62" x14ac:dyDescent="0.25">
      <c r="A50">
        <v>1879391258</v>
      </c>
      <c r="B50">
        <v>235</v>
      </c>
      <c r="C50" t="s">
        <v>2296</v>
      </c>
      <c r="D50" t="s">
        <v>31</v>
      </c>
      <c r="E50" t="s">
        <v>2293</v>
      </c>
      <c r="F50" t="s">
        <v>29</v>
      </c>
      <c r="N50">
        <v>10</v>
      </c>
      <c r="Q50" t="s">
        <v>2297</v>
      </c>
      <c r="R50" t="s">
        <v>2295</v>
      </c>
      <c r="S50">
        <v>1</v>
      </c>
      <c r="T50">
        <v>35</v>
      </c>
      <c r="X50" t="str">
        <f t="shared" si="20"/>
        <v xml:space="preserve"> [49] = {["ID"] = 1879391258; }; -- Enmity of the Cultists II (Stout-axe)</v>
      </c>
      <c r="Y50" s="1" t="str">
        <f t="shared" si="0"/>
        <v xml:space="preserve"> [49] = {["ID"] = 1879391258; ["SAVE_INDEX"] = 235; ["TYPE"] =  4; ["CRV"] = "Race";     ["SUBTYPE"] = 120;                                   ["VXP"] =    0; ["LP"] = 10; ["REP"] =     0; ["FACTION"] =  1; ["TIER"] = 1; ["MIN_LVL"] =  "35";                   ["NAME"] = { ["EN"] = "Enmity of the Cultists II"; }; ["LORE"]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["SUMMARY"] = { ["EN"] = "Defeat 200 cultists sworn to the Dark Lord"; }; };</v>
      </c>
      <c r="Z50">
        <f t="shared" si="1"/>
        <v>49</v>
      </c>
      <c r="AA50" t="str">
        <f t="shared" si="21"/>
        <v xml:space="preserve"> [49] = {</v>
      </c>
      <c r="AB50" t="str">
        <f t="shared" si="22"/>
        <v xml:space="preserve">["ID"] = 1879391258; </v>
      </c>
      <c r="AC50" t="str">
        <f t="shared" si="23"/>
        <v xml:space="preserve">["ID"] = 1879391258; </v>
      </c>
      <c r="AD50" t="str">
        <f t="shared" si="24"/>
        <v/>
      </c>
      <c r="AE50" t="str">
        <f t="shared" si="25"/>
        <v xml:space="preserve"> (Stout-axe)</v>
      </c>
      <c r="AF50" s="1" t="str">
        <f t="shared" si="26"/>
        <v xml:space="preserve">["SAVE_INDEX"] = 235; </v>
      </c>
      <c r="AG50">
        <f>VLOOKUP(D50,Type!A$2:B$16,2,FALSE)</f>
        <v>4</v>
      </c>
      <c r="AH50" t="str">
        <f t="shared" si="27"/>
        <v xml:space="preserve">["TYPE"] =  4; </v>
      </c>
      <c r="AI50" t="str">
        <f t="shared" si="28"/>
        <v xml:space="preserve">["CRV"] = "Race";     </v>
      </c>
      <c r="AJ50" t="str">
        <f>IF(AND(F50="Class",NOT(ISBLANK(E50))),VLOOKUP(E50,Class!A$1:B$12,2,FALSE),"")</f>
        <v/>
      </c>
      <c r="AK50" t="str">
        <f>IF(AND(F50="Vocation",NOT(ISBLANK(E50))),VLOOKUP(E50,Vocation!A$1:B$8,2,FALSE),"")</f>
        <v/>
      </c>
      <c r="AL50">
        <f>IF(AND(F50="Race",NOT(ISBLANK(E50))),VLOOKUP(E50,Race!A$1:B$9,2,),"")</f>
        <v>120</v>
      </c>
      <c r="AM50" t="str">
        <f t="shared" si="29"/>
        <v>120</v>
      </c>
      <c r="AN50" t="str">
        <f t="shared" si="30"/>
        <v xml:space="preserve">["SUBTYPE"] = 120; </v>
      </c>
      <c r="AO50" t="str">
        <f>IF(NOT(ISBLANK(G50)),VLOOKUP(G50,Type!D$2:E$6,2,FALSE),"")</f>
        <v/>
      </c>
      <c r="AP50" t="str">
        <f t="shared" si="31"/>
        <v xml:space="preserve">            </v>
      </c>
      <c r="AQ50" t="str">
        <f t="shared" si="32"/>
        <v xml:space="preserve">                      </v>
      </c>
      <c r="AR50" t="str">
        <f t="shared" si="33"/>
        <v/>
      </c>
      <c r="AS50" t="str">
        <f t="shared" si="34"/>
        <v>0</v>
      </c>
      <c r="AT50" t="str">
        <f t="shared" si="35"/>
        <v xml:space="preserve">["VXP"] =    0; </v>
      </c>
      <c r="AU50" t="str">
        <f t="shared" si="36"/>
        <v>10</v>
      </c>
      <c r="AV50" t="str">
        <f t="shared" si="37"/>
        <v xml:space="preserve">["LP"] = 10; </v>
      </c>
      <c r="AW50" t="str">
        <f t="shared" si="38"/>
        <v>0</v>
      </c>
      <c r="AX50" t="str">
        <f t="shared" si="39"/>
        <v xml:space="preserve">["REP"] =     0; </v>
      </c>
      <c r="AY50">
        <f>IF(LEN(P50)&gt;0,VLOOKUP(P50,Faction!A$2:B$77,2,FALSE),1)</f>
        <v>1</v>
      </c>
      <c r="AZ50" t="str">
        <f t="shared" si="40"/>
        <v xml:space="preserve">["FACTION"] =  1; </v>
      </c>
      <c r="BA50" t="str">
        <f t="shared" si="41"/>
        <v xml:space="preserve">["TIER"] = 1; </v>
      </c>
      <c r="BB50" t="str">
        <f t="shared" si="42"/>
        <v xml:space="preserve">["MIN_LVL"] =  "35"; </v>
      </c>
      <c r="BC50" t="str">
        <f t="shared" si="43"/>
        <v xml:space="preserve">                  </v>
      </c>
      <c r="BD50" t="str">
        <f t="shared" si="44"/>
        <v xml:space="preserve">["NAME"] = { ["EN"] = "Enmity of the Cultists II"; }; </v>
      </c>
      <c r="BE50" t="str">
        <f t="shared" si="45"/>
        <v xml:space="preserve">["LORE"]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v>
      </c>
      <c r="BF50" t="str">
        <f t="shared" si="46"/>
        <v xml:space="preserve">["SUMMARY"] = { ["EN"] = "Defeat 200 cultists sworn to the Dark Lord"; }; </v>
      </c>
      <c r="BG50" t="str">
        <f t="shared" si="47"/>
        <v/>
      </c>
      <c r="BH50" t="str">
        <f t="shared" si="48"/>
        <v/>
      </c>
      <c r="BI50" t="str">
        <f t="shared" si="49"/>
        <v/>
      </c>
      <c r="BJ50" t="str">
        <f t="shared" si="19"/>
        <v>};</v>
      </c>
    </row>
    <row r="51" spans="1:62" x14ac:dyDescent="0.25">
      <c r="A51">
        <v>1879391257</v>
      </c>
      <c r="B51">
        <v>236</v>
      </c>
      <c r="C51" t="s">
        <v>2298</v>
      </c>
      <c r="D51" t="s">
        <v>31</v>
      </c>
      <c r="E51" t="s">
        <v>2293</v>
      </c>
      <c r="F51" t="s">
        <v>29</v>
      </c>
      <c r="N51">
        <v>5</v>
      </c>
      <c r="Q51" t="s">
        <v>2299</v>
      </c>
      <c r="R51" t="s">
        <v>2295</v>
      </c>
      <c r="S51">
        <v>2</v>
      </c>
      <c r="T51">
        <v>29</v>
      </c>
      <c r="X51" t="str">
        <f t="shared" si="20"/>
        <v xml:space="preserve"> [50] = {["ID"] = 1879391257; }; -- Enmity of the Cultists (Stout-axe)</v>
      </c>
      <c r="Y51" s="1" t="str">
        <f t="shared" si="0"/>
        <v xml:space="preserve"> [50] = {["ID"] = 1879391257; ["SAVE_INDEX"] = 236; ["TYPE"] =  4; ["CRV"] = "Race";     ["SUBTYPE"] = 120;                                   ["VXP"] =    0; ["LP"] =  5; ["REP"] =     0; ["FACTION"] =  1; ["TIER"] = 2; ["MIN_LVL"] =  "29";                   ["NAME"] = { ["EN"] = "Enmity of the Cultists"; }; ["LORE"]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["SUMMARY"] = { ["EN"] = "Defeat 100 cultists sworn to the Dark Lord"; }; };</v>
      </c>
      <c r="Z51">
        <f t="shared" si="1"/>
        <v>50</v>
      </c>
      <c r="AA51" t="str">
        <f t="shared" si="21"/>
        <v xml:space="preserve"> [50] = {</v>
      </c>
      <c r="AB51" t="str">
        <f t="shared" si="22"/>
        <v xml:space="preserve">["ID"] = 1879391257; </v>
      </c>
      <c r="AC51" t="str">
        <f t="shared" si="23"/>
        <v xml:space="preserve">["ID"] = 1879391257; </v>
      </c>
      <c r="AD51" t="str">
        <f t="shared" si="24"/>
        <v/>
      </c>
      <c r="AE51" t="str">
        <f t="shared" si="25"/>
        <v xml:space="preserve"> (Stout-axe)</v>
      </c>
      <c r="AF51" s="1" t="str">
        <f t="shared" si="26"/>
        <v xml:space="preserve">["SAVE_INDEX"] = 236; </v>
      </c>
      <c r="AG51">
        <f>VLOOKUP(D51,Type!A$2:B$16,2,FALSE)</f>
        <v>4</v>
      </c>
      <c r="AH51" t="str">
        <f t="shared" si="27"/>
        <v xml:space="preserve">["TYPE"] =  4; </v>
      </c>
      <c r="AI51" t="str">
        <f t="shared" si="28"/>
        <v xml:space="preserve">["CRV"] = "Race";     </v>
      </c>
      <c r="AJ51" t="str">
        <f>IF(AND(F51="Class",NOT(ISBLANK(E51))),VLOOKUP(E51,Class!A$1:B$12,2,FALSE),"")</f>
        <v/>
      </c>
      <c r="AK51" t="str">
        <f>IF(AND(F51="Vocation",NOT(ISBLANK(E51))),VLOOKUP(E51,Vocation!A$1:B$8,2,FALSE),"")</f>
        <v/>
      </c>
      <c r="AL51">
        <f>IF(AND(F51="Race",NOT(ISBLANK(E51))),VLOOKUP(E51,Race!A$1:B$9,2,),"")</f>
        <v>120</v>
      </c>
      <c r="AM51" t="str">
        <f t="shared" si="29"/>
        <v>120</v>
      </c>
      <c r="AN51" t="str">
        <f t="shared" si="30"/>
        <v xml:space="preserve">["SUBTYPE"] = 120; </v>
      </c>
      <c r="AO51" t="str">
        <f>IF(NOT(ISBLANK(G51)),VLOOKUP(G51,Type!D$2:E$6,2,FALSE),"")</f>
        <v/>
      </c>
      <c r="AP51" t="str">
        <f t="shared" si="31"/>
        <v xml:space="preserve">            </v>
      </c>
      <c r="AQ51" t="str">
        <f t="shared" si="32"/>
        <v xml:space="preserve">                      </v>
      </c>
      <c r="AR51" t="str">
        <f t="shared" si="33"/>
        <v/>
      </c>
      <c r="AS51" t="str">
        <f t="shared" si="34"/>
        <v>0</v>
      </c>
      <c r="AT51" t="str">
        <f t="shared" si="35"/>
        <v xml:space="preserve">["VXP"] =    0; </v>
      </c>
      <c r="AU51" t="str">
        <f t="shared" si="36"/>
        <v>5</v>
      </c>
      <c r="AV51" t="str">
        <f t="shared" si="37"/>
        <v xml:space="preserve">["LP"] =  5; </v>
      </c>
      <c r="AW51" t="str">
        <f t="shared" si="38"/>
        <v>0</v>
      </c>
      <c r="AX51" t="str">
        <f t="shared" si="39"/>
        <v xml:space="preserve">["REP"] =     0; </v>
      </c>
      <c r="AY51">
        <f>IF(LEN(P51)&gt;0,VLOOKUP(P51,Faction!A$2:B$77,2,FALSE),1)</f>
        <v>1</v>
      </c>
      <c r="AZ51" t="str">
        <f t="shared" si="40"/>
        <v xml:space="preserve">["FACTION"] =  1; </v>
      </c>
      <c r="BA51" t="str">
        <f t="shared" si="41"/>
        <v xml:space="preserve">["TIER"] = 2; </v>
      </c>
      <c r="BB51" t="str">
        <f t="shared" si="42"/>
        <v xml:space="preserve">["MIN_LVL"] =  "29"; </v>
      </c>
      <c r="BC51" t="str">
        <f t="shared" si="43"/>
        <v xml:space="preserve">                  </v>
      </c>
      <c r="BD51" t="str">
        <f t="shared" si="44"/>
        <v xml:space="preserve">["NAME"] = { ["EN"] = "Enmity of the Cultists"; }; </v>
      </c>
      <c r="BE51" t="str">
        <f t="shared" si="45"/>
        <v xml:space="preserve">["LORE"] = { ["EN"] = "Throughout the history of Middle-earth, there have been Men who have shunned the rule of Kings and forsaken their own heritage. Far too often they fall under the sway of the Dark Lord, who plays upon their distrust of the great Kingdoms, threatens them with hidden force, or sways them with false riches and power. However, there are some Men who freely offer themselves into his service and swear unerring loyalty to the Dark Lord."; }; </v>
      </c>
      <c r="BF51" t="str">
        <f t="shared" si="46"/>
        <v xml:space="preserve">["SUMMARY"] = { ["EN"] = "Defeat 100 cultists sworn to the Dark Lord"; }; </v>
      </c>
      <c r="BG51" t="str">
        <f t="shared" si="47"/>
        <v/>
      </c>
      <c r="BH51" t="str">
        <f t="shared" si="48"/>
        <v/>
      </c>
      <c r="BI51" t="str">
        <f t="shared" si="49"/>
        <v/>
      </c>
      <c r="BJ51" t="str">
        <f t="shared" si="19"/>
        <v>};</v>
      </c>
    </row>
    <row r="52" spans="1:62" x14ac:dyDescent="0.25">
      <c r="A52">
        <v>1879391038</v>
      </c>
      <c r="B52">
        <v>237</v>
      </c>
      <c r="C52" t="s">
        <v>537</v>
      </c>
      <c r="D52" t="s">
        <v>31</v>
      </c>
      <c r="E52" t="s">
        <v>2293</v>
      </c>
      <c r="F52" t="s">
        <v>29</v>
      </c>
      <c r="N52">
        <v>5</v>
      </c>
      <c r="Q52" t="s">
        <v>2302</v>
      </c>
      <c r="R52" t="s">
        <v>2301</v>
      </c>
      <c r="S52">
        <v>0</v>
      </c>
      <c r="T52">
        <v>38</v>
      </c>
      <c r="X52" t="str">
        <f t="shared" si="20"/>
        <v xml:space="preserve"> [51] = {["ID"] = 1879391038; }; -- Enmity of the Orcs II (Stout-axe)</v>
      </c>
      <c r="Y52" s="1" t="str">
        <f t="shared" si="0"/>
        <v xml:space="preserve"> [51] = {["ID"] = 1879391038; ["SAVE_INDEX"] = 237; ["TYPE"] =  4; ["CRV"] = "Race";     ["SUBTYPE"] = 120;                                   ["VXP"] =    0; ["LP"] =  5; ["REP"] =     0; ["FACTION"] =  1; ["TIER"] = 0; ["MIN_LVL"] =  "38";                   ["NAME"] = { ["EN"] = "Enmity of the Orcs II"; }; ["LORE"] = { ["EN"] = "During their thralldom in Barad-dûr, the Stout-axes were held to be lesser than even the lowliest Orc. Even as the Stout-axes endured the cruelty of the Enemy's servants, the old hatreds between dwarves and Orcs were not forgotten."; }; ["SUMMARY"] = { ["EN"] = "Defeat 150 Orcs"; }; };</v>
      </c>
      <c r="Z52">
        <f t="shared" si="1"/>
        <v>51</v>
      </c>
      <c r="AA52" t="str">
        <f t="shared" si="21"/>
        <v xml:space="preserve"> [51] = {</v>
      </c>
      <c r="AB52" t="str">
        <f t="shared" si="22"/>
        <v xml:space="preserve">["ID"] = 1879391038; </v>
      </c>
      <c r="AC52" t="str">
        <f t="shared" si="23"/>
        <v xml:space="preserve">["ID"] = 1879391038; </v>
      </c>
      <c r="AD52" t="str">
        <f t="shared" si="24"/>
        <v/>
      </c>
      <c r="AE52" t="str">
        <f t="shared" si="25"/>
        <v xml:space="preserve"> (Stout-axe)</v>
      </c>
      <c r="AF52" s="1" t="str">
        <f t="shared" si="26"/>
        <v xml:space="preserve">["SAVE_INDEX"] = 237; </v>
      </c>
      <c r="AG52">
        <f>VLOOKUP(D52,Type!A$2:B$16,2,FALSE)</f>
        <v>4</v>
      </c>
      <c r="AH52" t="str">
        <f t="shared" si="27"/>
        <v xml:space="preserve">["TYPE"] =  4; </v>
      </c>
      <c r="AI52" t="str">
        <f t="shared" si="28"/>
        <v xml:space="preserve">["CRV"] = "Race";     </v>
      </c>
      <c r="AJ52" t="str">
        <f>IF(AND(F52="Class",NOT(ISBLANK(E52))),VLOOKUP(E52,Class!A$1:B$12,2,FALSE),"")</f>
        <v/>
      </c>
      <c r="AK52" t="str">
        <f>IF(AND(F52="Vocation",NOT(ISBLANK(E52))),VLOOKUP(E52,Vocation!A$1:B$8,2,FALSE),"")</f>
        <v/>
      </c>
      <c r="AL52">
        <f>IF(AND(F52="Race",NOT(ISBLANK(E52))),VLOOKUP(E52,Race!A$1:B$9,2,),"")</f>
        <v>120</v>
      </c>
      <c r="AM52" t="str">
        <f t="shared" si="29"/>
        <v>120</v>
      </c>
      <c r="AN52" t="str">
        <f t="shared" si="30"/>
        <v xml:space="preserve">["SUBTYPE"] = 120; </v>
      </c>
      <c r="AO52" t="str">
        <f>IF(NOT(ISBLANK(G52)),VLOOKUP(G52,Type!D$2:E$6,2,FALSE),"")</f>
        <v/>
      </c>
      <c r="AP52" t="str">
        <f t="shared" si="31"/>
        <v xml:space="preserve">            </v>
      </c>
      <c r="AQ52" t="str">
        <f t="shared" si="32"/>
        <v xml:space="preserve">                      </v>
      </c>
      <c r="AR52" t="str">
        <f t="shared" si="33"/>
        <v/>
      </c>
      <c r="AS52" t="str">
        <f t="shared" si="34"/>
        <v>0</v>
      </c>
      <c r="AT52" t="str">
        <f t="shared" si="35"/>
        <v xml:space="preserve">["VXP"] =    0; </v>
      </c>
      <c r="AU52" t="str">
        <f t="shared" si="36"/>
        <v>5</v>
      </c>
      <c r="AV52" t="str">
        <f t="shared" si="37"/>
        <v xml:space="preserve">["LP"] =  5; </v>
      </c>
      <c r="AW52" t="str">
        <f t="shared" si="38"/>
        <v>0</v>
      </c>
      <c r="AX52" t="str">
        <f t="shared" si="39"/>
        <v xml:space="preserve">["REP"] =     0; </v>
      </c>
      <c r="AY52">
        <f>IF(LEN(P52)&gt;0,VLOOKUP(P52,Faction!A$2:B$77,2,FALSE),1)</f>
        <v>1</v>
      </c>
      <c r="AZ52" t="str">
        <f t="shared" si="40"/>
        <v xml:space="preserve">["FACTION"] =  1; </v>
      </c>
      <c r="BA52" t="str">
        <f t="shared" si="41"/>
        <v xml:space="preserve">["TIER"] = 0; </v>
      </c>
      <c r="BB52" t="str">
        <f t="shared" si="42"/>
        <v xml:space="preserve">["MIN_LVL"] =  "38"; </v>
      </c>
      <c r="BC52" t="str">
        <f t="shared" si="43"/>
        <v xml:space="preserve">                  </v>
      </c>
      <c r="BD52" t="str">
        <f t="shared" si="44"/>
        <v xml:space="preserve">["NAME"] = { ["EN"] = "Enmity of the Orcs II"; }; </v>
      </c>
      <c r="BE52" t="str">
        <f t="shared" si="45"/>
        <v xml:space="preserve">["LORE"] = { ["EN"] = "During their thralldom in Barad-dûr, the Stout-axes were held to be lesser than even the lowliest Orc. Even as the Stout-axes endured the cruelty of the Enemy's servants, the old hatreds between dwarves and Orcs were not forgotten."; }; </v>
      </c>
      <c r="BF52" t="str">
        <f t="shared" si="46"/>
        <v xml:space="preserve">["SUMMARY"] = { ["EN"] = "Defeat 150 Orcs"; }; </v>
      </c>
      <c r="BG52" t="str">
        <f t="shared" si="47"/>
        <v/>
      </c>
      <c r="BH52" t="str">
        <f t="shared" si="48"/>
        <v/>
      </c>
      <c r="BI52" t="str">
        <f t="shared" si="49"/>
        <v/>
      </c>
      <c r="BJ52" t="str">
        <f t="shared" si="19"/>
        <v>};</v>
      </c>
    </row>
    <row r="53" spans="1:62" x14ac:dyDescent="0.25">
      <c r="A53">
        <v>1879391037</v>
      </c>
      <c r="B53">
        <v>238</v>
      </c>
      <c r="C53" t="s">
        <v>536</v>
      </c>
      <c r="D53" t="s">
        <v>31</v>
      </c>
      <c r="E53" t="s">
        <v>2293</v>
      </c>
      <c r="F53" t="s">
        <v>29</v>
      </c>
      <c r="N53">
        <v>5</v>
      </c>
      <c r="Q53" t="s">
        <v>2303</v>
      </c>
      <c r="R53" t="s">
        <v>2301</v>
      </c>
      <c r="S53">
        <v>1</v>
      </c>
      <c r="T53">
        <v>35</v>
      </c>
      <c r="X53" t="str">
        <f t="shared" si="20"/>
        <v xml:space="preserve"> [52] = {["ID"] = 1879391037; }; -- Enmity of the Orcs (Stout-axe)</v>
      </c>
      <c r="Y53" s="1" t="str">
        <f t="shared" si="0"/>
        <v xml:space="preserve"> [52] = {["ID"] = 1879391037; ["SAVE_INDEX"] = 238; ["TYPE"] =  4; ["CRV"] = "Race";     ["SUBTYPE"] = 120;                                   ["VXP"] =    0; ["LP"] =  5; ["REP"] =     0; ["FACTION"] =  1; ["TIER"] = 1; ["MIN_LVL"] =  "35";                   ["NAME"] = { ["EN"] = "Enmity of the Orcs"; }; ["LORE"] = { ["EN"] = "During their thralldom in Barad-dûr, the Stout-axes were held to be lesser than even the lowliest Orc. Even as the Stout-axes endured the cruelty of the Enemy's servants, the old hatreds between dwarves and Orcs were not forgotten."; }; ["SUMMARY"] = { ["EN"] = "Defeat 50 Orcs"; }; };</v>
      </c>
      <c r="Z53">
        <f t="shared" si="1"/>
        <v>52</v>
      </c>
      <c r="AA53" t="str">
        <f t="shared" si="21"/>
        <v xml:space="preserve"> [52] = {</v>
      </c>
      <c r="AB53" t="str">
        <f t="shared" si="22"/>
        <v xml:space="preserve">["ID"] = 1879391037; </v>
      </c>
      <c r="AC53" t="str">
        <f t="shared" si="23"/>
        <v xml:space="preserve">["ID"] = 1879391037; </v>
      </c>
      <c r="AD53" t="str">
        <f t="shared" si="24"/>
        <v/>
      </c>
      <c r="AE53" t="str">
        <f t="shared" si="25"/>
        <v xml:space="preserve"> (Stout-axe)</v>
      </c>
      <c r="AF53" s="1" t="str">
        <f t="shared" si="26"/>
        <v xml:space="preserve">["SAVE_INDEX"] = 238; </v>
      </c>
      <c r="AG53">
        <f>VLOOKUP(D53,Type!A$2:B$16,2,FALSE)</f>
        <v>4</v>
      </c>
      <c r="AH53" t="str">
        <f t="shared" si="27"/>
        <v xml:space="preserve">["TYPE"] =  4; </v>
      </c>
      <c r="AI53" t="str">
        <f t="shared" si="28"/>
        <v xml:space="preserve">["CRV"] = "Race";     </v>
      </c>
      <c r="AJ53" t="str">
        <f>IF(AND(F53="Class",NOT(ISBLANK(E53))),VLOOKUP(E53,Class!A$1:B$12,2,FALSE),"")</f>
        <v/>
      </c>
      <c r="AK53" t="str">
        <f>IF(AND(F53="Vocation",NOT(ISBLANK(E53))),VLOOKUP(E53,Vocation!A$1:B$8,2,FALSE),"")</f>
        <v/>
      </c>
      <c r="AL53">
        <f>IF(AND(F53="Race",NOT(ISBLANK(E53))),VLOOKUP(E53,Race!A$1:B$9,2,),"")</f>
        <v>120</v>
      </c>
      <c r="AM53" t="str">
        <f t="shared" si="29"/>
        <v>120</v>
      </c>
      <c r="AN53" t="str">
        <f t="shared" si="30"/>
        <v xml:space="preserve">["SUBTYPE"] = 120; </v>
      </c>
      <c r="AO53" t="str">
        <f>IF(NOT(ISBLANK(G53)),VLOOKUP(G53,Type!D$2:E$6,2,FALSE),"")</f>
        <v/>
      </c>
      <c r="AP53" t="str">
        <f t="shared" si="31"/>
        <v xml:space="preserve">            </v>
      </c>
      <c r="AQ53" t="str">
        <f t="shared" si="32"/>
        <v xml:space="preserve">                      </v>
      </c>
      <c r="AR53" t="str">
        <f t="shared" si="33"/>
        <v/>
      </c>
      <c r="AS53" t="str">
        <f t="shared" si="34"/>
        <v>0</v>
      </c>
      <c r="AT53" t="str">
        <f t="shared" si="35"/>
        <v xml:space="preserve">["VXP"] =    0; </v>
      </c>
      <c r="AU53" t="str">
        <f t="shared" si="36"/>
        <v>5</v>
      </c>
      <c r="AV53" t="str">
        <f t="shared" si="37"/>
        <v xml:space="preserve">["LP"] =  5; </v>
      </c>
      <c r="AW53" t="str">
        <f t="shared" si="38"/>
        <v>0</v>
      </c>
      <c r="AX53" t="str">
        <f t="shared" si="39"/>
        <v xml:space="preserve">["REP"] =     0; </v>
      </c>
      <c r="AY53">
        <f>IF(LEN(P53)&gt;0,VLOOKUP(P53,Faction!A$2:B$77,2,FALSE),1)</f>
        <v>1</v>
      </c>
      <c r="AZ53" t="str">
        <f t="shared" si="40"/>
        <v xml:space="preserve">["FACTION"] =  1; </v>
      </c>
      <c r="BA53" t="str">
        <f t="shared" si="41"/>
        <v xml:space="preserve">["TIER"] = 1; </v>
      </c>
      <c r="BB53" t="str">
        <f t="shared" si="42"/>
        <v xml:space="preserve">["MIN_LVL"] =  "35"; </v>
      </c>
      <c r="BC53" t="str">
        <f t="shared" si="43"/>
        <v xml:space="preserve">                  </v>
      </c>
      <c r="BD53" t="str">
        <f t="shared" si="44"/>
        <v xml:space="preserve">["NAME"] = { ["EN"] = "Enmity of the Orcs"; }; </v>
      </c>
      <c r="BE53" t="str">
        <f t="shared" si="45"/>
        <v xml:space="preserve">["LORE"] = { ["EN"] = "During their thralldom in Barad-dûr, the Stout-axes were held to be lesser than even the lowliest Orc. Even as the Stout-axes endured the cruelty of the Enemy's servants, the old hatreds between dwarves and Orcs were not forgotten."; }; </v>
      </c>
      <c r="BF53" t="str">
        <f t="shared" si="46"/>
        <v xml:space="preserve">["SUMMARY"] = { ["EN"] = "Defeat 50 Orcs"; }; </v>
      </c>
      <c r="BG53" t="str">
        <f t="shared" si="47"/>
        <v/>
      </c>
      <c r="BH53" t="str">
        <f t="shared" si="48"/>
        <v/>
      </c>
      <c r="BI53" t="str">
        <f t="shared" si="49"/>
        <v/>
      </c>
      <c r="BJ53" t="str">
        <f t="shared" si="19"/>
        <v>};</v>
      </c>
    </row>
    <row r="54" spans="1:62" x14ac:dyDescent="0.25">
      <c r="A54">
        <v>1879391255</v>
      </c>
      <c r="B54">
        <v>239</v>
      </c>
      <c r="C54" t="s">
        <v>2300</v>
      </c>
      <c r="D54" t="s">
        <v>30</v>
      </c>
      <c r="E54" t="s">
        <v>2293</v>
      </c>
      <c r="F54" t="s">
        <v>29</v>
      </c>
      <c r="N54">
        <v>5</v>
      </c>
      <c r="Q54" t="s">
        <v>2303</v>
      </c>
      <c r="R54" t="s">
        <v>2301</v>
      </c>
      <c r="S54">
        <v>1</v>
      </c>
      <c r="T54">
        <v>35</v>
      </c>
      <c r="X54" t="str">
        <f t="shared" ref="X54:X60" si="50">CONCATENATE(AA54,AC54,AD54,BJ54," -- ",C54,AE54)</f>
        <v xml:space="preserve"> [53] = {["ID"] = 1879391255; }; -- Guest of Thorin's Hall (Stout-axe)</v>
      </c>
      <c r="Y54" s="1" t="str">
        <f t="shared" ref="Y54:Y60" si="51">CONCATENATE(AA54,AB54,AF54,AH54,AI54,AN54,AP54,AQ54,AR54,AT54,AV54,AX54,AZ54,BA54,BB54,BC54,BD54,BE54,BF54,BG54,BH54,BI54,BJ54)</f>
        <v xml:space="preserve"> [53] = {["ID"] = 1879391255; ["SAVE_INDEX"] = 239; ["TYPE"] =  7; ["CRV"] = "Race";     ["SUBTYPE"] = 120;                                   ["VXP"] =    0; ["LP"] =  5; ["REP"] =     0; ["FACTION"] =  1; ["TIER"] = 1; ["MIN_LVL"] =  "35";                   ["NAME"] = { ["EN"] = "Guest of Thorin's Hall"; }; ["LORE"] = { ["EN"] = "During their thralldom in Barad-dûr, the Stout-axes were held to be lesser than even the lowliest Orc. Even as the Stout-axes endured the cruelty of the Enemy's servants, the old hatreds between dwarves and Orcs were not forgotten."; }; ["SUMMARY"] = { ["EN"] = "Defeat 50 Orcs"; }; };</v>
      </c>
      <c r="Z54">
        <f t="shared" si="1"/>
        <v>53</v>
      </c>
      <c r="AA54" t="str">
        <f t="shared" ref="AA54:AA60" si="52">CONCATENATE(REPT(" ",3-LEN(Z54)),"[",Z54,"] = {")</f>
        <v xml:space="preserve"> [53] = {</v>
      </c>
      <c r="AB54" t="str">
        <f t="shared" ref="AB54:AB60" si="53">IF(LEN(A54)&gt;0,CONCATENATE("[""ID""] = ",A54,"; "),"                     ")</f>
        <v xml:space="preserve">["ID"] = 1879391255; </v>
      </c>
      <c r="AC54" t="str">
        <f t="shared" ref="AC54:AC60" si="54">IF(LEN(A54)&gt;0,CONCATENATE("[""ID""] = ",A54,"; "),"")</f>
        <v xml:space="preserve">["ID"] = 1879391255; </v>
      </c>
      <c r="AD54" t="str">
        <f t="shared" ref="AD54:AD60" si="55">IF(LEN(V54)&gt;0,CONCATENATE("[""CAT_ID""] = ",V54,"; "),"")</f>
        <v/>
      </c>
      <c r="AE54" t="str">
        <f t="shared" ref="AE54:AE60" si="56">IF(LEN(E54)&gt;0,CONCATENATE(" (",E54,")"),IF(LEN(J54)&gt;0,CONCATENATE(" (",J54,")"),""))</f>
        <v xml:space="preserve"> (Stout-axe)</v>
      </c>
      <c r="AF54" s="1" t="str">
        <f t="shared" ref="AF54:AF60" si="57">IF(LEN(B54)&gt;0,CONCATENATE("[""SAVE_INDEX""] = ",REPT(" ",3-LEN(B54)),B54,"; "),"                      ")</f>
        <v xml:space="preserve">["SAVE_INDEX"] = 239; </v>
      </c>
      <c r="AG54">
        <f>VLOOKUP(D54,Type!A$2:B$16,2,FALSE)</f>
        <v>7</v>
      </c>
      <c r="AH54" t="str">
        <f t="shared" ref="AH54:AH60" si="58">CONCATENATE("[""TYPE""] = ",REPT(" ",2-LEN(AG54)),AG54,"; ")</f>
        <v xml:space="preserve">["TYPE"] =  7; </v>
      </c>
      <c r="AI54" t="str">
        <f t="shared" ref="AI54:AI60" si="59">IF(LEN(F54)&gt;0,CONCATENATE("[""CRV""] = ","""",F54,"""; ",REPT(" ",8-LEN(F54))),REPT(" ",22))</f>
        <v xml:space="preserve">["CRV"] = "Race";     </v>
      </c>
      <c r="AJ54" t="str">
        <f>IF(AND(F54="Class",NOT(ISBLANK(E54))),VLOOKUP(E54,Class!A$1:B$12,2,FALSE),"")</f>
        <v/>
      </c>
      <c r="AK54" t="str">
        <f>IF(AND(F54="Vocation",NOT(ISBLANK(E54))),VLOOKUP(E54,Vocation!A$1:B$8,2,FALSE),"")</f>
        <v/>
      </c>
      <c r="AL54">
        <f>IF(AND(F54="Race",NOT(ISBLANK(E54))),VLOOKUP(E54,Race!A$1:B$9,2,),"")</f>
        <v>120</v>
      </c>
      <c r="AM54" t="str">
        <f t="shared" ref="AM54:AM60" si="60">IF(
  LEN(AJ54)=0,
  IF(
    LEN(AK54)=0,
    IF(
      LEN(AL54)=0,
      "  0",
      CONCATENATE(REPT(" ",3-LEN(AL54)),AL54)
    ),
    CONCATENATE(REPT(" ",3-LEN(AK54)),AK54)
  ),
  CONCATENATE(REPT(" ",3-LEN(AJ54)),AJ54)
)</f>
        <v>120</v>
      </c>
      <c r="AN54" t="str">
        <f t="shared" ref="AN54:AN60" si="61">CONCATENATE("[""SUBTYPE""] = ",AM54,"; ")</f>
        <v xml:space="preserve">["SUBTYPE"] = 120; </v>
      </c>
      <c r="AO54" t="str">
        <f>IF(NOT(ISBLANK(G54)),VLOOKUP(G54,Type!D$2:E$6,2,FALSE),"")</f>
        <v/>
      </c>
      <c r="AP54" t="str">
        <f t="shared" ref="AP54:AP60" si="62">IF(NOT(ISBLANK(G54)),CONCATENATE("[""NA""] = ",AO54,"; "),"            ")</f>
        <v xml:space="preserve">            </v>
      </c>
      <c r="AQ54" t="str">
        <f t="shared" ref="AQ54:AQ60" si="63">IF(NOT(ISBLANK(I54)),"[""LEGENDARY""] = true; ","                      ")</f>
        <v xml:space="preserve">                      </v>
      </c>
      <c r="AR54" t="str">
        <f t="shared" ref="AR54:AR60" si="64">IF(LEN(J54)&gt;0,CONCATENATE("[""MOUNT""] = """,J54,"""; "),"")</f>
        <v/>
      </c>
      <c r="AS54" t="str">
        <f t="shared" ref="AS54:AS60" si="65">TEXT(L54,0)</f>
        <v>0</v>
      </c>
      <c r="AT54" t="str">
        <f t="shared" ref="AT54:AT60" si="66">CONCATENATE("[""VXP""] = ",REPT(" ",4-LEN(AS54)),TEXT(AS54,"0"),"; ")</f>
        <v xml:space="preserve">["VXP"] =    0; </v>
      </c>
      <c r="AU54" t="str">
        <f t="shared" ref="AU54:AU60" si="67">TEXT(N54,0)</f>
        <v>5</v>
      </c>
      <c r="AV54" t="str">
        <f t="shared" ref="AV54:AV60" si="68">CONCATENATE("[""LP""] = ",REPT(" ",2-LEN(AU54)),TEXT(AU54,"0"),"; ")</f>
        <v xml:space="preserve">["LP"] =  5; </v>
      </c>
      <c r="AW54" t="str">
        <f t="shared" ref="AW54:AW60" si="69">TEXT(O54,0)</f>
        <v>0</v>
      </c>
      <c r="AX54" t="str">
        <f t="shared" ref="AX54:AX60" si="70">CONCATENATE("[""REP""] = ",REPT(" ",5-LEN(AW54)),TEXT(AW54,"0"),"; ")</f>
        <v xml:space="preserve">["REP"] =     0; </v>
      </c>
      <c r="AY54">
        <f>IF(LEN(P54)&gt;0,VLOOKUP(P54,Faction!A$2:B$77,2,FALSE),1)</f>
        <v>1</v>
      </c>
      <c r="AZ54" t="str">
        <f t="shared" ref="AZ54:AZ60" si="71">CONCATENATE("[""FACTION""] = ",REPT(" ",2-LEN(AY54)),TEXT(AY54,"0"),"; ")</f>
        <v xml:space="preserve">["FACTION"] =  1; </v>
      </c>
      <c r="BA54" t="str">
        <f t="shared" ref="BA54:BA60" si="72">CONCATENATE("[""TIER""] = ",TEXT(S54,"0"),"; ")</f>
        <v xml:space="preserve">["TIER"] = 1; </v>
      </c>
      <c r="BB54" t="str">
        <f t="shared" ref="BB54:BB60" si="73">IF(LEN(T54)&gt;0,CONCATENATE("[""MIN_LVL""] = ",REPT(" ",3-LEN(T54)),"""",T54,"""; "),"                     ")</f>
        <v xml:space="preserve">["MIN_LVL"] =  "35"; </v>
      </c>
      <c r="BC54" t="str">
        <f t="shared" ref="BC54:BC60" si="74">IF(LEN(U54)&gt;0,CONCATENATE("[""MAX_LVL""] = ",REPT(" ",2-LEN(U54)),U54,"; "),"                  ")</f>
        <v xml:space="preserve">                  </v>
      </c>
      <c r="BD54" t="str">
        <f t="shared" ref="BD54:BD60" si="75">CONCATENATE("[""NAME""] = { [""EN""] = """,C54,"""; }; ")</f>
        <v xml:space="preserve">["NAME"] = { ["EN"] = "Guest of Thorin's Hall"; }; </v>
      </c>
      <c r="BE54" t="str">
        <f t="shared" ref="BE54:BE60" si="76">IF(LEN(R54)&gt;0,CONCATENATE("[""LORE""] = { [""EN""] = """,R54,"""; }; "),"")</f>
        <v xml:space="preserve">["LORE"] = { ["EN"] = "During their thralldom in Barad-dûr, the Stout-axes were held to be lesser than even the lowliest Orc. Even as the Stout-axes endured the cruelty of the Enemy's servants, the old hatreds between dwarves and Orcs were not forgotten."; }; </v>
      </c>
      <c r="BF54" t="str">
        <f t="shared" ref="BF54:BF60" si="77">IF(LEN(Q54)&gt;0,CONCATENATE("[""SUMMARY""] = { [""EN""] = """,Q54,"""; }; "),"")</f>
        <v xml:space="preserve">["SUMMARY"] = { ["EN"] = "Defeat 50 Orcs"; }; </v>
      </c>
      <c r="BG54" t="str">
        <f t="shared" ref="BG54:BG60" si="78">IF(LEN(M54)&gt;0,CONCATENATE("[""TITLE""] = { [""EN""] = """,M54,"""; }; "),"")</f>
        <v/>
      </c>
      <c r="BH54" t="str">
        <f t="shared" ref="BH54:BH60" si="79">IF(LEN(H54)&gt;0,CONCATENATE("[""NOTE""] = { [""EN""] = """,H54,"""; }; "),"")</f>
        <v/>
      </c>
      <c r="BI54" t="str">
        <f t="shared" ref="BI54:BI60" si="80">IF(LEN(K54)&gt;0,CONCATENATE("[""PAIRED""] = { ",K54, " }; "),"")</f>
        <v/>
      </c>
      <c r="BJ54" t="str">
        <f t="shared" si="19"/>
        <v>};</v>
      </c>
    </row>
    <row r="55" spans="1:62" x14ac:dyDescent="0.25">
      <c r="A55">
        <v>1879468653</v>
      </c>
      <c r="C55" t="s">
        <v>597</v>
      </c>
      <c r="D55" t="s">
        <v>31</v>
      </c>
      <c r="E55" t="s">
        <v>3568</v>
      </c>
      <c r="S55">
        <v>0</v>
      </c>
      <c r="X55" t="str">
        <f t="shared" si="50"/>
        <v xml:space="preserve"> [54] = {["ID"] = 1879468653; }; -- Enmity of the Wolves II (River Hobbit)</v>
      </c>
      <c r="Y55" s="1" t="str">
        <f t="shared" si="51"/>
        <v xml:space="preserve"> [54] = {["ID"] = 1879468653;                       ["TYPE"] =  4;                       ["SUBTYPE"] =   0;                                   ["VXP"] =    0; ["LP"] =  0; ["REP"] =     0; ["FACTION"] =  1; ["TIER"] = 0;                                        ["NAME"] = { ["EN"] = "Enmity of the Wolves II"; }; };</v>
      </c>
      <c r="Z55">
        <f t="shared" si="1"/>
        <v>54</v>
      </c>
      <c r="AA55" t="str">
        <f t="shared" si="52"/>
        <v xml:space="preserve"> [54] = {</v>
      </c>
      <c r="AB55" t="str">
        <f t="shared" si="53"/>
        <v xml:space="preserve">["ID"] = 1879468653; </v>
      </c>
      <c r="AC55" t="str">
        <f t="shared" si="54"/>
        <v xml:space="preserve">["ID"] = 1879468653; </v>
      </c>
      <c r="AD55" t="str">
        <f t="shared" si="55"/>
        <v/>
      </c>
      <c r="AE55" t="str">
        <f t="shared" si="56"/>
        <v xml:space="preserve"> (River Hobbit)</v>
      </c>
      <c r="AF55" s="1" t="str">
        <f t="shared" si="57"/>
        <v xml:space="preserve">                      </v>
      </c>
      <c r="AG55">
        <f>VLOOKUP(D55,Type!A$2:B$16,2,FALSE)</f>
        <v>4</v>
      </c>
      <c r="AH55" t="str">
        <f t="shared" si="58"/>
        <v xml:space="preserve">["TYPE"] =  4; </v>
      </c>
      <c r="AI55" t="str">
        <f t="shared" si="59"/>
        <v xml:space="preserve">                      </v>
      </c>
      <c r="AJ55" t="str">
        <f>IF(AND(F55="Class",NOT(ISBLANK(E55))),VLOOKUP(E55,Class!A$1:B$12,2,FALSE),"")</f>
        <v/>
      </c>
      <c r="AK55" t="str">
        <f>IF(AND(F55="Vocation",NOT(ISBLANK(E55))),VLOOKUP(E55,Vocation!A$1:B$8,2,FALSE),"")</f>
        <v/>
      </c>
      <c r="AL55" t="str">
        <f>IF(AND(F55="Race",NOT(ISBLANK(E55))),VLOOKUP(E55,Race!A$1:B$9,2,),"")</f>
        <v/>
      </c>
      <c r="AM55" t="str">
        <f t="shared" si="60"/>
        <v xml:space="preserve">  0</v>
      </c>
      <c r="AN55" t="str">
        <f t="shared" si="61"/>
        <v xml:space="preserve">["SUBTYPE"] =   0; </v>
      </c>
      <c r="AO55" t="str">
        <f>IF(NOT(ISBLANK(G55)),VLOOKUP(G55,Type!D$2:E$6,2,FALSE),"")</f>
        <v/>
      </c>
      <c r="AP55" t="str">
        <f t="shared" si="62"/>
        <v xml:space="preserve">            </v>
      </c>
      <c r="AQ55" t="str">
        <f t="shared" si="63"/>
        <v xml:space="preserve">                      </v>
      </c>
      <c r="AR55" t="str">
        <f t="shared" si="64"/>
        <v/>
      </c>
      <c r="AS55" t="str">
        <f t="shared" si="65"/>
        <v>0</v>
      </c>
      <c r="AT55" t="str">
        <f t="shared" si="66"/>
        <v xml:space="preserve">["VXP"] =    0; </v>
      </c>
      <c r="AU55" t="str">
        <f t="shared" si="67"/>
        <v>0</v>
      </c>
      <c r="AV55" t="str">
        <f t="shared" si="68"/>
        <v xml:space="preserve">["LP"] =  0; </v>
      </c>
      <c r="AW55" t="str">
        <f t="shared" si="69"/>
        <v>0</v>
      </c>
      <c r="AX55" t="str">
        <f t="shared" si="70"/>
        <v xml:space="preserve">["REP"] =     0; </v>
      </c>
      <c r="AY55">
        <f>IF(LEN(P55)&gt;0,VLOOKUP(P55,Faction!A$2:B$77,2,FALSE),1)</f>
        <v>1</v>
      </c>
      <c r="AZ55" t="str">
        <f t="shared" si="71"/>
        <v xml:space="preserve">["FACTION"] =  1; </v>
      </c>
      <c r="BA55" t="str">
        <f t="shared" si="72"/>
        <v xml:space="preserve">["TIER"] = 0; </v>
      </c>
      <c r="BB55" t="str">
        <f t="shared" si="73"/>
        <v xml:space="preserve">                     </v>
      </c>
      <c r="BC55" t="str">
        <f t="shared" si="74"/>
        <v xml:space="preserve">                  </v>
      </c>
      <c r="BD55" t="str">
        <f t="shared" si="75"/>
        <v xml:space="preserve">["NAME"] = { ["EN"] = "Enmity of the Wolves II"; }; </v>
      </c>
      <c r="BE55" t="str">
        <f t="shared" si="76"/>
        <v/>
      </c>
      <c r="BF55" t="str">
        <f t="shared" si="77"/>
        <v/>
      </c>
      <c r="BG55" t="str">
        <f t="shared" si="78"/>
        <v/>
      </c>
      <c r="BH55" t="str">
        <f t="shared" si="79"/>
        <v/>
      </c>
      <c r="BI55" t="str">
        <f t="shared" si="80"/>
        <v/>
      </c>
      <c r="BJ55" t="str">
        <f t="shared" si="19"/>
        <v>};</v>
      </c>
    </row>
    <row r="56" spans="1:62" x14ac:dyDescent="0.25">
      <c r="A56">
        <v>1879468651</v>
      </c>
      <c r="C56" t="s">
        <v>596</v>
      </c>
      <c r="D56" t="s">
        <v>31</v>
      </c>
      <c r="E56" t="s">
        <v>3568</v>
      </c>
      <c r="S56">
        <v>1</v>
      </c>
      <c r="X56" t="str">
        <f t="shared" si="50"/>
        <v xml:space="preserve"> [55] = {["ID"] = 1879468651; }; -- Enmity of the Wolves (River Hobbit)</v>
      </c>
      <c r="Y56" s="1" t="str">
        <f t="shared" si="51"/>
        <v xml:space="preserve"> [55] = {["ID"] = 1879468651;                       ["TYPE"] =  4;                       ["SUBTYPE"] =   0;                                   ["VXP"] =    0; ["LP"] =  0; ["REP"] =     0; ["FACTION"] =  1; ["TIER"] = 1;                                        ["NAME"] = { ["EN"] = "Enmity of the Wolves"; }; };</v>
      </c>
      <c r="Z56">
        <f t="shared" si="1"/>
        <v>55</v>
      </c>
      <c r="AA56" t="str">
        <f t="shared" si="52"/>
        <v xml:space="preserve"> [55] = {</v>
      </c>
      <c r="AB56" t="str">
        <f t="shared" si="53"/>
        <v xml:space="preserve">["ID"] = 1879468651; </v>
      </c>
      <c r="AC56" t="str">
        <f t="shared" si="54"/>
        <v xml:space="preserve">["ID"] = 1879468651; </v>
      </c>
      <c r="AD56" t="str">
        <f t="shared" si="55"/>
        <v/>
      </c>
      <c r="AE56" t="str">
        <f t="shared" si="56"/>
        <v xml:space="preserve"> (River Hobbit)</v>
      </c>
      <c r="AF56" s="1" t="str">
        <f t="shared" si="57"/>
        <v xml:space="preserve">                      </v>
      </c>
      <c r="AG56">
        <f>VLOOKUP(D56,Type!A$2:B$16,2,FALSE)</f>
        <v>4</v>
      </c>
      <c r="AH56" t="str">
        <f t="shared" si="58"/>
        <v xml:space="preserve">["TYPE"] =  4; </v>
      </c>
      <c r="AI56" t="str">
        <f t="shared" si="59"/>
        <v xml:space="preserve">                      </v>
      </c>
      <c r="AJ56" t="str">
        <f>IF(AND(F56="Class",NOT(ISBLANK(E56))),VLOOKUP(E56,Class!A$1:B$12,2,FALSE),"")</f>
        <v/>
      </c>
      <c r="AK56" t="str">
        <f>IF(AND(F56="Vocation",NOT(ISBLANK(E56))),VLOOKUP(E56,Vocation!A$1:B$8,2,FALSE),"")</f>
        <v/>
      </c>
      <c r="AL56" t="str">
        <f>IF(AND(F56="Race",NOT(ISBLANK(E56))),VLOOKUP(E56,Race!A$1:B$9,2,),"")</f>
        <v/>
      </c>
      <c r="AM56" t="str">
        <f t="shared" si="60"/>
        <v xml:space="preserve">  0</v>
      </c>
      <c r="AN56" t="str">
        <f t="shared" si="61"/>
        <v xml:space="preserve">["SUBTYPE"] =   0; </v>
      </c>
      <c r="AO56" t="str">
        <f>IF(NOT(ISBLANK(G56)),VLOOKUP(G56,Type!D$2:E$6,2,FALSE),"")</f>
        <v/>
      </c>
      <c r="AP56" t="str">
        <f t="shared" si="62"/>
        <v xml:space="preserve">            </v>
      </c>
      <c r="AQ56" t="str">
        <f t="shared" si="63"/>
        <v xml:space="preserve">                      </v>
      </c>
      <c r="AR56" t="str">
        <f t="shared" si="64"/>
        <v/>
      </c>
      <c r="AS56" t="str">
        <f t="shared" si="65"/>
        <v>0</v>
      </c>
      <c r="AT56" t="str">
        <f t="shared" si="66"/>
        <v xml:space="preserve">["VXP"] =    0; </v>
      </c>
      <c r="AU56" t="str">
        <f t="shared" si="67"/>
        <v>0</v>
      </c>
      <c r="AV56" t="str">
        <f t="shared" si="68"/>
        <v xml:space="preserve">["LP"] =  0; </v>
      </c>
      <c r="AW56" t="str">
        <f t="shared" si="69"/>
        <v>0</v>
      </c>
      <c r="AX56" t="str">
        <f t="shared" si="70"/>
        <v xml:space="preserve">["REP"] =     0; </v>
      </c>
      <c r="AY56">
        <f>IF(LEN(P56)&gt;0,VLOOKUP(P56,Faction!A$2:B$77,2,FALSE),1)</f>
        <v>1</v>
      </c>
      <c r="AZ56" t="str">
        <f t="shared" si="71"/>
        <v xml:space="preserve">["FACTION"] =  1; </v>
      </c>
      <c r="BA56" t="str">
        <f t="shared" si="72"/>
        <v xml:space="preserve">["TIER"] = 1; </v>
      </c>
      <c r="BB56" t="str">
        <f t="shared" si="73"/>
        <v xml:space="preserve">                     </v>
      </c>
      <c r="BC56" t="str">
        <f t="shared" si="74"/>
        <v xml:space="preserve">                  </v>
      </c>
      <c r="BD56" t="str">
        <f t="shared" si="75"/>
        <v xml:space="preserve">["NAME"] = { ["EN"] = "Enmity of the Wolves"; }; </v>
      </c>
      <c r="BE56" t="str">
        <f t="shared" si="76"/>
        <v/>
      </c>
      <c r="BF56" t="str">
        <f t="shared" si="77"/>
        <v/>
      </c>
      <c r="BG56" t="str">
        <f t="shared" si="78"/>
        <v/>
      </c>
      <c r="BH56" t="str">
        <f t="shared" si="79"/>
        <v/>
      </c>
      <c r="BI56" t="str">
        <f t="shared" si="80"/>
        <v/>
      </c>
      <c r="BJ56" t="str">
        <f t="shared" si="19"/>
        <v>};</v>
      </c>
    </row>
    <row r="57" spans="1:62" x14ac:dyDescent="0.25">
      <c r="A57">
        <v>1879468657</v>
      </c>
      <c r="C57" t="s">
        <v>3569</v>
      </c>
      <c r="D57" t="s">
        <v>31</v>
      </c>
      <c r="E57" t="s">
        <v>3568</v>
      </c>
      <c r="S57">
        <v>0</v>
      </c>
      <c r="X57" t="str">
        <f t="shared" si="50"/>
        <v xml:space="preserve"> [56] = {["ID"] = 1879468657; }; -- Enmity of the Wood-trolls II (River Hobbit)</v>
      </c>
      <c r="Y57" s="1" t="str">
        <f t="shared" si="51"/>
        <v xml:space="preserve"> [56] = {["ID"] = 1879468657;                       ["TYPE"] =  4;                       ["SUBTYPE"] =   0;                                   ["VXP"] =    0; ["LP"] =  0; ["REP"] =     0; ["FACTION"] =  1; ["TIER"] = 0;                                        ["NAME"] = { ["EN"] = "Enmity of the Wood-trolls II"; }; };</v>
      </c>
      <c r="Z57">
        <f t="shared" si="1"/>
        <v>56</v>
      </c>
      <c r="AA57" t="str">
        <f t="shared" si="52"/>
        <v xml:space="preserve"> [56] = {</v>
      </c>
      <c r="AB57" t="str">
        <f t="shared" si="53"/>
        <v xml:space="preserve">["ID"] = 1879468657; </v>
      </c>
      <c r="AC57" t="str">
        <f t="shared" si="54"/>
        <v xml:space="preserve">["ID"] = 1879468657; </v>
      </c>
      <c r="AD57" t="str">
        <f t="shared" si="55"/>
        <v/>
      </c>
      <c r="AE57" t="str">
        <f t="shared" si="56"/>
        <v xml:space="preserve"> (River Hobbit)</v>
      </c>
      <c r="AF57" s="1" t="str">
        <f t="shared" si="57"/>
        <v xml:space="preserve">                      </v>
      </c>
      <c r="AG57">
        <f>VLOOKUP(D57,Type!A$2:B$16,2,FALSE)</f>
        <v>4</v>
      </c>
      <c r="AH57" t="str">
        <f t="shared" si="58"/>
        <v xml:space="preserve">["TYPE"] =  4; </v>
      </c>
      <c r="AI57" t="str">
        <f t="shared" si="59"/>
        <v xml:space="preserve">                      </v>
      </c>
      <c r="AJ57" t="str">
        <f>IF(AND(F57="Class",NOT(ISBLANK(E57))),VLOOKUP(E57,Class!A$1:B$12,2,FALSE),"")</f>
        <v/>
      </c>
      <c r="AK57" t="str">
        <f>IF(AND(F57="Vocation",NOT(ISBLANK(E57))),VLOOKUP(E57,Vocation!A$1:B$8,2,FALSE),"")</f>
        <v/>
      </c>
      <c r="AL57" t="str">
        <f>IF(AND(F57="Race",NOT(ISBLANK(E57))),VLOOKUP(E57,Race!A$1:B$9,2,),"")</f>
        <v/>
      </c>
      <c r="AM57" t="str">
        <f t="shared" si="60"/>
        <v xml:space="preserve">  0</v>
      </c>
      <c r="AN57" t="str">
        <f t="shared" si="61"/>
        <v xml:space="preserve">["SUBTYPE"] =   0; </v>
      </c>
      <c r="AO57" t="str">
        <f>IF(NOT(ISBLANK(G57)),VLOOKUP(G57,Type!D$2:E$6,2,FALSE),"")</f>
        <v/>
      </c>
      <c r="AP57" t="str">
        <f t="shared" si="62"/>
        <v xml:space="preserve">            </v>
      </c>
      <c r="AQ57" t="str">
        <f t="shared" si="63"/>
        <v xml:space="preserve">                      </v>
      </c>
      <c r="AR57" t="str">
        <f t="shared" si="64"/>
        <v/>
      </c>
      <c r="AS57" t="str">
        <f t="shared" si="65"/>
        <v>0</v>
      </c>
      <c r="AT57" t="str">
        <f t="shared" si="66"/>
        <v xml:space="preserve">["VXP"] =    0; </v>
      </c>
      <c r="AU57" t="str">
        <f t="shared" si="67"/>
        <v>0</v>
      </c>
      <c r="AV57" t="str">
        <f t="shared" si="68"/>
        <v xml:space="preserve">["LP"] =  0; </v>
      </c>
      <c r="AW57" t="str">
        <f t="shared" si="69"/>
        <v>0</v>
      </c>
      <c r="AX57" t="str">
        <f t="shared" si="70"/>
        <v xml:space="preserve">["REP"] =     0; </v>
      </c>
      <c r="AY57">
        <f>IF(LEN(P57)&gt;0,VLOOKUP(P57,Faction!A$2:B$77,2,FALSE),1)</f>
        <v>1</v>
      </c>
      <c r="AZ57" t="str">
        <f t="shared" si="71"/>
        <v xml:space="preserve">["FACTION"] =  1; </v>
      </c>
      <c r="BA57" t="str">
        <f t="shared" si="72"/>
        <v xml:space="preserve">["TIER"] = 0; </v>
      </c>
      <c r="BB57" t="str">
        <f t="shared" si="73"/>
        <v xml:space="preserve">                     </v>
      </c>
      <c r="BC57" t="str">
        <f t="shared" si="74"/>
        <v xml:space="preserve">                  </v>
      </c>
      <c r="BD57" t="str">
        <f t="shared" si="75"/>
        <v xml:space="preserve">["NAME"] = { ["EN"] = "Enmity of the Wood-trolls II"; }; </v>
      </c>
      <c r="BE57" t="str">
        <f t="shared" si="76"/>
        <v/>
      </c>
      <c r="BF57" t="str">
        <f t="shared" si="77"/>
        <v/>
      </c>
      <c r="BG57" t="str">
        <f t="shared" si="78"/>
        <v/>
      </c>
      <c r="BH57" t="str">
        <f t="shared" si="79"/>
        <v/>
      </c>
      <c r="BI57" t="str">
        <f t="shared" si="80"/>
        <v/>
      </c>
      <c r="BJ57" t="str">
        <f t="shared" si="19"/>
        <v>};</v>
      </c>
    </row>
    <row r="58" spans="1:62" x14ac:dyDescent="0.25">
      <c r="A58">
        <v>1879468656</v>
      </c>
      <c r="C58" t="s">
        <v>3570</v>
      </c>
      <c r="D58" t="s">
        <v>31</v>
      </c>
      <c r="E58" t="s">
        <v>3568</v>
      </c>
      <c r="S58">
        <v>1</v>
      </c>
      <c r="X58" t="str">
        <f t="shared" si="50"/>
        <v xml:space="preserve"> [57] = {["ID"] = 1879468656; }; -- Enmity of the Wood-trolls (River Hobbit)</v>
      </c>
      <c r="Y58" s="1" t="str">
        <f t="shared" si="51"/>
        <v xml:space="preserve"> [57] = {["ID"] = 1879468656;                       ["TYPE"] =  4;                       ["SUBTYPE"] =   0;                                   ["VXP"] =    0; ["LP"] =  0; ["REP"] =     0; ["FACTION"] =  1; ["TIER"] = 1;                                        ["NAME"] = { ["EN"] = "Enmity of the Wood-trolls"; }; };</v>
      </c>
      <c r="Z58">
        <f t="shared" si="1"/>
        <v>57</v>
      </c>
      <c r="AA58" t="str">
        <f t="shared" si="52"/>
        <v xml:space="preserve"> [57] = {</v>
      </c>
      <c r="AB58" t="str">
        <f t="shared" si="53"/>
        <v xml:space="preserve">["ID"] = 1879468656; </v>
      </c>
      <c r="AC58" t="str">
        <f t="shared" si="54"/>
        <v xml:space="preserve">["ID"] = 1879468656; </v>
      </c>
      <c r="AD58" t="str">
        <f t="shared" si="55"/>
        <v/>
      </c>
      <c r="AE58" t="str">
        <f t="shared" si="56"/>
        <v xml:space="preserve"> (River Hobbit)</v>
      </c>
      <c r="AF58" s="1" t="str">
        <f t="shared" si="57"/>
        <v xml:space="preserve">                      </v>
      </c>
      <c r="AG58">
        <f>VLOOKUP(D58,Type!A$2:B$16,2,FALSE)</f>
        <v>4</v>
      </c>
      <c r="AH58" t="str">
        <f t="shared" si="58"/>
        <v xml:space="preserve">["TYPE"] =  4; </v>
      </c>
      <c r="AI58" t="str">
        <f t="shared" si="59"/>
        <v xml:space="preserve">                      </v>
      </c>
      <c r="AJ58" t="str">
        <f>IF(AND(F58="Class",NOT(ISBLANK(E58))),VLOOKUP(E58,Class!A$1:B$12,2,FALSE),"")</f>
        <v/>
      </c>
      <c r="AK58" t="str">
        <f>IF(AND(F58="Vocation",NOT(ISBLANK(E58))),VLOOKUP(E58,Vocation!A$1:B$8,2,FALSE),"")</f>
        <v/>
      </c>
      <c r="AL58" t="str">
        <f>IF(AND(F58="Race",NOT(ISBLANK(E58))),VLOOKUP(E58,Race!A$1:B$9,2,),"")</f>
        <v/>
      </c>
      <c r="AM58" t="str">
        <f t="shared" si="60"/>
        <v xml:space="preserve">  0</v>
      </c>
      <c r="AN58" t="str">
        <f t="shared" si="61"/>
        <v xml:space="preserve">["SUBTYPE"] =   0; </v>
      </c>
      <c r="AO58" t="str">
        <f>IF(NOT(ISBLANK(G58)),VLOOKUP(G58,Type!D$2:E$6,2,FALSE),"")</f>
        <v/>
      </c>
      <c r="AP58" t="str">
        <f t="shared" si="62"/>
        <v xml:space="preserve">            </v>
      </c>
      <c r="AQ58" t="str">
        <f t="shared" si="63"/>
        <v xml:space="preserve">                      </v>
      </c>
      <c r="AR58" t="str">
        <f t="shared" si="64"/>
        <v/>
      </c>
      <c r="AS58" t="str">
        <f t="shared" si="65"/>
        <v>0</v>
      </c>
      <c r="AT58" t="str">
        <f t="shared" si="66"/>
        <v xml:space="preserve">["VXP"] =    0; </v>
      </c>
      <c r="AU58" t="str">
        <f t="shared" si="67"/>
        <v>0</v>
      </c>
      <c r="AV58" t="str">
        <f t="shared" si="68"/>
        <v xml:space="preserve">["LP"] =  0; </v>
      </c>
      <c r="AW58" t="str">
        <f t="shared" si="69"/>
        <v>0</v>
      </c>
      <c r="AX58" t="str">
        <f t="shared" si="70"/>
        <v xml:space="preserve">["REP"] =     0; </v>
      </c>
      <c r="AY58">
        <f>IF(LEN(P58)&gt;0,VLOOKUP(P58,Faction!A$2:B$77,2,FALSE),1)</f>
        <v>1</v>
      </c>
      <c r="AZ58" t="str">
        <f t="shared" si="71"/>
        <v xml:space="preserve">["FACTION"] =  1; </v>
      </c>
      <c r="BA58" t="str">
        <f t="shared" si="72"/>
        <v xml:space="preserve">["TIER"] = 1; </v>
      </c>
      <c r="BB58" t="str">
        <f t="shared" si="73"/>
        <v xml:space="preserve">                     </v>
      </c>
      <c r="BC58" t="str">
        <f t="shared" si="74"/>
        <v xml:space="preserve">                  </v>
      </c>
      <c r="BD58" t="str">
        <f t="shared" si="75"/>
        <v xml:space="preserve">["NAME"] = { ["EN"] = "Enmity of the Wood-trolls"; }; </v>
      </c>
      <c r="BE58" t="str">
        <f t="shared" si="76"/>
        <v/>
      </c>
      <c r="BF58" t="str">
        <f t="shared" si="77"/>
        <v/>
      </c>
      <c r="BG58" t="str">
        <f t="shared" si="78"/>
        <v/>
      </c>
      <c r="BH58" t="str">
        <f t="shared" si="79"/>
        <v/>
      </c>
      <c r="BI58" t="str">
        <f t="shared" si="80"/>
        <v/>
      </c>
      <c r="BJ58" t="str">
        <f t="shared" si="19"/>
        <v>};</v>
      </c>
    </row>
    <row r="59" spans="1:62" x14ac:dyDescent="0.25">
      <c r="A59">
        <v>1879468717</v>
      </c>
      <c r="C59" t="s">
        <v>3571</v>
      </c>
      <c r="D59" t="s">
        <v>31</v>
      </c>
      <c r="E59" t="s">
        <v>3568</v>
      </c>
      <c r="S59">
        <v>0</v>
      </c>
      <c r="X59" t="str">
        <f t="shared" si="50"/>
        <v xml:space="preserve"> [58] = {["ID"] = 1879468717; }; -- Enmity of the Orcs and Goblins III (River Hobbit)</v>
      </c>
      <c r="Y59" s="1" t="str">
        <f t="shared" si="51"/>
        <v xml:space="preserve"> [58] = {["ID"] = 1879468717;                       ["TYPE"] =  4;                       ["SUBTYPE"] =   0;                                   ["VXP"] =    0; ["LP"] =  0; ["REP"] =     0; ["FACTION"] =  1; ["TIER"] = 0;                                        ["NAME"] = { ["EN"] = "Enmity of the Orcs and Goblins III"; }; };</v>
      </c>
      <c r="Z59">
        <f t="shared" si="1"/>
        <v>58</v>
      </c>
      <c r="AA59" t="str">
        <f t="shared" si="52"/>
        <v xml:space="preserve"> [58] = {</v>
      </c>
      <c r="AB59" t="str">
        <f t="shared" si="53"/>
        <v xml:space="preserve">["ID"] = 1879468717; </v>
      </c>
      <c r="AC59" t="str">
        <f t="shared" si="54"/>
        <v xml:space="preserve">["ID"] = 1879468717; </v>
      </c>
      <c r="AD59" t="str">
        <f t="shared" si="55"/>
        <v/>
      </c>
      <c r="AE59" t="str">
        <f t="shared" si="56"/>
        <v xml:space="preserve"> (River Hobbit)</v>
      </c>
      <c r="AF59" s="1" t="str">
        <f t="shared" si="57"/>
        <v xml:space="preserve">                      </v>
      </c>
      <c r="AG59">
        <f>VLOOKUP(D59,Type!A$2:B$16,2,FALSE)</f>
        <v>4</v>
      </c>
      <c r="AH59" t="str">
        <f t="shared" si="58"/>
        <v xml:space="preserve">["TYPE"] =  4; </v>
      </c>
      <c r="AI59" t="str">
        <f t="shared" si="59"/>
        <v xml:space="preserve">                      </v>
      </c>
      <c r="AJ59" t="str">
        <f>IF(AND(F59="Class",NOT(ISBLANK(E59))),VLOOKUP(E59,Class!A$1:B$12,2,FALSE),"")</f>
        <v/>
      </c>
      <c r="AK59" t="str">
        <f>IF(AND(F59="Vocation",NOT(ISBLANK(E59))),VLOOKUP(E59,Vocation!A$1:B$8,2,FALSE),"")</f>
        <v/>
      </c>
      <c r="AL59" t="str">
        <f>IF(AND(F59="Race",NOT(ISBLANK(E59))),VLOOKUP(E59,Race!A$1:B$9,2,),"")</f>
        <v/>
      </c>
      <c r="AM59" t="str">
        <f t="shared" si="60"/>
        <v xml:space="preserve">  0</v>
      </c>
      <c r="AN59" t="str">
        <f t="shared" si="61"/>
        <v xml:space="preserve">["SUBTYPE"] =   0; </v>
      </c>
      <c r="AO59" t="str">
        <f>IF(NOT(ISBLANK(G59)),VLOOKUP(G59,Type!D$2:E$6,2,FALSE),"")</f>
        <v/>
      </c>
      <c r="AP59" t="str">
        <f t="shared" si="62"/>
        <v xml:space="preserve">            </v>
      </c>
      <c r="AQ59" t="str">
        <f t="shared" si="63"/>
        <v xml:space="preserve">                      </v>
      </c>
      <c r="AR59" t="str">
        <f t="shared" si="64"/>
        <v/>
      </c>
      <c r="AS59" t="str">
        <f t="shared" si="65"/>
        <v>0</v>
      </c>
      <c r="AT59" t="str">
        <f t="shared" si="66"/>
        <v xml:space="preserve">["VXP"] =    0; </v>
      </c>
      <c r="AU59" t="str">
        <f t="shared" si="67"/>
        <v>0</v>
      </c>
      <c r="AV59" t="str">
        <f t="shared" si="68"/>
        <v xml:space="preserve">["LP"] =  0; </v>
      </c>
      <c r="AW59" t="str">
        <f t="shared" si="69"/>
        <v>0</v>
      </c>
      <c r="AX59" t="str">
        <f t="shared" si="70"/>
        <v xml:space="preserve">["REP"] =     0; </v>
      </c>
      <c r="AY59">
        <f>IF(LEN(P59)&gt;0,VLOOKUP(P59,Faction!A$2:B$77,2,FALSE),1)</f>
        <v>1</v>
      </c>
      <c r="AZ59" t="str">
        <f t="shared" si="71"/>
        <v xml:space="preserve">["FACTION"] =  1; </v>
      </c>
      <c r="BA59" t="str">
        <f t="shared" si="72"/>
        <v xml:space="preserve">["TIER"] = 0; </v>
      </c>
      <c r="BB59" t="str">
        <f t="shared" si="73"/>
        <v xml:space="preserve">                     </v>
      </c>
      <c r="BC59" t="str">
        <f t="shared" si="74"/>
        <v xml:space="preserve">                  </v>
      </c>
      <c r="BD59" t="str">
        <f t="shared" si="75"/>
        <v xml:space="preserve">["NAME"] = { ["EN"] = "Enmity of the Orcs and Goblins III"; }; </v>
      </c>
      <c r="BE59" t="str">
        <f t="shared" si="76"/>
        <v/>
      </c>
      <c r="BF59" t="str">
        <f t="shared" si="77"/>
        <v/>
      </c>
      <c r="BG59" t="str">
        <f t="shared" si="78"/>
        <v/>
      </c>
      <c r="BH59" t="str">
        <f t="shared" si="79"/>
        <v/>
      </c>
      <c r="BI59" t="str">
        <f t="shared" si="80"/>
        <v/>
      </c>
      <c r="BJ59" t="str">
        <f t="shared" si="19"/>
        <v>};</v>
      </c>
    </row>
    <row r="60" spans="1:62" x14ac:dyDescent="0.25">
      <c r="A60">
        <v>1879468718</v>
      </c>
      <c r="C60" t="s">
        <v>3572</v>
      </c>
      <c r="D60" t="s">
        <v>31</v>
      </c>
      <c r="E60" t="s">
        <v>3568</v>
      </c>
      <c r="S60">
        <v>1</v>
      </c>
      <c r="X60" t="str">
        <f t="shared" si="50"/>
        <v xml:space="preserve"> [59] = {["ID"] = 1879468718; }; -- Enmity of the Orcs and Goblins II (River Hobbit)</v>
      </c>
      <c r="Y60" s="1" t="str">
        <f t="shared" si="51"/>
        <v xml:space="preserve"> [59] = {["ID"] = 1879468718;                       ["TYPE"] =  4;                       ["SUBTYPE"] =   0;                                   ["VXP"] =    0; ["LP"] =  0; ["REP"] =     0; ["FACTION"] =  1; ["TIER"] = 1;                                        ["NAME"] = { ["EN"] = "Enmity of the Orcs and Goblins II"; }; };</v>
      </c>
      <c r="Z60">
        <f t="shared" si="1"/>
        <v>59</v>
      </c>
      <c r="AA60" t="str">
        <f t="shared" si="52"/>
        <v xml:space="preserve"> [59] = {</v>
      </c>
      <c r="AB60" t="str">
        <f t="shared" si="53"/>
        <v xml:space="preserve">["ID"] = 1879468718; </v>
      </c>
      <c r="AC60" t="str">
        <f t="shared" si="54"/>
        <v xml:space="preserve">["ID"] = 1879468718; </v>
      </c>
      <c r="AD60" t="str">
        <f t="shared" si="55"/>
        <v/>
      </c>
      <c r="AE60" t="str">
        <f t="shared" si="56"/>
        <v xml:space="preserve"> (River Hobbit)</v>
      </c>
      <c r="AF60" s="1" t="str">
        <f t="shared" si="57"/>
        <v xml:space="preserve">                      </v>
      </c>
      <c r="AG60">
        <f>VLOOKUP(D60,Type!A$2:B$16,2,FALSE)</f>
        <v>4</v>
      </c>
      <c r="AH60" t="str">
        <f t="shared" si="58"/>
        <v xml:space="preserve">["TYPE"] =  4; </v>
      </c>
      <c r="AI60" t="str">
        <f t="shared" si="59"/>
        <v xml:space="preserve">                      </v>
      </c>
      <c r="AJ60" t="str">
        <f>IF(AND(F60="Class",NOT(ISBLANK(E60))),VLOOKUP(E60,Class!A$1:B$12,2,FALSE),"")</f>
        <v/>
      </c>
      <c r="AK60" t="str">
        <f>IF(AND(F60="Vocation",NOT(ISBLANK(E60))),VLOOKUP(E60,Vocation!A$1:B$8,2,FALSE),"")</f>
        <v/>
      </c>
      <c r="AL60" t="str">
        <f>IF(AND(F60="Race",NOT(ISBLANK(E60))),VLOOKUP(E60,Race!A$1:B$9,2,),"")</f>
        <v/>
      </c>
      <c r="AM60" t="str">
        <f t="shared" si="60"/>
        <v xml:space="preserve">  0</v>
      </c>
      <c r="AN60" t="str">
        <f t="shared" si="61"/>
        <v xml:space="preserve">["SUBTYPE"] =   0; </v>
      </c>
      <c r="AO60" t="str">
        <f>IF(NOT(ISBLANK(G60)),VLOOKUP(G60,Type!D$2:E$6,2,FALSE),"")</f>
        <v/>
      </c>
      <c r="AP60" t="str">
        <f t="shared" si="62"/>
        <v xml:space="preserve">            </v>
      </c>
      <c r="AQ60" t="str">
        <f t="shared" si="63"/>
        <v xml:space="preserve">                      </v>
      </c>
      <c r="AR60" t="str">
        <f t="shared" si="64"/>
        <v/>
      </c>
      <c r="AS60" t="str">
        <f t="shared" si="65"/>
        <v>0</v>
      </c>
      <c r="AT60" t="str">
        <f t="shared" si="66"/>
        <v xml:space="preserve">["VXP"] =    0; </v>
      </c>
      <c r="AU60" t="str">
        <f t="shared" si="67"/>
        <v>0</v>
      </c>
      <c r="AV60" t="str">
        <f t="shared" si="68"/>
        <v xml:space="preserve">["LP"] =  0; </v>
      </c>
      <c r="AW60" t="str">
        <f t="shared" si="69"/>
        <v>0</v>
      </c>
      <c r="AX60" t="str">
        <f t="shared" si="70"/>
        <v xml:space="preserve">["REP"] =     0; </v>
      </c>
      <c r="AY60">
        <f>IF(LEN(P60)&gt;0,VLOOKUP(P60,Faction!A$2:B$77,2,FALSE),1)</f>
        <v>1</v>
      </c>
      <c r="AZ60" t="str">
        <f t="shared" si="71"/>
        <v xml:space="preserve">["FACTION"] =  1; </v>
      </c>
      <c r="BA60" t="str">
        <f t="shared" si="72"/>
        <v xml:space="preserve">["TIER"] = 1; </v>
      </c>
      <c r="BB60" t="str">
        <f t="shared" si="73"/>
        <v xml:space="preserve">                     </v>
      </c>
      <c r="BC60" t="str">
        <f t="shared" si="74"/>
        <v xml:space="preserve">                  </v>
      </c>
      <c r="BD60" t="str">
        <f t="shared" si="75"/>
        <v xml:space="preserve">["NAME"] = { ["EN"] = "Enmity of the Orcs and Goblins II"; }; </v>
      </c>
      <c r="BE60" t="str">
        <f t="shared" si="76"/>
        <v/>
      </c>
      <c r="BF60" t="str">
        <f t="shared" si="77"/>
        <v/>
      </c>
      <c r="BG60" t="str">
        <f t="shared" si="78"/>
        <v/>
      </c>
      <c r="BH60" t="str">
        <f t="shared" si="79"/>
        <v/>
      </c>
      <c r="BI60" t="str">
        <f t="shared" si="80"/>
        <v/>
      </c>
      <c r="BJ60" t="str">
        <f t="shared" si="19"/>
        <v>};</v>
      </c>
    </row>
    <row r="61" spans="1:62" x14ac:dyDescent="0.25">
      <c r="A61">
        <v>1879468719</v>
      </c>
      <c r="C61" t="s">
        <v>3573</v>
      </c>
      <c r="D61" t="s">
        <v>31</v>
      </c>
      <c r="E61" t="s">
        <v>3568</v>
      </c>
      <c r="S61">
        <v>2</v>
      </c>
      <c r="X61" t="str">
        <f t="shared" ref="X61:X65" si="81">CONCATENATE(AA61,AC61,AD61,BJ61," -- ",C61,AE61)</f>
        <v xml:space="preserve"> [60] = {["ID"] = 1879468719; }; -- Enmity of the Orcs and Goblins (River Hobbit)</v>
      </c>
      <c r="Y61" s="1" t="str">
        <f t="shared" ref="Y61:Y65" si="82">CONCATENATE(AA61,AB61,AF61,AH61,AI61,AN61,AP61,AQ61,AR61,AT61,AV61,AX61,AZ61,BA61,BB61,BC61,BD61,BE61,BF61,BG61,BH61,BI61,BJ61)</f>
        <v xml:space="preserve"> [60] = {["ID"] = 1879468719;                       ["TYPE"] =  4;                       ["SUBTYPE"] =   0;                                   ["VXP"] =    0; ["LP"] =  0; ["REP"] =     0; ["FACTION"] =  1; ["TIER"] = 2;                                        ["NAME"] = { ["EN"] = "Enmity of the Orcs and Goblins"; }; };</v>
      </c>
      <c r="Z61">
        <f t="shared" si="1"/>
        <v>60</v>
      </c>
      <c r="AA61" t="str">
        <f t="shared" ref="AA61:AA65" si="83">CONCATENATE(REPT(" ",3-LEN(Z61)),"[",Z61,"] = {")</f>
        <v xml:space="preserve"> [60] = {</v>
      </c>
      <c r="AB61" t="str">
        <f t="shared" ref="AB61:AB65" si="84">IF(LEN(A61)&gt;0,CONCATENATE("[""ID""] = ",A61,"; "),"                     ")</f>
        <v xml:space="preserve">["ID"] = 1879468719; </v>
      </c>
      <c r="AC61" t="str">
        <f t="shared" ref="AC61:AC65" si="85">IF(LEN(A61)&gt;0,CONCATENATE("[""ID""] = ",A61,"; "),"")</f>
        <v xml:space="preserve">["ID"] = 1879468719; </v>
      </c>
      <c r="AD61" t="str">
        <f t="shared" ref="AD61:AD65" si="86">IF(LEN(V61)&gt;0,CONCATENATE("[""CAT_ID""] = ",V61,"; "),"")</f>
        <v/>
      </c>
      <c r="AE61" t="str">
        <f t="shared" ref="AE61:AE65" si="87">IF(LEN(E61)&gt;0,CONCATENATE(" (",E61,")"),IF(LEN(J61)&gt;0,CONCATENATE(" (",J61,")"),""))</f>
        <v xml:space="preserve"> (River Hobbit)</v>
      </c>
      <c r="AF61" s="1" t="str">
        <f t="shared" ref="AF61:AF65" si="88">IF(LEN(B61)&gt;0,CONCATENATE("[""SAVE_INDEX""] = ",REPT(" ",3-LEN(B61)),B61,"; "),"                      ")</f>
        <v xml:space="preserve">                      </v>
      </c>
      <c r="AG61">
        <f>VLOOKUP(D61,Type!A$2:B$16,2,FALSE)</f>
        <v>4</v>
      </c>
      <c r="AH61" t="str">
        <f t="shared" ref="AH61:AH65" si="89">CONCATENATE("[""TYPE""] = ",REPT(" ",2-LEN(AG61)),AG61,"; ")</f>
        <v xml:space="preserve">["TYPE"] =  4; </v>
      </c>
      <c r="AI61" t="str">
        <f t="shared" ref="AI61:AI65" si="90">IF(LEN(F61)&gt;0,CONCATENATE("[""CRV""] = ","""",F61,"""; ",REPT(" ",8-LEN(F61))),REPT(" ",22))</f>
        <v xml:space="preserve">                      </v>
      </c>
      <c r="AJ61" t="str">
        <f>IF(AND(F61="Class",NOT(ISBLANK(E61))),VLOOKUP(E61,Class!A$1:B$12,2,FALSE),"")</f>
        <v/>
      </c>
      <c r="AK61" t="str">
        <f>IF(AND(F61="Vocation",NOT(ISBLANK(E61))),VLOOKUP(E61,Vocation!A$1:B$8,2,FALSE),"")</f>
        <v/>
      </c>
      <c r="AL61" t="str">
        <f>IF(AND(F61="Race",NOT(ISBLANK(E61))),VLOOKUP(E61,Race!A$1:B$9,2,),"")</f>
        <v/>
      </c>
      <c r="AM61" t="str">
        <f t="shared" ref="AM61:AM65" si="91">IF(
  LEN(AJ61)=0,
  IF(
    LEN(AK61)=0,
    IF(
      LEN(AL61)=0,
      "  0",
      CONCATENATE(REPT(" ",3-LEN(AL61)),AL61)
    ),
    CONCATENATE(REPT(" ",3-LEN(AK61)),AK61)
  ),
  CONCATENATE(REPT(" ",3-LEN(AJ61)),AJ61)
)</f>
        <v xml:space="preserve">  0</v>
      </c>
      <c r="AN61" t="str">
        <f t="shared" ref="AN61:AN65" si="92">CONCATENATE("[""SUBTYPE""] = ",AM61,"; ")</f>
        <v xml:space="preserve">["SUBTYPE"] =   0; </v>
      </c>
      <c r="AO61" t="str">
        <f>IF(NOT(ISBLANK(G61)),VLOOKUP(G61,Type!D$2:E$6,2,FALSE),"")</f>
        <v/>
      </c>
      <c r="AP61" t="str">
        <f t="shared" ref="AP61:AP65" si="93">IF(NOT(ISBLANK(G61)),CONCATENATE("[""NA""] = ",AO61,"; "),"            ")</f>
        <v xml:space="preserve">            </v>
      </c>
      <c r="AQ61" t="str">
        <f t="shared" ref="AQ61:AQ65" si="94">IF(NOT(ISBLANK(I61)),"[""LEGENDARY""] = true; ","                      ")</f>
        <v xml:space="preserve">                      </v>
      </c>
      <c r="AR61" t="str">
        <f t="shared" ref="AR61:AR65" si="95">IF(LEN(J61)&gt;0,CONCATENATE("[""MOUNT""] = """,J61,"""; "),"")</f>
        <v/>
      </c>
      <c r="AS61" t="str">
        <f t="shared" ref="AS61:AS65" si="96">TEXT(L61,0)</f>
        <v>0</v>
      </c>
      <c r="AT61" t="str">
        <f t="shared" ref="AT61:AT65" si="97">CONCATENATE("[""VXP""] = ",REPT(" ",4-LEN(AS61)),TEXT(AS61,"0"),"; ")</f>
        <v xml:space="preserve">["VXP"] =    0; </v>
      </c>
      <c r="AU61" t="str">
        <f t="shared" ref="AU61:AU65" si="98">TEXT(N61,0)</f>
        <v>0</v>
      </c>
      <c r="AV61" t="str">
        <f t="shared" ref="AV61:AV65" si="99">CONCATENATE("[""LP""] = ",REPT(" ",2-LEN(AU61)),TEXT(AU61,"0"),"; ")</f>
        <v xml:space="preserve">["LP"] =  0; </v>
      </c>
      <c r="AW61" t="str">
        <f t="shared" ref="AW61:AW65" si="100">TEXT(O61,0)</f>
        <v>0</v>
      </c>
      <c r="AX61" t="str">
        <f t="shared" ref="AX61:AX65" si="101">CONCATENATE("[""REP""] = ",REPT(" ",5-LEN(AW61)),TEXT(AW61,"0"),"; ")</f>
        <v xml:space="preserve">["REP"] =     0; </v>
      </c>
      <c r="AY61">
        <f>IF(LEN(P61)&gt;0,VLOOKUP(P61,Faction!A$2:B$77,2,FALSE),1)</f>
        <v>1</v>
      </c>
      <c r="AZ61" t="str">
        <f t="shared" ref="AZ61:AZ65" si="102">CONCATENATE("[""FACTION""] = ",REPT(" ",2-LEN(AY61)),TEXT(AY61,"0"),"; ")</f>
        <v xml:space="preserve">["FACTION"] =  1; </v>
      </c>
      <c r="BA61" t="str">
        <f t="shared" ref="BA61:BA65" si="103">CONCATENATE("[""TIER""] = ",TEXT(S61,"0"),"; ")</f>
        <v xml:space="preserve">["TIER"] = 2; </v>
      </c>
      <c r="BB61" t="str">
        <f t="shared" ref="BB61:BB65" si="104">IF(LEN(T61)&gt;0,CONCATENATE("[""MIN_LVL""] = ",REPT(" ",3-LEN(T61)),"""",T61,"""; "),"                     ")</f>
        <v xml:space="preserve">                     </v>
      </c>
      <c r="BC61" t="str">
        <f t="shared" ref="BC61:BC65" si="105">IF(LEN(U61)&gt;0,CONCATENATE("[""MAX_LVL""] = ",REPT(" ",2-LEN(U61)),U61,"; "),"                  ")</f>
        <v xml:space="preserve">                  </v>
      </c>
      <c r="BD61" t="str">
        <f t="shared" ref="BD61:BD65" si="106">CONCATENATE("[""NAME""] = { [""EN""] = """,C61,"""; }; ")</f>
        <v xml:space="preserve">["NAME"] = { ["EN"] = "Enmity of the Orcs and Goblins"; }; </v>
      </c>
      <c r="BE61" t="str">
        <f t="shared" ref="BE61:BE65" si="107">IF(LEN(R61)&gt;0,CONCATENATE("[""LORE""] = { [""EN""] = """,R61,"""; }; "),"")</f>
        <v/>
      </c>
      <c r="BF61" t="str">
        <f t="shared" ref="BF61:BF65" si="108">IF(LEN(Q61)&gt;0,CONCATENATE("[""SUMMARY""] = { [""EN""] = """,Q61,"""; }; "),"")</f>
        <v/>
      </c>
      <c r="BG61" t="str">
        <f t="shared" ref="BG61:BG65" si="109">IF(LEN(M61)&gt;0,CONCATENATE("[""TITLE""] = { [""EN""] = """,M61,"""; }; "),"")</f>
        <v/>
      </c>
      <c r="BH61" t="str">
        <f t="shared" ref="BH61:BH65" si="110">IF(LEN(H61)&gt;0,CONCATENATE("[""NOTE""] = { [""EN""] = """,H61,"""; }; "),"")</f>
        <v/>
      </c>
      <c r="BI61" t="str">
        <f t="shared" ref="BI61:BI65" si="111">IF(LEN(K61)&gt;0,CONCATENATE("[""PAIRED""] = { ",K61, " }; "),"")</f>
        <v/>
      </c>
      <c r="BJ61" t="str">
        <f t="shared" si="19"/>
        <v>};</v>
      </c>
    </row>
    <row r="62" spans="1:62" x14ac:dyDescent="0.25">
      <c r="A62">
        <v>1879468766</v>
      </c>
      <c r="C62" t="s">
        <v>3574</v>
      </c>
      <c r="D62" t="s">
        <v>30</v>
      </c>
      <c r="E62" t="s">
        <v>3568</v>
      </c>
      <c r="Q62" t="s">
        <v>3576</v>
      </c>
      <c r="S62">
        <v>0</v>
      </c>
      <c r="X62" t="str">
        <f t="shared" si="81"/>
        <v xml:space="preserve"> [61] = {["ID"] = 1879468766; }; -- Friend of the Forsaken (River Hobbit)</v>
      </c>
      <c r="Y62" s="1" t="str">
        <f t="shared" si="82"/>
        <v xml:space="preserve"> [61] = {["ID"] = 1879468766;                       ["TYPE"] =  7;                       ["SUBTYPE"] =   0;                                   ["VXP"] =    0; ["LP"] =  0; ["REP"] =     0; ["FACTION"] =  1; ["TIER"] = 0;                                        ["NAME"] = { ["EN"] = "Friend of the Forsaken"; }; ["SUMMARY"] = { ["EN"] = "You must earn Friend standing with the Eglain"; }; };</v>
      </c>
      <c r="Z62">
        <f t="shared" si="1"/>
        <v>61</v>
      </c>
      <c r="AA62" t="str">
        <f t="shared" si="83"/>
        <v xml:space="preserve"> [61] = {</v>
      </c>
      <c r="AB62" t="str">
        <f t="shared" si="84"/>
        <v xml:space="preserve">["ID"] = 1879468766; </v>
      </c>
      <c r="AC62" t="str">
        <f t="shared" si="85"/>
        <v xml:space="preserve">["ID"] = 1879468766; </v>
      </c>
      <c r="AD62" t="str">
        <f t="shared" si="86"/>
        <v/>
      </c>
      <c r="AE62" t="str">
        <f t="shared" si="87"/>
        <v xml:space="preserve"> (River Hobbit)</v>
      </c>
      <c r="AF62" s="1" t="str">
        <f t="shared" si="88"/>
        <v xml:space="preserve">                      </v>
      </c>
      <c r="AG62">
        <f>VLOOKUP(D62,Type!A$2:B$16,2,FALSE)</f>
        <v>7</v>
      </c>
      <c r="AH62" t="str">
        <f t="shared" si="89"/>
        <v xml:space="preserve">["TYPE"] =  7; </v>
      </c>
      <c r="AI62" t="str">
        <f t="shared" si="90"/>
        <v xml:space="preserve">                      </v>
      </c>
      <c r="AJ62" t="str">
        <f>IF(AND(F62="Class",NOT(ISBLANK(E62))),VLOOKUP(E62,Class!A$1:B$12,2,FALSE),"")</f>
        <v/>
      </c>
      <c r="AK62" t="str">
        <f>IF(AND(F62="Vocation",NOT(ISBLANK(E62))),VLOOKUP(E62,Vocation!A$1:B$8,2,FALSE),"")</f>
        <v/>
      </c>
      <c r="AL62" t="str">
        <f>IF(AND(F62="Race",NOT(ISBLANK(E62))),VLOOKUP(E62,Race!A$1:B$9,2,),"")</f>
        <v/>
      </c>
      <c r="AM62" t="str">
        <f t="shared" si="91"/>
        <v xml:space="preserve">  0</v>
      </c>
      <c r="AN62" t="str">
        <f t="shared" si="92"/>
        <v xml:space="preserve">["SUBTYPE"] =   0; </v>
      </c>
      <c r="AO62" t="str">
        <f>IF(NOT(ISBLANK(G62)),VLOOKUP(G62,Type!D$2:E$6,2,FALSE),"")</f>
        <v/>
      </c>
      <c r="AP62" t="str">
        <f t="shared" si="93"/>
        <v xml:space="preserve">            </v>
      </c>
      <c r="AQ62" t="str">
        <f t="shared" si="94"/>
        <v xml:space="preserve">                      </v>
      </c>
      <c r="AR62" t="str">
        <f t="shared" si="95"/>
        <v/>
      </c>
      <c r="AS62" t="str">
        <f t="shared" si="96"/>
        <v>0</v>
      </c>
      <c r="AT62" t="str">
        <f t="shared" si="97"/>
        <v xml:space="preserve">["VXP"] =    0; </v>
      </c>
      <c r="AU62" t="str">
        <f t="shared" si="98"/>
        <v>0</v>
      </c>
      <c r="AV62" t="str">
        <f t="shared" si="99"/>
        <v xml:space="preserve">["LP"] =  0; </v>
      </c>
      <c r="AW62" t="str">
        <f t="shared" si="100"/>
        <v>0</v>
      </c>
      <c r="AX62" t="str">
        <f t="shared" si="101"/>
        <v xml:space="preserve">["REP"] =     0; </v>
      </c>
      <c r="AY62">
        <f>IF(LEN(P62)&gt;0,VLOOKUP(P62,Faction!A$2:B$77,2,FALSE),1)</f>
        <v>1</v>
      </c>
      <c r="AZ62" t="str">
        <f t="shared" si="102"/>
        <v xml:space="preserve">["FACTION"] =  1; </v>
      </c>
      <c r="BA62" t="str">
        <f t="shared" si="103"/>
        <v xml:space="preserve">["TIER"] = 0; </v>
      </c>
      <c r="BB62" t="str">
        <f t="shared" si="104"/>
        <v xml:space="preserve">                     </v>
      </c>
      <c r="BC62" t="str">
        <f t="shared" si="105"/>
        <v xml:space="preserve">                  </v>
      </c>
      <c r="BD62" t="str">
        <f t="shared" si="106"/>
        <v xml:space="preserve">["NAME"] = { ["EN"] = "Friend of the Forsaken"; }; </v>
      </c>
      <c r="BE62" t="str">
        <f t="shared" si="107"/>
        <v/>
      </c>
      <c r="BF62" t="str">
        <f t="shared" si="108"/>
        <v xml:space="preserve">["SUMMARY"] = { ["EN"] = "You must earn Friend standing with the Eglain"; }; </v>
      </c>
      <c r="BG62" t="str">
        <f t="shared" si="109"/>
        <v/>
      </c>
      <c r="BH62" t="str">
        <f t="shared" si="110"/>
        <v/>
      </c>
      <c r="BI62" t="str">
        <f t="shared" si="111"/>
        <v/>
      </c>
      <c r="BJ62" t="str">
        <f t="shared" si="19"/>
        <v>};</v>
      </c>
    </row>
    <row r="63" spans="1:62" x14ac:dyDescent="0.25">
      <c r="A63">
        <v>1879468771</v>
      </c>
      <c r="C63" t="s">
        <v>3575</v>
      </c>
      <c r="D63" t="s">
        <v>26</v>
      </c>
      <c r="E63" t="s">
        <v>3568</v>
      </c>
      <c r="Q63" t="s">
        <v>3577</v>
      </c>
      <c r="S63">
        <v>0</v>
      </c>
      <c r="X63" t="str">
        <f t="shared" si="81"/>
        <v xml:space="preserve"> [62] = {["ID"] = 1879468771; }; -- Back And There Again (River Hobbit)</v>
      </c>
      <c r="Y63" s="1" t="str">
        <f t="shared" si="82"/>
        <v xml:space="preserve"> [62] = {["ID"] = 1879468771;                       ["TYPE"] =  6;                       ["SUBTYPE"] =   0;                                   ["VXP"] =    0; ["LP"] =  0; ["REP"] =     0; ["FACTION"] =  1; ["TIER"] = 0;                                        ["NAME"] = { ["EN"] = "Back And There Again"; }; ["SUMMARY"] = { ["EN"] = "Complete the quest 'Farewell Lyndelby' (Journey back to Misthallow and complete 'Farewell Lyndelby')"; }; };</v>
      </c>
      <c r="Z63">
        <f t="shared" si="1"/>
        <v>62</v>
      </c>
      <c r="AA63" t="str">
        <f t="shared" si="83"/>
        <v xml:space="preserve"> [62] = {</v>
      </c>
      <c r="AB63" t="str">
        <f t="shared" si="84"/>
        <v xml:space="preserve">["ID"] = 1879468771; </v>
      </c>
      <c r="AC63" t="str">
        <f t="shared" si="85"/>
        <v xml:space="preserve">["ID"] = 1879468771; </v>
      </c>
      <c r="AD63" t="str">
        <f t="shared" si="86"/>
        <v/>
      </c>
      <c r="AE63" t="str">
        <f t="shared" si="87"/>
        <v xml:space="preserve"> (River Hobbit)</v>
      </c>
      <c r="AF63" s="1" t="str">
        <f t="shared" si="88"/>
        <v xml:space="preserve">                      </v>
      </c>
      <c r="AG63">
        <f>VLOOKUP(D63,Type!A$2:B$16,2,FALSE)</f>
        <v>6</v>
      </c>
      <c r="AH63" t="str">
        <f t="shared" si="89"/>
        <v xml:space="preserve">["TYPE"] =  6; </v>
      </c>
      <c r="AI63" t="str">
        <f t="shared" si="90"/>
        <v xml:space="preserve">                      </v>
      </c>
      <c r="AJ63" t="str">
        <f>IF(AND(F63="Class",NOT(ISBLANK(E63))),VLOOKUP(E63,Class!A$1:B$12,2,FALSE),"")</f>
        <v/>
      </c>
      <c r="AK63" t="str">
        <f>IF(AND(F63="Vocation",NOT(ISBLANK(E63))),VLOOKUP(E63,Vocation!A$1:B$8,2,FALSE),"")</f>
        <v/>
      </c>
      <c r="AL63" t="str">
        <f>IF(AND(F63="Race",NOT(ISBLANK(E63))),VLOOKUP(E63,Race!A$1:B$9,2,),"")</f>
        <v/>
      </c>
      <c r="AM63" t="str">
        <f t="shared" si="91"/>
        <v xml:space="preserve">  0</v>
      </c>
      <c r="AN63" t="str">
        <f t="shared" si="92"/>
        <v xml:space="preserve">["SUBTYPE"] =   0; </v>
      </c>
      <c r="AO63" t="str">
        <f>IF(NOT(ISBLANK(G63)),VLOOKUP(G63,Type!D$2:E$6,2,FALSE),"")</f>
        <v/>
      </c>
      <c r="AP63" t="str">
        <f t="shared" si="93"/>
        <v xml:space="preserve">            </v>
      </c>
      <c r="AQ63" t="str">
        <f t="shared" si="94"/>
        <v xml:space="preserve">                      </v>
      </c>
      <c r="AR63" t="str">
        <f t="shared" si="95"/>
        <v/>
      </c>
      <c r="AS63" t="str">
        <f t="shared" si="96"/>
        <v>0</v>
      </c>
      <c r="AT63" t="str">
        <f t="shared" si="97"/>
        <v xml:space="preserve">["VXP"] =    0; </v>
      </c>
      <c r="AU63" t="str">
        <f t="shared" si="98"/>
        <v>0</v>
      </c>
      <c r="AV63" t="str">
        <f t="shared" si="99"/>
        <v xml:space="preserve">["LP"] =  0; </v>
      </c>
      <c r="AW63" t="str">
        <f t="shared" si="100"/>
        <v>0</v>
      </c>
      <c r="AX63" t="str">
        <f t="shared" si="101"/>
        <v xml:space="preserve">["REP"] =     0; </v>
      </c>
      <c r="AY63">
        <f>IF(LEN(P63)&gt;0,VLOOKUP(P63,Faction!A$2:B$77,2,FALSE),1)</f>
        <v>1</v>
      </c>
      <c r="AZ63" t="str">
        <f t="shared" si="102"/>
        <v xml:space="preserve">["FACTION"] =  1; </v>
      </c>
      <c r="BA63" t="str">
        <f t="shared" si="103"/>
        <v xml:space="preserve">["TIER"] = 0; </v>
      </c>
      <c r="BB63" t="str">
        <f t="shared" si="104"/>
        <v xml:space="preserve">                     </v>
      </c>
      <c r="BC63" t="str">
        <f t="shared" si="105"/>
        <v xml:space="preserve">                  </v>
      </c>
      <c r="BD63" t="str">
        <f t="shared" si="106"/>
        <v xml:space="preserve">["NAME"] = { ["EN"] = "Back And There Again"; }; </v>
      </c>
      <c r="BE63" t="str">
        <f t="shared" si="107"/>
        <v/>
      </c>
      <c r="BF63" t="str">
        <f t="shared" si="108"/>
        <v xml:space="preserve">["SUMMARY"] = { ["EN"] = "Complete the quest 'Farewell Lyndelby' (Journey back to Misthallow and complete 'Farewell Lyndelby')"; }; </v>
      </c>
      <c r="BG63" t="str">
        <f t="shared" si="109"/>
        <v/>
      </c>
      <c r="BH63" t="str">
        <f t="shared" si="110"/>
        <v/>
      </c>
      <c r="BI63" t="str">
        <f t="shared" si="111"/>
        <v/>
      </c>
      <c r="BJ63" t="str">
        <f t="shared" si="19"/>
        <v>};</v>
      </c>
    </row>
    <row r="64" spans="1:62" x14ac:dyDescent="0.25">
      <c r="C64" s="2" t="s">
        <v>813</v>
      </c>
      <c r="D64" s="2" t="s">
        <v>812</v>
      </c>
      <c r="V64">
        <v>128</v>
      </c>
      <c r="X64" t="str">
        <f t="shared" si="81"/>
        <v xml:space="preserve"> [63] = {["CAT_ID"] = 128; }; -- Emotes</v>
      </c>
      <c r="Y64" s="1" t="str">
        <f t="shared" si="82"/>
        <v xml:space="preserve"> [63] = {                                           ["TYPE"] = 14;                       ["SUBTYPE"] =   0;                                   ["VXP"] =    0; ["LP"] =  0; ["REP"] =     0; ["FACTION"] =  1; ["TIER"] = 0;                                        ["NAME"] = { ["EN"] = "Emotes"; }; };</v>
      </c>
      <c r="Z64">
        <f t="shared" si="1"/>
        <v>63</v>
      </c>
      <c r="AA64" t="str">
        <f t="shared" si="83"/>
        <v xml:space="preserve"> [63] = {</v>
      </c>
      <c r="AB64" t="str">
        <f t="shared" si="84"/>
        <v xml:space="preserve">                     </v>
      </c>
      <c r="AC64" t="str">
        <f t="shared" si="85"/>
        <v/>
      </c>
      <c r="AD64" t="str">
        <f t="shared" si="86"/>
        <v xml:space="preserve">["CAT_ID"] = 128; </v>
      </c>
      <c r="AE64" t="str">
        <f t="shared" si="87"/>
        <v/>
      </c>
      <c r="AF64" s="1" t="str">
        <f t="shared" si="88"/>
        <v xml:space="preserve">                      </v>
      </c>
      <c r="AG64">
        <f>VLOOKUP(D64,Type!A$2:B$16,2,FALSE)</f>
        <v>14</v>
      </c>
      <c r="AH64" t="str">
        <f t="shared" si="89"/>
        <v xml:space="preserve">["TYPE"] = 14; </v>
      </c>
      <c r="AI64" t="str">
        <f t="shared" si="90"/>
        <v xml:space="preserve">                      </v>
      </c>
      <c r="AJ64" t="str">
        <f>IF(AND(F64="Class",NOT(ISBLANK(E64))),VLOOKUP(E64,Class!A$1:B$12,2,FALSE),"")</f>
        <v/>
      </c>
      <c r="AK64" t="str">
        <f>IF(AND(F64="Vocation",NOT(ISBLANK(E64))),VLOOKUP(E64,Vocation!A$1:B$8,2,FALSE),"")</f>
        <v/>
      </c>
      <c r="AL64" t="str">
        <f>IF(AND(F64="Race",NOT(ISBLANK(E64))),VLOOKUP(E64,Race!A$1:B$9,2,),"")</f>
        <v/>
      </c>
      <c r="AM64" t="str">
        <f t="shared" si="91"/>
        <v xml:space="preserve">  0</v>
      </c>
      <c r="AN64" t="str">
        <f t="shared" si="92"/>
        <v xml:space="preserve">["SUBTYPE"] =   0; </v>
      </c>
      <c r="AO64" t="str">
        <f>IF(NOT(ISBLANK(G64)),VLOOKUP(G64,Type!D$2:E$6,2,FALSE),"")</f>
        <v/>
      </c>
      <c r="AP64" t="str">
        <f t="shared" si="93"/>
        <v xml:space="preserve">            </v>
      </c>
      <c r="AQ64" t="str">
        <f t="shared" si="94"/>
        <v xml:space="preserve">                      </v>
      </c>
      <c r="AR64" t="str">
        <f t="shared" si="95"/>
        <v/>
      </c>
      <c r="AS64" t="str">
        <f t="shared" si="96"/>
        <v>0</v>
      </c>
      <c r="AT64" t="str">
        <f t="shared" si="97"/>
        <v xml:space="preserve">["VXP"] =    0; </v>
      </c>
      <c r="AU64" t="str">
        <f t="shared" si="98"/>
        <v>0</v>
      </c>
      <c r="AV64" t="str">
        <f t="shared" si="99"/>
        <v xml:space="preserve">["LP"] =  0; </v>
      </c>
      <c r="AW64" t="str">
        <f t="shared" si="100"/>
        <v>0</v>
      </c>
      <c r="AX64" t="str">
        <f t="shared" si="101"/>
        <v xml:space="preserve">["REP"] =     0; </v>
      </c>
      <c r="AY64">
        <f>IF(LEN(P64)&gt;0,VLOOKUP(P64,Faction!A$2:B$77,2,FALSE),1)</f>
        <v>1</v>
      </c>
      <c r="AZ64" t="str">
        <f t="shared" si="102"/>
        <v xml:space="preserve">["FACTION"] =  1; </v>
      </c>
      <c r="BA64" t="str">
        <f t="shared" si="103"/>
        <v xml:space="preserve">["TIER"] = 0; </v>
      </c>
      <c r="BB64" t="str">
        <f t="shared" si="104"/>
        <v xml:space="preserve">                     </v>
      </c>
      <c r="BC64" t="str">
        <f t="shared" si="105"/>
        <v xml:space="preserve">                  </v>
      </c>
      <c r="BD64" t="str">
        <f t="shared" si="106"/>
        <v xml:space="preserve">["NAME"] = { ["EN"] = "Emotes"; }; </v>
      </c>
      <c r="BE64" t="str">
        <f t="shared" si="107"/>
        <v/>
      </c>
      <c r="BF64" t="str">
        <f t="shared" si="108"/>
        <v/>
      </c>
      <c r="BG64" t="str">
        <f t="shared" si="109"/>
        <v/>
      </c>
      <c r="BH64" t="str">
        <f t="shared" si="110"/>
        <v/>
      </c>
      <c r="BI64" t="str">
        <f t="shared" si="111"/>
        <v/>
      </c>
      <c r="BJ64" t="str">
        <f t="shared" si="19"/>
        <v>};</v>
      </c>
    </row>
    <row r="65" spans="1:62" x14ac:dyDescent="0.25">
      <c r="A65">
        <v>1879071626</v>
      </c>
      <c r="B65">
        <v>46</v>
      </c>
      <c r="C65" t="s">
        <v>629</v>
      </c>
      <c r="D65" t="s">
        <v>30</v>
      </c>
      <c r="M65" t="s">
        <v>631</v>
      </c>
      <c r="Q65" t="s">
        <v>630</v>
      </c>
      <c r="R65" t="s">
        <v>632</v>
      </c>
      <c r="S65">
        <v>0</v>
      </c>
      <c r="X65" t="str">
        <f t="shared" si="81"/>
        <v xml:space="preserve"> [64] = {["ID"] = 1879071626; }; -- Alluring</v>
      </c>
      <c r="Y65" s="1" t="str">
        <f t="shared" si="82"/>
        <v xml:space="preserve"> [64] = {["ID"] = 1879071626; ["SAVE_INDEX"] =  46; ["TYPE"] =  7;                       ["SUBTYPE"] =   0;                                   ["VXP"] =    0; ["LP"] =  0; ["REP"] =     0; ["FACTION"] =  1; ["TIER"] = 0;                                        ["NAME"] = { ["EN"] = "Alluring"; }; ["LORE"] = { ["EN"] = "There are those individuals with mysterious qualities that others find quite alluring."; }; ["SUMMARY"] = { ["EN"] = "Receive 100 /flirt emotes. This can only be incremented 5 times per day."; }; ["TITLE"] = { ["EN"] = "the Alluring"; }; };</v>
      </c>
      <c r="Z65">
        <f t="shared" si="1"/>
        <v>64</v>
      </c>
      <c r="AA65" t="str">
        <f t="shared" si="83"/>
        <v xml:space="preserve"> [64] = {</v>
      </c>
      <c r="AB65" t="str">
        <f t="shared" si="84"/>
        <v xml:space="preserve">["ID"] = 1879071626; </v>
      </c>
      <c r="AC65" t="str">
        <f t="shared" si="85"/>
        <v xml:space="preserve">["ID"] = 1879071626; </v>
      </c>
      <c r="AD65" t="str">
        <f t="shared" si="86"/>
        <v/>
      </c>
      <c r="AE65" t="str">
        <f t="shared" si="87"/>
        <v/>
      </c>
      <c r="AF65" s="1" t="str">
        <f t="shared" si="88"/>
        <v xml:space="preserve">["SAVE_INDEX"] =  46; </v>
      </c>
      <c r="AG65">
        <f>VLOOKUP(D65,Type!A$2:B$16,2,FALSE)</f>
        <v>7</v>
      </c>
      <c r="AH65" t="str">
        <f t="shared" si="89"/>
        <v xml:space="preserve">["TYPE"] =  7; </v>
      </c>
      <c r="AI65" t="str">
        <f t="shared" si="90"/>
        <v xml:space="preserve">                      </v>
      </c>
      <c r="AJ65" t="str">
        <f>IF(AND(F65="Class",NOT(ISBLANK(E65))),VLOOKUP(E65,Class!A$1:B$12,2,FALSE),"")</f>
        <v/>
      </c>
      <c r="AK65" t="str">
        <f>IF(AND(F65="Vocation",NOT(ISBLANK(E65))),VLOOKUP(E65,Vocation!A$1:B$8,2,FALSE),"")</f>
        <v/>
      </c>
      <c r="AL65" t="str">
        <f>IF(AND(F65="Race",NOT(ISBLANK(E65))),VLOOKUP(E65,Race!A$1:B$9,2,),"")</f>
        <v/>
      </c>
      <c r="AM65" t="str">
        <f t="shared" si="91"/>
        <v xml:space="preserve">  0</v>
      </c>
      <c r="AN65" t="str">
        <f t="shared" si="92"/>
        <v xml:space="preserve">["SUBTYPE"] =   0; </v>
      </c>
      <c r="AO65" t="str">
        <f>IF(NOT(ISBLANK(G65)),VLOOKUP(G65,Type!D$2:E$6,2,FALSE),"")</f>
        <v/>
      </c>
      <c r="AP65" t="str">
        <f t="shared" si="93"/>
        <v xml:space="preserve">            </v>
      </c>
      <c r="AQ65" t="str">
        <f t="shared" si="94"/>
        <v xml:space="preserve">                      </v>
      </c>
      <c r="AR65" t="str">
        <f t="shared" si="95"/>
        <v/>
      </c>
      <c r="AS65" t="str">
        <f t="shared" si="96"/>
        <v>0</v>
      </c>
      <c r="AT65" t="str">
        <f t="shared" si="97"/>
        <v xml:space="preserve">["VXP"] =    0; </v>
      </c>
      <c r="AU65" t="str">
        <f t="shared" si="98"/>
        <v>0</v>
      </c>
      <c r="AV65" t="str">
        <f t="shared" si="99"/>
        <v xml:space="preserve">["LP"] =  0; </v>
      </c>
      <c r="AW65" t="str">
        <f t="shared" si="100"/>
        <v>0</v>
      </c>
      <c r="AX65" t="str">
        <f t="shared" si="101"/>
        <v xml:space="preserve">["REP"] =     0; </v>
      </c>
      <c r="AY65">
        <f>IF(LEN(P65)&gt;0,VLOOKUP(P65,Faction!A$2:B$77,2,FALSE),1)</f>
        <v>1</v>
      </c>
      <c r="AZ65" t="str">
        <f t="shared" si="102"/>
        <v xml:space="preserve">["FACTION"] =  1; </v>
      </c>
      <c r="BA65" t="str">
        <f t="shared" si="103"/>
        <v xml:space="preserve">["TIER"] = 0; </v>
      </c>
      <c r="BB65" t="str">
        <f t="shared" si="104"/>
        <v xml:space="preserve">                     </v>
      </c>
      <c r="BC65" t="str">
        <f t="shared" si="105"/>
        <v xml:space="preserve">                  </v>
      </c>
      <c r="BD65" t="str">
        <f t="shared" si="106"/>
        <v xml:space="preserve">["NAME"] = { ["EN"] = "Alluring"; }; </v>
      </c>
      <c r="BE65" t="str">
        <f t="shared" si="107"/>
        <v xml:space="preserve">["LORE"] = { ["EN"] = "There are those individuals with mysterious qualities that others find quite alluring."; }; </v>
      </c>
      <c r="BF65" t="str">
        <f t="shared" si="108"/>
        <v xml:space="preserve">["SUMMARY"] = { ["EN"] = "Receive 100 /flirt emotes. This can only be incremented 5 times per day."; }; </v>
      </c>
      <c r="BG65" t="str">
        <f t="shared" si="109"/>
        <v xml:space="preserve">["TITLE"] = { ["EN"] = "the Alluring"; }; </v>
      </c>
      <c r="BH65" t="str">
        <f t="shared" si="110"/>
        <v/>
      </c>
      <c r="BI65" t="str">
        <f t="shared" si="111"/>
        <v/>
      </c>
      <c r="BJ65" t="str">
        <f t="shared" si="19"/>
        <v>};</v>
      </c>
    </row>
    <row r="66" spans="1:62" x14ac:dyDescent="0.25">
      <c r="A66">
        <v>1879071627</v>
      </c>
      <c r="B66">
        <v>47</v>
      </c>
      <c r="C66" t="s">
        <v>633</v>
      </c>
      <c r="D66" t="s">
        <v>30</v>
      </c>
      <c r="M66" t="s">
        <v>634</v>
      </c>
      <c r="Q66" t="s">
        <v>636</v>
      </c>
      <c r="R66" t="s">
        <v>635</v>
      </c>
      <c r="S66">
        <v>0</v>
      </c>
      <c r="X66" t="str">
        <f t="shared" si="20"/>
        <v xml:space="preserve"> [65] = {["ID"] = 1879071627; }; -- Befuddling</v>
      </c>
      <c r="Y66" s="1" t="str">
        <f t="shared" si="0"/>
        <v xml:space="preserve"> [65] = {["ID"] = 1879071627; ["SAVE_INDEX"] =  47; ["TYPE"] =  7;                       ["SUBTYPE"] =   0;                                   ["VXP"] =    0; ["LP"] =  0; ["REP"] =     0; ["FACTION"] =  1; ["TIER"] = 0;                                        ["NAME"] = { ["EN"] = "Befuddling"; }; ["LORE"] = { ["EN"] = "Some people just seem to talk in riddles all the time. Whether they mean to do so or not varies..."; }; ["SUMMARY"] = { ["EN"] = "Receive 100 /confused emotes. This can only be incremented 5 times per day."; }; ["TITLE"] = { ["EN"] = "the Befuddling"; }; };</v>
      </c>
      <c r="Z66">
        <f t="shared" si="1"/>
        <v>65</v>
      </c>
      <c r="AA66" t="str">
        <f t="shared" si="21"/>
        <v xml:space="preserve"> [65] = {</v>
      </c>
      <c r="AB66" t="str">
        <f t="shared" si="22"/>
        <v xml:space="preserve">["ID"] = 1879071627; </v>
      </c>
      <c r="AC66" t="str">
        <f t="shared" si="23"/>
        <v xml:space="preserve">["ID"] = 1879071627; </v>
      </c>
      <c r="AD66" t="str">
        <f t="shared" si="24"/>
        <v/>
      </c>
      <c r="AE66" t="str">
        <f t="shared" si="25"/>
        <v/>
      </c>
      <c r="AF66" s="1" t="str">
        <f t="shared" si="26"/>
        <v xml:space="preserve">["SAVE_INDEX"] =  47; </v>
      </c>
      <c r="AG66">
        <f>VLOOKUP(D66,Type!A$2:B$16,2,FALSE)</f>
        <v>7</v>
      </c>
      <c r="AH66" t="str">
        <f t="shared" si="27"/>
        <v xml:space="preserve">["TYPE"] =  7; </v>
      </c>
      <c r="AI66" t="str">
        <f t="shared" si="28"/>
        <v xml:space="preserve">                      </v>
      </c>
      <c r="AJ66" t="str">
        <f>IF(AND(F66="Class",NOT(ISBLANK(E66))),VLOOKUP(E66,Class!A$1:B$12,2,FALSE),"")</f>
        <v/>
      </c>
      <c r="AK66" t="str">
        <f>IF(AND(F66="Vocation",NOT(ISBLANK(E66))),VLOOKUP(E66,Vocation!A$1:B$8,2,FALSE),"")</f>
        <v/>
      </c>
      <c r="AL66" t="str">
        <f>IF(AND(F66="Race",NOT(ISBLANK(E66))),VLOOKUP(E66,Race!A$1:B$9,2,),"")</f>
        <v/>
      </c>
      <c r="AM66" t="str">
        <f t="shared" si="29"/>
        <v xml:space="preserve">  0</v>
      </c>
      <c r="AN66" t="str">
        <f t="shared" si="30"/>
        <v xml:space="preserve">["SUBTYPE"] =   0; </v>
      </c>
      <c r="AO66" t="str">
        <f>IF(NOT(ISBLANK(G66)),VLOOKUP(G66,Type!D$2:E$6,2,FALSE),"")</f>
        <v/>
      </c>
      <c r="AP66" t="str">
        <f t="shared" si="31"/>
        <v xml:space="preserve">            </v>
      </c>
      <c r="AQ66" t="str">
        <f t="shared" si="32"/>
        <v xml:space="preserve">                      </v>
      </c>
      <c r="AR66" t="str">
        <f t="shared" si="33"/>
        <v/>
      </c>
      <c r="AS66" t="str">
        <f t="shared" si="34"/>
        <v>0</v>
      </c>
      <c r="AT66" t="str">
        <f t="shared" si="35"/>
        <v xml:space="preserve">["VXP"] =    0; </v>
      </c>
      <c r="AU66" t="str">
        <f t="shared" si="36"/>
        <v>0</v>
      </c>
      <c r="AV66" t="str">
        <f t="shared" si="37"/>
        <v xml:space="preserve">["LP"] =  0; </v>
      </c>
      <c r="AW66" t="str">
        <f t="shared" si="38"/>
        <v>0</v>
      </c>
      <c r="AX66" t="str">
        <f t="shared" si="39"/>
        <v xml:space="preserve">["REP"] =     0; </v>
      </c>
      <c r="AY66">
        <f>IF(LEN(P66)&gt;0,VLOOKUP(P66,Faction!A$2:B$77,2,FALSE),1)</f>
        <v>1</v>
      </c>
      <c r="AZ66" t="str">
        <f t="shared" si="40"/>
        <v xml:space="preserve">["FACTION"] =  1; </v>
      </c>
      <c r="BA66" t="str">
        <f t="shared" si="41"/>
        <v xml:space="preserve">["TIER"] = 0; </v>
      </c>
      <c r="BB66" t="str">
        <f t="shared" si="42"/>
        <v xml:space="preserve">                     </v>
      </c>
      <c r="BC66" t="str">
        <f t="shared" si="43"/>
        <v xml:space="preserve">                  </v>
      </c>
      <c r="BD66" t="str">
        <f t="shared" si="44"/>
        <v xml:space="preserve">["NAME"] = { ["EN"] = "Befuddling"; }; </v>
      </c>
      <c r="BE66" t="str">
        <f t="shared" si="45"/>
        <v xml:space="preserve">["LORE"] = { ["EN"] = "Some people just seem to talk in riddles all the time. Whether they mean to do so or not varies..."; }; </v>
      </c>
      <c r="BF66" t="str">
        <f t="shared" si="46"/>
        <v xml:space="preserve">["SUMMARY"] = { ["EN"] = "Receive 100 /confused emotes. This can only be incremented 5 times per day."; }; </v>
      </c>
      <c r="BG66" t="str">
        <f t="shared" si="47"/>
        <v xml:space="preserve">["TITLE"] = { ["EN"] = "the Befuddling"; }; </v>
      </c>
      <c r="BH66" t="str">
        <f t="shared" si="48"/>
        <v/>
      </c>
      <c r="BI66" t="str">
        <f t="shared" si="49"/>
        <v/>
      </c>
      <c r="BJ66" t="str">
        <f t="shared" si="19"/>
        <v>};</v>
      </c>
    </row>
    <row r="67" spans="1:62" x14ac:dyDescent="0.25">
      <c r="A67">
        <v>1879071628</v>
      </c>
      <c r="B67">
        <v>48</v>
      </c>
      <c r="C67" t="s">
        <v>637</v>
      </c>
      <c r="D67" t="s">
        <v>30</v>
      </c>
      <c r="M67" t="s">
        <v>639</v>
      </c>
      <c r="Q67" t="s">
        <v>638</v>
      </c>
      <c r="R67" t="s">
        <v>643</v>
      </c>
      <c r="S67">
        <v>0</v>
      </c>
      <c r="X67" t="str">
        <f t="shared" si="20"/>
        <v xml:space="preserve"> [66] = {["ID"] = 1879071628; }; -- Beloved</v>
      </c>
      <c r="Y67" s="1" t="str">
        <f t="shared" si="0"/>
        <v xml:space="preserve"> [66] = {["ID"] = 1879071628; ["SAVE_INDEX"] =  48; ["TYPE"] =  7;                       ["SUBTYPE"] =   0;                                   ["VXP"] =    0; ["LP"] =  0; ["REP"] =     0; ["FACTION"] =  1; ["TIER"] = 0;                                        ["NAME"] = { ["EN"] = "Beloved"; }; ["LORE"] = { ["EN"] = "Many are those who seek true love -- few are those who find it."; }; ["SUMMARY"] = { ["EN"] = "Receive 100 /kiss emotes. This can only be incremented 5 times per day."; }; ["TITLE"] = { ["EN"] = "the Beloved"; }; };</v>
      </c>
      <c r="Z67">
        <f t="shared" si="1"/>
        <v>66</v>
      </c>
      <c r="AA67" t="str">
        <f t="shared" si="21"/>
        <v xml:space="preserve"> [66] = {</v>
      </c>
      <c r="AB67" t="str">
        <f t="shared" si="22"/>
        <v xml:space="preserve">["ID"] = 1879071628; </v>
      </c>
      <c r="AC67" t="str">
        <f t="shared" si="23"/>
        <v xml:space="preserve">["ID"] = 1879071628; </v>
      </c>
      <c r="AD67" t="str">
        <f t="shared" si="24"/>
        <v/>
      </c>
      <c r="AE67" t="str">
        <f t="shared" si="25"/>
        <v/>
      </c>
      <c r="AF67" s="1" t="str">
        <f t="shared" si="26"/>
        <v xml:space="preserve">["SAVE_INDEX"] =  48; </v>
      </c>
      <c r="AG67">
        <f>VLOOKUP(D67,Type!A$2:B$16,2,FALSE)</f>
        <v>7</v>
      </c>
      <c r="AH67" t="str">
        <f t="shared" si="27"/>
        <v xml:space="preserve">["TYPE"] =  7; </v>
      </c>
      <c r="AI67" t="str">
        <f t="shared" si="28"/>
        <v xml:space="preserve">                      </v>
      </c>
      <c r="AJ67" t="str">
        <f>IF(AND(F67="Class",NOT(ISBLANK(E67))),VLOOKUP(E67,Class!A$1:B$12,2,FALSE),"")</f>
        <v/>
      </c>
      <c r="AK67" t="str">
        <f>IF(AND(F67="Vocation",NOT(ISBLANK(E67))),VLOOKUP(E67,Vocation!A$1:B$8,2,FALSE),"")</f>
        <v/>
      </c>
      <c r="AL67" t="str">
        <f>IF(AND(F67="Race",NOT(ISBLANK(E67))),VLOOKUP(E67,Race!A$1:B$9,2,),"")</f>
        <v/>
      </c>
      <c r="AM67" t="str">
        <f t="shared" si="29"/>
        <v xml:space="preserve">  0</v>
      </c>
      <c r="AN67" t="str">
        <f t="shared" si="30"/>
        <v xml:space="preserve">["SUBTYPE"] =   0; </v>
      </c>
      <c r="AO67" t="str">
        <f>IF(NOT(ISBLANK(G67)),VLOOKUP(G67,Type!D$2:E$6,2,FALSE),"")</f>
        <v/>
      </c>
      <c r="AP67" t="str">
        <f t="shared" si="31"/>
        <v xml:space="preserve">            </v>
      </c>
      <c r="AQ67" t="str">
        <f t="shared" si="32"/>
        <v xml:space="preserve">                      </v>
      </c>
      <c r="AR67" t="str">
        <f t="shared" si="33"/>
        <v/>
      </c>
      <c r="AS67" t="str">
        <f t="shared" si="34"/>
        <v>0</v>
      </c>
      <c r="AT67" t="str">
        <f t="shared" si="35"/>
        <v xml:space="preserve">["VXP"] =    0; </v>
      </c>
      <c r="AU67" t="str">
        <f t="shared" si="36"/>
        <v>0</v>
      </c>
      <c r="AV67" t="str">
        <f t="shared" si="37"/>
        <v xml:space="preserve">["LP"] =  0; </v>
      </c>
      <c r="AW67" t="str">
        <f t="shared" si="38"/>
        <v>0</v>
      </c>
      <c r="AX67" t="str">
        <f t="shared" si="39"/>
        <v xml:space="preserve">["REP"] =     0; </v>
      </c>
      <c r="AY67">
        <f>IF(LEN(P67)&gt;0,VLOOKUP(P67,Faction!A$2:B$77,2,FALSE),1)</f>
        <v>1</v>
      </c>
      <c r="AZ67" t="str">
        <f t="shared" si="40"/>
        <v xml:space="preserve">["FACTION"] =  1; </v>
      </c>
      <c r="BA67" t="str">
        <f t="shared" si="41"/>
        <v xml:space="preserve">["TIER"] = 0; </v>
      </c>
      <c r="BB67" t="str">
        <f t="shared" si="42"/>
        <v xml:space="preserve">                     </v>
      </c>
      <c r="BC67" t="str">
        <f t="shared" si="43"/>
        <v xml:space="preserve">                  </v>
      </c>
      <c r="BD67" t="str">
        <f t="shared" si="44"/>
        <v xml:space="preserve">["NAME"] = { ["EN"] = "Beloved"; }; </v>
      </c>
      <c r="BE67" t="str">
        <f t="shared" si="45"/>
        <v xml:space="preserve">["LORE"] = { ["EN"] = "Many are those who seek true love -- few are those who find it."; }; </v>
      </c>
      <c r="BF67" t="str">
        <f t="shared" si="46"/>
        <v xml:space="preserve">["SUMMARY"] = { ["EN"] = "Receive 100 /kiss emotes. This can only be incremented 5 times per day."; }; </v>
      </c>
      <c r="BG67" t="str">
        <f t="shared" si="47"/>
        <v xml:space="preserve">["TITLE"] = { ["EN"] = "the Beloved"; }; </v>
      </c>
      <c r="BH67" t="str">
        <f t="shared" si="48"/>
        <v/>
      </c>
      <c r="BI67" t="str">
        <f t="shared" si="49"/>
        <v/>
      </c>
      <c r="BJ67" t="str">
        <f t="shared" si="19"/>
        <v>};</v>
      </c>
    </row>
    <row r="68" spans="1:62" x14ac:dyDescent="0.25">
      <c r="A68">
        <v>1879071631</v>
      </c>
      <c r="B68">
        <v>49</v>
      </c>
      <c r="C68" t="s">
        <v>644</v>
      </c>
      <c r="D68" t="s">
        <v>30</v>
      </c>
      <c r="M68" t="s">
        <v>647</v>
      </c>
      <c r="Q68" t="s">
        <v>646</v>
      </c>
      <c r="R68" t="s">
        <v>645</v>
      </c>
      <c r="S68">
        <v>0</v>
      </c>
      <c r="X68" t="str">
        <f t="shared" si="20"/>
        <v xml:space="preserve"> [67] = {["ID"] = 1879071631; }; -- Dull</v>
      </c>
      <c r="Y68" s="1" t="str">
        <f t="shared" si="0"/>
        <v xml:space="preserve"> [67] = {["ID"] = 1879071631; ["SAVE_INDEX"] =  49; ["TYPE"] =  7;                       ["SUBTYPE"] =   0;                                   ["VXP"] =    0; ["LP"] =  0; ["REP"] =     0; ["FACTION"] =  1; ["TIER"] = 0;                                        ["NAME"] = { ["EN"] = "Dull"; }; ["LORE"] = { ["EN"] = "There are those with the mysterious ability to bring any conversation to a grinding halt."; }; ["SUMMARY"] = { ["EN"] = "Receive 100 /bored emotes. This can only be incremented 5 times per day."; }; ["TITLE"] = { ["EN"] = "the Dull"; }; };</v>
      </c>
      <c r="Z68">
        <f t="shared" si="1"/>
        <v>67</v>
      </c>
      <c r="AA68" t="str">
        <f t="shared" si="21"/>
        <v xml:space="preserve"> [67] = {</v>
      </c>
      <c r="AB68" t="str">
        <f t="shared" si="22"/>
        <v xml:space="preserve">["ID"] = 1879071631; </v>
      </c>
      <c r="AC68" t="str">
        <f t="shared" si="23"/>
        <v xml:space="preserve">["ID"] = 1879071631; </v>
      </c>
      <c r="AD68" t="str">
        <f t="shared" si="24"/>
        <v/>
      </c>
      <c r="AE68" t="str">
        <f t="shared" si="25"/>
        <v/>
      </c>
      <c r="AF68" s="1" t="str">
        <f t="shared" si="26"/>
        <v xml:space="preserve">["SAVE_INDEX"] =  49; </v>
      </c>
      <c r="AG68">
        <f>VLOOKUP(D68,Type!A$2:B$16,2,FALSE)</f>
        <v>7</v>
      </c>
      <c r="AH68" t="str">
        <f t="shared" si="27"/>
        <v xml:space="preserve">["TYPE"] =  7; </v>
      </c>
      <c r="AI68" t="str">
        <f t="shared" si="28"/>
        <v xml:space="preserve">                      </v>
      </c>
      <c r="AJ68" t="str">
        <f>IF(AND(F68="Class",NOT(ISBLANK(E68))),VLOOKUP(E68,Class!A$1:B$12,2,FALSE),"")</f>
        <v/>
      </c>
      <c r="AK68" t="str">
        <f>IF(AND(F68="Vocation",NOT(ISBLANK(E68))),VLOOKUP(E68,Vocation!A$1:B$8,2,FALSE),"")</f>
        <v/>
      </c>
      <c r="AL68" t="str">
        <f>IF(AND(F68="Race",NOT(ISBLANK(E68))),VLOOKUP(E68,Race!A$1:B$9,2,),"")</f>
        <v/>
      </c>
      <c r="AM68" t="str">
        <f t="shared" si="29"/>
        <v xml:space="preserve">  0</v>
      </c>
      <c r="AN68" t="str">
        <f t="shared" si="30"/>
        <v xml:space="preserve">["SUBTYPE"] =   0; </v>
      </c>
      <c r="AO68" t="str">
        <f>IF(NOT(ISBLANK(G68)),VLOOKUP(G68,Type!D$2:E$6,2,FALSE),"")</f>
        <v/>
      </c>
      <c r="AP68" t="str">
        <f t="shared" si="31"/>
        <v xml:space="preserve">            </v>
      </c>
      <c r="AQ68" t="str">
        <f t="shared" si="32"/>
        <v xml:space="preserve">                      </v>
      </c>
      <c r="AR68" t="str">
        <f t="shared" si="33"/>
        <v/>
      </c>
      <c r="AS68" t="str">
        <f t="shared" si="34"/>
        <v>0</v>
      </c>
      <c r="AT68" t="str">
        <f t="shared" si="35"/>
        <v xml:space="preserve">["VXP"] =    0; </v>
      </c>
      <c r="AU68" t="str">
        <f t="shared" si="36"/>
        <v>0</v>
      </c>
      <c r="AV68" t="str">
        <f t="shared" si="37"/>
        <v xml:space="preserve">["LP"] =  0; </v>
      </c>
      <c r="AW68" t="str">
        <f t="shared" si="38"/>
        <v>0</v>
      </c>
      <c r="AX68" t="str">
        <f t="shared" si="39"/>
        <v xml:space="preserve">["REP"] =     0; </v>
      </c>
      <c r="AY68">
        <f>IF(LEN(P68)&gt;0,VLOOKUP(P68,Faction!A$2:B$77,2,FALSE),1)</f>
        <v>1</v>
      </c>
      <c r="AZ68" t="str">
        <f t="shared" si="40"/>
        <v xml:space="preserve">["FACTION"] =  1; </v>
      </c>
      <c r="BA68" t="str">
        <f t="shared" si="41"/>
        <v xml:space="preserve">["TIER"] = 0; </v>
      </c>
      <c r="BB68" t="str">
        <f t="shared" si="42"/>
        <v xml:space="preserve">                     </v>
      </c>
      <c r="BC68" t="str">
        <f t="shared" si="43"/>
        <v xml:space="preserve">                  </v>
      </c>
      <c r="BD68" t="str">
        <f t="shared" si="44"/>
        <v xml:space="preserve">["NAME"] = { ["EN"] = "Dull"; }; </v>
      </c>
      <c r="BE68" t="str">
        <f t="shared" si="45"/>
        <v xml:space="preserve">["LORE"] = { ["EN"] = "There are those with the mysterious ability to bring any conversation to a grinding halt."; }; </v>
      </c>
      <c r="BF68" t="str">
        <f t="shared" si="46"/>
        <v xml:space="preserve">["SUMMARY"] = { ["EN"] = "Receive 100 /bored emotes. This can only be incremented 5 times per day."; }; </v>
      </c>
      <c r="BG68" t="str">
        <f t="shared" si="47"/>
        <v xml:space="preserve">["TITLE"] = { ["EN"] = "the Dull"; }; </v>
      </c>
      <c r="BH68" t="str">
        <f t="shared" si="48"/>
        <v/>
      </c>
      <c r="BI68" t="str">
        <f t="shared" si="49"/>
        <v/>
      </c>
      <c r="BJ68" t="str">
        <f t="shared" si="19"/>
        <v>};</v>
      </c>
    </row>
    <row r="69" spans="1:62" x14ac:dyDescent="0.25">
      <c r="A69">
        <v>1879071632</v>
      </c>
      <c r="B69">
        <v>50</v>
      </c>
      <c r="C69" t="s">
        <v>648</v>
      </c>
      <c r="D69" t="s">
        <v>30</v>
      </c>
      <c r="Q69" t="s">
        <v>649</v>
      </c>
      <c r="R69" t="s">
        <v>650</v>
      </c>
      <c r="S69">
        <v>0</v>
      </c>
      <c r="X69" t="str">
        <f t="shared" si="20"/>
        <v xml:space="preserve"> [68] = {["ID"] = 1879071632; }; -- Fire-breather</v>
      </c>
      <c r="Y69" s="1" t="str">
        <f t="shared" si="0"/>
        <v xml:space="preserve"> [68] = {["ID"] = 1879071632; ["SAVE_INDEX"] =  50; ["TYPE"] =  7;                       ["SUBTYPE"] =   0;                                   ["VXP"] =    0; ["LP"] =  0; ["REP"] =     0; ["FACTION"] =  1; ["TIER"] = 0;                                        ["NAME"] = { ["EN"] = "Fire-breather"; }; ["LORE"] = { ["EN"] = "Some folk just enjoy the adulation of an audience."; }; ["SUMMARY"] = { ["EN"] = "Receive 100 /cheer emotes. This can only be incremented 5 times per day."; }; };</v>
      </c>
      <c r="Z69">
        <f t="shared" si="1"/>
        <v>68</v>
      </c>
      <c r="AA69" t="str">
        <f t="shared" si="21"/>
        <v xml:space="preserve"> [68] = {</v>
      </c>
      <c r="AB69" t="str">
        <f t="shared" si="22"/>
        <v xml:space="preserve">["ID"] = 1879071632; </v>
      </c>
      <c r="AC69" t="str">
        <f t="shared" si="23"/>
        <v xml:space="preserve">["ID"] = 1879071632; </v>
      </c>
      <c r="AD69" t="str">
        <f t="shared" si="24"/>
        <v/>
      </c>
      <c r="AE69" t="str">
        <f t="shared" si="25"/>
        <v/>
      </c>
      <c r="AF69" s="1" t="str">
        <f t="shared" si="26"/>
        <v xml:space="preserve">["SAVE_INDEX"] =  50; </v>
      </c>
      <c r="AG69">
        <f>VLOOKUP(D69,Type!A$2:B$16,2,FALSE)</f>
        <v>7</v>
      </c>
      <c r="AH69" t="str">
        <f t="shared" si="27"/>
        <v xml:space="preserve">["TYPE"] =  7; </v>
      </c>
      <c r="AI69" t="str">
        <f t="shared" si="28"/>
        <v xml:space="preserve">                      </v>
      </c>
      <c r="AJ69" t="str">
        <f>IF(AND(F69="Class",NOT(ISBLANK(E69))),VLOOKUP(E69,Class!A$1:B$12,2,FALSE),"")</f>
        <v/>
      </c>
      <c r="AK69" t="str">
        <f>IF(AND(F69="Vocation",NOT(ISBLANK(E69))),VLOOKUP(E69,Vocation!A$1:B$8,2,FALSE),"")</f>
        <v/>
      </c>
      <c r="AL69" t="str">
        <f>IF(AND(F69="Race",NOT(ISBLANK(E69))),VLOOKUP(E69,Race!A$1:B$9,2,),"")</f>
        <v/>
      </c>
      <c r="AM69" t="str">
        <f t="shared" si="29"/>
        <v xml:space="preserve">  0</v>
      </c>
      <c r="AN69" t="str">
        <f t="shared" si="30"/>
        <v xml:space="preserve">["SUBTYPE"] =   0; </v>
      </c>
      <c r="AO69" t="str">
        <f>IF(NOT(ISBLANK(G69)),VLOOKUP(G69,Type!D$2:E$6,2,FALSE),"")</f>
        <v/>
      </c>
      <c r="AP69" t="str">
        <f t="shared" si="31"/>
        <v xml:space="preserve">            </v>
      </c>
      <c r="AQ69" t="str">
        <f t="shared" si="32"/>
        <v xml:space="preserve">                      </v>
      </c>
      <c r="AR69" t="str">
        <f t="shared" si="33"/>
        <v/>
      </c>
      <c r="AS69" t="str">
        <f t="shared" si="34"/>
        <v>0</v>
      </c>
      <c r="AT69" t="str">
        <f t="shared" si="35"/>
        <v xml:space="preserve">["VXP"] =    0; </v>
      </c>
      <c r="AU69" t="str">
        <f t="shared" si="36"/>
        <v>0</v>
      </c>
      <c r="AV69" t="str">
        <f t="shared" si="37"/>
        <v xml:space="preserve">["LP"] =  0; </v>
      </c>
      <c r="AW69" t="str">
        <f t="shared" si="38"/>
        <v>0</v>
      </c>
      <c r="AX69" t="str">
        <f t="shared" si="39"/>
        <v xml:space="preserve">["REP"] =     0; </v>
      </c>
      <c r="AY69">
        <f>IF(LEN(P69)&gt;0,VLOOKUP(P69,Faction!A$2:B$77,2,FALSE),1)</f>
        <v>1</v>
      </c>
      <c r="AZ69" t="str">
        <f t="shared" si="40"/>
        <v xml:space="preserve">["FACTION"] =  1; </v>
      </c>
      <c r="BA69" t="str">
        <f t="shared" si="41"/>
        <v xml:space="preserve">["TIER"] = 0; </v>
      </c>
      <c r="BB69" t="str">
        <f t="shared" si="42"/>
        <v xml:space="preserve">                     </v>
      </c>
      <c r="BC69" t="str">
        <f t="shared" si="43"/>
        <v xml:space="preserve">                  </v>
      </c>
      <c r="BD69" t="str">
        <f t="shared" si="44"/>
        <v xml:space="preserve">["NAME"] = { ["EN"] = "Fire-breather"; }; </v>
      </c>
      <c r="BE69" t="str">
        <f t="shared" si="45"/>
        <v xml:space="preserve">["LORE"] = { ["EN"] = "Some folk just enjoy the adulation of an audience."; }; </v>
      </c>
      <c r="BF69" t="str">
        <f t="shared" si="46"/>
        <v xml:space="preserve">["SUMMARY"] = { ["EN"] = "Receive 100 /cheer emotes. This can only be incremented 5 times per day."; }; </v>
      </c>
      <c r="BG69" t="str">
        <f t="shared" si="47"/>
        <v/>
      </c>
      <c r="BH69" t="str">
        <f t="shared" si="48"/>
        <v/>
      </c>
      <c r="BI69" t="str">
        <f t="shared" si="49"/>
        <v/>
      </c>
      <c r="BJ69" t="str">
        <f t="shared" si="19"/>
        <v>};</v>
      </c>
    </row>
    <row r="70" spans="1:62" x14ac:dyDescent="0.25">
      <c r="A70">
        <v>1879071629</v>
      </c>
      <c r="B70">
        <v>51</v>
      </c>
      <c r="C70" t="s">
        <v>651</v>
      </c>
      <c r="D70" t="s">
        <v>30</v>
      </c>
      <c r="M70" t="s">
        <v>682</v>
      </c>
      <c r="Q70" t="s">
        <v>669</v>
      </c>
      <c r="R70" t="s">
        <v>661</v>
      </c>
      <c r="S70">
        <v>0</v>
      </c>
      <c r="X70" t="str">
        <f t="shared" si="20"/>
        <v xml:space="preserve"> [69] = {["ID"] = 1879071629; }; -- Harassed</v>
      </c>
      <c r="Y70" s="1" t="str">
        <f t="shared" si="0"/>
        <v xml:space="preserve"> [69] = {["ID"] = 1879071629; ["SAVE_INDEX"] =  51; ["TYPE"] =  7;                       ["SUBTYPE"] =   0;                                   ["VXP"] =    0; ["LP"] =  0; ["REP"] =     0; ["FACTION"] =  1; ["TIER"] = 0;                                        ["NAME"] = { ["EN"] = "Harassed"; }; ["LORE"] = { ["EN"] = "The world is filled with those who are less well off than ourselves."; }; ["SUMMARY"] = { ["EN"] = "Receive 100 /beg emotes. This can only be incremented 5 times per day."; }; ["TITLE"] = { ["EN"] = "the Harassed"; }; };</v>
      </c>
      <c r="Z70">
        <f t="shared" si="1"/>
        <v>69</v>
      </c>
      <c r="AA70" t="str">
        <f t="shared" si="21"/>
        <v xml:space="preserve"> [69] = {</v>
      </c>
      <c r="AB70" t="str">
        <f t="shared" si="22"/>
        <v xml:space="preserve">["ID"] = 1879071629; </v>
      </c>
      <c r="AC70" t="str">
        <f t="shared" si="23"/>
        <v xml:space="preserve">["ID"] = 1879071629; </v>
      </c>
      <c r="AD70" t="str">
        <f t="shared" si="24"/>
        <v/>
      </c>
      <c r="AE70" t="str">
        <f t="shared" si="25"/>
        <v/>
      </c>
      <c r="AF70" s="1" t="str">
        <f t="shared" si="26"/>
        <v xml:space="preserve">["SAVE_INDEX"] =  51; </v>
      </c>
      <c r="AG70">
        <f>VLOOKUP(D70,Type!A$2:B$16,2,FALSE)</f>
        <v>7</v>
      </c>
      <c r="AH70" t="str">
        <f t="shared" si="27"/>
        <v xml:space="preserve">["TYPE"] =  7; </v>
      </c>
      <c r="AI70" t="str">
        <f t="shared" si="28"/>
        <v xml:space="preserve">                      </v>
      </c>
      <c r="AJ70" t="str">
        <f>IF(AND(F70="Class",NOT(ISBLANK(E70))),VLOOKUP(E70,Class!A$1:B$12,2,FALSE),"")</f>
        <v/>
      </c>
      <c r="AK70" t="str">
        <f>IF(AND(F70="Vocation",NOT(ISBLANK(E70))),VLOOKUP(E70,Vocation!A$1:B$8,2,FALSE),"")</f>
        <v/>
      </c>
      <c r="AL70" t="str">
        <f>IF(AND(F70="Race",NOT(ISBLANK(E70))),VLOOKUP(E70,Race!A$1:B$9,2,),"")</f>
        <v/>
      </c>
      <c r="AM70" t="str">
        <f t="shared" si="29"/>
        <v xml:space="preserve">  0</v>
      </c>
      <c r="AN70" t="str">
        <f t="shared" si="30"/>
        <v xml:space="preserve">["SUBTYPE"] =   0; </v>
      </c>
      <c r="AO70" t="str">
        <f>IF(NOT(ISBLANK(G70)),VLOOKUP(G70,Type!D$2:E$6,2,FALSE),"")</f>
        <v/>
      </c>
      <c r="AP70" t="str">
        <f t="shared" si="31"/>
        <v xml:space="preserve">            </v>
      </c>
      <c r="AQ70" t="str">
        <f t="shared" si="32"/>
        <v xml:space="preserve">                      </v>
      </c>
      <c r="AR70" t="str">
        <f t="shared" si="33"/>
        <v/>
      </c>
      <c r="AS70" t="str">
        <f t="shared" si="34"/>
        <v>0</v>
      </c>
      <c r="AT70" t="str">
        <f t="shared" si="35"/>
        <v xml:space="preserve">["VXP"] =    0; </v>
      </c>
      <c r="AU70" t="str">
        <f t="shared" si="36"/>
        <v>0</v>
      </c>
      <c r="AV70" t="str">
        <f t="shared" si="37"/>
        <v xml:space="preserve">["LP"] =  0; </v>
      </c>
      <c r="AW70" t="str">
        <f t="shared" si="38"/>
        <v>0</v>
      </c>
      <c r="AX70" t="str">
        <f t="shared" si="39"/>
        <v xml:space="preserve">["REP"] =     0; </v>
      </c>
      <c r="AY70">
        <f>IF(LEN(P70)&gt;0,VLOOKUP(P70,Faction!A$2:B$77,2,FALSE),1)</f>
        <v>1</v>
      </c>
      <c r="AZ70" t="str">
        <f t="shared" si="40"/>
        <v xml:space="preserve">["FACTION"] =  1; </v>
      </c>
      <c r="BA70" t="str">
        <f t="shared" si="41"/>
        <v xml:space="preserve">["TIER"] = 0; </v>
      </c>
      <c r="BB70" t="str">
        <f t="shared" si="42"/>
        <v xml:space="preserve">                     </v>
      </c>
      <c r="BC70" t="str">
        <f t="shared" si="43"/>
        <v xml:space="preserve">                  </v>
      </c>
      <c r="BD70" t="str">
        <f t="shared" si="44"/>
        <v xml:space="preserve">["NAME"] = { ["EN"] = "Harassed"; }; </v>
      </c>
      <c r="BE70" t="str">
        <f t="shared" si="45"/>
        <v xml:space="preserve">["LORE"] = { ["EN"] = "The world is filled with those who are less well off than ourselves."; }; </v>
      </c>
      <c r="BF70" t="str">
        <f t="shared" si="46"/>
        <v xml:space="preserve">["SUMMARY"] = { ["EN"] = "Receive 100 /beg emotes. This can only be incremented 5 times per day."; }; </v>
      </c>
      <c r="BG70" t="str">
        <f t="shared" si="47"/>
        <v xml:space="preserve">["TITLE"] = { ["EN"] = "the Harassed"; }; </v>
      </c>
      <c r="BH70" t="str">
        <f t="shared" si="48"/>
        <v/>
      </c>
      <c r="BI70" t="str">
        <f t="shared" si="49"/>
        <v/>
      </c>
      <c r="BJ70" t="str">
        <f t="shared" si="19"/>
        <v>};</v>
      </c>
    </row>
    <row r="71" spans="1:62" x14ac:dyDescent="0.25">
      <c r="A71">
        <v>1879071633</v>
      </c>
      <c r="B71">
        <v>52</v>
      </c>
      <c r="C71" t="s">
        <v>652</v>
      </c>
      <c r="D71" t="s">
        <v>30</v>
      </c>
      <c r="M71" t="s">
        <v>683</v>
      </c>
      <c r="Q71" t="s">
        <v>670</v>
      </c>
      <c r="R71" t="s">
        <v>662</v>
      </c>
      <c r="S71">
        <v>0</v>
      </c>
      <c r="X71" t="str">
        <f t="shared" si="20"/>
        <v xml:space="preserve"> [70] = {["ID"] = 1879071633; }; -- Helpful</v>
      </c>
      <c r="Y71" s="1" t="str">
        <f t="shared" si="0"/>
        <v xml:space="preserve"> [70] = {["ID"] = 1879071633; ["SAVE_INDEX"] =  52; ["TYPE"] =  7;                       ["SUBTYPE"] =   0;                                   ["VXP"] =    0; ["LP"] =  0; ["REP"] =     0; ["FACTION"] =  1; ["TIER"] = 0;                                        ["NAME"] = { ["EN"] = "Helpful"; }; ["LORE"] = { ["EN"] = "Some people just like to help out."; }; ["SUMMARY"] = { ["EN"] = "Receive 100 /thank emotes. This can only be incremented 5 times per day."; }; ["TITLE"] = { ["EN"] = "the Helpful"; }; };</v>
      </c>
      <c r="Z71">
        <f t="shared" si="1"/>
        <v>70</v>
      </c>
      <c r="AA71" t="str">
        <f t="shared" si="21"/>
        <v xml:space="preserve"> [70] = {</v>
      </c>
      <c r="AB71" t="str">
        <f t="shared" si="22"/>
        <v xml:space="preserve">["ID"] = 1879071633; </v>
      </c>
      <c r="AC71" t="str">
        <f t="shared" si="23"/>
        <v xml:space="preserve">["ID"] = 1879071633; </v>
      </c>
      <c r="AD71" t="str">
        <f t="shared" si="24"/>
        <v/>
      </c>
      <c r="AE71" t="str">
        <f t="shared" si="25"/>
        <v/>
      </c>
      <c r="AF71" s="1" t="str">
        <f t="shared" si="26"/>
        <v xml:space="preserve">["SAVE_INDEX"] =  52; </v>
      </c>
      <c r="AG71">
        <f>VLOOKUP(D71,Type!A$2:B$16,2,FALSE)</f>
        <v>7</v>
      </c>
      <c r="AH71" t="str">
        <f t="shared" si="27"/>
        <v xml:space="preserve">["TYPE"] =  7; </v>
      </c>
      <c r="AI71" t="str">
        <f t="shared" si="28"/>
        <v xml:space="preserve">                      </v>
      </c>
      <c r="AJ71" t="str">
        <f>IF(AND(F71="Class",NOT(ISBLANK(E71))),VLOOKUP(E71,Class!A$1:B$12,2,FALSE),"")</f>
        <v/>
      </c>
      <c r="AK71" t="str">
        <f>IF(AND(F71="Vocation",NOT(ISBLANK(E71))),VLOOKUP(E71,Vocation!A$1:B$8,2,FALSE),"")</f>
        <v/>
      </c>
      <c r="AL71" t="str">
        <f>IF(AND(F71="Race",NOT(ISBLANK(E71))),VLOOKUP(E71,Race!A$1:B$9,2,),"")</f>
        <v/>
      </c>
      <c r="AM71" t="str">
        <f t="shared" si="29"/>
        <v xml:space="preserve">  0</v>
      </c>
      <c r="AN71" t="str">
        <f t="shared" si="30"/>
        <v xml:space="preserve">["SUBTYPE"] =   0; </v>
      </c>
      <c r="AO71" t="str">
        <f>IF(NOT(ISBLANK(G71)),VLOOKUP(G71,Type!D$2:E$6,2,FALSE),"")</f>
        <v/>
      </c>
      <c r="AP71" t="str">
        <f t="shared" si="31"/>
        <v xml:space="preserve">            </v>
      </c>
      <c r="AQ71" t="str">
        <f t="shared" si="32"/>
        <v xml:space="preserve">                      </v>
      </c>
      <c r="AR71" t="str">
        <f t="shared" si="33"/>
        <v/>
      </c>
      <c r="AS71" t="str">
        <f t="shared" si="34"/>
        <v>0</v>
      </c>
      <c r="AT71" t="str">
        <f t="shared" si="35"/>
        <v xml:space="preserve">["VXP"] =    0; </v>
      </c>
      <c r="AU71" t="str">
        <f t="shared" si="36"/>
        <v>0</v>
      </c>
      <c r="AV71" t="str">
        <f t="shared" si="37"/>
        <v xml:space="preserve">["LP"] =  0; </v>
      </c>
      <c r="AW71" t="str">
        <f t="shared" si="38"/>
        <v>0</v>
      </c>
      <c r="AX71" t="str">
        <f t="shared" si="39"/>
        <v xml:space="preserve">["REP"] =     0; </v>
      </c>
      <c r="AY71">
        <f>IF(LEN(P71)&gt;0,VLOOKUP(P71,Faction!A$2:B$77,2,FALSE),1)</f>
        <v>1</v>
      </c>
      <c r="AZ71" t="str">
        <f t="shared" si="40"/>
        <v xml:space="preserve">["FACTION"] =  1; </v>
      </c>
      <c r="BA71" t="str">
        <f t="shared" si="41"/>
        <v xml:space="preserve">["TIER"] = 0; </v>
      </c>
      <c r="BB71" t="str">
        <f t="shared" si="42"/>
        <v xml:space="preserve">                     </v>
      </c>
      <c r="BC71" t="str">
        <f t="shared" si="43"/>
        <v xml:space="preserve">                  </v>
      </c>
      <c r="BD71" t="str">
        <f t="shared" si="44"/>
        <v xml:space="preserve">["NAME"] = { ["EN"] = "Helpful"; }; </v>
      </c>
      <c r="BE71" t="str">
        <f t="shared" si="45"/>
        <v xml:space="preserve">["LORE"] = { ["EN"] = "Some people just like to help out."; }; </v>
      </c>
      <c r="BF71" t="str">
        <f t="shared" si="46"/>
        <v xml:space="preserve">["SUMMARY"] = { ["EN"] = "Receive 100 /thank emotes. This can only be incremented 5 times per day."; }; </v>
      </c>
      <c r="BG71" t="str">
        <f t="shared" si="47"/>
        <v xml:space="preserve">["TITLE"] = { ["EN"] = "the Helpful"; }; </v>
      </c>
      <c r="BH71" t="str">
        <f t="shared" si="48"/>
        <v/>
      </c>
      <c r="BI71" t="str">
        <f t="shared" si="49"/>
        <v/>
      </c>
      <c r="BJ71" t="str">
        <f t="shared" si="19"/>
        <v>};</v>
      </c>
    </row>
    <row r="72" spans="1:62" x14ac:dyDescent="0.25">
      <c r="A72">
        <v>1879071634</v>
      </c>
      <c r="B72">
        <v>53</v>
      </c>
      <c r="C72" t="s">
        <v>653</v>
      </c>
      <c r="D72" t="s">
        <v>30</v>
      </c>
      <c r="Q72" t="s">
        <v>671</v>
      </c>
      <c r="R72" t="s">
        <v>2136</v>
      </c>
      <c r="S72">
        <v>0</v>
      </c>
      <c r="X72" t="str">
        <f t="shared" si="20"/>
        <v xml:space="preserve"> [71] = {["ID"] = 1879071634; }; -- Hero</v>
      </c>
      <c r="Y72" s="1" t="str">
        <f t="shared" si="0"/>
        <v xml:space="preserve"> [71] = {["ID"] = 1879071634; ["SAVE_INDEX"] =  53; ["TYPE"] =  7;                       ["SUBTYPE"] =   0;                                   ["VXP"] =    0; ["LP"] =  0; ["REP"] =     0; ["FACTION"] =  1; ["TIER"] = 0;                                        ["NAME"] = { ["EN"] = "Hero"; }; ["LORE"] = { ["EN"] = "Some people demand respect -- while others work to earn it."; }; ["SUMMARY"] = { ["EN"] = "Receive 100 /bow emotes. This can only be incremented 5 times per day."; }; };</v>
      </c>
      <c r="Z72">
        <f t="shared" si="1"/>
        <v>71</v>
      </c>
      <c r="AA72" t="str">
        <f t="shared" si="21"/>
        <v xml:space="preserve"> [71] = {</v>
      </c>
      <c r="AB72" t="str">
        <f t="shared" si="22"/>
        <v xml:space="preserve">["ID"] = 1879071634; </v>
      </c>
      <c r="AC72" t="str">
        <f t="shared" si="23"/>
        <v xml:space="preserve">["ID"] = 1879071634; </v>
      </c>
      <c r="AD72" t="str">
        <f t="shared" si="24"/>
        <v/>
      </c>
      <c r="AE72" t="str">
        <f t="shared" si="25"/>
        <v/>
      </c>
      <c r="AF72" s="1" t="str">
        <f t="shared" si="26"/>
        <v xml:space="preserve">["SAVE_INDEX"] =  53; </v>
      </c>
      <c r="AG72">
        <f>VLOOKUP(D72,Type!A$2:B$16,2,FALSE)</f>
        <v>7</v>
      </c>
      <c r="AH72" t="str">
        <f t="shared" si="27"/>
        <v xml:space="preserve">["TYPE"] =  7; </v>
      </c>
      <c r="AI72" t="str">
        <f t="shared" si="28"/>
        <v xml:space="preserve">                      </v>
      </c>
      <c r="AJ72" t="str">
        <f>IF(AND(F72="Class",NOT(ISBLANK(E72))),VLOOKUP(E72,Class!A$1:B$12,2,FALSE),"")</f>
        <v/>
      </c>
      <c r="AK72" t="str">
        <f>IF(AND(F72="Vocation",NOT(ISBLANK(E72))),VLOOKUP(E72,Vocation!A$1:B$8,2,FALSE),"")</f>
        <v/>
      </c>
      <c r="AL72" t="str">
        <f>IF(AND(F72="Race",NOT(ISBLANK(E72))),VLOOKUP(E72,Race!A$1:B$9,2,),"")</f>
        <v/>
      </c>
      <c r="AM72" t="str">
        <f t="shared" si="29"/>
        <v xml:space="preserve">  0</v>
      </c>
      <c r="AN72" t="str">
        <f t="shared" si="30"/>
        <v xml:space="preserve">["SUBTYPE"] =   0; </v>
      </c>
      <c r="AO72" t="str">
        <f>IF(NOT(ISBLANK(G72)),VLOOKUP(G72,Type!D$2:E$6,2,FALSE),"")</f>
        <v/>
      </c>
      <c r="AP72" t="str">
        <f t="shared" si="31"/>
        <v xml:space="preserve">            </v>
      </c>
      <c r="AQ72" t="str">
        <f t="shared" si="32"/>
        <v xml:space="preserve">                      </v>
      </c>
      <c r="AR72" t="str">
        <f t="shared" si="33"/>
        <v/>
      </c>
      <c r="AS72" t="str">
        <f t="shared" si="34"/>
        <v>0</v>
      </c>
      <c r="AT72" t="str">
        <f t="shared" si="35"/>
        <v xml:space="preserve">["VXP"] =    0; </v>
      </c>
      <c r="AU72" t="str">
        <f t="shared" si="36"/>
        <v>0</v>
      </c>
      <c r="AV72" t="str">
        <f t="shared" si="37"/>
        <v xml:space="preserve">["LP"] =  0; </v>
      </c>
      <c r="AW72" t="str">
        <f t="shared" si="38"/>
        <v>0</v>
      </c>
      <c r="AX72" t="str">
        <f t="shared" si="39"/>
        <v xml:space="preserve">["REP"] =     0; </v>
      </c>
      <c r="AY72">
        <f>IF(LEN(P72)&gt;0,VLOOKUP(P72,Faction!A$2:B$77,2,FALSE),1)</f>
        <v>1</v>
      </c>
      <c r="AZ72" t="str">
        <f t="shared" si="40"/>
        <v xml:space="preserve">["FACTION"] =  1; </v>
      </c>
      <c r="BA72" t="str">
        <f t="shared" si="41"/>
        <v xml:space="preserve">["TIER"] = 0; </v>
      </c>
      <c r="BB72" t="str">
        <f t="shared" si="42"/>
        <v xml:space="preserve">                     </v>
      </c>
      <c r="BC72" t="str">
        <f t="shared" si="43"/>
        <v xml:space="preserve">                  </v>
      </c>
      <c r="BD72" t="str">
        <f t="shared" si="44"/>
        <v xml:space="preserve">["NAME"] = { ["EN"] = "Hero"; }; </v>
      </c>
      <c r="BE72" t="str">
        <f t="shared" si="45"/>
        <v xml:space="preserve">["LORE"] = { ["EN"] = "Some people demand respect -- while others work to earn it."; }; </v>
      </c>
      <c r="BF72" t="str">
        <f t="shared" si="46"/>
        <v xml:space="preserve">["SUMMARY"] = { ["EN"] = "Receive 100 /bow emotes. This can only be incremented 5 times per day."; }; </v>
      </c>
      <c r="BG72" t="str">
        <f t="shared" si="47"/>
        <v/>
      </c>
      <c r="BH72" t="str">
        <f t="shared" si="48"/>
        <v/>
      </c>
      <c r="BI72" t="str">
        <f t="shared" si="49"/>
        <v/>
      </c>
      <c r="BJ72" t="str">
        <f t="shared" si="19"/>
        <v>};</v>
      </c>
    </row>
    <row r="73" spans="1:62" x14ac:dyDescent="0.25">
      <c r="A73">
        <v>1879071635</v>
      </c>
      <c r="B73">
        <v>54</v>
      </c>
      <c r="C73" t="s">
        <v>654</v>
      </c>
      <c r="D73" t="s">
        <v>30</v>
      </c>
      <c r="M73" t="s">
        <v>684</v>
      </c>
      <c r="Q73" t="s">
        <v>672</v>
      </c>
      <c r="R73" t="s">
        <v>663</v>
      </c>
      <c r="S73">
        <v>0</v>
      </c>
      <c r="X73" t="str">
        <f t="shared" si="20"/>
        <v xml:space="preserve"> [72] = {["ID"] = 1879071635; }; -- Infuriating</v>
      </c>
      <c r="Y73" s="1" t="str">
        <f t="shared" si="0"/>
        <v xml:space="preserve"> [72] = {["ID"] = 1879071635; ["SAVE_INDEX"] =  54; ["TYPE"] =  7;                       ["SUBTYPE"] =   0;                                   ["VXP"] =    0; ["LP"] =  0; ["REP"] =     0; ["FACTION"] =  1; ["TIER"] = 0;                                        ["NAME"] = { ["EN"] = "Infuriating"; }; ["LORE"] = { ["EN"] = "Some people are merely annoying, while others really know how to get under your skin."; }; ["SUMMARY"] = { ["EN"] = "Receive 100 /angry emotes. This can only be incremented 5 times per day."; }; ["TITLE"] = { ["EN"] = "the Infuriating"; }; };</v>
      </c>
      <c r="Z73">
        <f t="shared" si="1"/>
        <v>72</v>
      </c>
      <c r="AA73" t="str">
        <f t="shared" si="21"/>
        <v xml:space="preserve"> [72] = {</v>
      </c>
      <c r="AB73" t="str">
        <f t="shared" si="22"/>
        <v xml:space="preserve">["ID"] = 1879071635; </v>
      </c>
      <c r="AC73" t="str">
        <f t="shared" si="23"/>
        <v xml:space="preserve">["ID"] = 1879071635; </v>
      </c>
      <c r="AD73" t="str">
        <f t="shared" si="24"/>
        <v/>
      </c>
      <c r="AE73" t="str">
        <f t="shared" si="25"/>
        <v/>
      </c>
      <c r="AF73" s="1" t="str">
        <f t="shared" si="26"/>
        <v xml:space="preserve">["SAVE_INDEX"] =  54; </v>
      </c>
      <c r="AG73">
        <f>VLOOKUP(D73,Type!A$2:B$16,2,FALSE)</f>
        <v>7</v>
      </c>
      <c r="AH73" t="str">
        <f t="shared" si="27"/>
        <v xml:space="preserve">["TYPE"] =  7; </v>
      </c>
      <c r="AI73" t="str">
        <f t="shared" si="28"/>
        <v xml:space="preserve">                      </v>
      </c>
      <c r="AJ73" t="str">
        <f>IF(AND(F73="Class",NOT(ISBLANK(E73))),VLOOKUP(E73,Class!A$1:B$12,2,FALSE),"")</f>
        <v/>
      </c>
      <c r="AK73" t="str">
        <f>IF(AND(F73="Vocation",NOT(ISBLANK(E73))),VLOOKUP(E73,Vocation!A$1:B$8,2,FALSE),"")</f>
        <v/>
      </c>
      <c r="AL73" t="str">
        <f>IF(AND(F73="Race",NOT(ISBLANK(E73))),VLOOKUP(E73,Race!A$1:B$9,2,),"")</f>
        <v/>
      </c>
      <c r="AM73" t="str">
        <f t="shared" si="29"/>
        <v xml:space="preserve">  0</v>
      </c>
      <c r="AN73" t="str">
        <f t="shared" si="30"/>
        <v xml:space="preserve">["SUBTYPE"] =   0; </v>
      </c>
      <c r="AO73" t="str">
        <f>IF(NOT(ISBLANK(G73)),VLOOKUP(G73,Type!D$2:E$6,2,FALSE),"")</f>
        <v/>
      </c>
      <c r="AP73" t="str">
        <f t="shared" si="31"/>
        <v xml:space="preserve">            </v>
      </c>
      <c r="AQ73" t="str">
        <f t="shared" si="32"/>
        <v xml:space="preserve">                      </v>
      </c>
      <c r="AR73" t="str">
        <f t="shared" si="33"/>
        <v/>
      </c>
      <c r="AS73" t="str">
        <f t="shared" si="34"/>
        <v>0</v>
      </c>
      <c r="AT73" t="str">
        <f t="shared" si="35"/>
        <v xml:space="preserve">["VXP"] =    0; </v>
      </c>
      <c r="AU73" t="str">
        <f t="shared" si="36"/>
        <v>0</v>
      </c>
      <c r="AV73" t="str">
        <f t="shared" si="37"/>
        <v xml:space="preserve">["LP"] =  0; </v>
      </c>
      <c r="AW73" t="str">
        <f t="shared" si="38"/>
        <v>0</v>
      </c>
      <c r="AX73" t="str">
        <f t="shared" si="39"/>
        <v xml:space="preserve">["REP"] =     0; </v>
      </c>
      <c r="AY73">
        <f>IF(LEN(P73)&gt;0,VLOOKUP(P73,Faction!A$2:B$77,2,FALSE),1)</f>
        <v>1</v>
      </c>
      <c r="AZ73" t="str">
        <f t="shared" si="40"/>
        <v xml:space="preserve">["FACTION"] =  1; </v>
      </c>
      <c r="BA73" t="str">
        <f t="shared" si="41"/>
        <v xml:space="preserve">["TIER"] = 0; </v>
      </c>
      <c r="BB73" t="str">
        <f t="shared" si="42"/>
        <v xml:space="preserve">                     </v>
      </c>
      <c r="BC73" t="str">
        <f t="shared" si="43"/>
        <v xml:space="preserve">                  </v>
      </c>
      <c r="BD73" t="str">
        <f t="shared" si="44"/>
        <v xml:space="preserve">["NAME"] = { ["EN"] = "Infuriating"; }; </v>
      </c>
      <c r="BE73" t="str">
        <f t="shared" si="45"/>
        <v xml:space="preserve">["LORE"] = { ["EN"] = "Some people are merely annoying, while others really know how to get under your skin."; }; </v>
      </c>
      <c r="BF73" t="str">
        <f t="shared" si="46"/>
        <v xml:space="preserve">["SUMMARY"] = { ["EN"] = "Receive 100 /angry emotes. This can only be incremented 5 times per day."; }; </v>
      </c>
      <c r="BG73" t="str">
        <f t="shared" si="47"/>
        <v xml:space="preserve">["TITLE"] = { ["EN"] = "the Infuriating"; }; </v>
      </c>
      <c r="BH73" t="str">
        <f t="shared" si="48"/>
        <v/>
      </c>
      <c r="BI73" t="str">
        <f t="shared" si="49"/>
        <v/>
      </c>
      <c r="BJ73" t="str">
        <f t="shared" si="19"/>
        <v>};</v>
      </c>
    </row>
    <row r="74" spans="1:62" x14ac:dyDescent="0.25">
      <c r="A74">
        <v>1879071636</v>
      </c>
      <c r="B74">
        <v>55</v>
      </c>
      <c r="C74" t="s">
        <v>655</v>
      </c>
      <c r="D74" t="s">
        <v>30</v>
      </c>
      <c r="M74" t="s">
        <v>685</v>
      </c>
      <c r="Q74" t="s">
        <v>673</v>
      </c>
      <c r="R74" t="s">
        <v>2137</v>
      </c>
      <c r="S74">
        <v>0</v>
      </c>
      <c r="X74" t="str">
        <f t="shared" si="20"/>
        <v xml:space="preserve"> [73] = {["ID"] = 1879071636; }; -- Insulted</v>
      </c>
      <c r="Y74" s="1" t="str">
        <f t="shared" si="0"/>
        <v xml:space="preserve"> [73] = {["ID"] = 1879071636; ["SAVE_INDEX"] =  55; ["TYPE"] =  7;                       ["SUBTYPE"] =   0;                                   ["VXP"] =    0; ["LP"] =  0; ["REP"] =     0; ["FACTION"] =  1; ["TIER"] = 0;                                        ["NAME"] = { ["EN"] = "Insulted"; }; ["LORE"] = { ["EN"] = "Sticks and stones may break my bones, but words will never hurt me...that is unless they are part of some spell -- those can sting."; }; ["SUMMARY"] = { ["EN"] = "Receive 200 /rude emotes. This can only be incremented 5 times per day."; }; ["TITLE"] = { ["EN"] = "the Insulted"; }; };</v>
      </c>
      <c r="Z74">
        <f t="shared" si="1"/>
        <v>73</v>
      </c>
      <c r="AA74" t="str">
        <f t="shared" si="21"/>
        <v xml:space="preserve"> [73] = {</v>
      </c>
      <c r="AB74" t="str">
        <f t="shared" si="22"/>
        <v xml:space="preserve">["ID"] = 1879071636; </v>
      </c>
      <c r="AC74" t="str">
        <f t="shared" si="23"/>
        <v xml:space="preserve">["ID"] = 1879071636; </v>
      </c>
      <c r="AD74" t="str">
        <f t="shared" si="24"/>
        <v/>
      </c>
      <c r="AE74" t="str">
        <f t="shared" si="25"/>
        <v/>
      </c>
      <c r="AF74" s="1" t="str">
        <f t="shared" si="26"/>
        <v xml:space="preserve">["SAVE_INDEX"] =  55; </v>
      </c>
      <c r="AG74">
        <f>VLOOKUP(D74,Type!A$2:B$16,2,FALSE)</f>
        <v>7</v>
      </c>
      <c r="AH74" t="str">
        <f t="shared" si="27"/>
        <v xml:space="preserve">["TYPE"] =  7; </v>
      </c>
      <c r="AI74" t="str">
        <f t="shared" si="28"/>
        <v xml:space="preserve">                      </v>
      </c>
      <c r="AJ74" t="str">
        <f>IF(AND(F74="Class",NOT(ISBLANK(E74))),VLOOKUP(E74,Class!A$1:B$12,2,FALSE),"")</f>
        <v/>
      </c>
      <c r="AK74" t="str">
        <f>IF(AND(F74="Vocation",NOT(ISBLANK(E74))),VLOOKUP(E74,Vocation!A$1:B$8,2,FALSE),"")</f>
        <v/>
      </c>
      <c r="AL74" t="str">
        <f>IF(AND(F74="Race",NOT(ISBLANK(E74))),VLOOKUP(E74,Race!A$1:B$9,2,),"")</f>
        <v/>
      </c>
      <c r="AM74" t="str">
        <f t="shared" si="29"/>
        <v xml:space="preserve">  0</v>
      </c>
      <c r="AN74" t="str">
        <f t="shared" si="30"/>
        <v xml:space="preserve">["SUBTYPE"] =   0; </v>
      </c>
      <c r="AO74" t="str">
        <f>IF(NOT(ISBLANK(G74)),VLOOKUP(G74,Type!D$2:E$6,2,FALSE),"")</f>
        <v/>
      </c>
      <c r="AP74" t="str">
        <f t="shared" si="31"/>
        <v xml:space="preserve">            </v>
      </c>
      <c r="AQ74" t="str">
        <f t="shared" si="32"/>
        <v xml:space="preserve">                      </v>
      </c>
      <c r="AR74" t="str">
        <f t="shared" si="33"/>
        <v/>
      </c>
      <c r="AS74" t="str">
        <f t="shared" si="34"/>
        <v>0</v>
      </c>
      <c r="AT74" t="str">
        <f t="shared" si="35"/>
        <v xml:space="preserve">["VXP"] =    0; </v>
      </c>
      <c r="AU74" t="str">
        <f t="shared" si="36"/>
        <v>0</v>
      </c>
      <c r="AV74" t="str">
        <f t="shared" si="37"/>
        <v xml:space="preserve">["LP"] =  0; </v>
      </c>
      <c r="AW74" t="str">
        <f t="shared" si="38"/>
        <v>0</v>
      </c>
      <c r="AX74" t="str">
        <f t="shared" si="39"/>
        <v xml:space="preserve">["REP"] =     0; </v>
      </c>
      <c r="AY74">
        <f>IF(LEN(P74)&gt;0,VLOOKUP(P74,Faction!A$2:B$77,2,FALSE),1)</f>
        <v>1</v>
      </c>
      <c r="AZ74" t="str">
        <f t="shared" si="40"/>
        <v xml:space="preserve">["FACTION"] =  1; </v>
      </c>
      <c r="BA74" t="str">
        <f t="shared" si="41"/>
        <v xml:space="preserve">["TIER"] = 0; </v>
      </c>
      <c r="BB74" t="str">
        <f t="shared" si="42"/>
        <v xml:space="preserve">                     </v>
      </c>
      <c r="BC74" t="str">
        <f t="shared" si="43"/>
        <v xml:space="preserve">                  </v>
      </c>
      <c r="BD74" t="str">
        <f t="shared" si="44"/>
        <v xml:space="preserve">["NAME"] = { ["EN"] = "Insulted"; }; </v>
      </c>
      <c r="BE74" t="str">
        <f t="shared" si="45"/>
        <v xml:space="preserve">["LORE"] = { ["EN"] = "Sticks and stones may break my bones, but words will never hurt me...that is unless they are part of some spell -- those can sting."; }; </v>
      </c>
      <c r="BF74" t="str">
        <f t="shared" si="46"/>
        <v xml:space="preserve">["SUMMARY"] = { ["EN"] = "Receive 200 /rude emotes. This can only be incremented 5 times per day."; }; </v>
      </c>
      <c r="BG74" t="str">
        <f t="shared" si="47"/>
        <v xml:space="preserve">["TITLE"] = { ["EN"] = "the Insulted"; }; </v>
      </c>
      <c r="BH74" t="str">
        <f t="shared" si="48"/>
        <v/>
      </c>
      <c r="BI74" t="str">
        <f t="shared" si="49"/>
        <v/>
      </c>
      <c r="BJ74" t="str">
        <f t="shared" si="19"/>
        <v>};</v>
      </c>
    </row>
    <row r="75" spans="1:62" x14ac:dyDescent="0.25">
      <c r="A75">
        <v>1879071637</v>
      </c>
      <c r="B75">
        <v>56</v>
      </c>
      <c r="C75" t="s">
        <v>674</v>
      </c>
      <c r="D75" t="s">
        <v>30</v>
      </c>
      <c r="M75" t="s">
        <v>686</v>
      </c>
      <c r="Q75" t="s">
        <v>675</v>
      </c>
      <c r="R75" t="s">
        <v>681</v>
      </c>
      <c r="S75">
        <v>0</v>
      </c>
      <c r="X75" t="str">
        <f t="shared" si="20"/>
        <v xml:space="preserve"> [74] = {["ID"] = 1879071637; }; -- Intimidating</v>
      </c>
      <c r="Y75" s="1" t="str">
        <f t="shared" ref="Y75:Y132" si="112">CONCATENATE(AA75,AB75,AF75,AH75,AI75,AN75,AP75,AQ75,AR75,AT75,AV75,AX75,AZ75,BA75,BB75,BC75,BD75,BE75,BF75,BG75,BH75,BI75,BJ75)</f>
        <v xml:space="preserve"> [74] = {["ID"] = 1879071637; ["SAVE_INDEX"] =  56; ["TYPE"] =  7;                       ["SUBTYPE"] =   0;                                   ["VXP"] =    0; ["LP"] =  0; ["REP"] =     0; ["FACTION"] =  1; ["TIER"] = 0;                                        ["NAME"] = { ["EN"] = "Intimidating"; }; ["LORE"] = { ["EN"] = "While great size and strength can be intimidating, attitude can also take you a long way."; }; ["SUMMARY"] = { ["EN"] = "Receive 40 /cower emotes. This can only be incremented 2 times per day."; }; ["TITLE"] = { ["EN"] = "the Intimidating"; }; };</v>
      </c>
      <c r="Z75">
        <f t="shared" si="1"/>
        <v>74</v>
      </c>
      <c r="AA75" t="str">
        <f t="shared" si="21"/>
        <v xml:space="preserve"> [74] = {</v>
      </c>
      <c r="AB75" t="str">
        <f t="shared" si="22"/>
        <v xml:space="preserve">["ID"] = 1879071637; </v>
      </c>
      <c r="AC75" t="str">
        <f t="shared" si="23"/>
        <v xml:space="preserve">["ID"] = 1879071637; </v>
      </c>
      <c r="AD75" t="str">
        <f t="shared" si="24"/>
        <v/>
      </c>
      <c r="AE75" t="str">
        <f t="shared" si="25"/>
        <v/>
      </c>
      <c r="AF75" s="1" t="str">
        <f t="shared" si="26"/>
        <v xml:space="preserve">["SAVE_INDEX"] =  56; </v>
      </c>
      <c r="AG75">
        <f>VLOOKUP(D75,Type!A$2:B$16,2,FALSE)</f>
        <v>7</v>
      </c>
      <c r="AH75" t="str">
        <f t="shared" si="27"/>
        <v xml:space="preserve">["TYPE"] =  7; </v>
      </c>
      <c r="AI75" t="str">
        <f t="shared" si="28"/>
        <v xml:space="preserve">                      </v>
      </c>
      <c r="AJ75" t="str">
        <f>IF(AND(F75="Class",NOT(ISBLANK(E75))),VLOOKUP(E75,Class!A$1:B$12,2,FALSE),"")</f>
        <v/>
      </c>
      <c r="AK75" t="str">
        <f>IF(AND(F75="Vocation",NOT(ISBLANK(E75))),VLOOKUP(E75,Vocation!A$1:B$8,2,FALSE),"")</f>
        <v/>
      </c>
      <c r="AL75" t="str">
        <f>IF(AND(F75="Race",NOT(ISBLANK(E75))),VLOOKUP(E75,Race!A$1:B$9,2,),"")</f>
        <v/>
      </c>
      <c r="AM75" t="str">
        <f t="shared" si="29"/>
        <v xml:space="preserve">  0</v>
      </c>
      <c r="AN75" t="str">
        <f t="shared" si="30"/>
        <v xml:space="preserve">["SUBTYPE"] =   0; </v>
      </c>
      <c r="AO75" t="str">
        <f>IF(NOT(ISBLANK(G75)),VLOOKUP(G75,Type!D$2:E$6,2,FALSE),"")</f>
        <v/>
      </c>
      <c r="AP75" t="str">
        <f t="shared" si="31"/>
        <v xml:space="preserve">            </v>
      </c>
      <c r="AQ75" t="str">
        <f t="shared" si="32"/>
        <v xml:space="preserve">                      </v>
      </c>
      <c r="AR75" t="str">
        <f t="shared" si="33"/>
        <v/>
      </c>
      <c r="AS75" t="str">
        <f t="shared" si="34"/>
        <v>0</v>
      </c>
      <c r="AT75" t="str">
        <f t="shared" si="35"/>
        <v xml:space="preserve">["VXP"] =    0; </v>
      </c>
      <c r="AU75" t="str">
        <f t="shared" si="36"/>
        <v>0</v>
      </c>
      <c r="AV75" t="str">
        <f t="shared" si="37"/>
        <v xml:space="preserve">["LP"] =  0; </v>
      </c>
      <c r="AW75" t="str">
        <f t="shared" si="38"/>
        <v>0</v>
      </c>
      <c r="AX75" t="str">
        <f t="shared" si="39"/>
        <v xml:space="preserve">["REP"] =     0; </v>
      </c>
      <c r="AY75">
        <f>IF(LEN(P75)&gt;0,VLOOKUP(P75,Faction!A$2:B$77,2,FALSE),1)</f>
        <v>1</v>
      </c>
      <c r="AZ75" t="str">
        <f t="shared" si="40"/>
        <v xml:space="preserve">["FACTION"] =  1; </v>
      </c>
      <c r="BA75" t="str">
        <f t="shared" si="41"/>
        <v xml:space="preserve">["TIER"] = 0; </v>
      </c>
      <c r="BB75" t="str">
        <f t="shared" si="42"/>
        <v xml:space="preserve">                     </v>
      </c>
      <c r="BC75" t="str">
        <f t="shared" si="43"/>
        <v xml:space="preserve">                  </v>
      </c>
      <c r="BD75" t="str">
        <f t="shared" si="44"/>
        <v xml:space="preserve">["NAME"] = { ["EN"] = "Intimidating"; }; </v>
      </c>
      <c r="BE75" t="str">
        <f t="shared" si="45"/>
        <v xml:space="preserve">["LORE"] = { ["EN"] = "While great size and strength can be intimidating, attitude can also take you a long way."; }; </v>
      </c>
      <c r="BF75" t="str">
        <f t="shared" si="46"/>
        <v xml:space="preserve">["SUMMARY"] = { ["EN"] = "Receive 40 /cower emotes. This can only be incremented 2 times per day."; }; </v>
      </c>
      <c r="BG75" t="str">
        <f t="shared" si="47"/>
        <v xml:space="preserve">["TITLE"] = { ["EN"] = "the Intimidating"; }; </v>
      </c>
      <c r="BH75" t="str">
        <f t="shared" si="48"/>
        <v/>
      </c>
      <c r="BI75" t="str">
        <f t="shared" si="49"/>
        <v/>
      </c>
      <c r="BJ75" t="str">
        <f t="shared" si="19"/>
        <v>};</v>
      </c>
    </row>
    <row r="76" spans="1:62" x14ac:dyDescent="0.25">
      <c r="A76">
        <v>1879071638</v>
      </c>
      <c r="B76">
        <v>57</v>
      </c>
      <c r="C76" t="s">
        <v>656</v>
      </c>
      <c r="D76" t="s">
        <v>30</v>
      </c>
      <c r="Q76" t="s">
        <v>676</v>
      </c>
      <c r="R76" t="s">
        <v>664</v>
      </c>
      <c r="S76">
        <v>0</v>
      </c>
      <c r="X76" t="str">
        <f t="shared" ref="X76:X133" si="113">CONCATENATE(AA76,AC76,AD76,BJ76," -- ",C76,AE76)</f>
        <v xml:space="preserve"> [75] = {["ID"] = 1879071638; }; -- Juggler</v>
      </c>
      <c r="Y76" s="1" t="str">
        <f t="shared" si="112"/>
        <v xml:space="preserve"> [75] = {["ID"] = 1879071638; ["SAVE_INDEX"] =  57; ["TYPE"] =  7;                       ["SUBTYPE"] =   0;                                   ["VXP"] =    0; ["LP"] =  0; ["REP"] =     0; ["FACTION"] =  1; ["TIER"] = 0;                                        ["NAME"] = { ["EN"] = "Juggler"; }; ["LORE"] = { ["EN"] = "The ability to amuse your friends is a skill worth cultivating."; }; ["SUMMARY"] = { ["EN"] = "Receive 200 /laugh emotes. This can only be incremented 5 times per day."; }; };</v>
      </c>
      <c r="Z76">
        <f t="shared" si="1"/>
        <v>75</v>
      </c>
      <c r="AA76" t="str">
        <f t="shared" ref="AA76:AA133" si="114">CONCATENATE(REPT(" ",3-LEN(Z76)),"[",Z76,"] = {")</f>
        <v xml:space="preserve"> [75] = {</v>
      </c>
      <c r="AB76" t="str">
        <f t="shared" ref="AB76:AB133" si="115">IF(LEN(A76)&gt;0,CONCATENATE("[""ID""] = ",A76,"; "),"                     ")</f>
        <v xml:space="preserve">["ID"] = 1879071638; </v>
      </c>
      <c r="AC76" t="str">
        <f t="shared" ref="AC76:AC133" si="116">IF(LEN(A76)&gt;0,CONCATENATE("[""ID""] = ",A76,"; "),"")</f>
        <v xml:space="preserve">["ID"] = 1879071638; </v>
      </c>
      <c r="AD76" t="str">
        <f t="shared" ref="AD76:AD133" si="117">IF(LEN(V76)&gt;0,CONCATENATE("[""CAT_ID""] = ",V76,"; "),"")</f>
        <v/>
      </c>
      <c r="AE76" t="str">
        <f t="shared" ref="AE76:AE133" si="118">IF(LEN(E76)&gt;0,CONCATENATE(" (",E76,")"),IF(LEN(J76)&gt;0,CONCATENATE(" (",J76,")"),""))</f>
        <v/>
      </c>
      <c r="AF76" s="1" t="str">
        <f t="shared" ref="AF76:AF139" si="119">IF(LEN(B76)&gt;0,CONCATENATE("[""SAVE_INDEX""] = ",REPT(" ",3-LEN(B76)),B76,"; "),"                      ")</f>
        <v xml:space="preserve">["SAVE_INDEX"] =  57; </v>
      </c>
      <c r="AG76">
        <f>VLOOKUP(D76,Type!A$2:B$16,2,FALSE)</f>
        <v>7</v>
      </c>
      <c r="AH76" t="str">
        <f t="shared" ref="AH76:AH139" si="120">CONCATENATE("[""TYPE""] = ",REPT(" ",2-LEN(AG76)),AG76,"; ")</f>
        <v xml:space="preserve">["TYPE"] =  7; </v>
      </c>
      <c r="AI76" t="str">
        <f t="shared" ref="AI76:AI139" si="121">IF(LEN(F76)&gt;0,CONCATENATE("[""CRV""] = ","""",F76,"""; ",REPT(" ",8-LEN(F76))),REPT(" ",22))</f>
        <v xml:space="preserve">                      </v>
      </c>
      <c r="AJ76" t="str">
        <f>IF(AND(F76="Class",NOT(ISBLANK(E76))),VLOOKUP(E76,Class!A$1:B$12,2,FALSE),"")</f>
        <v/>
      </c>
      <c r="AK76" t="str">
        <f>IF(AND(F76="Vocation",NOT(ISBLANK(E76))),VLOOKUP(E76,Vocation!A$1:B$8,2,FALSE),"")</f>
        <v/>
      </c>
      <c r="AL76" t="str">
        <f>IF(AND(F76="Race",NOT(ISBLANK(E76))),VLOOKUP(E76,Race!A$1:B$9,2,),"")</f>
        <v/>
      </c>
      <c r="AM76" t="str">
        <f t="shared" ref="AM76:AM139" si="122">IF(
  LEN(AJ76)=0,
  IF(
    LEN(AK76)=0,
    IF(
      LEN(AL76)=0,
      "  0",
      CONCATENATE(REPT(" ",3-LEN(AL76)),AL76)
    ),
    CONCATENATE(REPT(" ",3-LEN(AK76)),AK76)
  ),
  CONCATENATE(REPT(" ",3-LEN(AJ76)),AJ76)
)</f>
        <v xml:space="preserve">  0</v>
      </c>
      <c r="AN76" t="str">
        <f t="shared" ref="AN76:AN139" si="123">CONCATENATE("[""SUBTYPE""] = ",AM76,"; ")</f>
        <v xml:space="preserve">["SUBTYPE"] =   0; </v>
      </c>
      <c r="AO76" t="str">
        <f>IF(NOT(ISBLANK(G76)),VLOOKUP(G76,Type!D$2:E$6,2,FALSE),"")</f>
        <v/>
      </c>
      <c r="AP76" t="str">
        <f t="shared" ref="AP76:AP139" si="124">IF(NOT(ISBLANK(G76)),CONCATENATE("[""NA""] = ",AO76,"; "),"            ")</f>
        <v xml:space="preserve">            </v>
      </c>
      <c r="AQ76" t="str">
        <f t="shared" ref="AQ76:AQ139" si="125">IF(NOT(ISBLANK(I76)),"[""LEGENDARY""] = true; ","                      ")</f>
        <v xml:space="preserve">                      </v>
      </c>
      <c r="AR76" t="str">
        <f t="shared" ref="AR76:AR139" si="126">IF(LEN(J76)&gt;0,CONCATENATE("[""MOUNT""] = """,J76,"""; "),"")</f>
        <v/>
      </c>
      <c r="AS76" t="str">
        <f t="shared" ref="AS76:AS139" si="127">TEXT(L76,0)</f>
        <v>0</v>
      </c>
      <c r="AT76" t="str">
        <f t="shared" ref="AT76:AT139" si="128">CONCATENATE("[""VXP""] = ",REPT(" ",4-LEN(AS76)),TEXT(AS76,"0"),"; ")</f>
        <v xml:space="preserve">["VXP"] =    0; </v>
      </c>
      <c r="AU76" t="str">
        <f t="shared" ref="AU76:AU139" si="129">TEXT(N76,0)</f>
        <v>0</v>
      </c>
      <c r="AV76" t="str">
        <f t="shared" ref="AV76:AV139" si="130">CONCATENATE("[""LP""] = ",REPT(" ",2-LEN(AU76)),TEXT(AU76,"0"),"; ")</f>
        <v xml:space="preserve">["LP"] =  0; </v>
      </c>
      <c r="AW76" t="str">
        <f t="shared" ref="AW76:AW139" si="131">TEXT(O76,0)</f>
        <v>0</v>
      </c>
      <c r="AX76" t="str">
        <f t="shared" ref="AX76:AX139" si="132">CONCATENATE("[""REP""] = ",REPT(" ",5-LEN(AW76)),TEXT(AW76,"0"),"; ")</f>
        <v xml:space="preserve">["REP"] =     0; </v>
      </c>
      <c r="AY76">
        <f>IF(LEN(P76)&gt;0,VLOOKUP(P76,Faction!A$2:B$77,2,FALSE),1)</f>
        <v>1</v>
      </c>
      <c r="AZ76" t="str">
        <f t="shared" ref="AZ76:AZ139" si="133">CONCATENATE("[""FACTION""] = ",REPT(" ",2-LEN(AY76)),TEXT(AY76,"0"),"; ")</f>
        <v xml:space="preserve">["FACTION"] =  1; </v>
      </c>
      <c r="BA76" t="str">
        <f t="shared" ref="BA76:BA139" si="134">CONCATENATE("[""TIER""] = ",TEXT(S76,"0"),"; ")</f>
        <v xml:space="preserve">["TIER"] = 0; </v>
      </c>
      <c r="BB76" t="str">
        <f t="shared" ref="BB76:BB139" si="135">IF(LEN(T76)&gt;0,CONCATENATE("[""MIN_LVL""] = ",REPT(" ",3-LEN(T76)),"""",T76,"""; "),"                     ")</f>
        <v xml:space="preserve">                     </v>
      </c>
      <c r="BC76" t="str">
        <f t="shared" ref="BC76:BC139" si="136">IF(LEN(U76)&gt;0,CONCATENATE("[""MAX_LVL""] = ",REPT(" ",2-LEN(U76)),U76,"; "),"                  ")</f>
        <v xml:space="preserve">                  </v>
      </c>
      <c r="BD76" t="str">
        <f t="shared" ref="BD76:BD139" si="137">CONCATENATE("[""NAME""] = { [""EN""] = """,C76,"""; }; ")</f>
        <v xml:space="preserve">["NAME"] = { ["EN"] = "Juggler"; }; </v>
      </c>
      <c r="BE76" t="str">
        <f t="shared" ref="BE76:BE139" si="138">IF(LEN(R76)&gt;0,CONCATENATE("[""LORE""] = { [""EN""] = """,R76,"""; }; "),"")</f>
        <v xml:space="preserve">["LORE"] = { ["EN"] = "The ability to amuse your friends is a skill worth cultivating."; }; </v>
      </c>
      <c r="BF76" t="str">
        <f t="shared" ref="BF76:BF139" si="139">IF(LEN(Q76)&gt;0,CONCATENATE("[""SUMMARY""] = { [""EN""] = """,Q76,"""; }; "),"")</f>
        <v xml:space="preserve">["SUMMARY"] = { ["EN"] = "Receive 200 /laugh emotes. This can only be incremented 5 times per day."; }; </v>
      </c>
      <c r="BG76" t="str">
        <f t="shared" ref="BG76:BG139" si="140">IF(LEN(M76)&gt;0,CONCATENATE("[""TITLE""] = { [""EN""] = """,M76,"""; }; "),"")</f>
        <v/>
      </c>
      <c r="BH76" t="str">
        <f t="shared" ref="BH76:BH139" si="141">IF(LEN(H76)&gt;0,CONCATENATE("[""NOTE""] = { [""EN""] = """,H76,"""; }; "),"")</f>
        <v/>
      </c>
      <c r="BI76" t="str">
        <f t="shared" ref="BI76:BI139" si="142">IF(LEN(K76)&gt;0,CONCATENATE("[""PAIRED""] = { ",K76, " }; "),"")</f>
        <v/>
      </c>
      <c r="BJ76" t="str">
        <f t="shared" si="19"/>
        <v>};</v>
      </c>
    </row>
    <row r="77" spans="1:62" x14ac:dyDescent="0.25">
      <c r="A77">
        <v>1879071639</v>
      </c>
      <c r="B77">
        <v>58</v>
      </c>
      <c r="C77" t="s">
        <v>657</v>
      </c>
      <c r="D77" t="s">
        <v>30</v>
      </c>
      <c r="M77" t="s">
        <v>687</v>
      </c>
      <c r="Q77" t="s">
        <v>677</v>
      </c>
      <c r="R77" t="s">
        <v>665</v>
      </c>
      <c r="S77">
        <v>0</v>
      </c>
      <c r="X77" t="str">
        <f t="shared" si="113"/>
        <v xml:space="preserve"> [76] = {["ID"] = 1879071639; }; -- Naughty</v>
      </c>
      <c r="Y77" s="1" t="str">
        <f t="shared" si="112"/>
        <v xml:space="preserve"> [76] = {["ID"] = 1879071639; ["SAVE_INDEX"] =  58; ["TYPE"] =  7;                       ["SUBTYPE"] =   0;                                   ["VXP"] =    0; ["LP"] =  0; ["REP"] =     0; ["FACTION"] =  1; ["TIER"] = 0;                                        ["NAME"] = { ["EN"] = "Naughty"; }; ["LORE"] = { ["EN"] = "Some folks just cannot seem to behave themselves."; }; ["SUMMARY"] = { ["EN"] = "Receive 100 /scold emotes. This can only be incremented 5 times per day."; }; ["TITLE"] = { ["EN"] = "the Naughty"; }; };</v>
      </c>
      <c r="Z77">
        <f t="shared" si="1"/>
        <v>76</v>
      </c>
      <c r="AA77" t="str">
        <f t="shared" si="114"/>
        <v xml:space="preserve"> [76] = {</v>
      </c>
      <c r="AB77" t="str">
        <f t="shared" si="115"/>
        <v xml:space="preserve">["ID"] = 1879071639; </v>
      </c>
      <c r="AC77" t="str">
        <f t="shared" si="116"/>
        <v xml:space="preserve">["ID"] = 1879071639; </v>
      </c>
      <c r="AD77" t="str">
        <f t="shared" si="117"/>
        <v/>
      </c>
      <c r="AE77" t="str">
        <f t="shared" si="118"/>
        <v/>
      </c>
      <c r="AF77" s="1" t="str">
        <f t="shared" si="119"/>
        <v xml:space="preserve">["SAVE_INDEX"] =  58; </v>
      </c>
      <c r="AG77">
        <f>VLOOKUP(D77,Type!A$2:B$16,2,FALSE)</f>
        <v>7</v>
      </c>
      <c r="AH77" t="str">
        <f t="shared" si="120"/>
        <v xml:space="preserve">["TYPE"] =  7; </v>
      </c>
      <c r="AI77" t="str">
        <f t="shared" si="121"/>
        <v xml:space="preserve">                      </v>
      </c>
      <c r="AJ77" t="str">
        <f>IF(AND(F77="Class",NOT(ISBLANK(E77))),VLOOKUP(E77,Class!A$1:B$12,2,FALSE),"")</f>
        <v/>
      </c>
      <c r="AK77" t="str">
        <f>IF(AND(F77="Vocation",NOT(ISBLANK(E77))),VLOOKUP(E77,Vocation!A$1:B$8,2,FALSE),"")</f>
        <v/>
      </c>
      <c r="AL77" t="str">
        <f>IF(AND(F77="Race",NOT(ISBLANK(E77))),VLOOKUP(E77,Race!A$1:B$9,2,),"")</f>
        <v/>
      </c>
      <c r="AM77" t="str">
        <f t="shared" si="122"/>
        <v xml:space="preserve">  0</v>
      </c>
      <c r="AN77" t="str">
        <f t="shared" si="123"/>
        <v xml:space="preserve">["SUBTYPE"] =   0; </v>
      </c>
      <c r="AO77" t="str">
        <f>IF(NOT(ISBLANK(G77)),VLOOKUP(G77,Type!D$2:E$6,2,FALSE),"")</f>
        <v/>
      </c>
      <c r="AP77" t="str">
        <f t="shared" si="124"/>
        <v xml:space="preserve">            </v>
      </c>
      <c r="AQ77" t="str">
        <f t="shared" si="125"/>
        <v xml:space="preserve">                      </v>
      </c>
      <c r="AR77" t="str">
        <f t="shared" si="126"/>
        <v/>
      </c>
      <c r="AS77" t="str">
        <f t="shared" si="127"/>
        <v>0</v>
      </c>
      <c r="AT77" t="str">
        <f t="shared" si="128"/>
        <v xml:space="preserve">["VXP"] =    0; </v>
      </c>
      <c r="AU77" t="str">
        <f t="shared" si="129"/>
        <v>0</v>
      </c>
      <c r="AV77" t="str">
        <f t="shared" si="130"/>
        <v xml:space="preserve">["LP"] =  0; </v>
      </c>
      <c r="AW77" t="str">
        <f t="shared" si="131"/>
        <v>0</v>
      </c>
      <c r="AX77" t="str">
        <f t="shared" si="132"/>
        <v xml:space="preserve">["REP"] =     0; </v>
      </c>
      <c r="AY77">
        <f>IF(LEN(P77)&gt;0,VLOOKUP(P77,Faction!A$2:B$77,2,FALSE),1)</f>
        <v>1</v>
      </c>
      <c r="AZ77" t="str">
        <f t="shared" si="133"/>
        <v xml:space="preserve">["FACTION"] =  1; </v>
      </c>
      <c r="BA77" t="str">
        <f t="shared" si="134"/>
        <v xml:space="preserve">["TIER"] = 0; </v>
      </c>
      <c r="BB77" t="str">
        <f t="shared" si="135"/>
        <v xml:space="preserve">                     </v>
      </c>
      <c r="BC77" t="str">
        <f t="shared" si="136"/>
        <v xml:space="preserve">                  </v>
      </c>
      <c r="BD77" t="str">
        <f t="shared" si="137"/>
        <v xml:space="preserve">["NAME"] = { ["EN"] = "Naughty"; }; </v>
      </c>
      <c r="BE77" t="str">
        <f t="shared" si="138"/>
        <v xml:space="preserve">["LORE"] = { ["EN"] = "Some folks just cannot seem to behave themselves."; }; </v>
      </c>
      <c r="BF77" t="str">
        <f t="shared" si="139"/>
        <v xml:space="preserve">["SUMMARY"] = { ["EN"] = "Receive 100 /scold emotes. This can only be incremented 5 times per day."; }; </v>
      </c>
      <c r="BG77" t="str">
        <f t="shared" si="140"/>
        <v xml:space="preserve">["TITLE"] = { ["EN"] = "the Naughty"; }; </v>
      </c>
      <c r="BH77" t="str">
        <f t="shared" si="141"/>
        <v/>
      </c>
      <c r="BI77" t="str">
        <f t="shared" si="142"/>
        <v/>
      </c>
      <c r="BJ77" t="str">
        <f t="shared" si="19"/>
        <v>};</v>
      </c>
    </row>
    <row r="78" spans="1:62" x14ac:dyDescent="0.25">
      <c r="A78">
        <v>1879071630</v>
      </c>
      <c r="B78">
        <v>59</v>
      </c>
      <c r="C78" t="s">
        <v>658</v>
      </c>
      <c r="D78" t="s">
        <v>30</v>
      </c>
      <c r="M78" t="s">
        <v>688</v>
      </c>
      <c r="Q78" t="s">
        <v>678</v>
      </c>
      <c r="R78" t="s">
        <v>666</v>
      </c>
      <c r="S78">
        <v>0</v>
      </c>
      <c r="X78" t="str">
        <f t="shared" si="113"/>
        <v xml:space="preserve"> [77] = {["ID"] = 1879071630; }; -- Ridiculed</v>
      </c>
      <c r="Y78" s="1" t="str">
        <f t="shared" si="112"/>
        <v xml:space="preserve"> [77] = {["ID"] = 1879071630; ["SAVE_INDEX"] =  59; ["TYPE"] =  7;                       ["SUBTYPE"] =   0;                                   ["VXP"] =    0; ["LP"] =  0; ["REP"] =     0; ["FACTION"] =  1; ["TIER"] = 0;                                        ["NAME"] = { ["EN"] = "Ridiculed"; }; ["LORE"] = { ["EN"] = "If you cannot say anything nice, do not say anything at all. Alas, some people never learned that lesson."; }; ["SUMMARY"] = { ["EN"] = "Receive 100 /mock emotes. This can only be incremented 5 times per day."; }; ["TITLE"] = { ["EN"] = "the Ridiculed"; }; };</v>
      </c>
      <c r="Z78">
        <f t="shared" si="1"/>
        <v>77</v>
      </c>
      <c r="AA78" t="str">
        <f t="shared" si="114"/>
        <v xml:space="preserve"> [77] = {</v>
      </c>
      <c r="AB78" t="str">
        <f t="shared" si="115"/>
        <v xml:space="preserve">["ID"] = 1879071630; </v>
      </c>
      <c r="AC78" t="str">
        <f t="shared" si="116"/>
        <v xml:space="preserve">["ID"] = 1879071630; </v>
      </c>
      <c r="AD78" t="str">
        <f t="shared" si="117"/>
        <v/>
      </c>
      <c r="AE78" t="str">
        <f t="shared" si="118"/>
        <v/>
      </c>
      <c r="AF78" s="1" t="str">
        <f t="shared" si="119"/>
        <v xml:space="preserve">["SAVE_INDEX"] =  59; </v>
      </c>
      <c r="AG78">
        <f>VLOOKUP(D78,Type!A$2:B$16,2,FALSE)</f>
        <v>7</v>
      </c>
      <c r="AH78" t="str">
        <f t="shared" si="120"/>
        <v xml:space="preserve">["TYPE"] =  7; </v>
      </c>
      <c r="AI78" t="str">
        <f t="shared" si="121"/>
        <v xml:space="preserve">                      </v>
      </c>
      <c r="AJ78" t="str">
        <f>IF(AND(F78="Class",NOT(ISBLANK(E78))),VLOOKUP(E78,Class!A$1:B$12,2,FALSE),"")</f>
        <v/>
      </c>
      <c r="AK78" t="str">
        <f>IF(AND(F78="Vocation",NOT(ISBLANK(E78))),VLOOKUP(E78,Vocation!A$1:B$8,2,FALSE),"")</f>
        <v/>
      </c>
      <c r="AL78" t="str">
        <f>IF(AND(F78="Race",NOT(ISBLANK(E78))),VLOOKUP(E78,Race!A$1:B$9,2,),"")</f>
        <v/>
      </c>
      <c r="AM78" t="str">
        <f t="shared" si="122"/>
        <v xml:space="preserve">  0</v>
      </c>
      <c r="AN78" t="str">
        <f t="shared" si="123"/>
        <v xml:space="preserve">["SUBTYPE"] =   0; </v>
      </c>
      <c r="AO78" t="str">
        <f>IF(NOT(ISBLANK(G78)),VLOOKUP(G78,Type!D$2:E$6,2,FALSE),"")</f>
        <v/>
      </c>
      <c r="AP78" t="str">
        <f t="shared" si="124"/>
        <v xml:space="preserve">            </v>
      </c>
      <c r="AQ78" t="str">
        <f t="shared" si="125"/>
        <v xml:space="preserve">                      </v>
      </c>
      <c r="AR78" t="str">
        <f t="shared" si="126"/>
        <v/>
      </c>
      <c r="AS78" t="str">
        <f t="shared" si="127"/>
        <v>0</v>
      </c>
      <c r="AT78" t="str">
        <f t="shared" si="128"/>
        <v xml:space="preserve">["VXP"] =    0; </v>
      </c>
      <c r="AU78" t="str">
        <f t="shared" si="129"/>
        <v>0</v>
      </c>
      <c r="AV78" t="str">
        <f t="shared" si="130"/>
        <v xml:space="preserve">["LP"] =  0; </v>
      </c>
      <c r="AW78" t="str">
        <f t="shared" si="131"/>
        <v>0</v>
      </c>
      <c r="AX78" t="str">
        <f t="shared" si="132"/>
        <v xml:space="preserve">["REP"] =     0; </v>
      </c>
      <c r="AY78">
        <f>IF(LEN(P78)&gt;0,VLOOKUP(P78,Faction!A$2:B$77,2,FALSE),1)</f>
        <v>1</v>
      </c>
      <c r="AZ78" t="str">
        <f t="shared" si="133"/>
        <v xml:space="preserve">["FACTION"] =  1; </v>
      </c>
      <c r="BA78" t="str">
        <f t="shared" si="134"/>
        <v xml:space="preserve">["TIER"] = 0; </v>
      </c>
      <c r="BB78" t="str">
        <f t="shared" si="135"/>
        <v xml:space="preserve">                     </v>
      </c>
      <c r="BC78" t="str">
        <f t="shared" si="136"/>
        <v xml:space="preserve">                  </v>
      </c>
      <c r="BD78" t="str">
        <f t="shared" si="137"/>
        <v xml:space="preserve">["NAME"] = { ["EN"] = "Ridiculed"; }; </v>
      </c>
      <c r="BE78" t="str">
        <f t="shared" si="138"/>
        <v xml:space="preserve">["LORE"] = { ["EN"] = "If you cannot say anything nice, do not say anything at all. Alas, some people never learned that lesson."; }; </v>
      </c>
      <c r="BF78" t="str">
        <f t="shared" si="139"/>
        <v xml:space="preserve">["SUMMARY"] = { ["EN"] = "Receive 100 /mock emotes. This can only be incremented 5 times per day."; }; </v>
      </c>
      <c r="BG78" t="str">
        <f t="shared" si="140"/>
        <v xml:space="preserve">["TITLE"] = { ["EN"] = "the Ridiculed"; }; </v>
      </c>
      <c r="BH78" t="str">
        <f t="shared" si="141"/>
        <v/>
      </c>
      <c r="BI78" t="str">
        <f t="shared" si="142"/>
        <v/>
      </c>
      <c r="BJ78" t="str">
        <f t="shared" si="19"/>
        <v>};</v>
      </c>
    </row>
    <row r="79" spans="1:62" x14ac:dyDescent="0.25">
      <c r="A79">
        <v>1879071640</v>
      </c>
      <c r="B79">
        <v>60</v>
      </c>
      <c r="C79" t="s">
        <v>659</v>
      </c>
      <c r="D79" t="s">
        <v>30</v>
      </c>
      <c r="Q79" t="s">
        <v>679</v>
      </c>
      <c r="R79" t="s">
        <v>667</v>
      </c>
      <c r="S79">
        <v>0</v>
      </c>
      <c r="X79" t="str">
        <f t="shared" si="113"/>
        <v xml:space="preserve"> [78] = {["ID"] = 1879071640; }; -- Sword Salute</v>
      </c>
      <c r="Y79" s="1" t="str">
        <f t="shared" si="112"/>
        <v xml:space="preserve"> [78] = {["ID"] = 1879071640; ["SAVE_INDEX"] =  60; ["TYPE"] =  7;                       ["SUBTYPE"] =   0;                                   ["VXP"] =    0; ["LP"] =  0; ["REP"] =     0; ["FACTION"] =  1; ["TIER"] = 0;                                        ["NAME"] = { ["EN"] = "Sword Salute"; }; ["LORE"] = { ["EN"] = "There are those whose military bearing connotes respect."; }; ["SUMMARY"] = { ["EN"] = "Receive 100 /salute emotes. This can only be incremented 5 times per day."; }; };</v>
      </c>
      <c r="Z79">
        <f t="shared" si="1"/>
        <v>78</v>
      </c>
      <c r="AA79" t="str">
        <f t="shared" si="114"/>
        <v xml:space="preserve"> [78] = {</v>
      </c>
      <c r="AB79" t="str">
        <f t="shared" si="115"/>
        <v xml:space="preserve">["ID"] = 1879071640; </v>
      </c>
      <c r="AC79" t="str">
        <f t="shared" si="116"/>
        <v xml:space="preserve">["ID"] = 1879071640; </v>
      </c>
      <c r="AD79" t="str">
        <f t="shared" si="117"/>
        <v/>
      </c>
      <c r="AE79" t="str">
        <f t="shared" si="118"/>
        <v/>
      </c>
      <c r="AF79" s="1" t="str">
        <f t="shared" si="119"/>
        <v xml:space="preserve">["SAVE_INDEX"] =  60; </v>
      </c>
      <c r="AG79">
        <f>VLOOKUP(D79,Type!A$2:B$16,2,FALSE)</f>
        <v>7</v>
      </c>
      <c r="AH79" t="str">
        <f t="shared" si="120"/>
        <v xml:space="preserve">["TYPE"] =  7; </v>
      </c>
      <c r="AI79" t="str">
        <f t="shared" si="121"/>
        <v xml:space="preserve">                      </v>
      </c>
      <c r="AJ79" t="str">
        <f>IF(AND(F79="Class",NOT(ISBLANK(E79))),VLOOKUP(E79,Class!A$1:B$12,2,FALSE),"")</f>
        <v/>
      </c>
      <c r="AK79" t="str">
        <f>IF(AND(F79="Vocation",NOT(ISBLANK(E79))),VLOOKUP(E79,Vocation!A$1:B$8,2,FALSE),"")</f>
        <v/>
      </c>
      <c r="AL79" t="str">
        <f>IF(AND(F79="Race",NOT(ISBLANK(E79))),VLOOKUP(E79,Race!A$1:B$9,2,),"")</f>
        <v/>
      </c>
      <c r="AM79" t="str">
        <f t="shared" si="122"/>
        <v xml:space="preserve">  0</v>
      </c>
      <c r="AN79" t="str">
        <f t="shared" si="123"/>
        <v xml:space="preserve">["SUBTYPE"] =   0; </v>
      </c>
      <c r="AO79" t="str">
        <f>IF(NOT(ISBLANK(G79)),VLOOKUP(G79,Type!D$2:E$6,2,FALSE),"")</f>
        <v/>
      </c>
      <c r="AP79" t="str">
        <f t="shared" si="124"/>
        <v xml:space="preserve">            </v>
      </c>
      <c r="AQ79" t="str">
        <f t="shared" si="125"/>
        <v xml:space="preserve">                      </v>
      </c>
      <c r="AR79" t="str">
        <f t="shared" si="126"/>
        <v/>
      </c>
      <c r="AS79" t="str">
        <f t="shared" si="127"/>
        <v>0</v>
      </c>
      <c r="AT79" t="str">
        <f t="shared" si="128"/>
        <v xml:space="preserve">["VXP"] =    0; </v>
      </c>
      <c r="AU79" t="str">
        <f t="shared" si="129"/>
        <v>0</v>
      </c>
      <c r="AV79" t="str">
        <f t="shared" si="130"/>
        <v xml:space="preserve">["LP"] =  0; </v>
      </c>
      <c r="AW79" t="str">
        <f t="shared" si="131"/>
        <v>0</v>
      </c>
      <c r="AX79" t="str">
        <f t="shared" si="132"/>
        <v xml:space="preserve">["REP"] =     0; </v>
      </c>
      <c r="AY79">
        <f>IF(LEN(P79)&gt;0,VLOOKUP(P79,Faction!A$2:B$77,2,FALSE),1)</f>
        <v>1</v>
      </c>
      <c r="AZ79" t="str">
        <f t="shared" si="133"/>
        <v xml:space="preserve">["FACTION"] =  1; </v>
      </c>
      <c r="BA79" t="str">
        <f t="shared" si="134"/>
        <v xml:space="preserve">["TIER"] = 0; </v>
      </c>
      <c r="BB79" t="str">
        <f t="shared" si="135"/>
        <v xml:space="preserve">                     </v>
      </c>
      <c r="BC79" t="str">
        <f t="shared" si="136"/>
        <v xml:space="preserve">                  </v>
      </c>
      <c r="BD79" t="str">
        <f t="shared" si="137"/>
        <v xml:space="preserve">["NAME"] = { ["EN"] = "Sword Salute"; }; </v>
      </c>
      <c r="BE79" t="str">
        <f t="shared" si="138"/>
        <v xml:space="preserve">["LORE"] = { ["EN"] = "There are those whose military bearing connotes respect."; }; </v>
      </c>
      <c r="BF79" t="str">
        <f t="shared" si="139"/>
        <v xml:space="preserve">["SUMMARY"] = { ["EN"] = "Receive 100 /salute emotes. This can only be incremented 5 times per day."; }; </v>
      </c>
      <c r="BG79" t="str">
        <f t="shared" si="140"/>
        <v/>
      </c>
      <c r="BH79" t="str">
        <f t="shared" si="141"/>
        <v/>
      </c>
      <c r="BI79" t="str">
        <f t="shared" si="142"/>
        <v/>
      </c>
      <c r="BJ79" t="str">
        <f t="shared" si="19"/>
        <v>};</v>
      </c>
    </row>
    <row r="80" spans="1:62" x14ac:dyDescent="0.25">
      <c r="A80">
        <v>1879071641</v>
      </c>
      <c r="B80">
        <v>61</v>
      </c>
      <c r="C80" t="s">
        <v>660</v>
      </c>
      <c r="D80" t="s">
        <v>30</v>
      </c>
      <c r="M80" t="s">
        <v>689</v>
      </c>
      <c r="Q80" t="s">
        <v>680</v>
      </c>
      <c r="R80" t="s">
        <v>668</v>
      </c>
      <c r="S80">
        <v>0</v>
      </c>
      <c r="X80" t="str">
        <f t="shared" si="113"/>
        <v xml:space="preserve"> [79] = {["ID"] = 1879071641; }; -- Victorious</v>
      </c>
      <c r="Y80" s="1" t="str">
        <f t="shared" si="112"/>
        <v xml:space="preserve"> [79] = {["ID"] = 1879071641; ["SAVE_INDEX"] =  61; ["TYPE"] =  7;                       ["SUBTYPE"] =   0;                                   ["VXP"] =    0; ["LP"] =  0; ["REP"] =     0; ["FACTION"] =  1; ["TIER"] = 0;                                        ["NAME"] = { ["EN"] = "Victorious"; }; ["LORE"] = { ["EN"] = "There are those who are born to win and those who are not."; }; ["SUMMARY"] = { ["EN"] = "Receive 40 /surrender emotes. This can only be incremented 2 times per day."; }; ["TITLE"] = { ["EN"] = "the Victorious"; }; };</v>
      </c>
      <c r="Z80">
        <f t="shared" si="1"/>
        <v>79</v>
      </c>
      <c r="AA80" t="str">
        <f t="shared" si="114"/>
        <v xml:space="preserve"> [79] = {</v>
      </c>
      <c r="AB80" t="str">
        <f t="shared" si="115"/>
        <v xml:space="preserve">["ID"] = 1879071641; </v>
      </c>
      <c r="AC80" t="str">
        <f t="shared" si="116"/>
        <v xml:space="preserve">["ID"] = 1879071641; </v>
      </c>
      <c r="AD80" t="str">
        <f t="shared" si="117"/>
        <v/>
      </c>
      <c r="AE80" t="str">
        <f t="shared" si="118"/>
        <v/>
      </c>
      <c r="AF80" s="1" t="str">
        <f t="shared" si="119"/>
        <v xml:space="preserve">["SAVE_INDEX"] =  61; </v>
      </c>
      <c r="AG80">
        <f>VLOOKUP(D80,Type!A$2:B$16,2,FALSE)</f>
        <v>7</v>
      </c>
      <c r="AH80" t="str">
        <f t="shared" si="120"/>
        <v xml:space="preserve">["TYPE"] =  7; </v>
      </c>
      <c r="AI80" t="str">
        <f t="shared" si="121"/>
        <v xml:space="preserve">                      </v>
      </c>
      <c r="AJ80" t="str">
        <f>IF(AND(F80="Class",NOT(ISBLANK(E80))),VLOOKUP(E80,Class!A$1:B$12,2,FALSE),"")</f>
        <v/>
      </c>
      <c r="AK80" t="str">
        <f>IF(AND(F80="Vocation",NOT(ISBLANK(E80))),VLOOKUP(E80,Vocation!A$1:B$8,2,FALSE),"")</f>
        <v/>
      </c>
      <c r="AL80" t="str">
        <f>IF(AND(F80="Race",NOT(ISBLANK(E80))),VLOOKUP(E80,Race!A$1:B$9,2,),"")</f>
        <v/>
      </c>
      <c r="AM80" t="str">
        <f t="shared" si="122"/>
        <v xml:space="preserve">  0</v>
      </c>
      <c r="AN80" t="str">
        <f t="shared" si="123"/>
        <v xml:space="preserve">["SUBTYPE"] =   0; </v>
      </c>
      <c r="AO80" t="str">
        <f>IF(NOT(ISBLANK(G80)),VLOOKUP(G80,Type!D$2:E$6,2,FALSE),"")</f>
        <v/>
      </c>
      <c r="AP80" t="str">
        <f t="shared" si="124"/>
        <v xml:space="preserve">            </v>
      </c>
      <c r="AQ80" t="str">
        <f t="shared" si="125"/>
        <v xml:space="preserve">                      </v>
      </c>
      <c r="AR80" t="str">
        <f t="shared" si="126"/>
        <v/>
      </c>
      <c r="AS80" t="str">
        <f t="shared" si="127"/>
        <v>0</v>
      </c>
      <c r="AT80" t="str">
        <f t="shared" si="128"/>
        <v xml:space="preserve">["VXP"] =    0; </v>
      </c>
      <c r="AU80" t="str">
        <f t="shared" si="129"/>
        <v>0</v>
      </c>
      <c r="AV80" t="str">
        <f t="shared" si="130"/>
        <v xml:space="preserve">["LP"] =  0; </v>
      </c>
      <c r="AW80" t="str">
        <f t="shared" si="131"/>
        <v>0</v>
      </c>
      <c r="AX80" t="str">
        <f t="shared" si="132"/>
        <v xml:space="preserve">["REP"] =     0; </v>
      </c>
      <c r="AY80">
        <f>IF(LEN(P80)&gt;0,VLOOKUP(P80,Faction!A$2:B$77,2,FALSE),1)</f>
        <v>1</v>
      </c>
      <c r="AZ80" t="str">
        <f t="shared" si="133"/>
        <v xml:space="preserve">["FACTION"] =  1; </v>
      </c>
      <c r="BA80" t="str">
        <f t="shared" si="134"/>
        <v xml:space="preserve">["TIER"] = 0; </v>
      </c>
      <c r="BB80" t="str">
        <f t="shared" si="135"/>
        <v xml:space="preserve">                     </v>
      </c>
      <c r="BC80" t="str">
        <f t="shared" si="136"/>
        <v xml:space="preserve">                  </v>
      </c>
      <c r="BD80" t="str">
        <f t="shared" si="137"/>
        <v xml:space="preserve">["NAME"] = { ["EN"] = "Victorious"; }; </v>
      </c>
      <c r="BE80" t="str">
        <f t="shared" si="138"/>
        <v xml:space="preserve">["LORE"] = { ["EN"] = "There are those who are born to win and those who are not."; }; </v>
      </c>
      <c r="BF80" t="str">
        <f t="shared" si="139"/>
        <v xml:space="preserve">["SUMMARY"] = { ["EN"] = "Receive 40 /surrender emotes. This can only be incremented 2 times per day."; }; </v>
      </c>
      <c r="BG80" t="str">
        <f t="shared" si="140"/>
        <v xml:space="preserve">["TITLE"] = { ["EN"] = "the Victorious"; }; </v>
      </c>
      <c r="BH80" t="str">
        <f t="shared" si="141"/>
        <v/>
      </c>
      <c r="BI80" t="str">
        <f t="shared" si="142"/>
        <v/>
      </c>
      <c r="BJ80" t="str">
        <f t="shared" si="19"/>
        <v>};</v>
      </c>
    </row>
    <row r="81" spans="1:62" x14ac:dyDescent="0.25">
      <c r="C81" s="2" t="s">
        <v>814</v>
      </c>
      <c r="D81" s="2" t="s">
        <v>812</v>
      </c>
      <c r="S81">
        <v>0</v>
      </c>
      <c r="T81">
        <v>30</v>
      </c>
      <c r="V81">
        <v>129</v>
      </c>
      <c r="X81" t="str">
        <f t="shared" si="113"/>
        <v xml:space="preserve"> [80] = {["CAT_ID"] = 129; }; -- Food</v>
      </c>
      <c r="Y81" s="1" t="str">
        <f t="shared" si="112"/>
        <v xml:space="preserve"> [80] = {                                           ["TYPE"] = 14;                       ["SUBTYPE"] =   0;                                   ["VXP"] =    0; ["LP"] =  0; ["REP"] =     0; ["FACTION"] =  1; ["TIER"] = 0; ["MIN_LVL"] =  "30";                   ["NAME"] = { ["EN"] = "Food"; }; };</v>
      </c>
      <c r="Z81">
        <f t="shared" si="1"/>
        <v>80</v>
      </c>
      <c r="AA81" t="str">
        <f t="shared" si="114"/>
        <v xml:space="preserve"> [80] = {</v>
      </c>
      <c r="AB81" t="str">
        <f t="shared" si="115"/>
        <v xml:space="preserve">                     </v>
      </c>
      <c r="AC81" t="str">
        <f t="shared" si="116"/>
        <v/>
      </c>
      <c r="AD81" t="str">
        <f t="shared" si="117"/>
        <v xml:space="preserve">["CAT_ID"] = 129; </v>
      </c>
      <c r="AE81" t="str">
        <f t="shared" si="118"/>
        <v/>
      </c>
      <c r="AF81" s="1" t="str">
        <f t="shared" si="119"/>
        <v xml:space="preserve">                      </v>
      </c>
      <c r="AG81">
        <f>VLOOKUP(D81,Type!A$2:B$16,2,FALSE)</f>
        <v>14</v>
      </c>
      <c r="AH81" t="str">
        <f t="shared" si="120"/>
        <v xml:space="preserve">["TYPE"] = 14; </v>
      </c>
      <c r="AI81" t="str">
        <f t="shared" si="121"/>
        <v xml:space="preserve">                      </v>
      </c>
      <c r="AJ81" t="str">
        <f>IF(AND(F81="Class",NOT(ISBLANK(E81))),VLOOKUP(E81,Class!A$1:B$12,2,FALSE),"")</f>
        <v/>
      </c>
      <c r="AK81" t="str">
        <f>IF(AND(F81="Vocation",NOT(ISBLANK(E81))),VLOOKUP(E81,Vocation!A$1:B$8,2,FALSE),"")</f>
        <v/>
      </c>
      <c r="AL81" t="str">
        <f>IF(AND(F81="Race",NOT(ISBLANK(E81))),VLOOKUP(E81,Race!A$1:B$9,2,),"")</f>
        <v/>
      </c>
      <c r="AM81" t="str">
        <f t="shared" si="122"/>
        <v xml:space="preserve">  0</v>
      </c>
      <c r="AN81" t="str">
        <f t="shared" si="123"/>
        <v xml:space="preserve">["SUBTYPE"] =   0; </v>
      </c>
      <c r="AO81" t="str">
        <f>IF(NOT(ISBLANK(G81)),VLOOKUP(G81,Type!D$2:E$6,2,FALSE),"")</f>
        <v/>
      </c>
      <c r="AP81" t="str">
        <f t="shared" si="124"/>
        <v xml:space="preserve">            </v>
      </c>
      <c r="AQ81" t="str">
        <f t="shared" si="125"/>
        <v xml:space="preserve">                      </v>
      </c>
      <c r="AR81" t="str">
        <f t="shared" si="126"/>
        <v/>
      </c>
      <c r="AS81" t="str">
        <f t="shared" si="127"/>
        <v>0</v>
      </c>
      <c r="AT81" t="str">
        <f t="shared" si="128"/>
        <v xml:space="preserve">["VXP"] =    0; </v>
      </c>
      <c r="AU81" t="str">
        <f t="shared" si="129"/>
        <v>0</v>
      </c>
      <c r="AV81" t="str">
        <f t="shared" si="130"/>
        <v xml:space="preserve">["LP"] =  0; </v>
      </c>
      <c r="AW81" t="str">
        <f t="shared" si="131"/>
        <v>0</v>
      </c>
      <c r="AX81" t="str">
        <f t="shared" si="132"/>
        <v xml:space="preserve">["REP"] =     0; </v>
      </c>
      <c r="AY81">
        <f>IF(LEN(P81)&gt;0,VLOOKUP(P81,Faction!A$2:B$77,2,FALSE),1)</f>
        <v>1</v>
      </c>
      <c r="AZ81" t="str">
        <f t="shared" si="133"/>
        <v xml:space="preserve">["FACTION"] =  1; </v>
      </c>
      <c r="BA81" t="str">
        <f t="shared" si="134"/>
        <v xml:space="preserve">["TIER"] = 0; </v>
      </c>
      <c r="BB81" t="str">
        <f t="shared" si="135"/>
        <v xml:space="preserve">["MIN_LVL"] =  "30"; </v>
      </c>
      <c r="BC81" t="str">
        <f t="shared" si="136"/>
        <v xml:space="preserve">                  </v>
      </c>
      <c r="BD81" t="str">
        <f t="shared" si="137"/>
        <v xml:space="preserve">["NAME"] = { ["EN"] = "Food"; }; </v>
      </c>
      <c r="BE81" t="str">
        <f t="shared" si="138"/>
        <v/>
      </c>
      <c r="BF81" t="str">
        <f t="shared" si="139"/>
        <v/>
      </c>
      <c r="BG81" t="str">
        <f t="shared" si="140"/>
        <v/>
      </c>
      <c r="BH81" t="str">
        <f t="shared" si="141"/>
        <v/>
      </c>
      <c r="BI81" t="str">
        <f t="shared" si="142"/>
        <v/>
      </c>
      <c r="BJ81" t="str">
        <f t="shared" si="19"/>
        <v>};</v>
      </c>
    </row>
    <row r="82" spans="1:62" x14ac:dyDescent="0.25">
      <c r="A82">
        <v>1879071642</v>
      </c>
      <c r="B82">
        <v>62</v>
      </c>
      <c r="C82" t="s">
        <v>690</v>
      </c>
      <c r="D82" t="s">
        <v>30</v>
      </c>
      <c r="M82" t="s">
        <v>693</v>
      </c>
      <c r="Q82" t="s">
        <v>691</v>
      </c>
      <c r="R82" t="s">
        <v>692</v>
      </c>
      <c r="S82">
        <v>0</v>
      </c>
      <c r="T82">
        <v>30</v>
      </c>
      <c r="X82" t="str">
        <f t="shared" si="113"/>
        <v xml:space="preserve"> [81] = {["ID"] = 1879071642; }; -- Breakfast Expert</v>
      </c>
      <c r="Y82" s="1" t="str">
        <f t="shared" si="112"/>
        <v xml:space="preserve"> [81] = {["ID"] = 1879071642; ["SAVE_INDEX"] =  62; ["TYPE"] =  7;                       ["SUBTYPE"] =   0;                                   ["VXP"] =    0; ["LP"] =  0; ["REP"] =     0; ["FACTION"] =  1; ["TIER"] = 0; ["MIN_LVL"] =  "30";                   ["NAME"] = { ["EN"] = "Breakfast Expert"; }; ["LORE"] = { ["EN"] = "Breakfast is the most important meal of the day -- and you believe in starting the day right."; }; ["SUMMARY"] = { ["EN"] = "Eat tasty breakfasts items 9 times"; }; ["TITLE"] = { ["EN"] = "Breakfast Connoisseur"; }; };</v>
      </c>
      <c r="Z82">
        <f t="shared" ref="Z82:Z335" si="143">ROW()-1</f>
        <v>81</v>
      </c>
      <c r="AA82" t="str">
        <f t="shared" si="114"/>
        <v xml:space="preserve"> [81] = {</v>
      </c>
      <c r="AB82" t="str">
        <f t="shared" si="115"/>
        <v xml:space="preserve">["ID"] = 1879071642; </v>
      </c>
      <c r="AC82" t="str">
        <f t="shared" si="116"/>
        <v xml:space="preserve">["ID"] = 1879071642; </v>
      </c>
      <c r="AD82" t="str">
        <f t="shared" si="117"/>
        <v/>
      </c>
      <c r="AE82" t="str">
        <f t="shared" si="118"/>
        <v/>
      </c>
      <c r="AF82" s="1" t="str">
        <f t="shared" si="119"/>
        <v xml:space="preserve">["SAVE_INDEX"] =  62; </v>
      </c>
      <c r="AG82">
        <f>VLOOKUP(D82,Type!A$2:B$16,2,FALSE)</f>
        <v>7</v>
      </c>
      <c r="AH82" t="str">
        <f t="shared" si="120"/>
        <v xml:space="preserve">["TYPE"] =  7; </v>
      </c>
      <c r="AI82" t="str">
        <f t="shared" si="121"/>
        <v xml:space="preserve">                      </v>
      </c>
      <c r="AJ82" t="str">
        <f>IF(AND(F82="Class",NOT(ISBLANK(E82))),VLOOKUP(E82,Class!A$1:B$12,2,FALSE),"")</f>
        <v/>
      </c>
      <c r="AK82" t="str">
        <f>IF(AND(F82="Vocation",NOT(ISBLANK(E82))),VLOOKUP(E82,Vocation!A$1:B$8,2,FALSE),"")</f>
        <v/>
      </c>
      <c r="AL82" t="str">
        <f>IF(AND(F82="Race",NOT(ISBLANK(E82))),VLOOKUP(E82,Race!A$1:B$9,2,),"")</f>
        <v/>
      </c>
      <c r="AM82" t="str">
        <f t="shared" si="122"/>
        <v xml:space="preserve">  0</v>
      </c>
      <c r="AN82" t="str">
        <f t="shared" si="123"/>
        <v xml:space="preserve">["SUBTYPE"] =   0; </v>
      </c>
      <c r="AO82" t="str">
        <f>IF(NOT(ISBLANK(G82)),VLOOKUP(G82,Type!D$2:E$6,2,FALSE),"")</f>
        <v/>
      </c>
      <c r="AP82" t="str">
        <f t="shared" si="124"/>
        <v xml:space="preserve">            </v>
      </c>
      <c r="AQ82" t="str">
        <f t="shared" si="125"/>
        <v xml:space="preserve">                      </v>
      </c>
      <c r="AR82" t="str">
        <f t="shared" si="126"/>
        <v/>
      </c>
      <c r="AS82" t="str">
        <f t="shared" si="127"/>
        <v>0</v>
      </c>
      <c r="AT82" t="str">
        <f t="shared" si="128"/>
        <v xml:space="preserve">["VXP"] =    0; </v>
      </c>
      <c r="AU82" t="str">
        <f t="shared" si="129"/>
        <v>0</v>
      </c>
      <c r="AV82" t="str">
        <f t="shared" si="130"/>
        <v xml:space="preserve">["LP"] =  0; </v>
      </c>
      <c r="AW82" t="str">
        <f t="shared" si="131"/>
        <v>0</v>
      </c>
      <c r="AX82" t="str">
        <f t="shared" si="132"/>
        <v xml:space="preserve">["REP"] =     0; </v>
      </c>
      <c r="AY82">
        <f>IF(LEN(P82)&gt;0,VLOOKUP(P82,Faction!A$2:B$77,2,FALSE),1)</f>
        <v>1</v>
      </c>
      <c r="AZ82" t="str">
        <f t="shared" si="133"/>
        <v xml:space="preserve">["FACTION"] =  1; </v>
      </c>
      <c r="BA82" t="str">
        <f t="shared" si="134"/>
        <v xml:space="preserve">["TIER"] = 0; </v>
      </c>
      <c r="BB82" t="str">
        <f t="shared" si="135"/>
        <v xml:space="preserve">["MIN_LVL"] =  "30"; </v>
      </c>
      <c r="BC82" t="str">
        <f t="shared" si="136"/>
        <v xml:space="preserve">                  </v>
      </c>
      <c r="BD82" t="str">
        <f t="shared" si="137"/>
        <v xml:space="preserve">["NAME"] = { ["EN"] = "Breakfast Expert"; }; </v>
      </c>
      <c r="BE82" t="str">
        <f t="shared" si="138"/>
        <v xml:space="preserve">["LORE"] = { ["EN"] = "Breakfast is the most important meal of the day -- and you believe in starting the day right."; }; </v>
      </c>
      <c r="BF82" t="str">
        <f t="shared" si="139"/>
        <v xml:space="preserve">["SUMMARY"] = { ["EN"] = "Eat tasty breakfasts items 9 times"; }; </v>
      </c>
      <c r="BG82" t="str">
        <f t="shared" si="140"/>
        <v xml:space="preserve">["TITLE"] = { ["EN"] = "Breakfast Connoisseur"; }; </v>
      </c>
      <c r="BH82" t="str">
        <f t="shared" si="141"/>
        <v/>
      </c>
      <c r="BI82" t="str">
        <f t="shared" si="142"/>
        <v/>
      </c>
      <c r="BJ82" t="str">
        <f t="shared" ref="BJ82:BJ145" si="144">CONCATENATE("};")</f>
        <v>};</v>
      </c>
    </row>
    <row r="83" spans="1:62" x14ac:dyDescent="0.25">
      <c r="A83">
        <v>1879071643</v>
      </c>
      <c r="B83">
        <v>63</v>
      </c>
      <c r="C83" t="s">
        <v>694</v>
      </c>
      <c r="D83" t="s">
        <v>30</v>
      </c>
      <c r="M83" t="s">
        <v>694</v>
      </c>
      <c r="Q83" t="s">
        <v>695</v>
      </c>
      <c r="R83" t="s">
        <v>696</v>
      </c>
      <c r="S83">
        <v>0</v>
      </c>
      <c r="T83">
        <v>40</v>
      </c>
      <c r="X83" t="str">
        <f t="shared" si="113"/>
        <v xml:space="preserve"> [82] = {["ID"] = 1879071643; }; -- Carnivore</v>
      </c>
      <c r="Y83" s="1" t="str">
        <f t="shared" si="112"/>
        <v xml:space="preserve"> [82] = {["ID"] = 1879071643; ["SAVE_INDEX"] =  63; ["TYPE"] =  7;                       ["SUBTYPE"] =   0;                                   ["VXP"] =    0; ["LP"] =  0; ["REP"] =     0; ["FACTION"] =  1; ["TIER"] = 0; ["MIN_LVL"] =  "40";                   ["NAME"] = { ["EN"] = "Carnivore"; }; ["LORE"] = { ["EN"] = "Green, leafy vegetables hold no interest for you. Only fresh meat provides proper sustenance."; }; ["SUMMARY"] = { ["EN"] = "Eat tasty meat-based meals 3 times"; }; ["TITLE"] = { ["EN"] = "Carnivore"; }; };</v>
      </c>
      <c r="Z83">
        <f t="shared" si="143"/>
        <v>82</v>
      </c>
      <c r="AA83" t="str">
        <f t="shared" si="114"/>
        <v xml:space="preserve"> [82] = {</v>
      </c>
      <c r="AB83" t="str">
        <f t="shared" si="115"/>
        <v xml:space="preserve">["ID"] = 1879071643; </v>
      </c>
      <c r="AC83" t="str">
        <f t="shared" si="116"/>
        <v xml:space="preserve">["ID"] = 1879071643; </v>
      </c>
      <c r="AD83" t="str">
        <f t="shared" si="117"/>
        <v/>
      </c>
      <c r="AE83" t="str">
        <f t="shared" si="118"/>
        <v/>
      </c>
      <c r="AF83" s="1" t="str">
        <f t="shared" si="119"/>
        <v xml:space="preserve">["SAVE_INDEX"] =  63; </v>
      </c>
      <c r="AG83">
        <f>VLOOKUP(D83,Type!A$2:B$16,2,FALSE)</f>
        <v>7</v>
      </c>
      <c r="AH83" t="str">
        <f t="shared" si="120"/>
        <v xml:space="preserve">["TYPE"] =  7; </v>
      </c>
      <c r="AI83" t="str">
        <f t="shared" si="121"/>
        <v xml:space="preserve">                      </v>
      </c>
      <c r="AJ83" t="str">
        <f>IF(AND(F83="Class",NOT(ISBLANK(E83))),VLOOKUP(E83,Class!A$1:B$12,2,FALSE),"")</f>
        <v/>
      </c>
      <c r="AK83" t="str">
        <f>IF(AND(F83="Vocation",NOT(ISBLANK(E83))),VLOOKUP(E83,Vocation!A$1:B$8,2,FALSE),"")</f>
        <v/>
      </c>
      <c r="AL83" t="str">
        <f>IF(AND(F83="Race",NOT(ISBLANK(E83))),VLOOKUP(E83,Race!A$1:B$9,2,),"")</f>
        <v/>
      </c>
      <c r="AM83" t="str">
        <f t="shared" si="122"/>
        <v xml:space="preserve">  0</v>
      </c>
      <c r="AN83" t="str">
        <f t="shared" si="123"/>
        <v xml:space="preserve">["SUBTYPE"] =   0; </v>
      </c>
      <c r="AO83" t="str">
        <f>IF(NOT(ISBLANK(G83)),VLOOKUP(G83,Type!D$2:E$6,2,FALSE),"")</f>
        <v/>
      </c>
      <c r="AP83" t="str">
        <f t="shared" si="124"/>
        <v xml:space="preserve">            </v>
      </c>
      <c r="AQ83" t="str">
        <f t="shared" si="125"/>
        <v xml:space="preserve">                      </v>
      </c>
      <c r="AR83" t="str">
        <f t="shared" si="126"/>
        <v/>
      </c>
      <c r="AS83" t="str">
        <f t="shared" si="127"/>
        <v>0</v>
      </c>
      <c r="AT83" t="str">
        <f t="shared" si="128"/>
        <v xml:space="preserve">["VXP"] =    0; </v>
      </c>
      <c r="AU83" t="str">
        <f t="shared" si="129"/>
        <v>0</v>
      </c>
      <c r="AV83" t="str">
        <f t="shared" si="130"/>
        <v xml:space="preserve">["LP"] =  0; </v>
      </c>
      <c r="AW83" t="str">
        <f t="shared" si="131"/>
        <v>0</v>
      </c>
      <c r="AX83" t="str">
        <f t="shared" si="132"/>
        <v xml:space="preserve">["REP"] =     0; </v>
      </c>
      <c r="AY83">
        <f>IF(LEN(P83)&gt;0,VLOOKUP(P83,Faction!A$2:B$77,2,FALSE),1)</f>
        <v>1</v>
      </c>
      <c r="AZ83" t="str">
        <f t="shared" si="133"/>
        <v xml:space="preserve">["FACTION"] =  1; </v>
      </c>
      <c r="BA83" t="str">
        <f t="shared" si="134"/>
        <v xml:space="preserve">["TIER"] = 0; </v>
      </c>
      <c r="BB83" t="str">
        <f t="shared" si="135"/>
        <v xml:space="preserve">["MIN_LVL"] =  "40"; </v>
      </c>
      <c r="BC83" t="str">
        <f t="shared" si="136"/>
        <v xml:space="preserve">                  </v>
      </c>
      <c r="BD83" t="str">
        <f t="shared" si="137"/>
        <v xml:space="preserve">["NAME"] = { ["EN"] = "Carnivore"; }; </v>
      </c>
      <c r="BE83" t="str">
        <f t="shared" si="138"/>
        <v xml:space="preserve">["LORE"] = { ["EN"] = "Green, leafy vegetables hold no interest for you. Only fresh meat provides proper sustenance."; }; </v>
      </c>
      <c r="BF83" t="str">
        <f t="shared" si="139"/>
        <v xml:space="preserve">["SUMMARY"] = { ["EN"] = "Eat tasty meat-based meals 3 times"; }; </v>
      </c>
      <c r="BG83" t="str">
        <f t="shared" si="140"/>
        <v xml:space="preserve">["TITLE"] = { ["EN"] = "Carnivore"; }; </v>
      </c>
      <c r="BH83" t="str">
        <f t="shared" si="141"/>
        <v/>
      </c>
      <c r="BI83" t="str">
        <f t="shared" si="142"/>
        <v/>
      </c>
      <c r="BJ83" t="str">
        <f t="shared" si="144"/>
        <v>};</v>
      </c>
    </row>
    <row r="84" spans="1:62" x14ac:dyDescent="0.25">
      <c r="A84">
        <v>1879152523</v>
      </c>
      <c r="B84">
        <v>64</v>
      </c>
      <c r="C84" t="s">
        <v>697</v>
      </c>
      <c r="D84" t="s">
        <v>30</v>
      </c>
      <c r="M84" t="s">
        <v>698</v>
      </c>
      <c r="Q84" t="s">
        <v>1654</v>
      </c>
      <c r="R84" t="s">
        <v>699</v>
      </c>
      <c r="S84">
        <v>0</v>
      </c>
      <c r="T84">
        <v>40</v>
      </c>
      <c r="X84" t="str">
        <f t="shared" si="113"/>
        <v xml:space="preserve"> [83] = {["ID"] = 1879152523; }; -- Lembas, Waybread of the Galadhrim</v>
      </c>
      <c r="Y84" s="1" t="str">
        <f t="shared" si="112"/>
        <v xml:space="preserve"> [83] = {["ID"] = 1879152523; ["SAVE_INDEX"] =  64; ["TYPE"] =  7;                       ["SUBTYPE"] =   0;                                   ["VXP"] =    0; ["LP"] =  0; ["REP"] =     0; ["FACTION"] =  1; ["TIER"] = 0; ["MIN_LVL"] =  "40";                   ["NAME"] = { ["EN"] = "Lembas, Waybread of the Galadhrim"; }; ["LORE"] = { ["EN"] = "Lembas is renowned for its sweet flavour and renewing virtue."; }; ["SUMMARY"] = { ["EN"] = "Eat 100 Lembas"; }; ["TITLE"] = { ["EN"] = "Cake-eater"; }; };</v>
      </c>
      <c r="Z84">
        <f t="shared" si="143"/>
        <v>83</v>
      </c>
      <c r="AA84" t="str">
        <f t="shared" si="114"/>
        <v xml:space="preserve"> [83] = {</v>
      </c>
      <c r="AB84" t="str">
        <f t="shared" si="115"/>
        <v xml:space="preserve">["ID"] = 1879152523; </v>
      </c>
      <c r="AC84" t="str">
        <f t="shared" si="116"/>
        <v xml:space="preserve">["ID"] = 1879152523; </v>
      </c>
      <c r="AD84" t="str">
        <f t="shared" si="117"/>
        <v/>
      </c>
      <c r="AE84" t="str">
        <f t="shared" si="118"/>
        <v/>
      </c>
      <c r="AF84" s="1" t="str">
        <f t="shared" si="119"/>
        <v xml:space="preserve">["SAVE_INDEX"] =  64; </v>
      </c>
      <c r="AG84">
        <f>VLOOKUP(D84,Type!A$2:B$16,2,FALSE)</f>
        <v>7</v>
      </c>
      <c r="AH84" t="str">
        <f t="shared" si="120"/>
        <v xml:space="preserve">["TYPE"] =  7; </v>
      </c>
      <c r="AI84" t="str">
        <f t="shared" si="121"/>
        <v xml:space="preserve">                      </v>
      </c>
      <c r="AJ84" t="str">
        <f>IF(AND(F84="Class",NOT(ISBLANK(E84))),VLOOKUP(E84,Class!A$1:B$12,2,FALSE),"")</f>
        <v/>
      </c>
      <c r="AK84" t="str">
        <f>IF(AND(F84="Vocation",NOT(ISBLANK(E84))),VLOOKUP(E84,Vocation!A$1:B$8,2,FALSE),"")</f>
        <v/>
      </c>
      <c r="AL84" t="str">
        <f>IF(AND(F84="Race",NOT(ISBLANK(E84))),VLOOKUP(E84,Race!A$1:B$9,2,),"")</f>
        <v/>
      </c>
      <c r="AM84" t="str">
        <f t="shared" si="122"/>
        <v xml:space="preserve">  0</v>
      </c>
      <c r="AN84" t="str">
        <f t="shared" si="123"/>
        <v xml:space="preserve">["SUBTYPE"] =   0; </v>
      </c>
      <c r="AO84" t="str">
        <f>IF(NOT(ISBLANK(G84)),VLOOKUP(G84,Type!D$2:E$6,2,FALSE),"")</f>
        <v/>
      </c>
      <c r="AP84" t="str">
        <f t="shared" si="124"/>
        <v xml:space="preserve">            </v>
      </c>
      <c r="AQ84" t="str">
        <f t="shared" si="125"/>
        <v xml:space="preserve">                      </v>
      </c>
      <c r="AR84" t="str">
        <f t="shared" si="126"/>
        <v/>
      </c>
      <c r="AS84" t="str">
        <f t="shared" si="127"/>
        <v>0</v>
      </c>
      <c r="AT84" t="str">
        <f t="shared" si="128"/>
        <v xml:space="preserve">["VXP"] =    0; </v>
      </c>
      <c r="AU84" t="str">
        <f t="shared" si="129"/>
        <v>0</v>
      </c>
      <c r="AV84" t="str">
        <f t="shared" si="130"/>
        <v xml:space="preserve">["LP"] =  0; </v>
      </c>
      <c r="AW84" t="str">
        <f t="shared" si="131"/>
        <v>0</v>
      </c>
      <c r="AX84" t="str">
        <f t="shared" si="132"/>
        <v xml:space="preserve">["REP"] =     0; </v>
      </c>
      <c r="AY84">
        <f>IF(LEN(P84)&gt;0,VLOOKUP(P84,Faction!A$2:B$77,2,FALSE),1)</f>
        <v>1</v>
      </c>
      <c r="AZ84" t="str">
        <f t="shared" si="133"/>
        <v xml:space="preserve">["FACTION"] =  1; </v>
      </c>
      <c r="BA84" t="str">
        <f t="shared" si="134"/>
        <v xml:space="preserve">["TIER"] = 0; </v>
      </c>
      <c r="BB84" t="str">
        <f t="shared" si="135"/>
        <v xml:space="preserve">["MIN_LVL"] =  "40"; </v>
      </c>
      <c r="BC84" t="str">
        <f t="shared" si="136"/>
        <v xml:space="preserve">                  </v>
      </c>
      <c r="BD84" t="str">
        <f t="shared" si="137"/>
        <v xml:space="preserve">["NAME"] = { ["EN"] = "Lembas, Waybread of the Galadhrim"; }; </v>
      </c>
      <c r="BE84" t="str">
        <f t="shared" si="138"/>
        <v xml:space="preserve">["LORE"] = { ["EN"] = "Lembas is renowned for its sweet flavour and renewing virtue."; }; </v>
      </c>
      <c r="BF84" t="str">
        <f t="shared" si="139"/>
        <v xml:space="preserve">["SUMMARY"] = { ["EN"] = "Eat 100 Lembas"; }; </v>
      </c>
      <c r="BG84" t="str">
        <f t="shared" si="140"/>
        <v xml:space="preserve">["TITLE"] = { ["EN"] = "Cake-eater"; }; </v>
      </c>
      <c r="BH84" t="str">
        <f t="shared" si="141"/>
        <v/>
      </c>
      <c r="BI84" t="str">
        <f t="shared" si="142"/>
        <v/>
      </c>
      <c r="BJ84" t="str">
        <f t="shared" si="144"/>
        <v>};</v>
      </c>
    </row>
    <row r="85" spans="1:62" x14ac:dyDescent="0.25">
      <c r="A85">
        <v>1879071644</v>
      </c>
      <c r="B85">
        <v>65</v>
      </c>
      <c r="C85" t="s">
        <v>700</v>
      </c>
      <c r="D85" t="s">
        <v>30</v>
      </c>
      <c r="M85" t="s">
        <v>700</v>
      </c>
      <c r="Q85" t="s">
        <v>701</v>
      </c>
      <c r="R85" t="s">
        <v>702</v>
      </c>
      <c r="S85">
        <v>0</v>
      </c>
      <c r="T85">
        <v>40</v>
      </c>
      <c r="X85" t="str">
        <f t="shared" si="113"/>
        <v xml:space="preserve"> [84] = {["ID"] = 1879071644; }; -- Pie Maven</v>
      </c>
      <c r="Y85" s="1" t="str">
        <f t="shared" si="112"/>
        <v xml:space="preserve"> [84] = {["ID"] = 1879071644; ["SAVE_INDEX"] =  65; ["TYPE"] =  7;                       ["SUBTYPE"] =   0;                                   ["VXP"] =    0; ["LP"] =  0; ["REP"] =     0; ["FACTION"] =  1; ["TIER"] = 0; ["MIN_LVL"] =  "40";                   ["NAME"] = { ["EN"] = "Pie Maven"; }; ["LORE"] = { ["EN"] = "There are those who consider themselves knowledgable in the ways of magic or warfare. You, on the other hand, know a great deal about pies."; }; ["SUMMARY"] = { ["EN"] = "Eat pies 7 times"; }; ["TITLE"] = { ["EN"] = "Pie Maven"; }; };</v>
      </c>
      <c r="Z85">
        <f t="shared" si="143"/>
        <v>84</v>
      </c>
      <c r="AA85" t="str">
        <f t="shared" si="114"/>
        <v xml:space="preserve"> [84] = {</v>
      </c>
      <c r="AB85" t="str">
        <f t="shared" si="115"/>
        <v xml:space="preserve">["ID"] = 1879071644; </v>
      </c>
      <c r="AC85" t="str">
        <f t="shared" si="116"/>
        <v xml:space="preserve">["ID"] = 1879071644; </v>
      </c>
      <c r="AD85" t="str">
        <f t="shared" si="117"/>
        <v/>
      </c>
      <c r="AE85" t="str">
        <f t="shared" si="118"/>
        <v/>
      </c>
      <c r="AF85" s="1" t="str">
        <f t="shared" si="119"/>
        <v xml:space="preserve">["SAVE_INDEX"] =  65; </v>
      </c>
      <c r="AG85">
        <f>VLOOKUP(D85,Type!A$2:B$16,2,FALSE)</f>
        <v>7</v>
      </c>
      <c r="AH85" t="str">
        <f t="shared" si="120"/>
        <v xml:space="preserve">["TYPE"] =  7; </v>
      </c>
      <c r="AI85" t="str">
        <f t="shared" si="121"/>
        <v xml:space="preserve">                      </v>
      </c>
      <c r="AJ85" t="str">
        <f>IF(AND(F85="Class",NOT(ISBLANK(E85))),VLOOKUP(E85,Class!A$1:B$12,2,FALSE),"")</f>
        <v/>
      </c>
      <c r="AK85" t="str">
        <f>IF(AND(F85="Vocation",NOT(ISBLANK(E85))),VLOOKUP(E85,Vocation!A$1:B$8,2,FALSE),"")</f>
        <v/>
      </c>
      <c r="AL85" t="str">
        <f>IF(AND(F85="Race",NOT(ISBLANK(E85))),VLOOKUP(E85,Race!A$1:B$9,2,),"")</f>
        <v/>
      </c>
      <c r="AM85" t="str">
        <f t="shared" si="122"/>
        <v xml:space="preserve">  0</v>
      </c>
      <c r="AN85" t="str">
        <f t="shared" si="123"/>
        <v xml:space="preserve">["SUBTYPE"] =   0; </v>
      </c>
      <c r="AO85" t="str">
        <f>IF(NOT(ISBLANK(G85)),VLOOKUP(G85,Type!D$2:E$6,2,FALSE),"")</f>
        <v/>
      </c>
      <c r="AP85" t="str">
        <f t="shared" si="124"/>
        <v xml:space="preserve">            </v>
      </c>
      <c r="AQ85" t="str">
        <f t="shared" si="125"/>
        <v xml:space="preserve">                      </v>
      </c>
      <c r="AR85" t="str">
        <f t="shared" si="126"/>
        <v/>
      </c>
      <c r="AS85" t="str">
        <f t="shared" si="127"/>
        <v>0</v>
      </c>
      <c r="AT85" t="str">
        <f t="shared" si="128"/>
        <v xml:space="preserve">["VXP"] =    0; </v>
      </c>
      <c r="AU85" t="str">
        <f t="shared" si="129"/>
        <v>0</v>
      </c>
      <c r="AV85" t="str">
        <f t="shared" si="130"/>
        <v xml:space="preserve">["LP"] =  0; </v>
      </c>
      <c r="AW85" t="str">
        <f t="shared" si="131"/>
        <v>0</v>
      </c>
      <c r="AX85" t="str">
        <f t="shared" si="132"/>
        <v xml:space="preserve">["REP"] =     0; </v>
      </c>
      <c r="AY85">
        <f>IF(LEN(P85)&gt;0,VLOOKUP(P85,Faction!A$2:B$77,2,FALSE),1)</f>
        <v>1</v>
      </c>
      <c r="AZ85" t="str">
        <f t="shared" si="133"/>
        <v xml:space="preserve">["FACTION"] =  1; </v>
      </c>
      <c r="BA85" t="str">
        <f t="shared" si="134"/>
        <v xml:space="preserve">["TIER"] = 0; </v>
      </c>
      <c r="BB85" t="str">
        <f t="shared" si="135"/>
        <v xml:space="preserve">["MIN_LVL"] =  "40"; </v>
      </c>
      <c r="BC85" t="str">
        <f t="shared" si="136"/>
        <v xml:space="preserve">                  </v>
      </c>
      <c r="BD85" t="str">
        <f t="shared" si="137"/>
        <v xml:space="preserve">["NAME"] = { ["EN"] = "Pie Maven"; }; </v>
      </c>
      <c r="BE85" t="str">
        <f t="shared" si="138"/>
        <v xml:space="preserve">["LORE"] = { ["EN"] = "There are those who consider themselves knowledgable in the ways of magic or warfare. You, on the other hand, know a great deal about pies."; }; </v>
      </c>
      <c r="BF85" t="str">
        <f t="shared" si="139"/>
        <v xml:space="preserve">["SUMMARY"] = { ["EN"] = "Eat pies 7 times"; }; </v>
      </c>
      <c r="BG85" t="str">
        <f t="shared" si="140"/>
        <v xml:space="preserve">["TITLE"] = { ["EN"] = "Pie Maven"; }; </v>
      </c>
      <c r="BH85" t="str">
        <f t="shared" si="141"/>
        <v/>
      </c>
      <c r="BI85" t="str">
        <f t="shared" si="142"/>
        <v/>
      </c>
      <c r="BJ85" t="str">
        <f t="shared" si="144"/>
        <v>};</v>
      </c>
    </row>
    <row r="86" spans="1:62" x14ac:dyDescent="0.25">
      <c r="A86">
        <v>1879071645</v>
      </c>
      <c r="B86">
        <v>66</v>
      </c>
      <c r="C86" t="s">
        <v>703</v>
      </c>
      <c r="D86" t="s">
        <v>30</v>
      </c>
      <c r="M86" t="s">
        <v>706</v>
      </c>
      <c r="Q86" t="s">
        <v>704</v>
      </c>
      <c r="R86" t="s">
        <v>705</v>
      </c>
      <c r="S86">
        <v>0</v>
      </c>
      <c r="T86">
        <v>40</v>
      </c>
      <c r="X86" t="str">
        <f t="shared" si="113"/>
        <v xml:space="preserve"> [85] = {["ID"] = 1879071645; }; -- Vegetable Master</v>
      </c>
      <c r="Y86" s="1" t="str">
        <f t="shared" si="112"/>
        <v xml:space="preserve"> [85] = {["ID"] = 1879071645; ["SAVE_INDEX"] =  66; ["TYPE"] =  7;                       ["SUBTYPE"] =   0;                                   ["VXP"] =    0; ["LP"] =  0; ["REP"] =     0; ["FACTION"] =  1; ["TIER"] = 0; ["MIN_LVL"] =  "40";                   ["NAME"] = { ["EN"] = "Vegetable Master"; }; ["LORE"] = { ["EN"] = "The flesh of beasts is not to your liking. You show a marked preference for greener fare."; }; ["SUMMARY"] = { ["EN"] = "Eat the vegetarian meals 6 times."; }; ["TITLE"] = { ["EN"] = "Vegetarian"; }; };</v>
      </c>
      <c r="Z86">
        <f t="shared" si="143"/>
        <v>85</v>
      </c>
      <c r="AA86" t="str">
        <f t="shared" si="114"/>
        <v xml:space="preserve"> [85] = {</v>
      </c>
      <c r="AB86" t="str">
        <f t="shared" si="115"/>
        <v xml:space="preserve">["ID"] = 1879071645; </v>
      </c>
      <c r="AC86" t="str">
        <f t="shared" si="116"/>
        <v xml:space="preserve">["ID"] = 1879071645; </v>
      </c>
      <c r="AD86" t="str">
        <f t="shared" si="117"/>
        <v/>
      </c>
      <c r="AE86" t="str">
        <f t="shared" si="118"/>
        <v/>
      </c>
      <c r="AF86" s="1" t="str">
        <f t="shared" si="119"/>
        <v xml:space="preserve">["SAVE_INDEX"] =  66; </v>
      </c>
      <c r="AG86">
        <f>VLOOKUP(D86,Type!A$2:B$16,2,FALSE)</f>
        <v>7</v>
      </c>
      <c r="AH86" t="str">
        <f t="shared" si="120"/>
        <v xml:space="preserve">["TYPE"] =  7; </v>
      </c>
      <c r="AI86" t="str">
        <f t="shared" si="121"/>
        <v xml:space="preserve">                      </v>
      </c>
      <c r="AJ86" t="str">
        <f>IF(AND(F86="Class",NOT(ISBLANK(E86))),VLOOKUP(E86,Class!A$1:B$12,2,FALSE),"")</f>
        <v/>
      </c>
      <c r="AK86" t="str">
        <f>IF(AND(F86="Vocation",NOT(ISBLANK(E86))),VLOOKUP(E86,Vocation!A$1:B$8,2,FALSE),"")</f>
        <v/>
      </c>
      <c r="AL86" t="str">
        <f>IF(AND(F86="Race",NOT(ISBLANK(E86))),VLOOKUP(E86,Race!A$1:B$9,2,),"")</f>
        <v/>
      </c>
      <c r="AM86" t="str">
        <f t="shared" si="122"/>
        <v xml:space="preserve">  0</v>
      </c>
      <c r="AN86" t="str">
        <f t="shared" si="123"/>
        <v xml:space="preserve">["SUBTYPE"] =   0; </v>
      </c>
      <c r="AO86" t="str">
        <f>IF(NOT(ISBLANK(G86)),VLOOKUP(G86,Type!D$2:E$6,2,FALSE),"")</f>
        <v/>
      </c>
      <c r="AP86" t="str">
        <f t="shared" si="124"/>
        <v xml:space="preserve">            </v>
      </c>
      <c r="AQ86" t="str">
        <f t="shared" si="125"/>
        <v xml:space="preserve">                      </v>
      </c>
      <c r="AR86" t="str">
        <f t="shared" si="126"/>
        <v/>
      </c>
      <c r="AS86" t="str">
        <f t="shared" si="127"/>
        <v>0</v>
      </c>
      <c r="AT86" t="str">
        <f t="shared" si="128"/>
        <v xml:space="preserve">["VXP"] =    0; </v>
      </c>
      <c r="AU86" t="str">
        <f t="shared" si="129"/>
        <v>0</v>
      </c>
      <c r="AV86" t="str">
        <f t="shared" si="130"/>
        <v xml:space="preserve">["LP"] =  0; </v>
      </c>
      <c r="AW86" t="str">
        <f t="shared" si="131"/>
        <v>0</v>
      </c>
      <c r="AX86" t="str">
        <f t="shared" si="132"/>
        <v xml:space="preserve">["REP"] =     0; </v>
      </c>
      <c r="AY86">
        <f>IF(LEN(P86)&gt;0,VLOOKUP(P86,Faction!A$2:B$77,2,FALSE),1)</f>
        <v>1</v>
      </c>
      <c r="AZ86" t="str">
        <f t="shared" si="133"/>
        <v xml:space="preserve">["FACTION"] =  1; </v>
      </c>
      <c r="BA86" t="str">
        <f t="shared" si="134"/>
        <v xml:space="preserve">["TIER"] = 0; </v>
      </c>
      <c r="BB86" t="str">
        <f t="shared" si="135"/>
        <v xml:space="preserve">["MIN_LVL"] =  "40"; </v>
      </c>
      <c r="BC86" t="str">
        <f t="shared" si="136"/>
        <v xml:space="preserve">                  </v>
      </c>
      <c r="BD86" t="str">
        <f t="shared" si="137"/>
        <v xml:space="preserve">["NAME"] = { ["EN"] = "Vegetable Master"; }; </v>
      </c>
      <c r="BE86" t="str">
        <f t="shared" si="138"/>
        <v xml:space="preserve">["LORE"] = { ["EN"] = "The flesh of beasts is not to your liking. You show a marked preference for greener fare."; }; </v>
      </c>
      <c r="BF86" t="str">
        <f t="shared" si="139"/>
        <v xml:space="preserve">["SUMMARY"] = { ["EN"] = "Eat the vegetarian meals 6 times."; }; </v>
      </c>
      <c r="BG86" t="str">
        <f t="shared" si="140"/>
        <v xml:space="preserve">["TITLE"] = { ["EN"] = "Vegetarian"; }; </v>
      </c>
      <c r="BH86" t="str">
        <f t="shared" si="141"/>
        <v/>
      </c>
      <c r="BI86" t="str">
        <f t="shared" si="142"/>
        <v/>
      </c>
      <c r="BJ86" t="str">
        <f t="shared" si="144"/>
        <v>};</v>
      </c>
    </row>
    <row r="87" spans="1:62" x14ac:dyDescent="0.25">
      <c r="A87">
        <v>1879304082</v>
      </c>
      <c r="B87">
        <v>67</v>
      </c>
      <c r="C87" t="s">
        <v>1885</v>
      </c>
      <c r="D87" t="s">
        <v>30</v>
      </c>
      <c r="M87" t="s">
        <v>1885</v>
      </c>
      <c r="Q87" t="s">
        <v>707</v>
      </c>
      <c r="R87" t="s">
        <v>2916</v>
      </c>
      <c r="S87">
        <v>0</v>
      </c>
      <c r="T87">
        <v>95</v>
      </c>
      <c r="X87" t="str">
        <f t="shared" si="113"/>
        <v xml:space="preserve"> [86] = {["ID"] = 1879304082; }; -- In A Pear Tree</v>
      </c>
      <c r="Y87" s="1" t="str">
        <f t="shared" si="112"/>
        <v xml:space="preserve"> [86] = {["ID"] = 1879304082; ["SAVE_INDEX"] =  67; ["TYPE"] =  7;                       ["SUBTYPE"] =   0;                                   ["VXP"] =    0; ["LP"] =  0; ["REP"] =     0; ["FACTION"] =  1; ["TIER"] = 0; ["MIN_LVL"] =  "95";                   ["NAME"] = { ["EN"] = "In A Pear Tree"; }; ["LORE"] = { ["EN"] = "Obsessed with partridge, you think of it day and night. Your only solace is to eat it. Yummy, yummy partridge."; }; ["SUMMARY"] = { ["EN"] = "Eat the pear-based delicious meals 5 times"; }; ["TITLE"] = { ["EN"] = "In A Pear Tree"; }; };</v>
      </c>
      <c r="Z87">
        <f t="shared" si="143"/>
        <v>86</v>
      </c>
      <c r="AA87" t="str">
        <f t="shared" si="114"/>
        <v xml:space="preserve"> [86] = {</v>
      </c>
      <c r="AB87" t="str">
        <f t="shared" si="115"/>
        <v xml:space="preserve">["ID"] = 1879304082; </v>
      </c>
      <c r="AC87" t="str">
        <f t="shared" si="116"/>
        <v xml:space="preserve">["ID"] = 1879304082; </v>
      </c>
      <c r="AD87" t="str">
        <f t="shared" si="117"/>
        <v/>
      </c>
      <c r="AE87" t="str">
        <f t="shared" si="118"/>
        <v/>
      </c>
      <c r="AF87" s="1" t="str">
        <f t="shared" si="119"/>
        <v xml:space="preserve">["SAVE_INDEX"] =  67; </v>
      </c>
      <c r="AG87">
        <f>VLOOKUP(D87,Type!A$2:B$16,2,FALSE)</f>
        <v>7</v>
      </c>
      <c r="AH87" t="str">
        <f t="shared" si="120"/>
        <v xml:space="preserve">["TYPE"] =  7; </v>
      </c>
      <c r="AI87" t="str">
        <f t="shared" si="121"/>
        <v xml:space="preserve">                      </v>
      </c>
      <c r="AJ87" t="str">
        <f>IF(AND(F87="Class",NOT(ISBLANK(E87))),VLOOKUP(E87,Class!A$1:B$12,2,FALSE),"")</f>
        <v/>
      </c>
      <c r="AK87" t="str">
        <f>IF(AND(F87="Vocation",NOT(ISBLANK(E87))),VLOOKUP(E87,Vocation!A$1:B$8,2,FALSE),"")</f>
        <v/>
      </c>
      <c r="AL87" t="str">
        <f>IF(AND(F87="Race",NOT(ISBLANK(E87))),VLOOKUP(E87,Race!A$1:B$9,2,),"")</f>
        <v/>
      </c>
      <c r="AM87" t="str">
        <f t="shared" si="122"/>
        <v xml:space="preserve">  0</v>
      </c>
      <c r="AN87" t="str">
        <f t="shared" si="123"/>
        <v xml:space="preserve">["SUBTYPE"] =   0; </v>
      </c>
      <c r="AO87" t="str">
        <f>IF(NOT(ISBLANK(G87)),VLOOKUP(G87,Type!D$2:E$6,2,FALSE),"")</f>
        <v/>
      </c>
      <c r="AP87" t="str">
        <f t="shared" si="124"/>
        <v xml:space="preserve">            </v>
      </c>
      <c r="AQ87" t="str">
        <f t="shared" si="125"/>
        <v xml:space="preserve">                      </v>
      </c>
      <c r="AR87" t="str">
        <f t="shared" si="126"/>
        <v/>
      </c>
      <c r="AS87" t="str">
        <f t="shared" si="127"/>
        <v>0</v>
      </c>
      <c r="AT87" t="str">
        <f t="shared" si="128"/>
        <v xml:space="preserve">["VXP"] =    0; </v>
      </c>
      <c r="AU87" t="str">
        <f t="shared" si="129"/>
        <v>0</v>
      </c>
      <c r="AV87" t="str">
        <f t="shared" si="130"/>
        <v xml:space="preserve">["LP"] =  0; </v>
      </c>
      <c r="AW87" t="str">
        <f t="shared" si="131"/>
        <v>0</v>
      </c>
      <c r="AX87" t="str">
        <f t="shared" si="132"/>
        <v xml:space="preserve">["REP"] =     0; </v>
      </c>
      <c r="AY87">
        <f>IF(LEN(P87)&gt;0,VLOOKUP(P87,Faction!A$2:B$77,2,FALSE),1)</f>
        <v>1</v>
      </c>
      <c r="AZ87" t="str">
        <f t="shared" si="133"/>
        <v xml:space="preserve">["FACTION"] =  1; </v>
      </c>
      <c r="BA87" t="str">
        <f t="shared" si="134"/>
        <v xml:space="preserve">["TIER"] = 0; </v>
      </c>
      <c r="BB87" t="str">
        <f t="shared" si="135"/>
        <v xml:space="preserve">["MIN_LVL"] =  "95"; </v>
      </c>
      <c r="BC87" t="str">
        <f t="shared" si="136"/>
        <v xml:space="preserve">                  </v>
      </c>
      <c r="BD87" t="str">
        <f t="shared" si="137"/>
        <v xml:space="preserve">["NAME"] = { ["EN"] = "In A Pear Tree"; }; </v>
      </c>
      <c r="BE87" t="str">
        <f t="shared" si="138"/>
        <v xml:space="preserve">["LORE"] = { ["EN"] = "Obsessed with partridge, you think of it day and night. Your only solace is to eat it. Yummy, yummy partridge."; }; </v>
      </c>
      <c r="BF87" t="str">
        <f t="shared" si="139"/>
        <v xml:space="preserve">["SUMMARY"] = { ["EN"] = "Eat the pear-based delicious meals 5 times"; }; </v>
      </c>
      <c r="BG87" t="str">
        <f t="shared" si="140"/>
        <v xml:space="preserve">["TITLE"] = { ["EN"] = "In A Pear Tree"; }; </v>
      </c>
      <c r="BH87" t="str">
        <f t="shared" si="141"/>
        <v/>
      </c>
      <c r="BI87" t="str">
        <f t="shared" si="142"/>
        <v/>
      </c>
      <c r="BJ87" t="str">
        <f t="shared" si="144"/>
        <v>};</v>
      </c>
    </row>
    <row r="88" spans="1:62" x14ac:dyDescent="0.25">
      <c r="C88" s="2" t="s">
        <v>940</v>
      </c>
      <c r="D88" s="2" t="s">
        <v>812</v>
      </c>
      <c r="V88">
        <v>131</v>
      </c>
      <c r="X88" t="str">
        <f t="shared" si="113"/>
        <v xml:space="preserve"> [87] = {["CAT_ID"] = 131; }; -- Anniversary Event</v>
      </c>
      <c r="Y88" s="1" t="str">
        <f t="shared" si="112"/>
        <v xml:space="preserve"> [87] = {                                           ["TYPE"] = 14;                       ["SUBTYPE"] =   0;                                   ["VXP"] =    0; ["LP"] =  0; ["REP"] =     0; ["FACTION"] =  1; ["TIER"] = 0;                                        ["NAME"] = { ["EN"] = "Anniversary Event"; }; };</v>
      </c>
      <c r="Z88">
        <f t="shared" si="143"/>
        <v>87</v>
      </c>
      <c r="AA88" t="str">
        <f t="shared" si="114"/>
        <v xml:space="preserve"> [87] = {</v>
      </c>
      <c r="AB88" t="str">
        <f t="shared" si="115"/>
        <v xml:space="preserve">                     </v>
      </c>
      <c r="AC88" t="str">
        <f t="shared" si="116"/>
        <v/>
      </c>
      <c r="AD88" t="str">
        <f t="shared" si="117"/>
        <v xml:space="preserve">["CAT_ID"] = 131; </v>
      </c>
      <c r="AE88" t="str">
        <f t="shared" si="118"/>
        <v/>
      </c>
      <c r="AF88" s="1" t="str">
        <f t="shared" si="119"/>
        <v xml:space="preserve">                      </v>
      </c>
      <c r="AG88">
        <f>VLOOKUP(D88,Type!A$2:B$16,2,FALSE)</f>
        <v>14</v>
      </c>
      <c r="AH88" t="str">
        <f t="shared" si="120"/>
        <v xml:space="preserve">["TYPE"] = 14; </v>
      </c>
      <c r="AI88" t="str">
        <f t="shared" si="121"/>
        <v xml:space="preserve">                      </v>
      </c>
      <c r="AJ88" t="str">
        <f>IF(AND(F88="Class",NOT(ISBLANK(E88))),VLOOKUP(E88,Class!A$1:B$12,2,FALSE),"")</f>
        <v/>
      </c>
      <c r="AK88" t="str">
        <f>IF(AND(F88="Vocation",NOT(ISBLANK(E88))),VLOOKUP(E88,Vocation!A$1:B$8,2,FALSE),"")</f>
        <v/>
      </c>
      <c r="AL88" t="str">
        <f>IF(AND(F88="Race",NOT(ISBLANK(E88))),VLOOKUP(E88,Race!A$1:B$9,2,),"")</f>
        <v/>
      </c>
      <c r="AM88" t="str">
        <f t="shared" si="122"/>
        <v xml:space="preserve">  0</v>
      </c>
      <c r="AN88" t="str">
        <f t="shared" si="123"/>
        <v xml:space="preserve">["SUBTYPE"] =   0; </v>
      </c>
      <c r="AO88" t="str">
        <f>IF(NOT(ISBLANK(G88)),VLOOKUP(G88,Type!D$2:E$6,2,FALSE),"")</f>
        <v/>
      </c>
      <c r="AP88" t="str">
        <f t="shared" si="124"/>
        <v xml:space="preserve">            </v>
      </c>
      <c r="AQ88" t="str">
        <f t="shared" si="125"/>
        <v xml:space="preserve">                      </v>
      </c>
      <c r="AR88" t="str">
        <f t="shared" si="126"/>
        <v/>
      </c>
      <c r="AS88" t="str">
        <f t="shared" si="127"/>
        <v>0</v>
      </c>
      <c r="AT88" t="str">
        <f t="shared" si="128"/>
        <v xml:space="preserve">["VXP"] =    0; </v>
      </c>
      <c r="AU88" t="str">
        <f t="shared" si="129"/>
        <v>0</v>
      </c>
      <c r="AV88" t="str">
        <f t="shared" si="130"/>
        <v xml:space="preserve">["LP"] =  0; </v>
      </c>
      <c r="AW88" t="str">
        <f t="shared" si="131"/>
        <v>0</v>
      </c>
      <c r="AX88" t="str">
        <f t="shared" si="132"/>
        <v xml:space="preserve">["REP"] =     0; </v>
      </c>
      <c r="AY88">
        <f>IF(LEN(P88)&gt;0,VLOOKUP(P88,Faction!A$2:B$77,2,FALSE),1)</f>
        <v>1</v>
      </c>
      <c r="AZ88" t="str">
        <f t="shared" si="133"/>
        <v xml:space="preserve">["FACTION"] =  1; </v>
      </c>
      <c r="BA88" t="str">
        <f t="shared" si="134"/>
        <v xml:space="preserve">["TIER"] = 0; </v>
      </c>
      <c r="BB88" t="str">
        <f t="shared" si="135"/>
        <v xml:space="preserve">                     </v>
      </c>
      <c r="BC88" t="str">
        <f t="shared" si="136"/>
        <v xml:space="preserve">                  </v>
      </c>
      <c r="BD88" t="str">
        <f t="shared" si="137"/>
        <v xml:space="preserve">["NAME"] = { ["EN"] = "Anniversary Event"; }; </v>
      </c>
      <c r="BE88" t="str">
        <f t="shared" si="138"/>
        <v/>
      </c>
      <c r="BF88" t="str">
        <f t="shared" si="139"/>
        <v/>
      </c>
      <c r="BG88" t="str">
        <f t="shared" si="140"/>
        <v/>
      </c>
      <c r="BH88" t="str">
        <f t="shared" si="141"/>
        <v/>
      </c>
      <c r="BI88" t="str">
        <f t="shared" si="142"/>
        <v/>
      </c>
      <c r="BJ88" t="str">
        <f t="shared" si="144"/>
        <v>};</v>
      </c>
    </row>
    <row r="89" spans="1:62" x14ac:dyDescent="0.25">
      <c r="A89">
        <v>1879344427</v>
      </c>
      <c r="B89">
        <v>207</v>
      </c>
      <c r="C89" t="s">
        <v>1664</v>
      </c>
      <c r="D89" t="s">
        <v>26</v>
      </c>
      <c r="E89" t="s">
        <v>912</v>
      </c>
      <c r="Q89" t="s">
        <v>1666</v>
      </c>
      <c r="R89" t="s">
        <v>1665</v>
      </c>
      <c r="S89">
        <v>0</v>
      </c>
      <c r="X89" t="str">
        <f t="shared" si="113"/>
        <v xml:space="preserve"> [88] = {["ID"] = 1879344427; }; -- The Anniversary Scavenger Hunt (Anniversary Celebration)</v>
      </c>
      <c r="Y89" s="1" t="str">
        <f t="shared" si="112"/>
        <v xml:space="preserve"> [88] = {["ID"] = 1879344427; ["SAVE_INDEX"] = 207; ["TYPE"] =  6;                       ["SUBTYPE"] =   0;                                   ["VXP"] =    0; ["LP"] =  0; ["REP"] =     0; ["FACTION"] =  1; ["TIER"] = 0;                                        ["NAME"] = { ["EN"] = "The Anniversary Scavenger Hunt"; }; ["LORE"] = { ["EN"] = "Sneaky hobbits from the Shire have left fun lists of things to do hanging from the Party Tree."; }; ["SUMMARY"] = { ["EN"] = "Waldo Rumble needs your assistance"; }; };</v>
      </c>
      <c r="Z89">
        <f t="shared" si="143"/>
        <v>88</v>
      </c>
      <c r="AA89" t="str">
        <f t="shared" si="114"/>
        <v xml:space="preserve"> [88] = {</v>
      </c>
      <c r="AB89" t="str">
        <f t="shared" si="115"/>
        <v xml:space="preserve">["ID"] = 1879344427; </v>
      </c>
      <c r="AC89" t="str">
        <f t="shared" si="116"/>
        <v xml:space="preserve">["ID"] = 1879344427; </v>
      </c>
      <c r="AD89" t="str">
        <f t="shared" si="117"/>
        <v/>
      </c>
      <c r="AE89" t="str">
        <f t="shared" si="118"/>
        <v xml:space="preserve"> (Anniversary Celebration)</v>
      </c>
      <c r="AF89" s="1" t="str">
        <f t="shared" si="119"/>
        <v xml:space="preserve">["SAVE_INDEX"] = 207; </v>
      </c>
      <c r="AG89">
        <f>VLOOKUP(D89,Type!A$2:B$16,2,FALSE)</f>
        <v>6</v>
      </c>
      <c r="AH89" t="str">
        <f t="shared" si="120"/>
        <v xml:space="preserve">["TYPE"] =  6; </v>
      </c>
      <c r="AI89" t="str">
        <f t="shared" si="121"/>
        <v xml:space="preserve">                      </v>
      </c>
      <c r="AJ89" t="str">
        <f>IF(AND(F89="Class",NOT(ISBLANK(E89))),VLOOKUP(E89,Class!A$1:B$12,2,FALSE),"")</f>
        <v/>
      </c>
      <c r="AK89" t="str">
        <f>IF(AND(F89="Vocation",NOT(ISBLANK(E89))),VLOOKUP(E89,Vocation!A$1:B$8,2,FALSE),"")</f>
        <v/>
      </c>
      <c r="AL89" t="str">
        <f>IF(AND(F89="Race",NOT(ISBLANK(E89))),VLOOKUP(E89,Race!A$1:B$9,2,),"")</f>
        <v/>
      </c>
      <c r="AM89" t="str">
        <f t="shared" si="122"/>
        <v xml:space="preserve">  0</v>
      </c>
      <c r="AN89" t="str">
        <f t="shared" si="123"/>
        <v xml:space="preserve">["SUBTYPE"] =   0; </v>
      </c>
      <c r="AO89" t="str">
        <f>IF(NOT(ISBLANK(G89)),VLOOKUP(G89,Type!D$2:E$6,2,FALSE),"")</f>
        <v/>
      </c>
      <c r="AP89" t="str">
        <f t="shared" si="124"/>
        <v xml:space="preserve">            </v>
      </c>
      <c r="AQ89" t="str">
        <f t="shared" si="125"/>
        <v xml:space="preserve">                      </v>
      </c>
      <c r="AR89" t="str">
        <f t="shared" si="126"/>
        <v/>
      </c>
      <c r="AS89" t="str">
        <f t="shared" si="127"/>
        <v>0</v>
      </c>
      <c r="AT89" t="str">
        <f t="shared" si="128"/>
        <v xml:space="preserve">["VXP"] =    0; </v>
      </c>
      <c r="AU89" t="str">
        <f t="shared" si="129"/>
        <v>0</v>
      </c>
      <c r="AV89" t="str">
        <f t="shared" si="130"/>
        <v xml:space="preserve">["LP"] =  0; </v>
      </c>
      <c r="AW89" t="str">
        <f t="shared" si="131"/>
        <v>0</v>
      </c>
      <c r="AX89" t="str">
        <f t="shared" si="132"/>
        <v xml:space="preserve">["REP"] =     0; </v>
      </c>
      <c r="AY89">
        <f>IF(LEN(P89)&gt;0,VLOOKUP(P89,Faction!A$2:B$77,2,FALSE),1)</f>
        <v>1</v>
      </c>
      <c r="AZ89" t="str">
        <f t="shared" si="133"/>
        <v xml:space="preserve">["FACTION"] =  1; </v>
      </c>
      <c r="BA89" t="str">
        <f t="shared" si="134"/>
        <v xml:space="preserve">["TIER"] = 0; </v>
      </c>
      <c r="BB89" t="str">
        <f t="shared" si="135"/>
        <v xml:space="preserve">                     </v>
      </c>
      <c r="BC89" t="str">
        <f t="shared" si="136"/>
        <v xml:space="preserve">                  </v>
      </c>
      <c r="BD89" t="str">
        <f t="shared" si="137"/>
        <v xml:space="preserve">["NAME"] = { ["EN"] = "The Anniversary Scavenger Hunt"; }; </v>
      </c>
      <c r="BE89" t="str">
        <f t="shared" si="138"/>
        <v xml:space="preserve">["LORE"] = { ["EN"] = "Sneaky hobbits from the Shire have left fun lists of things to do hanging from the Party Tree."; }; </v>
      </c>
      <c r="BF89" t="str">
        <f t="shared" si="139"/>
        <v xml:space="preserve">["SUMMARY"] = { ["EN"] = "Waldo Rumble needs your assistance"; }; </v>
      </c>
      <c r="BG89" t="str">
        <f t="shared" si="140"/>
        <v/>
      </c>
      <c r="BH89" t="str">
        <f t="shared" si="141"/>
        <v/>
      </c>
      <c r="BI89" t="str">
        <f t="shared" si="142"/>
        <v/>
      </c>
      <c r="BJ89" t="str">
        <f t="shared" si="144"/>
        <v>};</v>
      </c>
    </row>
    <row r="90" spans="1:62" x14ac:dyDescent="0.25">
      <c r="A90">
        <v>1879227049</v>
      </c>
      <c r="B90">
        <v>73</v>
      </c>
      <c r="C90" t="s">
        <v>853</v>
      </c>
      <c r="D90" t="s">
        <v>24</v>
      </c>
      <c r="E90" t="s">
        <v>912</v>
      </c>
      <c r="M90" t="s">
        <v>1019</v>
      </c>
      <c r="Q90" t="s">
        <v>1018</v>
      </c>
      <c r="R90" t="s">
        <v>1017</v>
      </c>
      <c r="S90">
        <v>0</v>
      </c>
      <c r="X90" t="str">
        <f t="shared" si="113"/>
        <v xml:space="preserve"> [89] = {["ID"] = 1879227049; }; -- Fireworks: Master Firework-launcher (Anniversary Celebration)</v>
      </c>
      <c r="Y90" s="1" t="str">
        <f t="shared" si="112"/>
        <v xml:space="preserve"> [89] = {["ID"] = 1879227049; ["SAVE_INDEX"] =  73; ["TYPE"] = 12;                       ["SUBTYPE"] =   0;                                   ["VXP"] =    0; ["LP"] =  0; ["REP"] =     0; ["FACTION"] =  1; ["TIER"] = 0;                                        ["NAME"] = { ["EN"] = "Fireworks: Master Firework-launcher"; }; ["LORE"] = { ["EN"] = "Fireworks may be purchased from special vendors during the festival. Anyone may learn to use them, but becoming a master takes dedication."; }; ["SUMMARY"] = { ["EN"] = "Complete 6 fireworks deeds"; }; ["TITLE"] = { ["EN"] = "Master Blaster"; }; };</v>
      </c>
      <c r="Z90">
        <f t="shared" si="143"/>
        <v>89</v>
      </c>
      <c r="AA90" t="str">
        <f t="shared" si="114"/>
        <v xml:space="preserve"> [89] = {</v>
      </c>
      <c r="AB90" t="str">
        <f t="shared" si="115"/>
        <v xml:space="preserve">["ID"] = 1879227049; </v>
      </c>
      <c r="AC90" t="str">
        <f t="shared" si="116"/>
        <v xml:space="preserve">["ID"] = 1879227049; </v>
      </c>
      <c r="AD90" t="str">
        <f t="shared" si="117"/>
        <v/>
      </c>
      <c r="AE90" t="str">
        <f t="shared" si="118"/>
        <v xml:space="preserve"> (Anniversary Celebration)</v>
      </c>
      <c r="AF90" s="1" t="str">
        <f t="shared" si="119"/>
        <v xml:space="preserve">["SAVE_INDEX"] =  73; </v>
      </c>
      <c r="AG90">
        <f>VLOOKUP(D90,Type!A$2:B$16,2,FALSE)</f>
        <v>12</v>
      </c>
      <c r="AH90" t="str">
        <f t="shared" si="120"/>
        <v xml:space="preserve">["TYPE"] = 12; </v>
      </c>
      <c r="AI90" t="str">
        <f t="shared" si="121"/>
        <v xml:space="preserve">                      </v>
      </c>
      <c r="AJ90" t="str">
        <f>IF(AND(F90="Class",NOT(ISBLANK(E90))),VLOOKUP(E90,Class!A$1:B$12,2,FALSE),"")</f>
        <v/>
      </c>
      <c r="AK90" t="str">
        <f>IF(AND(F90="Vocation",NOT(ISBLANK(E90))),VLOOKUP(E90,Vocation!A$1:B$8,2,FALSE),"")</f>
        <v/>
      </c>
      <c r="AL90" t="str">
        <f>IF(AND(F90="Race",NOT(ISBLANK(E90))),VLOOKUP(E90,Race!A$1:B$9,2,),"")</f>
        <v/>
      </c>
      <c r="AM90" t="str">
        <f t="shared" si="122"/>
        <v xml:space="preserve">  0</v>
      </c>
      <c r="AN90" t="str">
        <f t="shared" si="123"/>
        <v xml:space="preserve">["SUBTYPE"] =   0; </v>
      </c>
      <c r="AO90" t="str">
        <f>IF(NOT(ISBLANK(G90)),VLOOKUP(G90,Type!D$2:E$6,2,FALSE),"")</f>
        <v/>
      </c>
      <c r="AP90" t="str">
        <f t="shared" si="124"/>
        <v xml:space="preserve">            </v>
      </c>
      <c r="AQ90" t="str">
        <f t="shared" si="125"/>
        <v xml:space="preserve">                      </v>
      </c>
      <c r="AR90" t="str">
        <f t="shared" si="126"/>
        <v/>
      </c>
      <c r="AS90" t="str">
        <f t="shared" si="127"/>
        <v>0</v>
      </c>
      <c r="AT90" t="str">
        <f t="shared" si="128"/>
        <v xml:space="preserve">["VXP"] =    0; </v>
      </c>
      <c r="AU90" t="str">
        <f t="shared" si="129"/>
        <v>0</v>
      </c>
      <c r="AV90" t="str">
        <f t="shared" si="130"/>
        <v xml:space="preserve">["LP"] =  0; </v>
      </c>
      <c r="AW90" t="str">
        <f t="shared" si="131"/>
        <v>0</v>
      </c>
      <c r="AX90" t="str">
        <f t="shared" si="132"/>
        <v xml:space="preserve">["REP"] =     0; </v>
      </c>
      <c r="AY90">
        <f>IF(LEN(P90)&gt;0,VLOOKUP(P90,Faction!A$2:B$77,2,FALSE),1)</f>
        <v>1</v>
      </c>
      <c r="AZ90" t="str">
        <f t="shared" si="133"/>
        <v xml:space="preserve">["FACTION"] =  1; </v>
      </c>
      <c r="BA90" t="str">
        <f t="shared" si="134"/>
        <v xml:space="preserve">["TIER"] = 0; </v>
      </c>
      <c r="BB90" t="str">
        <f t="shared" si="135"/>
        <v xml:space="preserve">                     </v>
      </c>
      <c r="BC90" t="str">
        <f t="shared" si="136"/>
        <v xml:space="preserve">                  </v>
      </c>
      <c r="BD90" t="str">
        <f t="shared" si="137"/>
        <v xml:space="preserve">["NAME"] = { ["EN"] = "Fireworks: Master Firework-launcher"; }; </v>
      </c>
      <c r="BE90" t="str">
        <f t="shared" si="138"/>
        <v xml:space="preserve">["LORE"] = { ["EN"] = "Fireworks may be purchased from special vendors during the festival. Anyone may learn to use them, but becoming a master takes dedication."; }; </v>
      </c>
      <c r="BF90" t="str">
        <f t="shared" si="139"/>
        <v xml:space="preserve">["SUMMARY"] = { ["EN"] = "Complete 6 fireworks deeds"; }; </v>
      </c>
      <c r="BG90" t="str">
        <f t="shared" si="140"/>
        <v xml:space="preserve">["TITLE"] = { ["EN"] = "Master Blaster"; }; </v>
      </c>
      <c r="BH90" t="str">
        <f t="shared" si="141"/>
        <v/>
      </c>
      <c r="BI90" t="str">
        <f t="shared" si="142"/>
        <v/>
      </c>
      <c r="BJ90" t="str">
        <f t="shared" si="144"/>
        <v>};</v>
      </c>
    </row>
    <row r="91" spans="1:62" x14ac:dyDescent="0.25">
      <c r="A91">
        <v>1879226986</v>
      </c>
      <c r="B91">
        <v>74</v>
      </c>
      <c r="C91" t="s">
        <v>847</v>
      </c>
      <c r="D91" t="s">
        <v>24</v>
      </c>
      <c r="E91" t="s">
        <v>912</v>
      </c>
      <c r="Q91" t="s">
        <v>1011</v>
      </c>
      <c r="R91" t="s">
        <v>1010</v>
      </c>
      <c r="S91">
        <v>1</v>
      </c>
      <c r="X91" t="str">
        <f t="shared" si="113"/>
        <v xml:space="preserve"> [90] = {["ID"] = 1879226986; }; -- Fireworks: Launch Blue Fireworks (Anniversary Celebration)</v>
      </c>
      <c r="Y91" s="1" t="str">
        <f t="shared" si="112"/>
        <v xml:space="preserve"> [90] = {["ID"] = 1879226986; ["SAVE_INDEX"] =  74; ["TYPE"] = 12;                       ["SUBTYPE"] =   0;                                   ["VXP"] =    0; ["LP"] =  0; ["REP"] =     0; ["FACTION"] =  1; ["TIER"] = 1;                                        ["NAME"] = { ["EN"] = "Fireworks: Launch Blue Fireworks"; }; ["LORE"] = { ["EN"] = "Fireworks may be purchased from special vendors during the festival."; }; ["SUMMARY"] = { ["EN"] = "Launch 50 blue one-shot fireworks."; }; };</v>
      </c>
      <c r="Z91">
        <f t="shared" si="143"/>
        <v>90</v>
      </c>
      <c r="AA91" t="str">
        <f t="shared" si="114"/>
        <v xml:space="preserve"> [90] = {</v>
      </c>
      <c r="AB91" t="str">
        <f t="shared" si="115"/>
        <v xml:space="preserve">["ID"] = 1879226986; </v>
      </c>
      <c r="AC91" t="str">
        <f t="shared" si="116"/>
        <v xml:space="preserve">["ID"] = 1879226986; </v>
      </c>
      <c r="AD91" t="str">
        <f t="shared" si="117"/>
        <v/>
      </c>
      <c r="AE91" t="str">
        <f t="shared" si="118"/>
        <v xml:space="preserve"> (Anniversary Celebration)</v>
      </c>
      <c r="AF91" s="1" t="str">
        <f t="shared" si="119"/>
        <v xml:space="preserve">["SAVE_INDEX"] =  74; </v>
      </c>
      <c r="AG91">
        <f>VLOOKUP(D91,Type!A$2:B$16,2,FALSE)</f>
        <v>12</v>
      </c>
      <c r="AH91" t="str">
        <f t="shared" si="120"/>
        <v xml:space="preserve">["TYPE"] = 12; </v>
      </c>
      <c r="AI91" t="str">
        <f t="shared" si="121"/>
        <v xml:space="preserve">                      </v>
      </c>
      <c r="AJ91" t="str">
        <f>IF(AND(F91="Class",NOT(ISBLANK(E91))),VLOOKUP(E91,Class!A$1:B$12,2,FALSE),"")</f>
        <v/>
      </c>
      <c r="AK91" t="str">
        <f>IF(AND(F91="Vocation",NOT(ISBLANK(E91))),VLOOKUP(E91,Vocation!A$1:B$8,2,FALSE),"")</f>
        <v/>
      </c>
      <c r="AL91" t="str">
        <f>IF(AND(F91="Race",NOT(ISBLANK(E91))),VLOOKUP(E91,Race!A$1:B$9,2,),"")</f>
        <v/>
      </c>
      <c r="AM91" t="str">
        <f t="shared" si="122"/>
        <v xml:space="preserve">  0</v>
      </c>
      <c r="AN91" t="str">
        <f t="shared" si="123"/>
        <v xml:space="preserve">["SUBTYPE"] =   0; </v>
      </c>
      <c r="AO91" t="str">
        <f>IF(NOT(ISBLANK(G91)),VLOOKUP(G91,Type!D$2:E$6,2,FALSE),"")</f>
        <v/>
      </c>
      <c r="AP91" t="str">
        <f t="shared" si="124"/>
        <v xml:space="preserve">            </v>
      </c>
      <c r="AQ91" t="str">
        <f t="shared" si="125"/>
        <v xml:space="preserve">                      </v>
      </c>
      <c r="AR91" t="str">
        <f t="shared" si="126"/>
        <v/>
      </c>
      <c r="AS91" t="str">
        <f t="shared" si="127"/>
        <v>0</v>
      </c>
      <c r="AT91" t="str">
        <f t="shared" si="128"/>
        <v xml:space="preserve">["VXP"] =    0; </v>
      </c>
      <c r="AU91" t="str">
        <f t="shared" si="129"/>
        <v>0</v>
      </c>
      <c r="AV91" t="str">
        <f t="shared" si="130"/>
        <v xml:space="preserve">["LP"] =  0; </v>
      </c>
      <c r="AW91" t="str">
        <f t="shared" si="131"/>
        <v>0</v>
      </c>
      <c r="AX91" t="str">
        <f t="shared" si="132"/>
        <v xml:space="preserve">["REP"] =     0; </v>
      </c>
      <c r="AY91">
        <f>IF(LEN(P91)&gt;0,VLOOKUP(P91,Faction!A$2:B$77,2,FALSE),1)</f>
        <v>1</v>
      </c>
      <c r="AZ91" t="str">
        <f t="shared" si="133"/>
        <v xml:space="preserve">["FACTION"] =  1; </v>
      </c>
      <c r="BA91" t="str">
        <f t="shared" si="134"/>
        <v xml:space="preserve">["TIER"] = 1; </v>
      </c>
      <c r="BB91" t="str">
        <f t="shared" si="135"/>
        <v xml:space="preserve">                     </v>
      </c>
      <c r="BC91" t="str">
        <f t="shared" si="136"/>
        <v xml:space="preserve">                  </v>
      </c>
      <c r="BD91" t="str">
        <f t="shared" si="137"/>
        <v xml:space="preserve">["NAME"] = { ["EN"] = "Fireworks: Launch Blue Fireworks"; }; </v>
      </c>
      <c r="BE91" t="str">
        <f t="shared" si="138"/>
        <v xml:space="preserve">["LORE"] = { ["EN"] = "Fireworks may be purchased from special vendors during the festival."; }; </v>
      </c>
      <c r="BF91" t="str">
        <f t="shared" si="139"/>
        <v xml:space="preserve">["SUMMARY"] = { ["EN"] = "Launch 50 blue one-shot fireworks."; }; </v>
      </c>
      <c r="BG91" t="str">
        <f t="shared" si="140"/>
        <v/>
      </c>
      <c r="BH91" t="str">
        <f t="shared" si="141"/>
        <v/>
      </c>
      <c r="BI91" t="str">
        <f t="shared" si="142"/>
        <v/>
      </c>
      <c r="BJ91" t="str">
        <f t="shared" si="144"/>
        <v>};</v>
      </c>
    </row>
    <row r="92" spans="1:62" x14ac:dyDescent="0.25">
      <c r="A92">
        <v>1879226852</v>
      </c>
      <c r="B92">
        <v>75</v>
      </c>
      <c r="C92" t="s">
        <v>848</v>
      </c>
      <c r="D92" t="s">
        <v>24</v>
      </c>
      <c r="E92" t="s">
        <v>912</v>
      </c>
      <c r="Q92" t="s">
        <v>1012</v>
      </c>
      <c r="R92" t="s">
        <v>1010</v>
      </c>
      <c r="S92">
        <v>1</v>
      </c>
      <c r="X92" t="str">
        <f t="shared" si="113"/>
        <v xml:space="preserve"> [91] = {["ID"] = 1879226852; }; -- Fireworks: Launch Green Fireworks (Anniversary Celebration)</v>
      </c>
      <c r="Y92" s="1" t="str">
        <f t="shared" si="112"/>
        <v xml:space="preserve"> [91] = {["ID"] = 1879226852; ["SAVE_INDEX"] =  75; ["TYPE"] = 12;                       ["SUBTYPE"] =   0;                                   ["VXP"] =    0; ["LP"] =  0; ["REP"] =     0; ["FACTION"] =  1; ["TIER"] = 1;                                        ["NAME"] = { ["EN"] = "Fireworks: Launch Green Fireworks"; }; ["LORE"] = { ["EN"] = "Fireworks may be purchased from special vendors during the festival."; }; ["SUMMARY"] = { ["EN"] = "Launch 50 green one-shot fireworks."; }; };</v>
      </c>
      <c r="Z92">
        <f t="shared" si="143"/>
        <v>91</v>
      </c>
      <c r="AA92" t="str">
        <f t="shared" si="114"/>
        <v xml:space="preserve"> [91] = {</v>
      </c>
      <c r="AB92" t="str">
        <f t="shared" si="115"/>
        <v xml:space="preserve">["ID"] = 1879226852; </v>
      </c>
      <c r="AC92" t="str">
        <f t="shared" si="116"/>
        <v xml:space="preserve">["ID"] = 1879226852; </v>
      </c>
      <c r="AD92" t="str">
        <f t="shared" si="117"/>
        <v/>
      </c>
      <c r="AE92" t="str">
        <f t="shared" si="118"/>
        <v xml:space="preserve"> (Anniversary Celebration)</v>
      </c>
      <c r="AF92" s="1" t="str">
        <f t="shared" si="119"/>
        <v xml:space="preserve">["SAVE_INDEX"] =  75; </v>
      </c>
      <c r="AG92">
        <f>VLOOKUP(D92,Type!A$2:B$16,2,FALSE)</f>
        <v>12</v>
      </c>
      <c r="AH92" t="str">
        <f t="shared" si="120"/>
        <v xml:space="preserve">["TYPE"] = 12; </v>
      </c>
      <c r="AI92" t="str">
        <f t="shared" si="121"/>
        <v xml:space="preserve">                      </v>
      </c>
      <c r="AJ92" t="str">
        <f>IF(AND(F92="Class",NOT(ISBLANK(E92))),VLOOKUP(E92,Class!A$1:B$12,2,FALSE),"")</f>
        <v/>
      </c>
      <c r="AK92" t="str">
        <f>IF(AND(F92="Vocation",NOT(ISBLANK(E92))),VLOOKUP(E92,Vocation!A$1:B$8,2,FALSE),"")</f>
        <v/>
      </c>
      <c r="AL92" t="str">
        <f>IF(AND(F92="Race",NOT(ISBLANK(E92))),VLOOKUP(E92,Race!A$1:B$9,2,),"")</f>
        <v/>
      </c>
      <c r="AM92" t="str">
        <f t="shared" si="122"/>
        <v xml:space="preserve">  0</v>
      </c>
      <c r="AN92" t="str">
        <f t="shared" si="123"/>
        <v xml:space="preserve">["SUBTYPE"] =   0; </v>
      </c>
      <c r="AO92" t="str">
        <f>IF(NOT(ISBLANK(G92)),VLOOKUP(G92,Type!D$2:E$6,2,FALSE),"")</f>
        <v/>
      </c>
      <c r="AP92" t="str">
        <f t="shared" si="124"/>
        <v xml:space="preserve">            </v>
      </c>
      <c r="AQ92" t="str">
        <f t="shared" si="125"/>
        <v xml:space="preserve">                      </v>
      </c>
      <c r="AR92" t="str">
        <f t="shared" si="126"/>
        <v/>
      </c>
      <c r="AS92" t="str">
        <f t="shared" si="127"/>
        <v>0</v>
      </c>
      <c r="AT92" t="str">
        <f t="shared" si="128"/>
        <v xml:space="preserve">["VXP"] =    0; </v>
      </c>
      <c r="AU92" t="str">
        <f t="shared" si="129"/>
        <v>0</v>
      </c>
      <c r="AV92" t="str">
        <f t="shared" si="130"/>
        <v xml:space="preserve">["LP"] =  0; </v>
      </c>
      <c r="AW92" t="str">
        <f t="shared" si="131"/>
        <v>0</v>
      </c>
      <c r="AX92" t="str">
        <f t="shared" si="132"/>
        <v xml:space="preserve">["REP"] =     0; </v>
      </c>
      <c r="AY92">
        <f>IF(LEN(P92)&gt;0,VLOOKUP(P92,Faction!A$2:B$77,2,FALSE),1)</f>
        <v>1</v>
      </c>
      <c r="AZ92" t="str">
        <f t="shared" si="133"/>
        <v xml:space="preserve">["FACTION"] =  1; </v>
      </c>
      <c r="BA92" t="str">
        <f t="shared" si="134"/>
        <v xml:space="preserve">["TIER"] = 1; </v>
      </c>
      <c r="BB92" t="str">
        <f t="shared" si="135"/>
        <v xml:space="preserve">                     </v>
      </c>
      <c r="BC92" t="str">
        <f t="shared" si="136"/>
        <v xml:space="preserve">                  </v>
      </c>
      <c r="BD92" t="str">
        <f t="shared" si="137"/>
        <v xml:space="preserve">["NAME"] = { ["EN"] = "Fireworks: Launch Green Fireworks"; }; </v>
      </c>
      <c r="BE92" t="str">
        <f t="shared" si="138"/>
        <v xml:space="preserve">["LORE"] = { ["EN"] = "Fireworks may be purchased from special vendors during the festival."; }; </v>
      </c>
      <c r="BF92" t="str">
        <f t="shared" si="139"/>
        <v xml:space="preserve">["SUMMARY"] = { ["EN"] = "Launch 50 green one-shot fireworks."; }; </v>
      </c>
      <c r="BG92" t="str">
        <f t="shared" si="140"/>
        <v/>
      </c>
      <c r="BH92" t="str">
        <f t="shared" si="141"/>
        <v/>
      </c>
      <c r="BI92" t="str">
        <f t="shared" si="142"/>
        <v/>
      </c>
      <c r="BJ92" t="str">
        <f t="shared" si="144"/>
        <v>};</v>
      </c>
    </row>
    <row r="93" spans="1:62" x14ac:dyDescent="0.25">
      <c r="A93">
        <v>1879226987</v>
      </c>
      <c r="B93">
        <v>76</v>
      </c>
      <c r="C93" t="s">
        <v>849</v>
      </c>
      <c r="D93" t="s">
        <v>24</v>
      </c>
      <c r="E93" t="s">
        <v>912</v>
      </c>
      <c r="Q93" t="s">
        <v>1013</v>
      </c>
      <c r="R93" t="s">
        <v>1010</v>
      </c>
      <c r="S93">
        <v>1</v>
      </c>
      <c r="X93" t="str">
        <f t="shared" si="113"/>
        <v xml:space="preserve"> [92] = {["ID"] = 1879226987; }; -- Fireworks: Launch Orange Fireworks (Anniversary Celebration)</v>
      </c>
      <c r="Y93" s="1" t="str">
        <f t="shared" si="112"/>
        <v xml:space="preserve"> [92] = {["ID"] = 1879226987; ["SAVE_INDEX"] =  76; ["TYPE"] = 12;                       ["SUBTYPE"] =   0;                                   ["VXP"] =    0; ["LP"] =  0; ["REP"] =     0; ["FACTION"] =  1; ["TIER"] = 1;                                        ["NAME"] = { ["EN"] = "Fireworks: Launch Orange Fireworks"; }; ["LORE"] = { ["EN"] = "Fireworks may be purchased from special vendors during the festival."; }; ["SUMMARY"] = { ["EN"] = "Launch 50 orange one-shot fireworks."; }; };</v>
      </c>
      <c r="Z93">
        <f t="shared" si="143"/>
        <v>92</v>
      </c>
      <c r="AA93" t="str">
        <f t="shared" si="114"/>
        <v xml:space="preserve"> [92] = {</v>
      </c>
      <c r="AB93" t="str">
        <f t="shared" si="115"/>
        <v xml:space="preserve">["ID"] = 1879226987; </v>
      </c>
      <c r="AC93" t="str">
        <f t="shared" si="116"/>
        <v xml:space="preserve">["ID"] = 1879226987; </v>
      </c>
      <c r="AD93" t="str">
        <f t="shared" si="117"/>
        <v/>
      </c>
      <c r="AE93" t="str">
        <f t="shared" si="118"/>
        <v xml:space="preserve"> (Anniversary Celebration)</v>
      </c>
      <c r="AF93" s="1" t="str">
        <f t="shared" si="119"/>
        <v xml:space="preserve">["SAVE_INDEX"] =  76; </v>
      </c>
      <c r="AG93">
        <f>VLOOKUP(D93,Type!A$2:B$16,2,FALSE)</f>
        <v>12</v>
      </c>
      <c r="AH93" t="str">
        <f t="shared" si="120"/>
        <v xml:space="preserve">["TYPE"] = 12; </v>
      </c>
      <c r="AI93" t="str">
        <f t="shared" si="121"/>
        <v xml:space="preserve">                      </v>
      </c>
      <c r="AJ93" t="str">
        <f>IF(AND(F93="Class",NOT(ISBLANK(E93))),VLOOKUP(E93,Class!A$1:B$12,2,FALSE),"")</f>
        <v/>
      </c>
      <c r="AK93" t="str">
        <f>IF(AND(F93="Vocation",NOT(ISBLANK(E93))),VLOOKUP(E93,Vocation!A$1:B$8,2,FALSE),"")</f>
        <v/>
      </c>
      <c r="AL93" t="str">
        <f>IF(AND(F93="Race",NOT(ISBLANK(E93))),VLOOKUP(E93,Race!A$1:B$9,2,),"")</f>
        <v/>
      </c>
      <c r="AM93" t="str">
        <f t="shared" si="122"/>
        <v xml:space="preserve">  0</v>
      </c>
      <c r="AN93" t="str">
        <f t="shared" si="123"/>
        <v xml:space="preserve">["SUBTYPE"] =   0; </v>
      </c>
      <c r="AO93" t="str">
        <f>IF(NOT(ISBLANK(G93)),VLOOKUP(G93,Type!D$2:E$6,2,FALSE),"")</f>
        <v/>
      </c>
      <c r="AP93" t="str">
        <f t="shared" si="124"/>
        <v xml:space="preserve">            </v>
      </c>
      <c r="AQ93" t="str">
        <f t="shared" si="125"/>
        <v xml:space="preserve">                      </v>
      </c>
      <c r="AR93" t="str">
        <f t="shared" si="126"/>
        <v/>
      </c>
      <c r="AS93" t="str">
        <f t="shared" si="127"/>
        <v>0</v>
      </c>
      <c r="AT93" t="str">
        <f t="shared" si="128"/>
        <v xml:space="preserve">["VXP"] =    0; </v>
      </c>
      <c r="AU93" t="str">
        <f t="shared" si="129"/>
        <v>0</v>
      </c>
      <c r="AV93" t="str">
        <f t="shared" si="130"/>
        <v xml:space="preserve">["LP"] =  0; </v>
      </c>
      <c r="AW93" t="str">
        <f t="shared" si="131"/>
        <v>0</v>
      </c>
      <c r="AX93" t="str">
        <f t="shared" si="132"/>
        <v xml:space="preserve">["REP"] =     0; </v>
      </c>
      <c r="AY93">
        <f>IF(LEN(P93)&gt;0,VLOOKUP(P93,Faction!A$2:B$77,2,FALSE),1)</f>
        <v>1</v>
      </c>
      <c r="AZ93" t="str">
        <f t="shared" si="133"/>
        <v xml:space="preserve">["FACTION"] =  1; </v>
      </c>
      <c r="BA93" t="str">
        <f t="shared" si="134"/>
        <v xml:space="preserve">["TIER"] = 1; </v>
      </c>
      <c r="BB93" t="str">
        <f t="shared" si="135"/>
        <v xml:space="preserve">                     </v>
      </c>
      <c r="BC93" t="str">
        <f t="shared" si="136"/>
        <v xml:space="preserve">                  </v>
      </c>
      <c r="BD93" t="str">
        <f t="shared" si="137"/>
        <v xml:space="preserve">["NAME"] = { ["EN"] = "Fireworks: Launch Orange Fireworks"; }; </v>
      </c>
      <c r="BE93" t="str">
        <f t="shared" si="138"/>
        <v xml:space="preserve">["LORE"] = { ["EN"] = "Fireworks may be purchased from special vendors during the festival."; }; </v>
      </c>
      <c r="BF93" t="str">
        <f t="shared" si="139"/>
        <v xml:space="preserve">["SUMMARY"] = { ["EN"] = "Launch 50 orange one-shot fireworks."; }; </v>
      </c>
      <c r="BG93" t="str">
        <f t="shared" si="140"/>
        <v/>
      </c>
      <c r="BH93" t="str">
        <f t="shared" si="141"/>
        <v/>
      </c>
      <c r="BI93" t="str">
        <f t="shared" si="142"/>
        <v/>
      </c>
      <c r="BJ93" t="str">
        <f t="shared" si="144"/>
        <v>};</v>
      </c>
    </row>
    <row r="94" spans="1:62" x14ac:dyDescent="0.25">
      <c r="A94">
        <v>1879226988</v>
      </c>
      <c r="B94">
        <v>77</v>
      </c>
      <c r="C94" t="s">
        <v>850</v>
      </c>
      <c r="D94" t="s">
        <v>24</v>
      </c>
      <c r="E94" t="s">
        <v>912</v>
      </c>
      <c r="Q94" t="s">
        <v>1014</v>
      </c>
      <c r="R94" t="s">
        <v>1010</v>
      </c>
      <c r="S94">
        <v>1</v>
      </c>
      <c r="X94" t="str">
        <f t="shared" si="113"/>
        <v xml:space="preserve"> [93] = {["ID"] = 1879226988; }; -- Fireworks: Launch Purple Fireworks (Anniversary Celebration)</v>
      </c>
      <c r="Y94" s="1" t="str">
        <f t="shared" si="112"/>
        <v xml:space="preserve"> [93] = {["ID"] = 1879226988; ["SAVE_INDEX"] =  77; ["TYPE"] = 12;                       ["SUBTYPE"] =   0;                                   ["VXP"] =    0; ["LP"] =  0; ["REP"] =     0; ["FACTION"] =  1; ["TIER"] = 1;                                        ["NAME"] = { ["EN"] = "Fireworks: Launch Purple Fireworks"; }; ["LORE"] = { ["EN"] = "Fireworks may be purchased from special vendors during the festival."; }; ["SUMMARY"] = { ["EN"] = "Launch 50 purple one-shot fireworks."; }; };</v>
      </c>
      <c r="Z94">
        <f t="shared" si="143"/>
        <v>93</v>
      </c>
      <c r="AA94" t="str">
        <f t="shared" si="114"/>
        <v xml:space="preserve"> [93] = {</v>
      </c>
      <c r="AB94" t="str">
        <f t="shared" si="115"/>
        <v xml:space="preserve">["ID"] = 1879226988; </v>
      </c>
      <c r="AC94" t="str">
        <f t="shared" si="116"/>
        <v xml:space="preserve">["ID"] = 1879226988; </v>
      </c>
      <c r="AD94" t="str">
        <f t="shared" si="117"/>
        <v/>
      </c>
      <c r="AE94" t="str">
        <f t="shared" si="118"/>
        <v xml:space="preserve"> (Anniversary Celebration)</v>
      </c>
      <c r="AF94" s="1" t="str">
        <f t="shared" si="119"/>
        <v xml:space="preserve">["SAVE_INDEX"] =  77; </v>
      </c>
      <c r="AG94">
        <f>VLOOKUP(D94,Type!A$2:B$16,2,FALSE)</f>
        <v>12</v>
      </c>
      <c r="AH94" t="str">
        <f t="shared" si="120"/>
        <v xml:space="preserve">["TYPE"] = 12; </v>
      </c>
      <c r="AI94" t="str">
        <f t="shared" si="121"/>
        <v xml:space="preserve">                      </v>
      </c>
      <c r="AJ94" t="str">
        <f>IF(AND(F94="Class",NOT(ISBLANK(E94))),VLOOKUP(E94,Class!A$1:B$12,2,FALSE),"")</f>
        <v/>
      </c>
      <c r="AK94" t="str">
        <f>IF(AND(F94="Vocation",NOT(ISBLANK(E94))),VLOOKUP(E94,Vocation!A$1:B$8,2,FALSE),"")</f>
        <v/>
      </c>
      <c r="AL94" t="str">
        <f>IF(AND(F94="Race",NOT(ISBLANK(E94))),VLOOKUP(E94,Race!A$1:B$9,2,),"")</f>
        <v/>
      </c>
      <c r="AM94" t="str">
        <f t="shared" si="122"/>
        <v xml:space="preserve">  0</v>
      </c>
      <c r="AN94" t="str">
        <f t="shared" si="123"/>
        <v xml:space="preserve">["SUBTYPE"] =   0; </v>
      </c>
      <c r="AO94" t="str">
        <f>IF(NOT(ISBLANK(G94)),VLOOKUP(G94,Type!D$2:E$6,2,FALSE),"")</f>
        <v/>
      </c>
      <c r="AP94" t="str">
        <f t="shared" si="124"/>
        <v xml:space="preserve">            </v>
      </c>
      <c r="AQ94" t="str">
        <f t="shared" si="125"/>
        <v xml:space="preserve">                      </v>
      </c>
      <c r="AR94" t="str">
        <f t="shared" si="126"/>
        <v/>
      </c>
      <c r="AS94" t="str">
        <f t="shared" si="127"/>
        <v>0</v>
      </c>
      <c r="AT94" t="str">
        <f t="shared" si="128"/>
        <v xml:space="preserve">["VXP"] =    0; </v>
      </c>
      <c r="AU94" t="str">
        <f t="shared" si="129"/>
        <v>0</v>
      </c>
      <c r="AV94" t="str">
        <f t="shared" si="130"/>
        <v xml:space="preserve">["LP"] =  0; </v>
      </c>
      <c r="AW94" t="str">
        <f t="shared" si="131"/>
        <v>0</v>
      </c>
      <c r="AX94" t="str">
        <f t="shared" si="132"/>
        <v xml:space="preserve">["REP"] =     0; </v>
      </c>
      <c r="AY94">
        <f>IF(LEN(P94)&gt;0,VLOOKUP(P94,Faction!A$2:B$77,2,FALSE),1)</f>
        <v>1</v>
      </c>
      <c r="AZ94" t="str">
        <f t="shared" si="133"/>
        <v xml:space="preserve">["FACTION"] =  1; </v>
      </c>
      <c r="BA94" t="str">
        <f t="shared" si="134"/>
        <v xml:space="preserve">["TIER"] = 1; </v>
      </c>
      <c r="BB94" t="str">
        <f t="shared" si="135"/>
        <v xml:space="preserve">                     </v>
      </c>
      <c r="BC94" t="str">
        <f t="shared" si="136"/>
        <v xml:space="preserve">                  </v>
      </c>
      <c r="BD94" t="str">
        <f t="shared" si="137"/>
        <v xml:space="preserve">["NAME"] = { ["EN"] = "Fireworks: Launch Purple Fireworks"; }; </v>
      </c>
      <c r="BE94" t="str">
        <f t="shared" si="138"/>
        <v xml:space="preserve">["LORE"] = { ["EN"] = "Fireworks may be purchased from special vendors during the festival."; }; </v>
      </c>
      <c r="BF94" t="str">
        <f t="shared" si="139"/>
        <v xml:space="preserve">["SUMMARY"] = { ["EN"] = "Launch 50 purple one-shot fireworks."; }; </v>
      </c>
      <c r="BG94" t="str">
        <f t="shared" si="140"/>
        <v/>
      </c>
      <c r="BH94" t="str">
        <f t="shared" si="141"/>
        <v/>
      </c>
      <c r="BI94" t="str">
        <f t="shared" si="142"/>
        <v/>
      </c>
      <c r="BJ94" t="str">
        <f t="shared" si="144"/>
        <v>};</v>
      </c>
    </row>
    <row r="95" spans="1:62" x14ac:dyDescent="0.25">
      <c r="A95">
        <v>1879226989</v>
      </c>
      <c r="B95">
        <v>78</v>
      </c>
      <c r="C95" t="s">
        <v>851</v>
      </c>
      <c r="D95" t="s">
        <v>24</v>
      </c>
      <c r="E95" t="s">
        <v>912</v>
      </c>
      <c r="Q95" t="s">
        <v>1015</v>
      </c>
      <c r="R95" t="s">
        <v>1010</v>
      </c>
      <c r="S95">
        <v>1</v>
      </c>
      <c r="X95" t="str">
        <f t="shared" si="113"/>
        <v xml:space="preserve"> [94] = {["ID"] = 1879226989; }; -- Fireworks: Launch Red Fireworks (Anniversary Celebration)</v>
      </c>
      <c r="Y95" s="1" t="str">
        <f t="shared" si="112"/>
        <v xml:space="preserve"> [94] = {["ID"] = 1879226989; ["SAVE_INDEX"] =  78; ["TYPE"] = 12;                       ["SUBTYPE"] =   0;                                   ["VXP"] =    0; ["LP"] =  0; ["REP"] =     0; ["FACTION"] =  1; ["TIER"] = 1;                                        ["NAME"] = { ["EN"] = "Fireworks: Launch Red Fireworks"; }; ["LORE"] = { ["EN"] = "Fireworks may be purchased from special vendors during the festival."; }; ["SUMMARY"] = { ["EN"] = "Launch 50 red one-shot fireworks."; }; };</v>
      </c>
      <c r="Z95">
        <f t="shared" si="143"/>
        <v>94</v>
      </c>
      <c r="AA95" t="str">
        <f t="shared" si="114"/>
        <v xml:space="preserve"> [94] = {</v>
      </c>
      <c r="AB95" t="str">
        <f t="shared" si="115"/>
        <v xml:space="preserve">["ID"] = 1879226989; </v>
      </c>
      <c r="AC95" t="str">
        <f t="shared" si="116"/>
        <v xml:space="preserve">["ID"] = 1879226989; </v>
      </c>
      <c r="AD95" t="str">
        <f t="shared" si="117"/>
        <v/>
      </c>
      <c r="AE95" t="str">
        <f t="shared" si="118"/>
        <v xml:space="preserve"> (Anniversary Celebration)</v>
      </c>
      <c r="AF95" s="1" t="str">
        <f t="shared" si="119"/>
        <v xml:space="preserve">["SAVE_INDEX"] =  78; </v>
      </c>
      <c r="AG95">
        <f>VLOOKUP(D95,Type!A$2:B$16,2,FALSE)</f>
        <v>12</v>
      </c>
      <c r="AH95" t="str">
        <f t="shared" si="120"/>
        <v xml:space="preserve">["TYPE"] = 12; </v>
      </c>
      <c r="AI95" t="str">
        <f t="shared" si="121"/>
        <v xml:space="preserve">                      </v>
      </c>
      <c r="AJ95" t="str">
        <f>IF(AND(F95="Class",NOT(ISBLANK(E95))),VLOOKUP(E95,Class!A$1:B$12,2,FALSE),"")</f>
        <v/>
      </c>
      <c r="AK95" t="str">
        <f>IF(AND(F95="Vocation",NOT(ISBLANK(E95))),VLOOKUP(E95,Vocation!A$1:B$8,2,FALSE),"")</f>
        <v/>
      </c>
      <c r="AL95" t="str">
        <f>IF(AND(F95="Race",NOT(ISBLANK(E95))),VLOOKUP(E95,Race!A$1:B$9,2,),"")</f>
        <v/>
      </c>
      <c r="AM95" t="str">
        <f t="shared" si="122"/>
        <v xml:space="preserve">  0</v>
      </c>
      <c r="AN95" t="str">
        <f t="shared" si="123"/>
        <v xml:space="preserve">["SUBTYPE"] =   0; </v>
      </c>
      <c r="AO95" t="str">
        <f>IF(NOT(ISBLANK(G95)),VLOOKUP(G95,Type!D$2:E$6,2,FALSE),"")</f>
        <v/>
      </c>
      <c r="AP95" t="str">
        <f t="shared" si="124"/>
        <v xml:space="preserve">            </v>
      </c>
      <c r="AQ95" t="str">
        <f t="shared" si="125"/>
        <v xml:space="preserve">                      </v>
      </c>
      <c r="AR95" t="str">
        <f t="shared" si="126"/>
        <v/>
      </c>
      <c r="AS95" t="str">
        <f t="shared" si="127"/>
        <v>0</v>
      </c>
      <c r="AT95" t="str">
        <f t="shared" si="128"/>
        <v xml:space="preserve">["VXP"] =    0; </v>
      </c>
      <c r="AU95" t="str">
        <f t="shared" si="129"/>
        <v>0</v>
      </c>
      <c r="AV95" t="str">
        <f t="shared" si="130"/>
        <v xml:space="preserve">["LP"] =  0; </v>
      </c>
      <c r="AW95" t="str">
        <f t="shared" si="131"/>
        <v>0</v>
      </c>
      <c r="AX95" t="str">
        <f t="shared" si="132"/>
        <v xml:space="preserve">["REP"] =     0; </v>
      </c>
      <c r="AY95">
        <f>IF(LEN(P95)&gt;0,VLOOKUP(P95,Faction!A$2:B$77,2,FALSE),1)</f>
        <v>1</v>
      </c>
      <c r="AZ95" t="str">
        <f t="shared" si="133"/>
        <v xml:space="preserve">["FACTION"] =  1; </v>
      </c>
      <c r="BA95" t="str">
        <f t="shared" si="134"/>
        <v xml:space="preserve">["TIER"] = 1; </v>
      </c>
      <c r="BB95" t="str">
        <f t="shared" si="135"/>
        <v xml:space="preserve">                     </v>
      </c>
      <c r="BC95" t="str">
        <f t="shared" si="136"/>
        <v xml:space="preserve">                  </v>
      </c>
      <c r="BD95" t="str">
        <f t="shared" si="137"/>
        <v xml:space="preserve">["NAME"] = { ["EN"] = "Fireworks: Launch Red Fireworks"; }; </v>
      </c>
      <c r="BE95" t="str">
        <f t="shared" si="138"/>
        <v xml:space="preserve">["LORE"] = { ["EN"] = "Fireworks may be purchased from special vendors during the festival."; }; </v>
      </c>
      <c r="BF95" t="str">
        <f t="shared" si="139"/>
        <v xml:space="preserve">["SUMMARY"] = { ["EN"] = "Launch 50 red one-shot fireworks."; }; </v>
      </c>
      <c r="BG95" t="str">
        <f t="shared" si="140"/>
        <v/>
      </c>
      <c r="BH95" t="str">
        <f t="shared" si="141"/>
        <v/>
      </c>
      <c r="BI95" t="str">
        <f t="shared" si="142"/>
        <v/>
      </c>
      <c r="BJ95" t="str">
        <f t="shared" si="144"/>
        <v>};</v>
      </c>
    </row>
    <row r="96" spans="1:62" x14ac:dyDescent="0.25">
      <c r="A96">
        <v>1879226990</v>
      </c>
      <c r="B96">
        <v>79</v>
      </c>
      <c r="C96" t="s">
        <v>852</v>
      </c>
      <c r="D96" t="s">
        <v>24</v>
      </c>
      <c r="E96" t="s">
        <v>912</v>
      </c>
      <c r="Q96" t="s">
        <v>1016</v>
      </c>
      <c r="R96" t="s">
        <v>1010</v>
      </c>
      <c r="S96">
        <v>1</v>
      </c>
      <c r="X96" t="str">
        <f t="shared" si="113"/>
        <v xml:space="preserve"> [95] = {["ID"] = 1879226990; }; -- Fireworks: Launch Yellow Fireworks (Anniversary Celebration)</v>
      </c>
      <c r="Y96" s="1" t="str">
        <f t="shared" si="112"/>
        <v xml:space="preserve"> [95] = {["ID"] = 1879226990; ["SAVE_INDEX"] =  79; ["TYPE"] = 12;                       ["SUBTYPE"] =   0;                                   ["VXP"] =    0; ["LP"] =  0; ["REP"] =     0; ["FACTION"] =  1; ["TIER"] = 1;                                        ["NAME"] = { ["EN"] = "Fireworks: Launch Yellow Fireworks"; }; ["LORE"] = { ["EN"] = "Fireworks may be purchased from special vendors during the festival."; }; ["SUMMARY"] = { ["EN"] = "Launch 50 yellow one-shot fireworks."; }; };</v>
      </c>
      <c r="Z96">
        <f t="shared" si="143"/>
        <v>95</v>
      </c>
      <c r="AA96" t="str">
        <f t="shared" si="114"/>
        <v xml:space="preserve"> [95] = {</v>
      </c>
      <c r="AB96" t="str">
        <f t="shared" si="115"/>
        <v xml:space="preserve">["ID"] = 1879226990; </v>
      </c>
      <c r="AC96" t="str">
        <f t="shared" si="116"/>
        <v xml:space="preserve">["ID"] = 1879226990; </v>
      </c>
      <c r="AD96" t="str">
        <f t="shared" si="117"/>
        <v/>
      </c>
      <c r="AE96" t="str">
        <f t="shared" si="118"/>
        <v xml:space="preserve"> (Anniversary Celebration)</v>
      </c>
      <c r="AF96" s="1" t="str">
        <f t="shared" si="119"/>
        <v xml:space="preserve">["SAVE_INDEX"] =  79; </v>
      </c>
      <c r="AG96">
        <f>VLOOKUP(D96,Type!A$2:B$16,2,FALSE)</f>
        <v>12</v>
      </c>
      <c r="AH96" t="str">
        <f t="shared" si="120"/>
        <v xml:space="preserve">["TYPE"] = 12; </v>
      </c>
      <c r="AI96" t="str">
        <f t="shared" si="121"/>
        <v xml:space="preserve">                      </v>
      </c>
      <c r="AJ96" t="str">
        <f>IF(AND(F96="Class",NOT(ISBLANK(E96))),VLOOKUP(E96,Class!A$1:B$12,2,FALSE),"")</f>
        <v/>
      </c>
      <c r="AK96" t="str">
        <f>IF(AND(F96="Vocation",NOT(ISBLANK(E96))),VLOOKUP(E96,Vocation!A$1:B$8,2,FALSE),"")</f>
        <v/>
      </c>
      <c r="AL96" t="str">
        <f>IF(AND(F96="Race",NOT(ISBLANK(E96))),VLOOKUP(E96,Race!A$1:B$9,2,),"")</f>
        <v/>
      </c>
      <c r="AM96" t="str">
        <f t="shared" si="122"/>
        <v xml:space="preserve">  0</v>
      </c>
      <c r="AN96" t="str">
        <f t="shared" si="123"/>
        <v xml:space="preserve">["SUBTYPE"] =   0; </v>
      </c>
      <c r="AO96" t="str">
        <f>IF(NOT(ISBLANK(G96)),VLOOKUP(G96,Type!D$2:E$6,2,FALSE),"")</f>
        <v/>
      </c>
      <c r="AP96" t="str">
        <f t="shared" si="124"/>
        <v xml:space="preserve">            </v>
      </c>
      <c r="AQ96" t="str">
        <f t="shared" si="125"/>
        <v xml:space="preserve">                      </v>
      </c>
      <c r="AR96" t="str">
        <f t="shared" si="126"/>
        <v/>
      </c>
      <c r="AS96" t="str">
        <f t="shared" si="127"/>
        <v>0</v>
      </c>
      <c r="AT96" t="str">
        <f t="shared" si="128"/>
        <v xml:space="preserve">["VXP"] =    0; </v>
      </c>
      <c r="AU96" t="str">
        <f t="shared" si="129"/>
        <v>0</v>
      </c>
      <c r="AV96" t="str">
        <f t="shared" si="130"/>
        <v xml:space="preserve">["LP"] =  0; </v>
      </c>
      <c r="AW96" t="str">
        <f t="shared" si="131"/>
        <v>0</v>
      </c>
      <c r="AX96" t="str">
        <f t="shared" si="132"/>
        <v xml:space="preserve">["REP"] =     0; </v>
      </c>
      <c r="AY96">
        <f>IF(LEN(P96)&gt;0,VLOOKUP(P96,Faction!A$2:B$77,2,FALSE),1)</f>
        <v>1</v>
      </c>
      <c r="AZ96" t="str">
        <f t="shared" si="133"/>
        <v xml:space="preserve">["FACTION"] =  1; </v>
      </c>
      <c r="BA96" t="str">
        <f t="shared" si="134"/>
        <v xml:space="preserve">["TIER"] = 1; </v>
      </c>
      <c r="BB96" t="str">
        <f t="shared" si="135"/>
        <v xml:space="preserve">                     </v>
      </c>
      <c r="BC96" t="str">
        <f t="shared" si="136"/>
        <v xml:space="preserve">                  </v>
      </c>
      <c r="BD96" t="str">
        <f t="shared" si="137"/>
        <v xml:space="preserve">["NAME"] = { ["EN"] = "Fireworks: Launch Yellow Fireworks"; }; </v>
      </c>
      <c r="BE96" t="str">
        <f t="shared" si="138"/>
        <v xml:space="preserve">["LORE"] = { ["EN"] = "Fireworks may be purchased from special vendors during the festival."; }; </v>
      </c>
      <c r="BF96" t="str">
        <f t="shared" si="139"/>
        <v xml:space="preserve">["SUMMARY"] = { ["EN"] = "Launch 50 yellow one-shot fireworks."; }; </v>
      </c>
      <c r="BG96" t="str">
        <f t="shared" si="140"/>
        <v/>
      </c>
      <c r="BH96" t="str">
        <f t="shared" si="141"/>
        <v/>
      </c>
      <c r="BI96" t="str">
        <f t="shared" si="142"/>
        <v/>
      </c>
      <c r="BJ96" t="str">
        <f t="shared" si="144"/>
        <v>};</v>
      </c>
    </row>
    <row r="97" spans="1:62" x14ac:dyDescent="0.25">
      <c r="A97">
        <v>1879342595</v>
      </c>
      <c r="B97">
        <v>80</v>
      </c>
      <c r="C97" t="s">
        <v>939</v>
      </c>
      <c r="D97" t="s">
        <v>24</v>
      </c>
      <c r="E97" t="s">
        <v>912</v>
      </c>
      <c r="M97" t="s">
        <v>2899</v>
      </c>
      <c r="Q97" t="s">
        <v>1052</v>
      </c>
      <c r="R97" t="s">
        <v>914</v>
      </c>
      <c r="S97">
        <v>0</v>
      </c>
      <c r="X97" t="str">
        <f t="shared" si="113"/>
        <v xml:space="preserve"> [96] = {["ID"] = 1879342595; }; -- Ten Years in Middle-earth (Anniversary Celebration)</v>
      </c>
      <c r="Y97" s="1" t="str">
        <f t="shared" si="112"/>
        <v xml:space="preserve"> [96] = {["ID"] = 1879342595; ["SAVE_INDEX"] =  80; ["TYPE"] = 12;                       ["SUBTYPE"] =   0;                                   ["VXP"] =    0; ["LP"] =  0; ["REP"] =     0; ["FACTION"] =  1; ["TIER"] = 0;                                        ["NAME"] = { ["EN"] = "Ten Years in Middle-earth"; }; ["LORE"] = { ["EN"] = "There is much to do during the Anniversary Scavenger Hunt."; }; ["SUMMARY"] = { ["EN"] = "Complete 3 Deeds."; }; ["TITLE"] = { ["EN"] = "Spinner of a Good Yarn"; }; };</v>
      </c>
      <c r="Z97">
        <f t="shared" si="143"/>
        <v>96</v>
      </c>
      <c r="AA97" t="str">
        <f t="shared" si="114"/>
        <v xml:space="preserve"> [96] = {</v>
      </c>
      <c r="AB97" t="str">
        <f t="shared" si="115"/>
        <v xml:space="preserve">["ID"] = 1879342595; </v>
      </c>
      <c r="AC97" t="str">
        <f t="shared" si="116"/>
        <v xml:space="preserve">["ID"] = 1879342595; </v>
      </c>
      <c r="AD97" t="str">
        <f t="shared" si="117"/>
        <v/>
      </c>
      <c r="AE97" t="str">
        <f t="shared" si="118"/>
        <v xml:space="preserve"> (Anniversary Celebration)</v>
      </c>
      <c r="AF97" s="1" t="str">
        <f t="shared" si="119"/>
        <v xml:space="preserve">["SAVE_INDEX"] =  80; </v>
      </c>
      <c r="AG97">
        <f>VLOOKUP(D97,Type!A$2:B$16,2,FALSE)</f>
        <v>12</v>
      </c>
      <c r="AH97" t="str">
        <f t="shared" si="120"/>
        <v xml:space="preserve">["TYPE"] = 12; </v>
      </c>
      <c r="AI97" t="str">
        <f t="shared" si="121"/>
        <v xml:space="preserve">                      </v>
      </c>
      <c r="AJ97" t="str">
        <f>IF(AND(F97="Class",NOT(ISBLANK(E97))),VLOOKUP(E97,Class!A$1:B$12,2,FALSE),"")</f>
        <v/>
      </c>
      <c r="AK97" t="str">
        <f>IF(AND(F97="Vocation",NOT(ISBLANK(E97))),VLOOKUP(E97,Vocation!A$1:B$8,2,FALSE),"")</f>
        <v/>
      </c>
      <c r="AL97" t="str">
        <f>IF(AND(F97="Race",NOT(ISBLANK(E97))),VLOOKUP(E97,Race!A$1:B$9,2,),"")</f>
        <v/>
      </c>
      <c r="AM97" t="str">
        <f t="shared" si="122"/>
        <v xml:space="preserve">  0</v>
      </c>
      <c r="AN97" t="str">
        <f t="shared" si="123"/>
        <v xml:space="preserve">["SUBTYPE"] =   0; </v>
      </c>
      <c r="AO97" t="str">
        <f>IF(NOT(ISBLANK(G97)),VLOOKUP(G97,Type!D$2:E$6,2,FALSE),"")</f>
        <v/>
      </c>
      <c r="AP97" t="str">
        <f t="shared" si="124"/>
        <v xml:space="preserve">            </v>
      </c>
      <c r="AQ97" t="str">
        <f t="shared" si="125"/>
        <v xml:space="preserve">                      </v>
      </c>
      <c r="AR97" t="str">
        <f t="shared" si="126"/>
        <v/>
      </c>
      <c r="AS97" t="str">
        <f t="shared" si="127"/>
        <v>0</v>
      </c>
      <c r="AT97" t="str">
        <f t="shared" si="128"/>
        <v xml:space="preserve">["VXP"] =    0; </v>
      </c>
      <c r="AU97" t="str">
        <f t="shared" si="129"/>
        <v>0</v>
      </c>
      <c r="AV97" t="str">
        <f t="shared" si="130"/>
        <v xml:space="preserve">["LP"] =  0; </v>
      </c>
      <c r="AW97" t="str">
        <f t="shared" si="131"/>
        <v>0</v>
      </c>
      <c r="AX97" t="str">
        <f t="shared" si="132"/>
        <v xml:space="preserve">["REP"] =     0; </v>
      </c>
      <c r="AY97">
        <f>IF(LEN(P97)&gt;0,VLOOKUP(P97,Faction!A$2:B$77,2,FALSE),1)</f>
        <v>1</v>
      </c>
      <c r="AZ97" t="str">
        <f t="shared" si="133"/>
        <v xml:space="preserve">["FACTION"] =  1; </v>
      </c>
      <c r="BA97" t="str">
        <f t="shared" si="134"/>
        <v xml:space="preserve">["TIER"] = 0; </v>
      </c>
      <c r="BB97" t="str">
        <f t="shared" si="135"/>
        <v xml:space="preserve">                     </v>
      </c>
      <c r="BC97" t="str">
        <f t="shared" si="136"/>
        <v xml:space="preserve">                  </v>
      </c>
      <c r="BD97" t="str">
        <f t="shared" si="137"/>
        <v xml:space="preserve">["NAME"] = { ["EN"] = "Ten Years in Middle-earth"; }; </v>
      </c>
      <c r="BE97" t="str">
        <f t="shared" si="138"/>
        <v xml:space="preserve">["LORE"] = { ["EN"] = "There is much to do during the Anniversary Scavenger Hunt."; }; </v>
      </c>
      <c r="BF97" t="str">
        <f t="shared" si="139"/>
        <v xml:space="preserve">["SUMMARY"] = { ["EN"] = "Complete 3 Deeds."; }; </v>
      </c>
      <c r="BG97" t="str">
        <f t="shared" si="140"/>
        <v xml:space="preserve">["TITLE"] = { ["EN"] = "Spinner of a Good Yarn"; }; </v>
      </c>
      <c r="BH97" t="str">
        <f t="shared" si="141"/>
        <v/>
      </c>
      <c r="BI97" t="str">
        <f t="shared" si="142"/>
        <v/>
      </c>
      <c r="BJ97" t="str">
        <f t="shared" si="144"/>
        <v>};</v>
      </c>
    </row>
    <row r="98" spans="1:62" x14ac:dyDescent="0.25">
      <c r="A98">
        <v>1879342588</v>
      </c>
      <c r="B98">
        <v>81</v>
      </c>
      <c r="C98" t="s">
        <v>923</v>
      </c>
      <c r="D98" t="s">
        <v>24</v>
      </c>
      <c r="E98" t="s">
        <v>912</v>
      </c>
      <c r="M98" t="s">
        <v>924</v>
      </c>
      <c r="Q98" t="s">
        <v>925</v>
      </c>
      <c r="R98" t="s">
        <v>914</v>
      </c>
      <c r="S98">
        <v>1</v>
      </c>
      <c r="X98" t="str">
        <f t="shared" si="113"/>
        <v xml:space="preserve"> [97] = {["ID"] = 1879342588; }; -- The Path of the Fellowship (Anniversary Celebration)</v>
      </c>
      <c r="Y98" s="1" t="str">
        <f t="shared" si="112"/>
        <v xml:space="preserve"> [97] = {["ID"] = 1879342588; ["SAVE_INDEX"] =  81; ["TYPE"] = 12;                       ["SUBTYPE"] =   0;                                   ["VXP"] =    0; ["LP"] =  0; ["REP"] =     0; ["FACTION"] =  1; ["TIER"] = 1;                                        ["NAME"] = { ["EN"] = "The Path of the Fellowship"; }; ["LORE"] = { ["EN"] = "There is much to do during the Anniversary Scavenger Hunt."; }; ["SUMMARY"] = { ["EN"] = "Complete The Year One through Ten Tales card."; }; ["TITLE"] = { ["EN"] = "Devoted to Company"; }; };</v>
      </c>
      <c r="Z98">
        <f t="shared" si="143"/>
        <v>97</v>
      </c>
      <c r="AA98" t="str">
        <f t="shared" si="114"/>
        <v xml:space="preserve"> [97] = {</v>
      </c>
      <c r="AB98" t="str">
        <f t="shared" si="115"/>
        <v xml:space="preserve">["ID"] = 1879342588; </v>
      </c>
      <c r="AC98" t="str">
        <f t="shared" si="116"/>
        <v xml:space="preserve">["ID"] = 1879342588; </v>
      </c>
      <c r="AD98" t="str">
        <f t="shared" si="117"/>
        <v/>
      </c>
      <c r="AE98" t="str">
        <f t="shared" si="118"/>
        <v xml:space="preserve"> (Anniversary Celebration)</v>
      </c>
      <c r="AF98" s="1" t="str">
        <f t="shared" si="119"/>
        <v xml:space="preserve">["SAVE_INDEX"] =  81; </v>
      </c>
      <c r="AG98">
        <f>VLOOKUP(D98,Type!A$2:B$16,2,FALSE)</f>
        <v>12</v>
      </c>
      <c r="AH98" t="str">
        <f t="shared" si="120"/>
        <v xml:space="preserve">["TYPE"] = 12; </v>
      </c>
      <c r="AI98" t="str">
        <f t="shared" si="121"/>
        <v xml:space="preserve">                      </v>
      </c>
      <c r="AJ98" t="str">
        <f>IF(AND(F98="Class",NOT(ISBLANK(E98))),VLOOKUP(E98,Class!A$1:B$12,2,FALSE),"")</f>
        <v/>
      </c>
      <c r="AK98" t="str">
        <f>IF(AND(F98="Vocation",NOT(ISBLANK(E98))),VLOOKUP(E98,Vocation!A$1:B$8,2,FALSE),"")</f>
        <v/>
      </c>
      <c r="AL98" t="str">
        <f>IF(AND(F98="Race",NOT(ISBLANK(E98))),VLOOKUP(E98,Race!A$1:B$9,2,),"")</f>
        <v/>
      </c>
      <c r="AM98" t="str">
        <f t="shared" si="122"/>
        <v xml:space="preserve">  0</v>
      </c>
      <c r="AN98" t="str">
        <f t="shared" si="123"/>
        <v xml:space="preserve">["SUBTYPE"] =   0; </v>
      </c>
      <c r="AO98" t="str">
        <f>IF(NOT(ISBLANK(G98)),VLOOKUP(G98,Type!D$2:E$6,2,FALSE),"")</f>
        <v/>
      </c>
      <c r="AP98" t="str">
        <f t="shared" si="124"/>
        <v xml:space="preserve">            </v>
      </c>
      <c r="AQ98" t="str">
        <f t="shared" si="125"/>
        <v xml:space="preserve">                      </v>
      </c>
      <c r="AR98" t="str">
        <f t="shared" si="126"/>
        <v/>
      </c>
      <c r="AS98" t="str">
        <f t="shared" si="127"/>
        <v>0</v>
      </c>
      <c r="AT98" t="str">
        <f t="shared" si="128"/>
        <v xml:space="preserve">["VXP"] =    0; </v>
      </c>
      <c r="AU98" t="str">
        <f t="shared" si="129"/>
        <v>0</v>
      </c>
      <c r="AV98" t="str">
        <f t="shared" si="130"/>
        <v xml:space="preserve">["LP"] =  0; </v>
      </c>
      <c r="AW98" t="str">
        <f t="shared" si="131"/>
        <v>0</v>
      </c>
      <c r="AX98" t="str">
        <f t="shared" si="132"/>
        <v xml:space="preserve">["REP"] =     0; </v>
      </c>
      <c r="AY98">
        <f>IF(LEN(P98)&gt;0,VLOOKUP(P98,Faction!A$2:B$77,2,FALSE),1)</f>
        <v>1</v>
      </c>
      <c r="AZ98" t="str">
        <f t="shared" si="133"/>
        <v xml:space="preserve">["FACTION"] =  1; </v>
      </c>
      <c r="BA98" t="str">
        <f t="shared" si="134"/>
        <v xml:space="preserve">["TIER"] = 1; </v>
      </c>
      <c r="BB98" t="str">
        <f t="shared" si="135"/>
        <v xml:space="preserve">                     </v>
      </c>
      <c r="BC98" t="str">
        <f t="shared" si="136"/>
        <v xml:space="preserve">                  </v>
      </c>
      <c r="BD98" t="str">
        <f t="shared" si="137"/>
        <v xml:space="preserve">["NAME"] = { ["EN"] = "The Path of the Fellowship"; }; </v>
      </c>
      <c r="BE98" t="str">
        <f t="shared" si="138"/>
        <v xml:space="preserve">["LORE"] = { ["EN"] = "There is much to do during the Anniversary Scavenger Hunt."; }; </v>
      </c>
      <c r="BF98" t="str">
        <f t="shared" si="139"/>
        <v xml:space="preserve">["SUMMARY"] = { ["EN"] = "Complete The Year One through Ten Tales card."; }; </v>
      </c>
      <c r="BG98" t="str">
        <f t="shared" si="140"/>
        <v xml:space="preserve">["TITLE"] = { ["EN"] = "Devoted to Company"; }; </v>
      </c>
      <c r="BH98" t="str">
        <f t="shared" si="141"/>
        <v/>
      </c>
      <c r="BI98" t="str">
        <f t="shared" si="142"/>
        <v/>
      </c>
      <c r="BJ98" t="str">
        <f t="shared" si="144"/>
        <v>};</v>
      </c>
    </row>
    <row r="99" spans="1:62" x14ac:dyDescent="0.25">
      <c r="A99">
        <v>1879342585</v>
      </c>
      <c r="B99">
        <v>82</v>
      </c>
      <c r="C99" t="s">
        <v>917</v>
      </c>
      <c r="D99" t="s">
        <v>24</v>
      </c>
      <c r="E99" t="s">
        <v>912</v>
      </c>
      <c r="M99" t="s">
        <v>918</v>
      </c>
      <c r="Q99" t="s">
        <v>919</v>
      </c>
      <c r="R99" t="s">
        <v>914</v>
      </c>
      <c r="S99">
        <v>1</v>
      </c>
      <c r="X99" t="str">
        <f t="shared" si="113"/>
        <v xml:space="preserve"> [98] = {["ID"] = 1879342585; }; -- Ten Years of Travels (Anniversary Celebration)</v>
      </c>
      <c r="Y99" s="1" t="str">
        <f t="shared" si="112"/>
        <v xml:space="preserve"> [98] = {["ID"] = 1879342585; ["SAVE_INDEX"] =  82; ["TYPE"] = 12;                       ["SUBTYPE"] =   0;                                   ["VXP"] =    0; ["LP"] =  0; ["REP"] =     0; ["FACTION"] =  1; ["TIER"] = 1;                                        ["NAME"] = { ["EN"] = "Ten Years of Travels"; }; ["LORE"] = { ["EN"] = "There is much to do during the Anniversary Scavenger Hunt."; }; ["SUMMARY"] = { ["EN"] = "Complete the Year One through Ten Travels card."; }; ["TITLE"] = { ["EN"] = "Wanderer of Middle-earth"; }; };</v>
      </c>
      <c r="Z99">
        <f t="shared" si="143"/>
        <v>98</v>
      </c>
      <c r="AA99" t="str">
        <f t="shared" si="114"/>
        <v xml:space="preserve"> [98] = {</v>
      </c>
      <c r="AB99" t="str">
        <f t="shared" si="115"/>
        <v xml:space="preserve">["ID"] = 1879342585; </v>
      </c>
      <c r="AC99" t="str">
        <f t="shared" si="116"/>
        <v xml:space="preserve">["ID"] = 1879342585; </v>
      </c>
      <c r="AD99" t="str">
        <f t="shared" si="117"/>
        <v/>
      </c>
      <c r="AE99" t="str">
        <f t="shared" si="118"/>
        <v xml:space="preserve"> (Anniversary Celebration)</v>
      </c>
      <c r="AF99" s="1" t="str">
        <f t="shared" si="119"/>
        <v xml:space="preserve">["SAVE_INDEX"] =  82; </v>
      </c>
      <c r="AG99">
        <f>VLOOKUP(D99,Type!A$2:B$16,2,FALSE)</f>
        <v>12</v>
      </c>
      <c r="AH99" t="str">
        <f t="shared" si="120"/>
        <v xml:space="preserve">["TYPE"] = 12; </v>
      </c>
      <c r="AI99" t="str">
        <f t="shared" si="121"/>
        <v xml:space="preserve">                      </v>
      </c>
      <c r="AJ99" t="str">
        <f>IF(AND(F99="Class",NOT(ISBLANK(E99))),VLOOKUP(E99,Class!A$1:B$12,2,FALSE),"")</f>
        <v/>
      </c>
      <c r="AK99" t="str">
        <f>IF(AND(F99="Vocation",NOT(ISBLANK(E99))),VLOOKUP(E99,Vocation!A$1:B$8,2,FALSE),"")</f>
        <v/>
      </c>
      <c r="AL99" t="str">
        <f>IF(AND(F99="Race",NOT(ISBLANK(E99))),VLOOKUP(E99,Race!A$1:B$9,2,),"")</f>
        <v/>
      </c>
      <c r="AM99" t="str">
        <f t="shared" si="122"/>
        <v xml:space="preserve">  0</v>
      </c>
      <c r="AN99" t="str">
        <f t="shared" si="123"/>
        <v xml:space="preserve">["SUBTYPE"] =   0; </v>
      </c>
      <c r="AO99" t="str">
        <f>IF(NOT(ISBLANK(G99)),VLOOKUP(G99,Type!D$2:E$6,2,FALSE),"")</f>
        <v/>
      </c>
      <c r="AP99" t="str">
        <f t="shared" si="124"/>
        <v xml:space="preserve">            </v>
      </c>
      <c r="AQ99" t="str">
        <f t="shared" si="125"/>
        <v xml:space="preserve">                      </v>
      </c>
      <c r="AR99" t="str">
        <f t="shared" si="126"/>
        <v/>
      </c>
      <c r="AS99" t="str">
        <f t="shared" si="127"/>
        <v>0</v>
      </c>
      <c r="AT99" t="str">
        <f t="shared" si="128"/>
        <v xml:space="preserve">["VXP"] =    0; </v>
      </c>
      <c r="AU99" t="str">
        <f t="shared" si="129"/>
        <v>0</v>
      </c>
      <c r="AV99" t="str">
        <f t="shared" si="130"/>
        <v xml:space="preserve">["LP"] =  0; </v>
      </c>
      <c r="AW99" t="str">
        <f t="shared" si="131"/>
        <v>0</v>
      </c>
      <c r="AX99" t="str">
        <f t="shared" si="132"/>
        <v xml:space="preserve">["REP"] =     0; </v>
      </c>
      <c r="AY99">
        <f>IF(LEN(P99)&gt;0,VLOOKUP(P99,Faction!A$2:B$77,2,FALSE),1)</f>
        <v>1</v>
      </c>
      <c r="AZ99" t="str">
        <f t="shared" si="133"/>
        <v xml:space="preserve">["FACTION"] =  1; </v>
      </c>
      <c r="BA99" t="str">
        <f t="shared" si="134"/>
        <v xml:space="preserve">["TIER"] = 1; </v>
      </c>
      <c r="BB99" t="str">
        <f t="shared" si="135"/>
        <v xml:space="preserve">                     </v>
      </c>
      <c r="BC99" t="str">
        <f t="shared" si="136"/>
        <v xml:space="preserve">                  </v>
      </c>
      <c r="BD99" t="str">
        <f t="shared" si="137"/>
        <v xml:space="preserve">["NAME"] = { ["EN"] = "Ten Years of Travels"; }; </v>
      </c>
      <c r="BE99" t="str">
        <f t="shared" si="138"/>
        <v xml:space="preserve">["LORE"] = { ["EN"] = "There is much to do during the Anniversary Scavenger Hunt."; }; </v>
      </c>
      <c r="BF99" t="str">
        <f t="shared" si="139"/>
        <v xml:space="preserve">["SUMMARY"] = { ["EN"] = "Complete the Year One through Ten Travels card."; }; </v>
      </c>
      <c r="BG99" t="str">
        <f t="shared" si="140"/>
        <v xml:space="preserve">["TITLE"] = { ["EN"] = "Wanderer of Middle-earth"; }; </v>
      </c>
      <c r="BH99" t="str">
        <f t="shared" si="141"/>
        <v/>
      </c>
      <c r="BI99" t="str">
        <f t="shared" si="142"/>
        <v/>
      </c>
      <c r="BJ99" t="str">
        <f t="shared" si="144"/>
        <v>};</v>
      </c>
    </row>
    <row r="100" spans="1:62" x14ac:dyDescent="0.25">
      <c r="A100">
        <v>1879342587</v>
      </c>
      <c r="B100">
        <v>83</v>
      </c>
      <c r="C100" t="s">
        <v>922</v>
      </c>
      <c r="D100" t="s">
        <v>24</v>
      </c>
      <c r="E100" t="s">
        <v>912</v>
      </c>
      <c r="M100" t="s">
        <v>921</v>
      </c>
      <c r="Q100" t="s">
        <v>920</v>
      </c>
      <c r="R100" t="s">
        <v>914</v>
      </c>
      <c r="S100">
        <v>1</v>
      </c>
      <c r="X100" t="str">
        <f t="shared" si="113"/>
        <v xml:space="preserve"> [99] = {["ID"] = 1879342587; }; -- Ten Years of Trifles (Anniversary Celebration)</v>
      </c>
      <c r="Y100" s="1" t="str">
        <f t="shared" si="112"/>
        <v xml:space="preserve"> [99] = {["ID"] = 1879342587; ["SAVE_INDEX"] =  83; ["TYPE"] = 12;                       ["SUBTYPE"] =   0;                                   ["VXP"] =    0; ["LP"] =  0; ["REP"] =     0; ["FACTION"] =  1; ["TIER"] = 1;                                        ["NAME"] = { ["EN"] = "Ten Years of Trifles"; }; ["LORE"] = { ["EN"] = "There is much to do during the Anniversary Scavenger Hunt."; }; ["SUMMARY"] = { ["EN"] = "Complete The Year One through Ten Trifles card."; }; ["TITLE"] = { ["EN"] = "Bustling Adventurer"; }; };</v>
      </c>
      <c r="Z100">
        <f t="shared" si="143"/>
        <v>99</v>
      </c>
      <c r="AA100" t="str">
        <f t="shared" si="114"/>
        <v xml:space="preserve"> [99] = {</v>
      </c>
      <c r="AB100" t="str">
        <f t="shared" si="115"/>
        <v xml:space="preserve">["ID"] = 1879342587; </v>
      </c>
      <c r="AC100" t="str">
        <f t="shared" si="116"/>
        <v xml:space="preserve">["ID"] = 1879342587; </v>
      </c>
      <c r="AD100" t="str">
        <f t="shared" si="117"/>
        <v/>
      </c>
      <c r="AE100" t="str">
        <f t="shared" si="118"/>
        <v xml:space="preserve"> (Anniversary Celebration)</v>
      </c>
      <c r="AF100" s="1" t="str">
        <f t="shared" si="119"/>
        <v xml:space="preserve">["SAVE_INDEX"] =  83; </v>
      </c>
      <c r="AG100">
        <f>VLOOKUP(D100,Type!A$2:B$16,2,FALSE)</f>
        <v>12</v>
      </c>
      <c r="AH100" t="str">
        <f t="shared" si="120"/>
        <v xml:space="preserve">["TYPE"] = 12; </v>
      </c>
      <c r="AI100" t="str">
        <f t="shared" si="121"/>
        <v xml:space="preserve">                      </v>
      </c>
      <c r="AJ100" t="str">
        <f>IF(AND(F100="Class",NOT(ISBLANK(E100))),VLOOKUP(E100,Class!A$1:B$12,2,FALSE),"")</f>
        <v/>
      </c>
      <c r="AK100" t="str">
        <f>IF(AND(F100="Vocation",NOT(ISBLANK(E100))),VLOOKUP(E100,Vocation!A$1:B$8,2,FALSE),"")</f>
        <v/>
      </c>
      <c r="AL100" t="str">
        <f>IF(AND(F100="Race",NOT(ISBLANK(E100))),VLOOKUP(E100,Race!A$1:B$9,2,),"")</f>
        <v/>
      </c>
      <c r="AM100" t="str">
        <f t="shared" si="122"/>
        <v xml:space="preserve">  0</v>
      </c>
      <c r="AN100" t="str">
        <f t="shared" si="123"/>
        <v xml:space="preserve">["SUBTYPE"] =   0; </v>
      </c>
      <c r="AO100" t="str">
        <f>IF(NOT(ISBLANK(G100)),VLOOKUP(G100,Type!D$2:E$6,2,FALSE),"")</f>
        <v/>
      </c>
      <c r="AP100" t="str">
        <f t="shared" si="124"/>
        <v xml:space="preserve">            </v>
      </c>
      <c r="AQ100" t="str">
        <f t="shared" si="125"/>
        <v xml:space="preserve">                      </v>
      </c>
      <c r="AR100" t="str">
        <f t="shared" si="126"/>
        <v/>
      </c>
      <c r="AS100" t="str">
        <f t="shared" si="127"/>
        <v>0</v>
      </c>
      <c r="AT100" t="str">
        <f t="shared" si="128"/>
        <v xml:space="preserve">["VXP"] =    0; </v>
      </c>
      <c r="AU100" t="str">
        <f t="shared" si="129"/>
        <v>0</v>
      </c>
      <c r="AV100" t="str">
        <f t="shared" si="130"/>
        <v xml:space="preserve">["LP"] =  0; </v>
      </c>
      <c r="AW100" t="str">
        <f t="shared" si="131"/>
        <v>0</v>
      </c>
      <c r="AX100" t="str">
        <f t="shared" si="132"/>
        <v xml:space="preserve">["REP"] =     0; </v>
      </c>
      <c r="AY100">
        <f>IF(LEN(P100)&gt;0,VLOOKUP(P100,Faction!A$2:B$77,2,FALSE),1)</f>
        <v>1</v>
      </c>
      <c r="AZ100" t="str">
        <f t="shared" si="133"/>
        <v xml:space="preserve">["FACTION"] =  1; </v>
      </c>
      <c r="BA100" t="str">
        <f t="shared" si="134"/>
        <v xml:space="preserve">["TIER"] = 1; </v>
      </c>
      <c r="BB100" t="str">
        <f t="shared" si="135"/>
        <v xml:space="preserve">                     </v>
      </c>
      <c r="BC100" t="str">
        <f t="shared" si="136"/>
        <v xml:space="preserve">                  </v>
      </c>
      <c r="BD100" t="str">
        <f t="shared" si="137"/>
        <v xml:space="preserve">["NAME"] = { ["EN"] = "Ten Years of Trifles"; }; </v>
      </c>
      <c r="BE100" t="str">
        <f t="shared" si="138"/>
        <v xml:space="preserve">["LORE"] = { ["EN"] = "There is much to do during the Anniversary Scavenger Hunt."; }; </v>
      </c>
      <c r="BF100" t="str">
        <f t="shared" si="139"/>
        <v xml:space="preserve">["SUMMARY"] = { ["EN"] = "Complete The Year One through Ten Trifles card."; }; </v>
      </c>
      <c r="BG100" t="str">
        <f t="shared" si="140"/>
        <v xml:space="preserve">["TITLE"] = { ["EN"] = "Bustling Adventurer"; }; </v>
      </c>
      <c r="BH100" t="str">
        <f t="shared" si="141"/>
        <v/>
      </c>
      <c r="BI100" t="str">
        <f t="shared" si="142"/>
        <v/>
      </c>
      <c r="BJ100" t="str">
        <f t="shared" si="144"/>
        <v>};</v>
      </c>
    </row>
    <row r="101" spans="1:62" x14ac:dyDescent="0.25">
      <c r="A101">
        <v>1879342593</v>
      </c>
      <c r="B101">
        <v>84</v>
      </c>
      <c r="C101" t="s">
        <v>913</v>
      </c>
      <c r="D101" t="s">
        <v>24</v>
      </c>
      <c r="E101" t="s">
        <v>912</v>
      </c>
      <c r="M101" t="s">
        <v>916</v>
      </c>
      <c r="Q101" t="s">
        <v>915</v>
      </c>
      <c r="R101" t="s">
        <v>914</v>
      </c>
      <c r="S101">
        <v>0</v>
      </c>
      <c r="X101" t="str">
        <f t="shared" si="113"/>
        <v>[100] = {["ID"] = 1879342593; }; -- A Journey Through Middle-earth (Anniversary Celebration)</v>
      </c>
      <c r="Y101" s="1" t="str">
        <f t="shared" si="112"/>
        <v>[100] = {["ID"] = 1879342593; ["SAVE_INDEX"] =  84; ["TYPE"] = 12;                       ["SUBTYPE"] =   0;                                   ["VXP"] =    0; ["LP"] =  0; ["REP"] =     0; ["FACTION"] =  1; ["TIER"] = 0;                                        ["NAME"] = { ["EN"] = "A Journey Through Middle-earth"; }; ["LORE"] = { ["EN"] = "There is much to do during the Anniversary Scavenger Hunt."; }; ["SUMMARY"] = { ["EN"] = "Complete the Anniversary Scavenger Hunt - Year One through Ten"; }; ["TITLE"] = { ["EN"] = "Versed in Yesteryear"; }; };</v>
      </c>
      <c r="Z101">
        <f t="shared" si="143"/>
        <v>100</v>
      </c>
      <c r="AA101" t="str">
        <f t="shared" si="114"/>
        <v>[100] = {</v>
      </c>
      <c r="AB101" t="str">
        <f t="shared" si="115"/>
        <v xml:space="preserve">["ID"] = 1879342593; </v>
      </c>
      <c r="AC101" t="str">
        <f t="shared" si="116"/>
        <v xml:space="preserve">["ID"] = 1879342593; </v>
      </c>
      <c r="AD101" t="str">
        <f t="shared" si="117"/>
        <v/>
      </c>
      <c r="AE101" t="str">
        <f t="shared" si="118"/>
        <v xml:space="preserve"> (Anniversary Celebration)</v>
      </c>
      <c r="AF101" s="1" t="str">
        <f t="shared" si="119"/>
        <v xml:space="preserve">["SAVE_INDEX"] =  84; </v>
      </c>
      <c r="AG101">
        <f>VLOOKUP(D101,Type!A$2:B$16,2,FALSE)</f>
        <v>12</v>
      </c>
      <c r="AH101" t="str">
        <f t="shared" si="120"/>
        <v xml:space="preserve">["TYPE"] = 12; </v>
      </c>
      <c r="AI101" t="str">
        <f t="shared" si="121"/>
        <v xml:space="preserve">                      </v>
      </c>
      <c r="AJ101" t="str">
        <f>IF(AND(F101="Class",NOT(ISBLANK(E101))),VLOOKUP(E101,Class!A$1:B$12,2,FALSE),"")</f>
        <v/>
      </c>
      <c r="AK101" t="str">
        <f>IF(AND(F101="Vocation",NOT(ISBLANK(E101))),VLOOKUP(E101,Vocation!A$1:B$8,2,FALSE),"")</f>
        <v/>
      </c>
      <c r="AL101" t="str">
        <f>IF(AND(F101="Race",NOT(ISBLANK(E101))),VLOOKUP(E101,Race!A$1:B$9,2,),"")</f>
        <v/>
      </c>
      <c r="AM101" t="str">
        <f t="shared" si="122"/>
        <v xml:space="preserve">  0</v>
      </c>
      <c r="AN101" t="str">
        <f t="shared" si="123"/>
        <v xml:space="preserve">["SUBTYPE"] =   0; </v>
      </c>
      <c r="AO101" t="str">
        <f>IF(NOT(ISBLANK(G101)),VLOOKUP(G101,Type!D$2:E$6,2,FALSE),"")</f>
        <v/>
      </c>
      <c r="AP101" t="str">
        <f t="shared" si="124"/>
        <v xml:space="preserve">            </v>
      </c>
      <c r="AQ101" t="str">
        <f t="shared" si="125"/>
        <v xml:space="preserve">                      </v>
      </c>
      <c r="AR101" t="str">
        <f t="shared" si="126"/>
        <v/>
      </c>
      <c r="AS101" t="str">
        <f t="shared" si="127"/>
        <v>0</v>
      </c>
      <c r="AT101" t="str">
        <f t="shared" si="128"/>
        <v xml:space="preserve">["VXP"] =    0; </v>
      </c>
      <c r="AU101" t="str">
        <f t="shared" si="129"/>
        <v>0</v>
      </c>
      <c r="AV101" t="str">
        <f t="shared" si="130"/>
        <v xml:space="preserve">["LP"] =  0; </v>
      </c>
      <c r="AW101" t="str">
        <f t="shared" si="131"/>
        <v>0</v>
      </c>
      <c r="AX101" t="str">
        <f t="shared" si="132"/>
        <v xml:space="preserve">["REP"] =     0; </v>
      </c>
      <c r="AY101">
        <f>IF(LEN(P101)&gt;0,VLOOKUP(P101,Faction!A$2:B$77,2,FALSE),1)</f>
        <v>1</v>
      </c>
      <c r="AZ101" t="str">
        <f t="shared" si="133"/>
        <v xml:space="preserve">["FACTION"] =  1; </v>
      </c>
      <c r="BA101" t="str">
        <f t="shared" si="134"/>
        <v xml:space="preserve">["TIER"] = 0; </v>
      </c>
      <c r="BB101" t="str">
        <f t="shared" si="135"/>
        <v xml:space="preserve">                     </v>
      </c>
      <c r="BC101" t="str">
        <f t="shared" si="136"/>
        <v xml:space="preserve">                  </v>
      </c>
      <c r="BD101" t="str">
        <f t="shared" si="137"/>
        <v xml:space="preserve">["NAME"] = { ["EN"] = "A Journey Through Middle-earth"; }; </v>
      </c>
      <c r="BE101" t="str">
        <f t="shared" si="138"/>
        <v xml:space="preserve">["LORE"] = { ["EN"] = "There is much to do during the Anniversary Scavenger Hunt."; }; </v>
      </c>
      <c r="BF101" t="str">
        <f t="shared" si="139"/>
        <v xml:space="preserve">["SUMMARY"] = { ["EN"] = "Complete the Anniversary Scavenger Hunt - Year One through Ten"; }; </v>
      </c>
      <c r="BG101" t="str">
        <f t="shared" si="140"/>
        <v xml:space="preserve">["TITLE"] = { ["EN"] = "Versed in Yesteryear"; }; </v>
      </c>
      <c r="BH101" t="str">
        <f t="shared" si="141"/>
        <v/>
      </c>
      <c r="BI101" t="str">
        <f t="shared" si="142"/>
        <v/>
      </c>
      <c r="BJ101" t="str">
        <f t="shared" si="144"/>
        <v>};</v>
      </c>
    </row>
    <row r="102" spans="1:62" x14ac:dyDescent="0.25">
      <c r="A102">
        <v>1879367200</v>
      </c>
      <c r="B102">
        <v>85</v>
      </c>
      <c r="C102" t="s">
        <v>926</v>
      </c>
      <c r="D102" t="s">
        <v>24</v>
      </c>
      <c r="E102" t="s">
        <v>912</v>
      </c>
      <c r="M102" t="s">
        <v>927</v>
      </c>
      <c r="Q102" t="s">
        <v>928</v>
      </c>
      <c r="R102" t="s">
        <v>914</v>
      </c>
      <c r="S102">
        <v>0</v>
      </c>
      <c r="X102" t="str">
        <f t="shared" si="113"/>
        <v>[101] = {["ID"] = 1879367200; }; -- Year Eleven in Middle-earth (Anniversary Celebration)</v>
      </c>
      <c r="Y102" s="1" t="str">
        <f t="shared" si="112"/>
        <v>[101] = {["ID"] = 1879367200; ["SAVE_INDEX"] =  85; ["TYPE"] = 12;                       ["SUBTYPE"] =   0;                                   ["VXP"] =    0; ["LP"] =  0; ["REP"] =     0; ["FACTION"] =  1; ["TIER"] = 0;                                        ["NAME"] = { ["EN"] = "Year Eleven in Middle-earth"; }; ["LORE"] = { ["EN"] = "There is much to do during the Anniversary Scavenger Hunt."; }; ["SUMMARY"] = { ["EN"] = "Complete 4 Year 11 Quests"; }; ["TITLE"] = { ["EN"] = "Partaker of Elevenses"; }; };</v>
      </c>
      <c r="Z102">
        <f t="shared" si="143"/>
        <v>101</v>
      </c>
      <c r="AA102" t="str">
        <f t="shared" si="114"/>
        <v>[101] = {</v>
      </c>
      <c r="AB102" t="str">
        <f t="shared" si="115"/>
        <v xml:space="preserve">["ID"] = 1879367200; </v>
      </c>
      <c r="AC102" t="str">
        <f t="shared" si="116"/>
        <v xml:space="preserve">["ID"] = 1879367200; </v>
      </c>
      <c r="AD102" t="str">
        <f t="shared" si="117"/>
        <v/>
      </c>
      <c r="AE102" t="str">
        <f t="shared" si="118"/>
        <v xml:space="preserve"> (Anniversary Celebration)</v>
      </c>
      <c r="AF102" s="1" t="str">
        <f t="shared" si="119"/>
        <v xml:space="preserve">["SAVE_INDEX"] =  85; </v>
      </c>
      <c r="AG102">
        <f>VLOOKUP(D102,Type!A$2:B$16,2,FALSE)</f>
        <v>12</v>
      </c>
      <c r="AH102" t="str">
        <f t="shared" si="120"/>
        <v xml:space="preserve">["TYPE"] = 12; </v>
      </c>
      <c r="AI102" t="str">
        <f t="shared" si="121"/>
        <v xml:space="preserve">                      </v>
      </c>
      <c r="AJ102" t="str">
        <f>IF(AND(F102="Class",NOT(ISBLANK(E102))),VLOOKUP(E102,Class!A$1:B$12,2,FALSE),"")</f>
        <v/>
      </c>
      <c r="AK102" t="str">
        <f>IF(AND(F102="Vocation",NOT(ISBLANK(E102))),VLOOKUP(E102,Vocation!A$1:B$8,2,FALSE),"")</f>
        <v/>
      </c>
      <c r="AL102" t="str">
        <f>IF(AND(F102="Race",NOT(ISBLANK(E102))),VLOOKUP(E102,Race!A$1:B$9,2,),"")</f>
        <v/>
      </c>
      <c r="AM102" t="str">
        <f t="shared" si="122"/>
        <v xml:space="preserve">  0</v>
      </c>
      <c r="AN102" t="str">
        <f t="shared" si="123"/>
        <v xml:space="preserve">["SUBTYPE"] =   0; </v>
      </c>
      <c r="AO102" t="str">
        <f>IF(NOT(ISBLANK(G102)),VLOOKUP(G102,Type!D$2:E$6,2,FALSE),"")</f>
        <v/>
      </c>
      <c r="AP102" t="str">
        <f t="shared" si="124"/>
        <v xml:space="preserve">            </v>
      </c>
      <c r="AQ102" t="str">
        <f t="shared" si="125"/>
        <v xml:space="preserve">                      </v>
      </c>
      <c r="AR102" t="str">
        <f t="shared" si="126"/>
        <v/>
      </c>
      <c r="AS102" t="str">
        <f t="shared" si="127"/>
        <v>0</v>
      </c>
      <c r="AT102" t="str">
        <f t="shared" si="128"/>
        <v xml:space="preserve">["VXP"] =    0; </v>
      </c>
      <c r="AU102" t="str">
        <f t="shared" si="129"/>
        <v>0</v>
      </c>
      <c r="AV102" t="str">
        <f t="shared" si="130"/>
        <v xml:space="preserve">["LP"] =  0; </v>
      </c>
      <c r="AW102" t="str">
        <f t="shared" si="131"/>
        <v>0</v>
      </c>
      <c r="AX102" t="str">
        <f t="shared" si="132"/>
        <v xml:space="preserve">["REP"] =     0; </v>
      </c>
      <c r="AY102">
        <f>IF(LEN(P102)&gt;0,VLOOKUP(P102,Faction!A$2:B$77,2,FALSE),1)</f>
        <v>1</v>
      </c>
      <c r="AZ102" t="str">
        <f t="shared" si="133"/>
        <v xml:space="preserve">["FACTION"] =  1; </v>
      </c>
      <c r="BA102" t="str">
        <f t="shared" si="134"/>
        <v xml:space="preserve">["TIER"] = 0; </v>
      </c>
      <c r="BB102" t="str">
        <f t="shared" si="135"/>
        <v xml:space="preserve">                     </v>
      </c>
      <c r="BC102" t="str">
        <f t="shared" si="136"/>
        <v xml:space="preserve">                  </v>
      </c>
      <c r="BD102" t="str">
        <f t="shared" si="137"/>
        <v xml:space="preserve">["NAME"] = { ["EN"] = "Year Eleven in Middle-earth"; }; </v>
      </c>
      <c r="BE102" t="str">
        <f t="shared" si="138"/>
        <v xml:space="preserve">["LORE"] = { ["EN"] = "There is much to do during the Anniversary Scavenger Hunt."; }; </v>
      </c>
      <c r="BF102" t="str">
        <f t="shared" si="139"/>
        <v xml:space="preserve">["SUMMARY"] = { ["EN"] = "Complete 4 Year 11 Quests"; }; </v>
      </c>
      <c r="BG102" t="str">
        <f t="shared" si="140"/>
        <v xml:space="preserve">["TITLE"] = { ["EN"] = "Partaker of Elevenses"; }; </v>
      </c>
      <c r="BH102" t="str">
        <f t="shared" si="141"/>
        <v/>
      </c>
      <c r="BI102" t="str">
        <f t="shared" si="142"/>
        <v/>
      </c>
      <c r="BJ102" t="str">
        <f t="shared" si="144"/>
        <v>};</v>
      </c>
    </row>
    <row r="103" spans="1:62" x14ac:dyDescent="0.25">
      <c r="A103">
        <v>1879368683</v>
      </c>
      <c r="B103">
        <v>86</v>
      </c>
      <c r="C103" t="s">
        <v>1891</v>
      </c>
      <c r="D103" t="s">
        <v>24</v>
      </c>
      <c r="E103" t="s">
        <v>912</v>
      </c>
      <c r="M103" t="s">
        <v>916</v>
      </c>
      <c r="Q103" t="s">
        <v>929</v>
      </c>
      <c r="R103" t="s">
        <v>914</v>
      </c>
      <c r="S103">
        <v>0</v>
      </c>
      <c r="X103" t="str">
        <f t="shared" si="113"/>
        <v>[102] = {["ID"] = 1879368683; }; -- A journey through Eriador (Anniversary Celebration)</v>
      </c>
      <c r="Y103" s="1" t="str">
        <f t="shared" si="112"/>
        <v>[102] = {["ID"] = 1879368683; ["SAVE_INDEX"] =  86; ["TYPE"] = 12;                       ["SUBTYPE"] =   0;                                   ["VXP"] =    0; ["LP"] =  0; ["REP"] =     0; ["FACTION"] =  1; ["TIER"] = 0;                                        ["NAME"] = { ["EN"] = "A journey through Eriador"; }; ["LORE"] = { ["EN"] = "There is much to do during the Anniversary Scavenger Hunt."; }; ["SUMMARY"] = { ["EN"] = "Complete Trifles, Tales, and Travels Cards for Year One through Eleven"; }; ["TITLE"] = { ["EN"] = "Versed in Yesteryear"; }; };</v>
      </c>
      <c r="Z103">
        <f t="shared" si="143"/>
        <v>102</v>
      </c>
      <c r="AA103" t="str">
        <f t="shared" si="114"/>
        <v>[102] = {</v>
      </c>
      <c r="AB103" t="str">
        <f t="shared" si="115"/>
        <v xml:space="preserve">["ID"] = 1879368683; </v>
      </c>
      <c r="AC103" t="str">
        <f t="shared" si="116"/>
        <v xml:space="preserve">["ID"] = 1879368683; </v>
      </c>
      <c r="AD103" t="str">
        <f t="shared" si="117"/>
        <v/>
      </c>
      <c r="AE103" t="str">
        <f t="shared" si="118"/>
        <v xml:space="preserve"> (Anniversary Celebration)</v>
      </c>
      <c r="AF103" s="1" t="str">
        <f t="shared" si="119"/>
        <v xml:space="preserve">["SAVE_INDEX"] =  86; </v>
      </c>
      <c r="AG103">
        <f>VLOOKUP(D103,Type!A$2:B$16,2,FALSE)</f>
        <v>12</v>
      </c>
      <c r="AH103" t="str">
        <f t="shared" si="120"/>
        <v xml:space="preserve">["TYPE"] = 12; </v>
      </c>
      <c r="AI103" t="str">
        <f t="shared" si="121"/>
        <v xml:space="preserve">                      </v>
      </c>
      <c r="AJ103" t="str">
        <f>IF(AND(F103="Class",NOT(ISBLANK(E103))),VLOOKUP(E103,Class!A$1:B$12,2,FALSE),"")</f>
        <v/>
      </c>
      <c r="AK103" t="str">
        <f>IF(AND(F103="Vocation",NOT(ISBLANK(E103))),VLOOKUP(E103,Vocation!A$1:B$8,2,FALSE),"")</f>
        <v/>
      </c>
      <c r="AL103" t="str">
        <f>IF(AND(F103="Race",NOT(ISBLANK(E103))),VLOOKUP(E103,Race!A$1:B$9,2,),"")</f>
        <v/>
      </c>
      <c r="AM103" t="str">
        <f t="shared" si="122"/>
        <v xml:space="preserve">  0</v>
      </c>
      <c r="AN103" t="str">
        <f t="shared" si="123"/>
        <v xml:space="preserve">["SUBTYPE"] =   0; </v>
      </c>
      <c r="AO103" t="str">
        <f>IF(NOT(ISBLANK(G103)),VLOOKUP(G103,Type!D$2:E$6,2,FALSE),"")</f>
        <v/>
      </c>
      <c r="AP103" t="str">
        <f t="shared" si="124"/>
        <v xml:space="preserve">            </v>
      </c>
      <c r="AQ103" t="str">
        <f t="shared" si="125"/>
        <v xml:space="preserve">                      </v>
      </c>
      <c r="AR103" t="str">
        <f t="shared" si="126"/>
        <v/>
      </c>
      <c r="AS103" t="str">
        <f t="shared" si="127"/>
        <v>0</v>
      </c>
      <c r="AT103" t="str">
        <f t="shared" si="128"/>
        <v xml:space="preserve">["VXP"] =    0; </v>
      </c>
      <c r="AU103" t="str">
        <f t="shared" si="129"/>
        <v>0</v>
      </c>
      <c r="AV103" t="str">
        <f t="shared" si="130"/>
        <v xml:space="preserve">["LP"] =  0; </v>
      </c>
      <c r="AW103" t="str">
        <f t="shared" si="131"/>
        <v>0</v>
      </c>
      <c r="AX103" t="str">
        <f t="shared" si="132"/>
        <v xml:space="preserve">["REP"] =     0; </v>
      </c>
      <c r="AY103">
        <f>IF(LEN(P103)&gt;0,VLOOKUP(P103,Faction!A$2:B$77,2,FALSE),1)</f>
        <v>1</v>
      </c>
      <c r="AZ103" t="str">
        <f t="shared" si="133"/>
        <v xml:space="preserve">["FACTION"] =  1; </v>
      </c>
      <c r="BA103" t="str">
        <f t="shared" si="134"/>
        <v xml:space="preserve">["TIER"] = 0; </v>
      </c>
      <c r="BB103" t="str">
        <f t="shared" si="135"/>
        <v xml:space="preserve">                     </v>
      </c>
      <c r="BC103" t="str">
        <f t="shared" si="136"/>
        <v xml:space="preserve">                  </v>
      </c>
      <c r="BD103" t="str">
        <f t="shared" si="137"/>
        <v xml:space="preserve">["NAME"] = { ["EN"] = "A journey through Eriador"; }; </v>
      </c>
      <c r="BE103" t="str">
        <f t="shared" si="138"/>
        <v xml:space="preserve">["LORE"] = { ["EN"] = "There is much to do during the Anniversary Scavenger Hunt."; }; </v>
      </c>
      <c r="BF103" t="str">
        <f t="shared" si="139"/>
        <v xml:space="preserve">["SUMMARY"] = { ["EN"] = "Complete Trifles, Tales, and Travels Cards for Year One through Eleven"; }; </v>
      </c>
      <c r="BG103" t="str">
        <f t="shared" si="140"/>
        <v xml:space="preserve">["TITLE"] = { ["EN"] = "Versed in Yesteryear"; }; </v>
      </c>
      <c r="BH103" t="str">
        <f t="shared" si="141"/>
        <v/>
      </c>
      <c r="BI103" t="str">
        <f t="shared" si="142"/>
        <v/>
      </c>
      <c r="BJ103" t="str">
        <f t="shared" si="144"/>
        <v>};</v>
      </c>
    </row>
    <row r="104" spans="1:62" x14ac:dyDescent="0.25">
      <c r="A104">
        <v>1879162041</v>
      </c>
      <c r="B104">
        <v>87</v>
      </c>
      <c r="C104" t="s">
        <v>860</v>
      </c>
      <c r="D104" t="s">
        <v>24</v>
      </c>
      <c r="E104" t="s">
        <v>912</v>
      </c>
      <c r="M104" t="s">
        <v>932</v>
      </c>
      <c r="Q104" t="s">
        <v>931</v>
      </c>
      <c r="R104" t="s">
        <v>930</v>
      </c>
      <c r="S104">
        <v>0</v>
      </c>
      <c r="X104" t="str">
        <f t="shared" si="113"/>
        <v>[103] = {["ID"] = 1879162041; }; -- The Mightiest Arm (Anniversary Celebration)</v>
      </c>
      <c r="Y104" s="1" t="str">
        <f t="shared" si="112"/>
        <v>[103] = {["ID"] = 1879162041; ["SAVE_INDEX"] =  87; ["TYPE"] = 12;                       ["SUBTYPE"] =   0;                                   ["VXP"] =    0; ["LP"] =  0; ["REP"] =     0; ["FACTION"] =  1; ["TIER"] = 0;                                        ["NAME"] = { ["EN"] = "The Mightiest Arm"; }; ["LORE"] = { ["EN"] = "You have demonstrated quite the talent for battering your opponents about."; }; ["SUMMARY"] = { ["EN"] = "Swing at your opponents 200 times"; }; ["TITLE"] = { ["EN"] = "Clubber"; }; };</v>
      </c>
      <c r="Z104">
        <f t="shared" si="143"/>
        <v>103</v>
      </c>
      <c r="AA104" t="str">
        <f t="shared" si="114"/>
        <v>[103] = {</v>
      </c>
      <c r="AB104" t="str">
        <f t="shared" si="115"/>
        <v xml:space="preserve">["ID"] = 1879162041; </v>
      </c>
      <c r="AC104" t="str">
        <f t="shared" si="116"/>
        <v xml:space="preserve">["ID"] = 1879162041; </v>
      </c>
      <c r="AD104" t="str">
        <f t="shared" si="117"/>
        <v/>
      </c>
      <c r="AE104" t="str">
        <f t="shared" si="118"/>
        <v xml:space="preserve"> (Anniversary Celebration)</v>
      </c>
      <c r="AF104" s="1" t="str">
        <f t="shared" si="119"/>
        <v xml:space="preserve">["SAVE_INDEX"] =  87; </v>
      </c>
      <c r="AG104">
        <f>VLOOKUP(D104,Type!A$2:B$16,2,FALSE)</f>
        <v>12</v>
      </c>
      <c r="AH104" t="str">
        <f t="shared" si="120"/>
        <v xml:space="preserve">["TYPE"] = 12; </v>
      </c>
      <c r="AI104" t="str">
        <f t="shared" si="121"/>
        <v xml:space="preserve">                      </v>
      </c>
      <c r="AJ104" t="str">
        <f>IF(AND(F104="Class",NOT(ISBLANK(E104))),VLOOKUP(E104,Class!A$1:B$12,2,FALSE),"")</f>
        <v/>
      </c>
      <c r="AK104" t="str">
        <f>IF(AND(F104="Vocation",NOT(ISBLANK(E104))),VLOOKUP(E104,Vocation!A$1:B$8,2,FALSE),"")</f>
        <v/>
      </c>
      <c r="AL104" t="str">
        <f>IF(AND(F104="Race",NOT(ISBLANK(E104))),VLOOKUP(E104,Race!A$1:B$9,2,),"")</f>
        <v/>
      </c>
      <c r="AM104" t="str">
        <f t="shared" si="122"/>
        <v xml:space="preserve">  0</v>
      </c>
      <c r="AN104" t="str">
        <f t="shared" si="123"/>
        <v xml:space="preserve">["SUBTYPE"] =   0; </v>
      </c>
      <c r="AO104" t="str">
        <f>IF(NOT(ISBLANK(G104)),VLOOKUP(G104,Type!D$2:E$6,2,FALSE),"")</f>
        <v/>
      </c>
      <c r="AP104" t="str">
        <f t="shared" si="124"/>
        <v xml:space="preserve">            </v>
      </c>
      <c r="AQ104" t="str">
        <f t="shared" si="125"/>
        <v xml:space="preserve">                      </v>
      </c>
      <c r="AR104" t="str">
        <f t="shared" si="126"/>
        <v/>
      </c>
      <c r="AS104" t="str">
        <f t="shared" si="127"/>
        <v>0</v>
      </c>
      <c r="AT104" t="str">
        <f t="shared" si="128"/>
        <v xml:space="preserve">["VXP"] =    0; </v>
      </c>
      <c r="AU104" t="str">
        <f t="shared" si="129"/>
        <v>0</v>
      </c>
      <c r="AV104" t="str">
        <f t="shared" si="130"/>
        <v xml:space="preserve">["LP"] =  0; </v>
      </c>
      <c r="AW104" t="str">
        <f t="shared" si="131"/>
        <v>0</v>
      </c>
      <c r="AX104" t="str">
        <f t="shared" si="132"/>
        <v xml:space="preserve">["REP"] =     0; </v>
      </c>
      <c r="AY104">
        <f>IF(LEN(P104)&gt;0,VLOOKUP(P104,Faction!A$2:B$77,2,FALSE),1)</f>
        <v>1</v>
      </c>
      <c r="AZ104" t="str">
        <f t="shared" si="133"/>
        <v xml:space="preserve">["FACTION"] =  1; </v>
      </c>
      <c r="BA104" t="str">
        <f t="shared" si="134"/>
        <v xml:space="preserve">["TIER"] = 0; </v>
      </c>
      <c r="BB104" t="str">
        <f t="shared" si="135"/>
        <v xml:space="preserve">                     </v>
      </c>
      <c r="BC104" t="str">
        <f t="shared" si="136"/>
        <v xml:space="preserve">                  </v>
      </c>
      <c r="BD104" t="str">
        <f t="shared" si="137"/>
        <v xml:space="preserve">["NAME"] = { ["EN"] = "The Mightiest Arm"; }; </v>
      </c>
      <c r="BE104" t="str">
        <f t="shared" si="138"/>
        <v xml:space="preserve">["LORE"] = { ["EN"] = "You have demonstrated quite the talent for battering your opponents about."; }; </v>
      </c>
      <c r="BF104" t="str">
        <f t="shared" si="139"/>
        <v xml:space="preserve">["SUMMARY"] = { ["EN"] = "Swing at your opponents 200 times"; }; </v>
      </c>
      <c r="BG104" t="str">
        <f t="shared" si="140"/>
        <v xml:space="preserve">["TITLE"] = { ["EN"] = "Clubber"; }; </v>
      </c>
      <c r="BH104" t="str">
        <f t="shared" si="141"/>
        <v/>
      </c>
      <c r="BI104" t="str">
        <f t="shared" si="142"/>
        <v/>
      </c>
      <c r="BJ104" t="str">
        <f t="shared" si="144"/>
        <v>};</v>
      </c>
    </row>
    <row r="105" spans="1:62" x14ac:dyDescent="0.25">
      <c r="A105">
        <v>1879162042</v>
      </c>
      <c r="B105">
        <v>88</v>
      </c>
      <c r="C105" t="s">
        <v>863</v>
      </c>
      <c r="D105" t="s">
        <v>24</v>
      </c>
      <c r="E105" t="s">
        <v>912</v>
      </c>
      <c r="M105" t="s">
        <v>938</v>
      </c>
      <c r="Q105" t="s">
        <v>1655</v>
      </c>
      <c r="R105" t="s">
        <v>937</v>
      </c>
      <c r="S105">
        <v>0</v>
      </c>
      <c r="X105" t="str">
        <f t="shared" si="113"/>
        <v>[104] = {["ID"] = 1879162042; }; -- Why Your Head Hurts (Anniversary Celebration)</v>
      </c>
      <c r="Y105" s="1" t="str">
        <f t="shared" si="112"/>
        <v>[104] = {["ID"] = 1879162042; ["SAVE_INDEX"] =  88; ["TYPE"] = 12;                       ["SUBTYPE"] =   0;                                   ["VXP"] =    0; ["LP"] =  0; ["REP"] =     0; ["FACTION"] =  1; ["TIER"] = 0;                                        ["NAME"] = { ["EN"] = "Why Your Head Hurts"; }; ["LORE"] = { ["EN"] = "You have been roundly knocked about by your opponents."; }; ["SUMMARY"] = { ["EN"] = "Successfully complete the Mightiest Blow -- Expert quest 25 times"; }; ["TITLE"] = { ["EN"] = "Battered, Bruised, and Contused"; }; };</v>
      </c>
      <c r="Z105">
        <f t="shared" si="143"/>
        <v>104</v>
      </c>
      <c r="AA105" t="str">
        <f t="shared" si="114"/>
        <v>[104] = {</v>
      </c>
      <c r="AB105" t="str">
        <f t="shared" si="115"/>
        <v xml:space="preserve">["ID"] = 1879162042; </v>
      </c>
      <c r="AC105" t="str">
        <f t="shared" si="116"/>
        <v xml:space="preserve">["ID"] = 1879162042; </v>
      </c>
      <c r="AD105" t="str">
        <f t="shared" si="117"/>
        <v/>
      </c>
      <c r="AE105" t="str">
        <f t="shared" si="118"/>
        <v xml:space="preserve"> (Anniversary Celebration)</v>
      </c>
      <c r="AF105" s="1" t="str">
        <f t="shared" si="119"/>
        <v xml:space="preserve">["SAVE_INDEX"] =  88; </v>
      </c>
      <c r="AG105">
        <f>VLOOKUP(D105,Type!A$2:B$16,2,FALSE)</f>
        <v>12</v>
      </c>
      <c r="AH105" t="str">
        <f t="shared" si="120"/>
        <v xml:space="preserve">["TYPE"] = 12; </v>
      </c>
      <c r="AI105" t="str">
        <f t="shared" si="121"/>
        <v xml:space="preserve">                      </v>
      </c>
      <c r="AJ105" t="str">
        <f>IF(AND(F105="Class",NOT(ISBLANK(E105))),VLOOKUP(E105,Class!A$1:B$12,2,FALSE),"")</f>
        <v/>
      </c>
      <c r="AK105" t="str">
        <f>IF(AND(F105="Vocation",NOT(ISBLANK(E105))),VLOOKUP(E105,Vocation!A$1:B$8,2,FALSE),"")</f>
        <v/>
      </c>
      <c r="AL105" t="str">
        <f>IF(AND(F105="Race",NOT(ISBLANK(E105))),VLOOKUP(E105,Race!A$1:B$9,2,),"")</f>
        <v/>
      </c>
      <c r="AM105" t="str">
        <f t="shared" si="122"/>
        <v xml:space="preserve">  0</v>
      </c>
      <c r="AN105" t="str">
        <f t="shared" si="123"/>
        <v xml:space="preserve">["SUBTYPE"] =   0; </v>
      </c>
      <c r="AO105" t="str">
        <f>IF(NOT(ISBLANK(G105)),VLOOKUP(G105,Type!D$2:E$6,2,FALSE),"")</f>
        <v/>
      </c>
      <c r="AP105" t="str">
        <f t="shared" si="124"/>
        <v xml:space="preserve">            </v>
      </c>
      <c r="AQ105" t="str">
        <f t="shared" si="125"/>
        <v xml:space="preserve">                      </v>
      </c>
      <c r="AR105" t="str">
        <f t="shared" si="126"/>
        <v/>
      </c>
      <c r="AS105" t="str">
        <f t="shared" si="127"/>
        <v>0</v>
      </c>
      <c r="AT105" t="str">
        <f t="shared" si="128"/>
        <v xml:space="preserve">["VXP"] =    0; </v>
      </c>
      <c r="AU105" t="str">
        <f t="shared" si="129"/>
        <v>0</v>
      </c>
      <c r="AV105" t="str">
        <f t="shared" si="130"/>
        <v xml:space="preserve">["LP"] =  0; </v>
      </c>
      <c r="AW105" t="str">
        <f t="shared" si="131"/>
        <v>0</v>
      </c>
      <c r="AX105" t="str">
        <f t="shared" si="132"/>
        <v xml:space="preserve">["REP"] =     0; </v>
      </c>
      <c r="AY105">
        <f>IF(LEN(P105)&gt;0,VLOOKUP(P105,Faction!A$2:B$77,2,FALSE),1)</f>
        <v>1</v>
      </c>
      <c r="AZ105" t="str">
        <f t="shared" si="133"/>
        <v xml:space="preserve">["FACTION"] =  1; </v>
      </c>
      <c r="BA105" t="str">
        <f t="shared" si="134"/>
        <v xml:space="preserve">["TIER"] = 0; </v>
      </c>
      <c r="BB105" t="str">
        <f t="shared" si="135"/>
        <v xml:space="preserve">                     </v>
      </c>
      <c r="BC105" t="str">
        <f t="shared" si="136"/>
        <v xml:space="preserve">                  </v>
      </c>
      <c r="BD105" t="str">
        <f t="shared" si="137"/>
        <v xml:space="preserve">["NAME"] = { ["EN"] = "Why Your Head Hurts"; }; </v>
      </c>
      <c r="BE105" t="str">
        <f t="shared" si="138"/>
        <v xml:space="preserve">["LORE"] = { ["EN"] = "You have been roundly knocked about by your opponents."; }; </v>
      </c>
      <c r="BF105" t="str">
        <f t="shared" si="139"/>
        <v xml:space="preserve">["SUMMARY"] = { ["EN"] = "Successfully complete the Mightiest Blow -- Expert quest 25 times"; }; </v>
      </c>
      <c r="BG105" t="str">
        <f t="shared" si="140"/>
        <v xml:space="preserve">["TITLE"] = { ["EN"] = "Battered, Bruised, and Contused"; }; </v>
      </c>
      <c r="BH105" t="str">
        <f t="shared" si="141"/>
        <v/>
      </c>
      <c r="BI105" t="str">
        <f t="shared" si="142"/>
        <v/>
      </c>
      <c r="BJ105" t="str">
        <f t="shared" si="144"/>
        <v>};</v>
      </c>
    </row>
    <row r="106" spans="1:62" x14ac:dyDescent="0.25">
      <c r="A106">
        <v>1879418897</v>
      </c>
      <c r="B106">
        <v>331</v>
      </c>
      <c r="C106" t="s">
        <v>2865</v>
      </c>
      <c r="D106" t="s">
        <v>24</v>
      </c>
      <c r="E106" t="s">
        <v>912</v>
      </c>
      <c r="Q106" t="s">
        <v>2868</v>
      </c>
      <c r="R106" t="s">
        <v>2869</v>
      </c>
      <c r="S106">
        <v>0</v>
      </c>
      <c r="X106" t="str">
        <f t="shared" si="113"/>
        <v>[105] = {["ID"] = 1879418897; }; -- Consume Consumables: Simple Carrying Torches (Anniversary Celebration)</v>
      </c>
      <c r="Y106" s="1" t="str">
        <f t="shared" si="112"/>
        <v>[105] = {["ID"] = 1879418897; ["SAVE_INDEX"] = 331; ["TYPE"] = 12;                       ["SUBTYPE"] =   0;                                   ["VXP"] =    0; ["LP"] =  0; ["REP"] =     0; ["FACTION"] =  1; ["TIER"] = 0;                                        ["NAME"] = { ["EN"] = "Consume Consumables: Simple Carrying Torches"; }; ["LORE"] = { ["EN"] = "Simple carrying torches can be acquired during the Anniversary event. You should use simple carrying torches many times to accomplish this deed."; }; ["SUMMARY"] = { ["EN"] = "Use simple carrying torches 150 times"; }; };</v>
      </c>
      <c r="Z106">
        <f t="shared" si="143"/>
        <v>105</v>
      </c>
      <c r="AA106" t="str">
        <f t="shared" si="114"/>
        <v>[105] = {</v>
      </c>
      <c r="AB106" t="str">
        <f t="shared" si="115"/>
        <v xml:space="preserve">["ID"] = 1879418897; </v>
      </c>
      <c r="AC106" t="str">
        <f t="shared" si="116"/>
        <v xml:space="preserve">["ID"] = 1879418897; </v>
      </c>
      <c r="AD106" t="str">
        <f t="shared" si="117"/>
        <v/>
      </c>
      <c r="AE106" t="str">
        <f t="shared" si="118"/>
        <v xml:space="preserve"> (Anniversary Celebration)</v>
      </c>
      <c r="AF106" s="1" t="str">
        <f t="shared" si="119"/>
        <v xml:space="preserve">["SAVE_INDEX"] = 331; </v>
      </c>
      <c r="AG106">
        <f>VLOOKUP(D106,Type!A$2:B$16,2,FALSE)</f>
        <v>12</v>
      </c>
      <c r="AH106" t="str">
        <f t="shared" si="120"/>
        <v xml:space="preserve">["TYPE"] = 12; </v>
      </c>
      <c r="AI106" t="str">
        <f t="shared" si="121"/>
        <v xml:space="preserve">                      </v>
      </c>
      <c r="AJ106" t="str">
        <f>IF(AND(F106="Class",NOT(ISBLANK(E106))),VLOOKUP(E106,Class!A$1:B$12,2,FALSE),"")</f>
        <v/>
      </c>
      <c r="AK106" t="str">
        <f>IF(AND(F106="Vocation",NOT(ISBLANK(E106))),VLOOKUP(E106,Vocation!A$1:B$8,2,FALSE),"")</f>
        <v/>
      </c>
      <c r="AL106" t="str">
        <f>IF(AND(F106="Race",NOT(ISBLANK(E106))),VLOOKUP(E106,Race!A$1:B$9,2,),"")</f>
        <v/>
      </c>
      <c r="AM106" t="str">
        <f t="shared" si="122"/>
        <v xml:space="preserve">  0</v>
      </c>
      <c r="AN106" t="str">
        <f t="shared" si="123"/>
        <v xml:space="preserve">["SUBTYPE"] =   0; </v>
      </c>
      <c r="AO106" t="str">
        <f>IF(NOT(ISBLANK(G106)),VLOOKUP(G106,Type!D$2:E$6,2,FALSE),"")</f>
        <v/>
      </c>
      <c r="AP106" t="str">
        <f t="shared" si="124"/>
        <v xml:space="preserve">            </v>
      </c>
      <c r="AQ106" t="str">
        <f t="shared" si="125"/>
        <v xml:space="preserve">                      </v>
      </c>
      <c r="AR106" t="str">
        <f t="shared" si="126"/>
        <v/>
      </c>
      <c r="AS106" t="str">
        <f t="shared" si="127"/>
        <v>0</v>
      </c>
      <c r="AT106" t="str">
        <f t="shared" si="128"/>
        <v xml:space="preserve">["VXP"] =    0; </v>
      </c>
      <c r="AU106" t="str">
        <f t="shared" si="129"/>
        <v>0</v>
      </c>
      <c r="AV106" t="str">
        <f t="shared" si="130"/>
        <v xml:space="preserve">["LP"] =  0; </v>
      </c>
      <c r="AW106" t="str">
        <f t="shared" si="131"/>
        <v>0</v>
      </c>
      <c r="AX106" t="str">
        <f t="shared" si="132"/>
        <v xml:space="preserve">["REP"] =     0; </v>
      </c>
      <c r="AY106">
        <f>IF(LEN(P106)&gt;0,VLOOKUP(P106,Faction!A$2:B$77,2,FALSE),1)</f>
        <v>1</v>
      </c>
      <c r="AZ106" t="str">
        <f t="shared" si="133"/>
        <v xml:space="preserve">["FACTION"] =  1; </v>
      </c>
      <c r="BA106" t="str">
        <f t="shared" si="134"/>
        <v xml:space="preserve">["TIER"] = 0; </v>
      </c>
      <c r="BB106" t="str">
        <f t="shared" si="135"/>
        <v xml:space="preserve">                     </v>
      </c>
      <c r="BC106" t="str">
        <f t="shared" si="136"/>
        <v xml:space="preserve">                  </v>
      </c>
      <c r="BD106" t="str">
        <f t="shared" si="137"/>
        <v xml:space="preserve">["NAME"] = { ["EN"] = "Consume Consumables: Simple Carrying Torches"; }; </v>
      </c>
      <c r="BE106" t="str">
        <f t="shared" si="138"/>
        <v xml:space="preserve">["LORE"] = { ["EN"] = "Simple carrying torches can be acquired during the Anniversary event. You should use simple carrying torches many times to accomplish this deed."; }; </v>
      </c>
      <c r="BF106" t="str">
        <f t="shared" si="139"/>
        <v xml:space="preserve">["SUMMARY"] = { ["EN"] = "Use simple carrying torches 150 times"; }; </v>
      </c>
      <c r="BG106" t="str">
        <f t="shared" si="140"/>
        <v/>
      </c>
      <c r="BH106" t="str">
        <f t="shared" si="141"/>
        <v/>
      </c>
      <c r="BI106" t="str">
        <f t="shared" si="142"/>
        <v/>
      </c>
      <c r="BJ106" t="str">
        <f t="shared" si="144"/>
        <v>};</v>
      </c>
    </row>
    <row r="107" spans="1:62" x14ac:dyDescent="0.25">
      <c r="A107">
        <v>1879418901</v>
      </c>
      <c r="B107">
        <v>332</v>
      </c>
      <c r="C107" t="s">
        <v>2866</v>
      </c>
      <c r="D107" t="s">
        <v>24</v>
      </c>
      <c r="E107" t="s">
        <v>912</v>
      </c>
      <c r="Q107" t="s">
        <v>2867</v>
      </c>
      <c r="R107" t="s">
        <v>2870</v>
      </c>
      <c r="S107">
        <v>0</v>
      </c>
      <c r="X107" t="str">
        <f t="shared" si="113"/>
        <v>[106] = {["ID"] = 1879418901; }; -- Consume Consumables: Finely Wrought Carrying Torches (Anniversary Celebration)</v>
      </c>
      <c r="Y107" s="1" t="str">
        <f t="shared" si="112"/>
        <v>[106] = {["ID"] = 1879418901; ["SAVE_INDEX"] = 332; ["TYPE"] = 12;                       ["SUBTYPE"] =   0;                                   ["VXP"] =    0; ["LP"] =  0; ["REP"] =     0; ["FACTION"] =  1; ["TIER"] = 0;                                        ["NAME"] = { ["EN"] = "Consume Consumables: Finely Wrought Carrying Torches"; }; ["LORE"] = { ["EN"] = "Finely wrought carrying torches can be acquired during the Anniversary event. You should use finely wrought carrying torches many times to accomplish this deed."; }; ["SUMMARY"] = { ["EN"] = "Use finely wrought carrying torches 150 times"; }; };</v>
      </c>
      <c r="Z107">
        <f t="shared" si="143"/>
        <v>106</v>
      </c>
      <c r="AA107" t="str">
        <f t="shared" si="114"/>
        <v>[106] = {</v>
      </c>
      <c r="AB107" t="str">
        <f t="shared" si="115"/>
        <v xml:space="preserve">["ID"] = 1879418901; </v>
      </c>
      <c r="AC107" t="str">
        <f t="shared" si="116"/>
        <v xml:space="preserve">["ID"] = 1879418901; </v>
      </c>
      <c r="AD107" t="str">
        <f t="shared" si="117"/>
        <v/>
      </c>
      <c r="AE107" t="str">
        <f t="shared" si="118"/>
        <v xml:space="preserve"> (Anniversary Celebration)</v>
      </c>
      <c r="AF107" s="1" t="str">
        <f t="shared" si="119"/>
        <v xml:space="preserve">["SAVE_INDEX"] = 332; </v>
      </c>
      <c r="AG107">
        <f>VLOOKUP(D107,Type!A$2:B$16,2,FALSE)</f>
        <v>12</v>
      </c>
      <c r="AH107" t="str">
        <f t="shared" si="120"/>
        <v xml:space="preserve">["TYPE"] = 12; </v>
      </c>
      <c r="AI107" t="str">
        <f t="shared" si="121"/>
        <v xml:space="preserve">                      </v>
      </c>
      <c r="AJ107" t="str">
        <f>IF(AND(F107="Class",NOT(ISBLANK(E107))),VLOOKUP(E107,Class!A$1:B$12,2,FALSE),"")</f>
        <v/>
      </c>
      <c r="AK107" t="str">
        <f>IF(AND(F107="Vocation",NOT(ISBLANK(E107))),VLOOKUP(E107,Vocation!A$1:B$8,2,FALSE),"")</f>
        <v/>
      </c>
      <c r="AL107" t="str">
        <f>IF(AND(F107="Race",NOT(ISBLANK(E107))),VLOOKUP(E107,Race!A$1:B$9,2,),"")</f>
        <v/>
      </c>
      <c r="AM107" t="str">
        <f t="shared" si="122"/>
        <v xml:space="preserve">  0</v>
      </c>
      <c r="AN107" t="str">
        <f t="shared" si="123"/>
        <v xml:space="preserve">["SUBTYPE"] =   0; </v>
      </c>
      <c r="AO107" t="str">
        <f>IF(NOT(ISBLANK(G107)),VLOOKUP(G107,Type!D$2:E$6,2,FALSE),"")</f>
        <v/>
      </c>
      <c r="AP107" t="str">
        <f t="shared" si="124"/>
        <v xml:space="preserve">            </v>
      </c>
      <c r="AQ107" t="str">
        <f t="shared" si="125"/>
        <v xml:space="preserve">                      </v>
      </c>
      <c r="AR107" t="str">
        <f t="shared" si="126"/>
        <v/>
      </c>
      <c r="AS107" t="str">
        <f t="shared" si="127"/>
        <v>0</v>
      </c>
      <c r="AT107" t="str">
        <f t="shared" si="128"/>
        <v xml:space="preserve">["VXP"] =    0; </v>
      </c>
      <c r="AU107" t="str">
        <f t="shared" si="129"/>
        <v>0</v>
      </c>
      <c r="AV107" t="str">
        <f t="shared" si="130"/>
        <v xml:space="preserve">["LP"] =  0; </v>
      </c>
      <c r="AW107" t="str">
        <f t="shared" si="131"/>
        <v>0</v>
      </c>
      <c r="AX107" t="str">
        <f t="shared" si="132"/>
        <v xml:space="preserve">["REP"] =     0; </v>
      </c>
      <c r="AY107">
        <f>IF(LEN(P107)&gt;0,VLOOKUP(P107,Faction!A$2:B$77,2,FALSE),1)</f>
        <v>1</v>
      </c>
      <c r="AZ107" t="str">
        <f t="shared" si="133"/>
        <v xml:space="preserve">["FACTION"] =  1; </v>
      </c>
      <c r="BA107" t="str">
        <f t="shared" si="134"/>
        <v xml:space="preserve">["TIER"] = 0; </v>
      </c>
      <c r="BB107" t="str">
        <f t="shared" si="135"/>
        <v xml:space="preserve">                     </v>
      </c>
      <c r="BC107" t="str">
        <f t="shared" si="136"/>
        <v xml:space="preserve">                  </v>
      </c>
      <c r="BD107" t="str">
        <f t="shared" si="137"/>
        <v xml:space="preserve">["NAME"] = { ["EN"] = "Consume Consumables: Finely Wrought Carrying Torches"; }; </v>
      </c>
      <c r="BE107" t="str">
        <f t="shared" si="138"/>
        <v xml:space="preserve">["LORE"] = { ["EN"] = "Finely wrought carrying torches can be acquired during the Anniversary event. You should use finely wrought carrying torches many times to accomplish this deed."; }; </v>
      </c>
      <c r="BF107" t="str">
        <f t="shared" si="139"/>
        <v xml:space="preserve">["SUMMARY"] = { ["EN"] = "Use finely wrought carrying torches 150 times"; }; </v>
      </c>
      <c r="BG107" t="str">
        <f t="shared" si="140"/>
        <v/>
      </c>
      <c r="BH107" t="str">
        <f t="shared" si="141"/>
        <v/>
      </c>
      <c r="BI107" t="str">
        <f t="shared" si="142"/>
        <v/>
      </c>
      <c r="BJ107" t="str">
        <f t="shared" si="144"/>
        <v>};</v>
      </c>
    </row>
    <row r="108" spans="1:62" x14ac:dyDescent="0.25">
      <c r="C108" s="3" t="s">
        <v>3401</v>
      </c>
      <c r="D108" s="2" t="s">
        <v>812</v>
      </c>
      <c r="V108">
        <v>132</v>
      </c>
      <c r="X108" t="str">
        <f t="shared" si="113"/>
        <v>[107] = {["CAT_ID"] = 132; }; -- - A Flurry of Fireworks -</v>
      </c>
      <c r="Y108" s="1" t="str">
        <f t="shared" si="112"/>
        <v>[107] = {                                           ["TYPE"] = 14;                       ["SUBTYPE"] =   0;                                   ["VXP"] =    0; ["LP"] =  0; ["REP"] =     0; ["FACTION"] =  1; ["TIER"] = 0;                                        ["NAME"] = { ["EN"] = "- A Flurry of Fireworks -"; }; };</v>
      </c>
      <c r="Z108">
        <f t="shared" si="143"/>
        <v>107</v>
      </c>
      <c r="AA108" t="str">
        <f t="shared" si="114"/>
        <v>[107] = {</v>
      </c>
      <c r="AB108" t="str">
        <f t="shared" si="115"/>
        <v xml:space="preserve">                     </v>
      </c>
      <c r="AC108" t="str">
        <f t="shared" si="116"/>
        <v/>
      </c>
      <c r="AD108" t="str">
        <f t="shared" si="117"/>
        <v xml:space="preserve">["CAT_ID"] = 132; </v>
      </c>
      <c r="AE108" t="str">
        <f t="shared" si="118"/>
        <v/>
      </c>
      <c r="AF108" s="1" t="str">
        <f t="shared" si="119"/>
        <v xml:space="preserve">                      </v>
      </c>
      <c r="AG108">
        <f>VLOOKUP(D108,Type!A$2:B$16,2,FALSE)</f>
        <v>14</v>
      </c>
      <c r="AH108" t="str">
        <f t="shared" si="120"/>
        <v xml:space="preserve">["TYPE"] = 14; </v>
      </c>
      <c r="AI108" t="str">
        <f t="shared" si="121"/>
        <v xml:space="preserve">                      </v>
      </c>
      <c r="AJ108" t="str">
        <f>IF(AND(F108="Class",NOT(ISBLANK(E108))),VLOOKUP(E108,Class!A$1:B$12,2,FALSE),"")</f>
        <v/>
      </c>
      <c r="AK108" t="str">
        <f>IF(AND(F108="Vocation",NOT(ISBLANK(E108))),VLOOKUP(E108,Vocation!A$1:B$8,2,FALSE),"")</f>
        <v/>
      </c>
      <c r="AL108" t="str">
        <f>IF(AND(F108="Race",NOT(ISBLANK(E108))),VLOOKUP(E108,Race!A$1:B$9,2,),"")</f>
        <v/>
      </c>
      <c r="AM108" t="str">
        <f t="shared" si="122"/>
        <v xml:space="preserve">  0</v>
      </c>
      <c r="AN108" t="str">
        <f t="shared" si="123"/>
        <v xml:space="preserve">["SUBTYPE"] =   0; </v>
      </c>
      <c r="AO108" t="str">
        <f>IF(NOT(ISBLANK(G108)),VLOOKUP(G108,Type!D$2:E$6,2,FALSE),"")</f>
        <v/>
      </c>
      <c r="AP108" t="str">
        <f t="shared" si="124"/>
        <v xml:space="preserve">            </v>
      </c>
      <c r="AQ108" t="str">
        <f t="shared" si="125"/>
        <v xml:space="preserve">                      </v>
      </c>
      <c r="AR108" t="str">
        <f t="shared" si="126"/>
        <v/>
      </c>
      <c r="AS108" t="str">
        <f t="shared" si="127"/>
        <v>0</v>
      </c>
      <c r="AT108" t="str">
        <f t="shared" si="128"/>
        <v xml:space="preserve">["VXP"] =    0; </v>
      </c>
      <c r="AU108" t="str">
        <f t="shared" si="129"/>
        <v>0</v>
      </c>
      <c r="AV108" t="str">
        <f t="shared" si="130"/>
        <v xml:space="preserve">["LP"] =  0; </v>
      </c>
      <c r="AW108" t="str">
        <f t="shared" si="131"/>
        <v>0</v>
      </c>
      <c r="AX108" t="str">
        <f t="shared" si="132"/>
        <v xml:space="preserve">["REP"] =     0; </v>
      </c>
      <c r="AY108">
        <f>IF(LEN(P108)&gt;0,VLOOKUP(P108,Faction!A$2:B$77,2,FALSE),1)</f>
        <v>1</v>
      </c>
      <c r="AZ108" t="str">
        <f t="shared" si="133"/>
        <v xml:space="preserve">["FACTION"] =  1; </v>
      </c>
      <c r="BA108" t="str">
        <f t="shared" si="134"/>
        <v xml:space="preserve">["TIER"] = 0; </v>
      </c>
      <c r="BB108" t="str">
        <f t="shared" si="135"/>
        <v xml:space="preserve">                     </v>
      </c>
      <c r="BC108" t="str">
        <f t="shared" si="136"/>
        <v xml:space="preserve">                  </v>
      </c>
      <c r="BD108" t="str">
        <f t="shared" si="137"/>
        <v xml:space="preserve">["NAME"] = { ["EN"] = "- A Flurry of Fireworks -"; }; </v>
      </c>
      <c r="BE108" t="str">
        <f t="shared" si="138"/>
        <v/>
      </c>
      <c r="BF108" t="str">
        <f t="shared" si="139"/>
        <v/>
      </c>
      <c r="BG108" t="str">
        <f t="shared" si="140"/>
        <v/>
      </c>
      <c r="BH108" t="str">
        <f t="shared" si="141"/>
        <v/>
      </c>
      <c r="BI108" t="str">
        <f t="shared" si="142"/>
        <v/>
      </c>
      <c r="BJ108" t="str">
        <f t="shared" si="144"/>
        <v>};</v>
      </c>
    </row>
    <row r="109" spans="1:62" x14ac:dyDescent="0.25">
      <c r="A109">
        <v>1879443427</v>
      </c>
      <c r="B109">
        <v>352</v>
      </c>
      <c r="C109" t="s">
        <v>3402</v>
      </c>
      <c r="D109" t="s">
        <v>24</v>
      </c>
      <c r="E109" t="s">
        <v>912</v>
      </c>
      <c r="M109" t="s">
        <v>3535</v>
      </c>
      <c r="Q109" t="s">
        <v>3404</v>
      </c>
      <c r="R109" t="s">
        <v>3403</v>
      </c>
      <c r="S109">
        <v>0</v>
      </c>
      <c r="T109" t="s">
        <v>1691</v>
      </c>
      <c r="X109" t="str">
        <f t="shared" si="113"/>
        <v>[108] = {["ID"] = 1879443427; }; -- Challenge: Short Fuse -- Small Fellowship (Anniversary Celebration)</v>
      </c>
      <c r="Y109" s="1" t="str">
        <f t="shared" si="112"/>
        <v>[108] = {["ID"] = 1879443427; ["SAVE_INDEX"] = 352; ["TYPE"] = 12;                       ["SUBTYPE"] =   0;                                   ["VXP"] =    0; ["LP"] =  0; ["REP"] =     0; ["FACTION"] =  1; ["TIER"] = 0; ["MIN_LVL"] = "CAP";                   ["NAME"] = { ["EN"] = "Challenge: Short Fuse -- Small Fellowship"; }; ["LORE"] = { ["EN"] = "What a perfect evening for a fireworks celebration!"; }; ["SUMMARY"] = { ["EN"] = "Complete 'A Flurry of Fireworks' without letting any fireworks launch early!"; }; ["TITLE"] = { ["EN"] = "Spectacular Sparkler"; }; };</v>
      </c>
      <c r="Z109">
        <f t="shared" si="143"/>
        <v>108</v>
      </c>
      <c r="AA109" t="str">
        <f t="shared" si="114"/>
        <v>[108] = {</v>
      </c>
      <c r="AB109" t="str">
        <f t="shared" si="115"/>
        <v xml:space="preserve">["ID"] = 1879443427; </v>
      </c>
      <c r="AC109" t="str">
        <f t="shared" si="116"/>
        <v xml:space="preserve">["ID"] = 1879443427; </v>
      </c>
      <c r="AD109" t="str">
        <f t="shared" si="117"/>
        <v/>
      </c>
      <c r="AE109" t="str">
        <f t="shared" si="118"/>
        <v xml:space="preserve"> (Anniversary Celebration)</v>
      </c>
      <c r="AF109" s="1" t="str">
        <f t="shared" si="119"/>
        <v xml:space="preserve">["SAVE_INDEX"] = 352; </v>
      </c>
      <c r="AG109">
        <f>VLOOKUP(D109,Type!A$2:B$16,2,FALSE)</f>
        <v>12</v>
      </c>
      <c r="AH109" t="str">
        <f t="shared" si="120"/>
        <v xml:space="preserve">["TYPE"] = 12; </v>
      </c>
      <c r="AI109" t="str">
        <f t="shared" si="121"/>
        <v xml:space="preserve">                      </v>
      </c>
      <c r="AJ109" t="str">
        <f>IF(AND(F109="Class",NOT(ISBLANK(E109))),VLOOKUP(E109,Class!A$1:B$12,2,FALSE),"")</f>
        <v/>
      </c>
      <c r="AK109" t="str">
        <f>IF(AND(F109="Vocation",NOT(ISBLANK(E109))),VLOOKUP(E109,Vocation!A$1:B$8,2,FALSE),"")</f>
        <v/>
      </c>
      <c r="AL109" t="str">
        <f>IF(AND(F109="Race",NOT(ISBLANK(E109))),VLOOKUP(E109,Race!A$1:B$9,2,),"")</f>
        <v/>
      </c>
      <c r="AM109" t="str">
        <f t="shared" si="122"/>
        <v xml:space="preserve">  0</v>
      </c>
      <c r="AN109" t="str">
        <f t="shared" si="123"/>
        <v xml:space="preserve">["SUBTYPE"] =   0; </v>
      </c>
      <c r="AO109" t="str">
        <f>IF(NOT(ISBLANK(G109)),VLOOKUP(G109,Type!D$2:E$6,2,FALSE),"")</f>
        <v/>
      </c>
      <c r="AP109" t="str">
        <f t="shared" si="124"/>
        <v xml:space="preserve">            </v>
      </c>
      <c r="AQ109" t="str">
        <f t="shared" si="125"/>
        <v xml:space="preserve">                      </v>
      </c>
      <c r="AR109" t="str">
        <f t="shared" si="126"/>
        <v/>
      </c>
      <c r="AS109" t="str">
        <f t="shared" si="127"/>
        <v>0</v>
      </c>
      <c r="AT109" t="str">
        <f t="shared" si="128"/>
        <v xml:space="preserve">["VXP"] =    0; </v>
      </c>
      <c r="AU109" t="str">
        <f t="shared" si="129"/>
        <v>0</v>
      </c>
      <c r="AV109" t="str">
        <f t="shared" si="130"/>
        <v xml:space="preserve">["LP"] =  0; </v>
      </c>
      <c r="AW109" t="str">
        <f t="shared" si="131"/>
        <v>0</v>
      </c>
      <c r="AX109" t="str">
        <f t="shared" si="132"/>
        <v xml:space="preserve">["REP"] =     0; </v>
      </c>
      <c r="AY109">
        <f>IF(LEN(P109)&gt;0,VLOOKUP(P109,Faction!A$2:B$77,2,FALSE),1)</f>
        <v>1</v>
      </c>
      <c r="AZ109" t="str">
        <f t="shared" si="133"/>
        <v xml:space="preserve">["FACTION"] =  1; </v>
      </c>
      <c r="BA109" t="str">
        <f t="shared" si="134"/>
        <v xml:space="preserve">["TIER"] = 0; </v>
      </c>
      <c r="BB109" t="str">
        <f t="shared" si="135"/>
        <v xml:space="preserve">["MIN_LVL"] = "CAP"; </v>
      </c>
      <c r="BC109" t="str">
        <f t="shared" si="136"/>
        <v xml:space="preserve">                  </v>
      </c>
      <c r="BD109" t="str">
        <f t="shared" si="137"/>
        <v xml:space="preserve">["NAME"] = { ["EN"] = "Challenge: Short Fuse -- Small Fellowship"; }; </v>
      </c>
      <c r="BE109" t="str">
        <f t="shared" si="138"/>
        <v xml:space="preserve">["LORE"] = { ["EN"] = "What a perfect evening for a fireworks celebration!"; }; </v>
      </c>
      <c r="BF109" t="str">
        <f t="shared" si="139"/>
        <v xml:space="preserve">["SUMMARY"] = { ["EN"] = "Complete 'A Flurry of Fireworks' without letting any fireworks launch early!"; }; </v>
      </c>
      <c r="BG109" t="str">
        <f t="shared" si="140"/>
        <v xml:space="preserve">["TITLE"] = { ["EN"] = "Spectacular Sparkler"; }; </v>
      </c>
      <c r="BH109" t="str">
        <f t="shared" si="141"/>
        <v/>
      </c>
      <c r="BI109" t="str">
        <f t="shared" si="142"/>
        <v/>
      </c>
      <c r="BJ109" t="str">
        <f t="shared" si="144"/>
        <v>};</v>
      </c>
    </row>
    <row r="110" spans="1:62" x14ac:dyDescent="0.25">
      <c r="A110">
        <v>1879443428</v>
      </c>
      <c r="B110">
        <v>353</v>
      </c>
      <c r="C110" t="s">
        <v>3405</v>
      </c>
      <c r="D110" t="s">
        <v>24</v>
      </c>
      <c r="E110" t="s">
        <v>912</v>
      </c>
      <c r="M110" t="s">
        <v>3406</v>
      </c>
      <c r="Q110" t="s">
        <v>3404</v>
      </c>
      <c r="R110" t="s">
        <v>3403</v>
      </c>
      <c r="T110" t="s">
        <v>1691</v>
      </c>
      <c r="X110" t="str">
        <f t="shared" si="113"/>
        <v>[109] = {["ID"] = 1879443428; }; -- Challenge: Short Fuse -- Fellowship (Anniversary Celebration)</v>
      </c>
      <c r="Y110" s="1" t="str">
        <f t="shared" si="112"/>
        <v>[109] = {["ID"] = 1879443428; ["SAVE_INDEX"] = 353; ["TYPE"] = 12;                       ["SUBTYPE"] =   0;                                   ["VXP"] =    0; ["LP"] =  0; ["REP"] =     0; ["FACTION"] =  1; ["TIER"] = 0; ["MIN_LVL"] = "CAP";                   ["NAME"] = { ["EN"] = "Challenge: Short Fuse -- Fellowship"; }; ["LORE"] = { ["EN"] = "What a perfect evening for a fireworks celebration!"; }; ["SUMMARY"] = { ["EN"] = "Complete 'A Flurry of Fireworks' without letting any fireworks launch early!"; }; ["TITLE"] = { ["EN"] = "Exquisite Exploder"; }; };</v>
      </c>
      <c r="Z110">
        <f t="shared" si="143"/>
        <v>109</v>
      </c>
      <c r="AA110" t="str">
        <f t="shared" si="114"/>
        <v>[109] = {</v>
      </c>
      <c r="AB110" t="str">
        <f t="shared" si="115"/>
        <v xml:space="preserve">["ID"] = 1879443428; </v>
      </c>
      <c r="AC110" t="str">
        <f t="shared" si="116"/>
        <v xml:space="preserve">["ID"] = 1879443428; </v>
      </c>
      <c r="AD110" t="str">
        <f t="shared" si="117"/>
        <v/>
      </c>
      <c r="AE110" t="str">
        <f t="shared" si="118"/>
        <v xml:space="preserve"> (Anniversary Celebration)</v>
      </c>
      <c r="AF110" s="1" t="str">
        <f t="shared" si="119"/>
        <v xml:space="preserve">["SAVE_INDEX"] = 353; </v>
      </c>
      <c r="AG110">
        <f>VLOOKUP(D110,Type!A$2:B$16,2,FALSE)</f>
        <v>12</v>
      </c>
      <c r="AH110" t="str">
        <f t="shared" si="120"/>
        <v xml:space="preserve">["TYPE"] = 12; </v>
      </c>
      <c r="AI110" t="str">
        <f t="shared" si="121"/>
        <v xml:space="preserve">                      </v>
      </c>
      <c r="AJ110" t="str">
        <f>IF(AND(F110="Class",NOT(ISBLANK(E110))),VLOOKUP(E110,Class!A$1:B$12,2,FALSE),"")</f>
        <v/>
      </c>
      <c r="AK110" t="str">
        <f>IF(AND(F110="Vocation",NOT(ISBLANK(E110))),VLOOKUP(E110,Vocation!A$1:B$8,2,FALSE),"")</f>
        <v/>
      </c>
      <c r="AL110" t="str">
        <f>IF(AND(F110="Race",NOT(ISBLANK(E110))),VLOOKUP(E110,Race!A$1:B$9,2,),"")</f>
        <v/>
      </c>
      <c r="AM110" t="str">
        <f t="shared" si="122"/>
        <v xml:space="preserve">  0</v>
      </c>
      <c r="AN110" t="str">
        <f t="shared" si="123"/>
        <v xml:space="preserve">["SUBTYPE"] =   0; </v>
      </c>
      <c r="AO110" t="str">
        <f>IF(NOT(ISBLANK(G110)),VLOOKUP(G110,Type!D$2:E$6,2,FALSE),"")</f>
        <v/>
      </c>
      <c r="AP110" t="str">
        <f t="shared" si="124"/>
        <v xml:space="preserve">            </v>
      </c>
      <c r="AQ110" t="str">
        <f t="shared" si="125"/>
        <v xml:space="preserve">                      </v>
      </c>
      <c r="AR110" t="str">
        <f t="shared" si="126"/>
        <v/>
      </c>
      <c r="AS110" t="str">
        <f t="shared" si="127"/>
        <v>0</v>
      </c>
      <c r="AT110" t="str">
        <f t="shared" si="128"/>
        <v xml:space="preserve">["VXP"] =    0; </v>
      </c>
      <c r="AU110" t="str">
        <f t="shared" si="129"/>
        <v>0</v>
      </c>
      <c r="AV110" t="str">
        <f t="shared" si="130"/>
        <v xml:space="preserve">["LP"] =  0; </v>
      </c>
      <c r="AW110" t="str">
        <f t="shared" si="131"/>
        <v>0</v>
      </c>
      <c r="AX110" t="str">
        <f t="shared" si="132"/>
        <v xml:space="preserve">["REP"] =     0; </v>
      </c>
      <c r="AY110">
        <f>IF(LEN(P110)&gt;0,VLOOKUP(P110,Faction!A$2:B$77,2,FALSE),1)</f>
        <v>1</v>
      </c>
      <c r="AZ110" t="str">
        <f t="shared" si="133"/>
        <v xml:space="preserve">["FACTION"] =  1; </v>
      </c>
      <c r="BA110" t="str">
        <f t="shared" si="134"/>
        <v xml:space="preserve">["TIER"] = 0; </v>
      </c>
      <c r="BB110" t="str">
        <f t="shared" si="135"/>
        <v xml:space="preserve">["MIN_LVL"] = "CAP"; </v>
      </c>
      <c r="BC110" t="str">
        <f t="shared" si="136"/>
        <v xml:space="preserve">                  </v>
      </c>
      <c r="BD110" t="str">
        <f t="shared" si="137"/>
        <v xml:space="preserve">["NAME"] = { ["EN"] = "Challenge: Short Fuse -- Fellowship"; }; </v>
      </c>
      <c r="BE110" t="str">
        <f t="shared" si="138"/>
        <v xml:space="preserve">["LORE"] = { ["EN"] = "What a perfect evening for a fireworks celebration!"; }; </v>
      </c>
      <c r="BF110" t="str">
        <f t="shared" si="139"/>
        <v xml:space="preserve">["SUMMARY"] = { ["EN"] = "Complete 'A Flurry of Fireworks' without letting any fireworks launch early!"; }; </v>
      </c>
      <c r="BG110" t="str">
        <f t="shared" si="140"/>
        <v xml:space="preserve">["TITLE"] = { ["EN"] = "Exquisite Exploder"; }; </v>
      </c>
      <c r="BH110" t="str">
        <f t="shared" si="141"/>
        <v/>
      </c>
      <c r="BI110" t="str">
        <f t="shared" si="142"/>
        <v/>
      </c>
      <c r="BJ110" t="str">
        <f t="shared" si="144"/>
        <v>};</v>
      </c>
    </row>
    <row r="111" spans="1:62" x14ac:dyDescent="0.25">
      <c r="C111" s="2" t="s">
        <v>941</v>
      </c>
      <c r="D111" s="2" t="s">
        <v>812</v>
      </c>
      <c r="V111">
        <v>133</v>
      </c>
      <c r="X111" t="str">
        <f t="shared" si="113"/>
        <v>[110] = {["CAT_ID"] = 133; }; -- Midsummer Festival</v>
      </c>
      <c r="Y111" s="1" t="str">
        <f t="shared" si="112"/>
        <v>[110] = {                                           ["TYPE"] = 14;                       ["SUBTYPE"] =   0;                                   ["VXP"] =    0; ["LP"] =  0; ["REP"] =     0; ["FACTION"] =  1; ["TIER"] = 0;                                        ["NAME"] = { ["EN"] = "Midsummer Festival"; }; };</v>
      </c>
      <c r="Z111">
        <f t="shared" si="143"/>
        <v>110</v>
      </c>
      <c r="AA111" t="str">
        <f t="shared" si="114"/>
        <v>[110] = {</v>
      </c>
      <c r="AB111" t="str">
        <f t="shared" si="115"/>
        <v xml:space="preserve">                     </v>
      </c>
      <c r="AC111" t="str">
        <f t="shared" si="116"/>
        <v/>
      </c>
      <c r="AD111" t="str">
        <f t="shared" si="117"/>
        <v xml:space="preserve">["CAT_ID"] = 133; </v>
      </c>
      <c r="AE111" t="str">
        <f t="shared" si="118"/>
        <v/>
      </c>
      <c r="AF111" s="1" t="str">
        <f t="shared" si="119"/>
        <v xml:space="preserve">                      </v>
      </c>
      <c r="AG111">
        <f>VLOOKUP(D111,Type!A$2:B$16,2,FALSE)</f>
        <v>14</v>
      </c>
      <c r="AH111" t="str">
        <f t="shared" si="120"/>
        <v xml:space="preserve">["TYPE"] = 14; </v>
      </c>
      <c r="AI111" t="str">
        <f t="shared" si="121"/>
        <v xml:space="preserve">                      </v>
      </c>
      <c r="AJ111" t="str">
        <f>IF(AND(F111="Class",NOT(ISBLANK(E111))),VLOOKUP(E111,Class!A$1:B$12,2,FALSE),"")</f>
        <v/>
      </c>
      <c r="AK111" t="str">
        <f>IF(AND(F111="Vocation",NOT(ISBLANK(E111))),VLOOKUP(E111,Vocation!A$1:B$8,2,FALSE),"")</f>
        <v/>
      </c>
      <c r="AL111" t="str">
        <f>IF(AND(F111="Race",NOT(ISBLANK(E111))),VLOOKUP(E111,Race!A$1:B$9,2,),"")</f>
        <v/>
      </c>
      <c r="AM111" t="str">
        <f t="shared" si="122"/>
        <v xml:space="preserve">  0</v>
      </c>
      <c r="AN111" t="str">
        <f t="shared" si="123"/>
        <v xml:space="preserve">["SUBTYPE"] =   0; </v>
      </c>
      <c r="AO111" t="str">
        <f>IF(NOT(ISBLANK(G111)),VLOOKUP(G111,Type!D$2:E$6,2,FALSE),"")</f>
        <v/>
      </c>
      <c r="AP111" t="str">
        <f t="shared" si="124"/>
        <v xml:space="preserve">            </v>
      </c>
      <c r="AQ111" t="str">
        <f t="shared" si="125"/>
        <v xml:space="preserve">                      </v>
      </c>
      <c r="AR111" t="str">
        <f t="shared" si="126"/>
        <v/>
      </c>
      <c r="AS111" t="str">
        <f t="shared" si="127"/>
        <v>0</v>
      </c>
      <c r="AT111" t="str">
        <f t="shared" si="128"/>
        <v xml:space="preserve">["VXP"] =    0; </v>
      </c>
      <c r="AU111" t="str">
        <f t="shared" si="129"/>
        <v>0</v>
      </c>
      <c r="AV111" t="str">
        <f t="shared" si="130"/>
        <v xml:space="preserve">["LP"] =  0; </v>
      </c>
      <c r="AW111" t="str">
        <f t="shared" si="131"/>
        <v>0</v>
      </c>
      <c r="AX111" t="str">
        <f t="shared" si="132"/>
        <v xml:space="preserve">["REP"] =     0; </v>
      </c>
      <c r="AY111">
        <f>IF(LEN(P111)&gt;0,VLOOKUP(P111,Faction!A$2:B$77,2,FALSE),1)</f>
        <v>1</v>
      </c>
      <c r="AZ111" t="str">
        <f t="shared" si="133"/>
        <v xml:space="preserve">["FACTION"] =  1; </v>
      </c>
      <c r="BA111" t="str">
        <f t="shared" si="134"/>
        <v xml:space="preserve">["TIER"] = 0; </v>
      </c>
      <c r="BB111" t="str">
        <f t="shared" si="135"/>
        <v xml:space="preserve">                     </v>
      </c>
      <c r="BC111" t="str">
        <f t="shared" si="136"/>
        <v xml:space="preserve">                  </v>
      </c>
      <c r="BD111" t="str">
        <f t="shared" si="137"/>
        <v xml:space="preserve">["NAME"] = { ["EN"] = "Midsummer Festival"; }; </v>
      </c>
      <c r="BE111" t="str">
        <f t="shared" si="138"/>
        <v/>
      </c>
      <c r="BF111" t="str">
        <f t="shared" si="139"/>
        <v/>
      </c>
      <c r="BG111" t="str">
        <f t="shared" si="140"/>
        <v/>
      </c>
      <c r="BH111" t="str">
        <f t="shared" si="141"/>
        <v/>
      </c>
      <c r="BI111" t="str">
        <f t="shared" si="142"/>
        <v/>
      </c>
      <c r="BJ111" t="str">
        <f t="shared" si="144"/>
        <v>};</v>
      </c>
    </row>
    <row r="112" spans="1:62" x14ac:dyDescent="0.25">
      <c r="A112">
        <v>1879408587</v>
      </c>
      <c r="B112">
        <v>89</v>
      </c>
      <c r="C112" t="s">
        <v>1082</v>
      </c>
      <c r="D112" t="s">
        <v>24</v>
      </c>
      <c r="E112" t="s">
        <v>941</v>
      </c>
      <c r="M112" t="s">
        <v>1090</v>
      </c>
      <c r="Q112" t="s">
        <v>1089</v>
      </c>
      <c r="R112" t="s">
        <v>2744</v>
      </c>
      <c r="S112">
        <v>0</v>
      </c>
      <c r="T112">
        <v>6</v>
      </c>
      <c r="X112" t="str">
        <f t="shared" si="113"/>
        <v>[111] = {["ID"] = 1879408587; }; -- A Feast of Fellowship (Midsummer Festival)</v>
      </c>
      <c r="Y112" s="1" t="str">
        <f t="shared" si="112"/>
        <v>[111] = {["ID"] = 1879408587; ["SAVE_INDEX"] =  89; ["TYPE"] = 12;                       ["SUBTYPE"] =   0;                                   ["VXP"] =    0; ["LP"] =  0; ["REP"] =     0; ["FACTION"] =  1; ["TIER"] = 0; ["MIN_LVL"] =   "6";                   ["NAME"] = { ["EN"] = "A Feast of Fellowship"; }; ["LORE"] = { ["EN"] = "With the One Ring destroyed and the Enemy undone, the surviving members of the Fellowship of the Ring and their dear friends have gathered in Merethrond for a grand banquet to commemorate the wedding of King Aragorn II Elessar to Queen Arwen Undómiel. NOTE: You must have the repeatable quest 'A Long-awaited Banquet, A Celebration Without End' underway to advance this Deed."; }; ["SUMMARY"] = { ["EN"] = "Complete all A Long-awaited Banquet quests."; }; ["TITLE"] = { ["EN"] = "Banqueteer"; }; };</v>
      </c>
      <c r="Z112">
        <f t="shared" si="143"/>
        <v>111</v>
      </c>
      <c r="AA112" t="str">
        <f t="shared" si="114"/>
        <v>[111] = {</v>
      </c>
      <c r="AB112" t="str">
        <f t="shared" si="115"/>
        <v xml:space="preserve">["ID"] = 1879408587; </v>
      </c>
      <c r="AC112" t="str">
        <f t="shared" si="116"/>
        <v xml:space="preserve">["ID"] = 1879408587; </v>
      </c>
      <c r="AD112" t="str">
        <f t="shared" si="117"/>
        <v/>
      </c>
      <c r="AE112" t="str">
        <f t="shared" si="118"/>
        <v xml:space="preserve"> (Midsummer Festival)</v>
      </c>
      <c r="AF112" s="1" t="str">
        <f t="shared" si="119"/>
        <v xml:space="preserve">["SAVE_INDEX"] =  89; </v>
      </c>
      <c r="AG112">
        <f>VLOOKUP(D112,Type!A$2:B$16,2,FALSE)</f>
        <v>12</v>
      </c>
      <c r="AH112" t="str">
        <f t="shared" si="120"/>
        <v xml:space="preserve">["TYPE"] = 12; </v>
      </c>
      <c r="AI112" t="str">
        <f t="shared" si="121"/>
        <v xml:space="preserve">                      </v>
      </c>
      <c r="AJ112" t="str">
        <f>IF(AND(F112="Class",NOT(ISBLANK(E112))),VLOOKUP(E112,Class!A$1:B$12,2,FALSE),"")</f>
        <v/>
      </c>
      <c r="AK112" t="str">
        <f>IF(AND(F112="Vocation",NOT(ISBLANK(E112))),VLOOKUP(E112,Vocation!A$1:B$8,2,FALSE),"")</f>
        <v/>
      </c>
      <c r="AL112" t="str">
        <f>IF(AND(F112="Race",NOT(ISBLANK(E112))),VLOOKUP(E112,Race!A$1:B$9,2,),"")</f>
        <v/>
      </c>
      <c r="AM112" t="str">
        <f t="shared" si="122"/>
        <v xml:space="preserve">  0</v>
      </c>
      <c r="AN112" t="str">
        <f t="shared" si="123"/>
        <v xml:space="preserve">["SUBTYPE"] =   0; </v>
      </c>
      <c r="AO112" t="str">
        <f>IF(NOT(ISBLANK(G112)),VLOOKUP(G112,Type!D$2:E$6,2,FALSE),"")</f>
        <v/>
      </c>
      <c r="AP112" t="str">
        <f t="shared" si="124"/>
        <v xml:space="preserve">            </v>
      </c>
      <c r="AQ112" t="str">
        <f t="shared" si="125"/>
        <v xml:space="preserve">                      </v>
      </c>
      <c r="AR112" t="str">
        <f t="shared" si="126"/>
        <v/>
      </c>
      <c r="AS112" t="str">
        <f t="shared" si="127"/>
        <v>0</v>
      </c>
      <c r="AT112" t="str">
        <f t="shared" si="128"/>
        <v xml:space="preserve">["VXP"] =    0; </v>
      </c>
      <c r="AU112" t="str">
        <f t="shared" si="129"/>
        <v>0</v>
      </c>
      <c r="AV112" t="str">
        <f t="shared" si="130"/>
        <v xml:space="preserve">["LP"] =  0; </v>
      </c>
      <c r="AW112" t="str">
        <f t="shared" si="131"/>
        <v>0</v>
      </c>
      <c r="AX112" t="str">
        <f t="shared" si="132"/>
        <v xml:space="preserve">["REP"] =     0; </v>
      </c>
      <c r="AY112">
        <f>IF(LEN(P112)&gt;0,VLOOKUP(P112,Faction!A$2:B$77,2,FALSE),1)</f>
        <v>1</v>
      </c>
      <c r="AZ112" t="str">
        <f t="shared" si="133"/>
        <v xml:space="preserve">["FACTION"] =  1; </v>
      </c>
      <c r="BA112" t="str">
        <f t="shared" si="134"/>
        <v xml:space="preserve">["TIER"] = 0; </v>
      </c>
      <c r="BB112" t="str">
        <f t="shared" si="135"/>
        <v xml:space="preserve">["MIN_LVL"] =   "6"; </v>
      </c>
      <c r="BC112" t="str">
        <f t="shared" si="136"/>
        <v xml:space="preserve">                  </v>
      </c>
      <c r="BD112" t="str">
        <f t="shared" si="137"/>
        <v xml:space="preserve">["NAME"] = { ["EN"] = "A Feast of Fellowship"; }; </v>
      </c>
      <c r="BE112" t="str">
        <f t="shared" si="138"/>
        <v xml:space="preserve">["LORE"] = { ["EN"] = "With the One Ring destroyed and the Enemy undone, the surviving members of the Fellowship of the Ring and their dear friends have gathered in Merethrond for a grand banquet to commemorate the wedding of King Aragorn II Elessar to Queen Arwen Undómiel. NOTE: You must have the repeatable quest 'A Long-awaited Banquet, A Celebration Without End' underway to advance this Deed."; }; </v>
      </c>
      <c r="BF112" t="str">
        <f t="shared" si="139"/>
        <v xml:space="preserve">["SUMMARY"] = { ["EN"] = "Complete all A Long-awaited Banquet quests."; }; </v>
      </c>
      <c r="BG112" t="str">
        <f t="shared" si="140"/>
        <v xml:space="preserve">["TITLE"] = { ["EN"] = "Banqueteer"; }; </v>
      </c>
      <c r="BH112" t="str">
        <f t="shared" si="141"/>
        <v/>
      </c>
      <c r="BI112" t="str">
        <f t="shared" si="142"/>
        <v/>
      </c>
      <c r="BJ112" t="str">
        <f t="shared" si="144"/>
        <v>};</v>
      </c>
    </row>
    <row r="113" spans="1:62" x14ac:dyDescent="0.25">
      <c r="A113">
        <v>1879408586</v>
      </c>
      <c r="B113">
        <v>90</v>
      </c>
      <c r="C113" t="s">
        <v>1083</v>
      </c>
      <c r="D113" t="s">
        <v>24</v>
      </c>
      <c r="E113" t="s">
        <v>941</v>
      </c>
      <c r="M113" t="s">
        <v>1083</v>
      </c>
      <c r="Q113" t="s">
        <v>1091</v>
      </c>
      <c r="R113" t="s">
        <v>2176</v>
      </c>
      <c r="S113">
        <v>0</v>
      </c>
      <c r="T113">
        <v>6</v>
      </c>
      <c r="X113" t="str">
        <f t="shared" si="113"/>
        <v>[112] = {["ID"] = 1879408586; }; -- Flickering Flame (Midsummer Festival)</v>
      </c>
      <c r="Y113" s="1" t="str">
        <f t="shared" si="112"/>
        <v>[112] = {["ID"] = 1879408586; ["SAVE_INDEX"] =  90; ["TYPE"] = 12;                       ["SUBTYPE"] =   0;                                   ["VXP"] =    0; ["LP"] =  0; ["REP"] =     0; ["FACTION"] =  1; ["TIER"] = 0; ["MIN_LVL"] =   "6";                   ["NAME"] = { ["EN"] = "Flickering Flame"; }; ["LORE"] = { ["EN"] = "Complete all four firefly lantern quests twice."; }; ["SUMMARY"] = { ["EN"] = "Complete 4 lantern quests."; }; ["TITLE"] = { ["EN"] = "Flickering Flame"; }; };</v>
      </c>
      <c r="Z113">
        <f t="shared" si="143"/>
        <v>112</v>
      </c>
      <c r="AA113" t="str">
        <f t="shared" si="114"/>
        <v>[112] = {</v>
      </c>
      <c r="AB113" t="str">
        <f t="shared" si="115"/>
        <v xml:space="preserve">["ID"] = 1879408586; </v>
      </c>
      <c r="AC113" t="str">
        <f t="shared" si="116"/>
        <v xml:space="preserve">["ID"] = 1879408586; </v>
      </c>
      <c r="AD113" t="str">
        <f t="shared" si="117"/>
        <v/>
      </c>
      <c r="AE113" t="str">
        <f t="shared" si="118"/>
        <v xml:space="preserve"> (Midsummer Festival)</v>
      </c>
      <c r="AF113" s="1" t="str">
        <f t="shared" si="119"/>
        <v xml:space="preserve">["SAVE_INDEX"] =  90; </v>
      </c>
      <c r="AG113">
        <f>VLOOKUP(D113,Type!A$2:B$16,2,FALSE)</f>
        <v>12</v>
      </c>
      <c r="AH113" t="str">
        <f t="shared" si="120"/>
        <v xml:space="preserve">["TYPE"] = 12; </v>
      </c>
      <c r="AI113" t="str">
        <f t="shared" si="121"/>
        <v xml:space="preserve">                      </v>
      </c>
      <c r="AJ113" t="str">
        <f>IF(AND(F113="Class",NOT(ISBLANK(E113))),VLOOKUP(E113,Class!A$1:B$12,2,FALSE),"")</f>
        <v/>
      </c>
      <c r="AK113" t="str">
        <f>IF(AND(F113="Vocation",NOT(ISBLANK(E113))),VLOOKUP(E113,Vocation!A$1:B$8,2,FALSE),"")</f>
        <v/>
      </c>
      <c r="AL113" t="str">
        <f>IF(AND(F113="Race",NOT(ISBLANK(E113))),VLOOKUP(E113,Race!A$1:B$9,2,),"")</f>
        <v/>
      </c>
      <c r="AM113" t="str">
        <f t="shared" si="122"/>
        <v xml:space="preserve">  0</v>
      </c>
      <c r="AN113" t="str">
        <f t="shared" si="123"/>
        <v xml:space="preserve">["SUBTYPE"] =   0; </v>
      </c>
      <c r="AO113" t="str">
        <f>IF(NOT(ISBLANK(G113)),VLOOKUP(G113,Type!D$2:E$6,2,FALSE),"")</f>
        <v/>
      </c>
      <c r="AP113" t="str">
        <f t="shared" si="124"/>
        <v xml:space="preserve">            </v>
      </c>
      <c r="AQ113" t="str">
        <f t="shared" si="125"/>
        <v xml:space="preserve">                      </v>
      </c>
      <c r="AR113" t="str">
        <f t="shared" si="126"/>
        <v/>
      </c>
      <c r="AS113" t="str">
        <f t="shared" si="127"/>
        <v>0</v>
      </c>
      <c r="AT113" t="str">
        <f t="shared" si="128"/>
        <v xml:space="preserve">["VXP"] =    0; </v>
      </c>
      <c r="AU113" t="str">
        <f t="shared" si="129"/>
        <v>0</v>
      </c>
      <c r="AV113" t="str">
        <f t="shared" si="130"/>
        <v xml:space="preserve">["LP"] =  0; </v>
      </c>
      <c r="AW113" t="str">
        <f t="shared" si="131"/>
        <v>0</v>
      </c>
      <c r="AX113" t="str">
        <f t="shared" si="132"/>
        <v xml:space="preserve">["REP"] =     0; </v>
      </c>
      <c r="AY113">
        <f>IF(LEN(P113)&gt;0,VLOOKUP(P113,Faction!A$2:B$77,2,FALSE),1)</f>
        <v>1</v>
      </c>
      <c r="AZ113" t="str">
        <f t="shared" si="133"/>
        <v xml:space="preserve">["FACTION"] =  1; </v>
      </c>
      <c r="BA113" t="str">
        <f t="shared" si="134"/>
        <v xml:space="preserve">["TIER"] = 0; </v>
      </c>
      <c r="BB113" t="str">
        <f t="shared" si="135"/>
        <v xml:space="preserve">["MIN_LVL"] =   "6"; </v>
      </c>
      <c r="BC113" t="str">
        <f t="shared" si="136"/>
        <v xml:space="preserve">                  </v>
      </c>
      <c r="BD113" t="str">
        <f t="shared" si="137"/>
        <v xml:space="preserve">["NAME"] = { ["EN"] = "Flickering Flame"; }; </v>
      </c>
      <c r="BE113" t="str">
        <f t="shared" si="138"/>
        <v xml:space="preserve">["LORE"] = { ["EN"] = "Complete all four firefly lantern quests twice."; }; </v>
      </c>
      <c r="BF113" t="str">
        <f t="shared" si="139"/>
        <v xml:space="preserve">["SUMMARY"] = { ["EN"] = "Complete 4 lantern quests."; }; </v>
      </c>
      <c r="BG113" t="str">
        <f t="shared" si="140"/>
        <v xml:space="preserve">["TITLE"] = { ["EN"] = "Flickering Flame"; }; </v>
      </c>
      <c r="BH113" t="str">
        <f t="shared" si="141"/>
        <v/>
      </c>
      <c r="BI113" t="str">
        <f t="shared" si="142"/>
        <v/>
      </c>
      <c r="BJ113" t="str">
        <f t="shared" si="144"/>
        <v>};</v>
      </c>
    </row>
    <row r="114" spans="1:62" x14ac:dyDescent="0.25">
      <c r="A114">
        <v>1879407598</v>
      </c>
      <c r="B114">
        <v>91</v>
      </c>
      <c r="C114" t="s">
        <v>1086</v>
      </c>
      <c r="D114" t="s">
        <v>24</v>
      </c>
      <c r="E114" t="s">
        <v>941</v>
      </c>
      <c r="M114" t="s">
        <v>1097</v>
      </c>
      <c r="Q114" t="s">
        <v>1096</v>
      </c>
      <c r="R114" t="s">
        <v>1093</v>
      </c>
      <c r="S114">
        <v>0</v>
      </c>
      <c r="T114">
        <v>6</v>
      </c>
      <c r="X114" t="str">
        <f t="shared" si="113"/>
        <v>[113] = {["ID"] = 1879407598; }; -- For Love of Midsummer (Final) (Midsummer Festival)</v>
      </c>
      <c r="Y114" s="1" t="str">
        <f t="shared" si="112"/>
        <v>[113] = {["ID"] = 1879407598; ["SAVE_INDEX"] =  91; ["TYPE"] = 12;                       ["SUBTYPE"] =   0;                                   ["VXP"] =    0; ["LP"] =  0; ["REP"] =     0; ["FACTION"] =  1; ["TIER"] = 0; ["MIN_LVL"] =   "6";                   ["NAME"] = { ["EN"] = "For Love of Midsummer (Final)"; }; ["LORE"] = { ["EN"] = "Complete Midsummer quests in Minas Tirith and across Middle-earth to unlock even more unique, seasonal rewards."; }; ["SUMMARY"] = { ["EN"] = "Complete 120 Midsummer quests in Minas Tirith and across Middle-earth."; }; ["TITLE"] = { ["EN"] = "Midsummer Merry-maker"; }; };</v>
      </c>
      <c r="Z114">
        <f t="shared" si="143"/>
        <v>113</v>
      </c>
      <c r="AA114" t="str">
        <f t="shared" si="114"/>
        <v>[113] = {</v>
      </c>
      <c r="AB114" t="str">
        <f t="shared" si="115"/>
        <v xml:space="preserve">["ID"] = 1879407598; </v>
      </c>
      <c r="AC114" t="str">
        <f t="shared" si="116"/>
        <v xml:space="preserve">["ID"] = 1879407598; </v>
      </c>
      <c r="AD114" t="str">
        <f t="shared" si="117"/>
        <v/>
      </c>
      <c r="AE114" t="str">
        <f t="shared" si="118"/>
        <v xml:space="preserve"> (Midsummer Festival)</v>
      </c>
      <c r="AF114" s="1" t="str">
        <f t="shared" si="119"/>
        <v xml:space="preserve">["SAVE_INDEX"] =  91; </v>
      </c>
      <c r="AG114">
        <f>VLOOKUP(D114,Type!A$2:B$16,2,FALSE)</f>
        <v>12</v>
      </c>
      <c r="AH114" t="str">
        <f t="shared" si="120"/>
        <v xml:space="preserve">["TYPE"] = 12; </v>
      </c>
      <c r="AI114" t="str">
        <f t="shared" si="121"/>
        <v xml:space="preserve">                      </v>
      </c>
      <c r="AJ114" t="str">
        <f>IF(AND(F114="Class",NOT(ISBLANK(E114))),VLOOKUP(E114,Class!A$1:B$12,2,FALSE),"")</f>
        <v/>
      </c>
      <c r="AK114" t="str">
        <f>IF(AND(F114="Vocation",NOT(ISBLANK(E114))),VLOOKUP(E114,Vocation!A$1:B$8,2,FALSE),"")</f>
        <v/>
      </c>
      <c r="AL114" t="str">
        <f>IF(AND(F114="Race",NOT(ISBLANK(E114))),VLOOKUP(E114,Race!A$1:B$9,2,),"")</f>
        <v/>
      </c>
      <c r="AM114" t="str">
        <f t="shared" si="122"/>
        <v xml:space="preserve">  0</v>
      </c>
      <c r="AN114" t="str">
        <f t="shared" si="123"/>
        <v xml:space="preserve">["SUBTYPE"] =   0; </v>
      </c>
      <c r="AO114" t="str">
        <f>IF(NOT(ISBLANK(G114)),VLOOKUP(G114,Type!D$2:E$6,2,FALSE),"")</f>
        <v/>
      </c>
      <c r="AP114" t="str">
        <f t="shared" si="124"/>
        <v xml:space="preserve">            </v>
      </c>
      <c r="AQ114" t="str">
        <f t="shared" si="125"/>
        <v xml:space="preserve">                      </v>
      </c>
      <c r="AR114" t="str">
        <f t="shared" si="126"/>
        <v/>
      </c>
      <c r="AS114" t="str">
        <f t="shared" si="127"/>
        <v>0</v>
      </c>
      <c r="AT114" t="str">
        <f t="shared" si="128"/>
        <v xml:space="preserve">["VXP"] =    0; </v>
      </c>
      <c r="AU114" t="str">
        <f t="shared" si="129"/>
        <v>0</v>
      </c>
      <c r="AV114" t="str">
        <f t="shared" si="130"/>
        <v xml:space="preserve">["LP"] =  0; </v>
      </c>
      <c r="AW114" t="str">
        <f t="shared" si="131"/>
        <v>0</v>
      </c>
      <c r="AX114" t="str">
        <f t="shared" si="132"/>
        <v xml:space="preserve">["REP"] =     0; </v>
      </c>
      <c r="AY114">
        <f>IF(LEN(P114)&gt;0,VLOOKUP(P114,Faction!A$2:B$77,2,FALSE),1)</f>
        <v>1</v>
      </c>
      <c r="AZ114" t="str">
        <f t="shared" si="133"/>
        <v xml:space="preserve">["FACTION"] =  1; </v>
      </c>
      <c r="BA114" t="str">
        <f t="shared" si="134"/>
        <v xml:space="preserve">["TIER"] = 0; </v>
      </c>
      <c r="BB114" t="str">
        <f t="shared" si="135"/>
        <v xml:space="preserve">["MIN_LVL"] =   "6"; </v>
      </c>
      <c r="BC114" t="str">
        <f t="shared" si="136"/>
        <v xml:space="preserve">                  </v>
      </c>
      <c r="BD114" t="str">
        <f t="shared" si="137"/>
        <v xml:space="preserve">["NAME"] = { ["EN"] = "For Love of Midsummer (Final)"; }; </v>
      </c>
      <c r="BE114" t="str">
        <f t="shared" si="138"/>
        <v xml:space="preserve">["LORE"] = { ["EN"] = "Complete Midsummer quests in Minas Tirith and across Middle-earth to unlock even more unique, seasonal rewards."; }; </v>
      </c>
      <c r="BF114" t="str">
        <f t="shared" si="139"/>
        <v xml:space="preserve">["SUMMARY"] = { ["EN"] = "Complete 120 Midsummer quests in Minas Tirith and across Middle-earth."; }; </v>
      </c>
      <c r="BG114" t="str">
        <f t="shared" si="140"/>
        <v xml:space="preserve">["TITLE"] = { ["EN"] = "Midsummer Merry-maker"; }; </v>
      </c>
      <c r="BH114" t="str">
        <f t="shared" si="141"/>
        <v/>
      </c>
      <c r="BI114" t="str">
        <f t="shared" si="142"/>
        <v/>
      </c>
      <c r="BJ114" t="str">
        <f t="shared" si="144"/>
        <v>};</v>
      </c>
    </row>
    <row r="115" spans="1:62" x14ac:dyDescent="0.25">
      <c r="A115">
        <v>1879407599</v>
      </c>
      <c r="B115">
        <v>92</v>
      </c>
      <c r="C115" t="s">
        <v>1085</v>
      </c>
      <c r="D115" t="s">
        <v>24</v>
      </c>
      <c r="E115" t="s">
        <v>941</v>
      </c>
      <c r="Q115" t="s">
        <v>1094</v>
      </c>
      <c r="R115" t="s">
        <v>2175</v>
      </c>
      <c r="S115">
        <v>1</v>
      </c>
      <c r="T115">
        <v>6</v>
      </c>
      <c r="X115" t="str">
        <f t="shared" si="113"/>
        <v>[114] = {["ID"] = 1879407599; }; -- For Love of Midsummer (Advanced) (Midsummer Festival)</v>
      </c>
      <c r="Y115" s="1" t="str">
        <f t="shared" si="112"/>
        <v>[114] = {["ID"] = 1879407599; ["SAVE_INDEX"] =  92; ["TYPE"] = 12;                       ["SUBTYPE"] =   0;                                   ["VXP"] =    0; ["LP"] =  0; ["REP"] =     0; ["FACTION"] =  1; ["TIER"] = 1; ["MIN_LVL"] =   "6";                   ["NAME"] = { ["EN"] = "For Love of Midsummer (Advanced)"; }; ["LORE"] = { ["EN"] = "Complete Midsummer quests in Minas Tirith and across Middle-earth to unlock more unique, seasonal rewards."; }; ["SUMMARY"] = { ["EN"] = "Complete 60 Midsummer quests in Minas Tirith and across Middle-earth."; }; };</v>
      </c>
      <c r="Z115">
        <f t="shared" si="143"/>
        <v>114</v>
      </c>
      <c r="AA115" t="str">
        <f t="shared" si="114"/>
        <v>[114] = {</v>
      </c>
      <c r="AB115" t="str">
        <f t="shared" si="115"/>
        <v xml:space="preserve">["ID"] = 1879407599; </v>
      </c>
      <c r="AC115" t="str">
        <f t="shared" si="116"/>
        <v xml:space="preserve">["ID"] = 1879407599; </v>
      </c>
      <c r="AD115" t="str">
        <f t="shared" si="117"/>
        <v/>
      </c>
      <c r="AE115" t="str">
        <f t="shared" si="118"/>
        <v xml:space="preserve"> (Midsummer Festival)</v>
      </c>
      <c r="AF115" s="1" t="str">
        <f t="shared" si="119"/>
        <v xml:space="preserve">["SAVE_INDEX"] =  92; </v>
      </c>
      <c r="AG115">
        <f>VLOOKUP(D115,Type!A$2:B$16,2,FALSE)</f>
        <v>12</v>
      </c>
      <c r="AH115" t="str">
        <f t="shared" si="120"/>
        <v xml:space="preserve">["TYPE"] = 12; </v>
      </c>
      <c r="AI115" t="str">
        <f t="shared" si="121"/>
        <v xml:space="preserve">                      </v>
      </c>
      <c r="AJ115" t="str">
        <f>IF(AND(F115="Class",NOT(ISBLANK(E115))),VLOOKUP(E115,Class!A$1:B$12,2,FALSE),"")</f>
        <v/>
      </c>
      <c r="AK115" t="str">
        <f>IF(AND(F115="Vocation",NOT(ISBLANK(E115))),VLOOKUP(E115,Vocation!A$1:B$8,2,FALSE),"")</f>
        <v/>
      </c>
      <c r="AL115" t="str">
        <f>IF(AND(F115="Race",NOT(ISBLANK(E115))),VLOOKUP(E115,Race!A$1:B$9,2,),"")</f>
        <v/>
      </c>
      <c r="AM115" t="str">
        <f t="shared" si="122"/>
        <v xml:space="preserve">  0</v>
      </c>
      <c r="AN115" t="str">
        <f t="shared" si="123"/>
        <v xml:space="preserve">["SUBTYPE"] =   0; </v>
      </c>
      <c r="AO115" t="str">
        <f>IF(NOT(ISBLANK(G115)),VLOOKUP(G115,Type!D$2:E$6,2,FALSE),"")</f>
        <v/>
      </c>
      <c r="AP115" t="str">
        <f t="shared" si="124"/>
        <v xml:space="preserve">            </v>
      </c>
      <c r="AQ115" t="str">
        <f t="shared" si="125"/>
        <v xml:space="preserve">                      </v>
      </c>
      <c r="AR115" t="str">
        <f t="shared" si="126"/>
        <v/>
      </c>
      <c r="AS115" t="str">
        <f t="shared" si="127"/>
        <v>0</v>
      </c>
      <c r="AT115" t="str">
        <f t="shared" si="128"/>
        <v xml:space="preserve">["VXP"] =    0; </v>
      </c>
      <c r="AU115" t="str">
        <f t="shared" si="129"/>
        <v>0</v>
      </c>
      <c r="AV115" t="str">
        <f t="shared" si="130"/>
        <v xml:space="preserve">["LP"] =  0; </v>
      </c>
      <c r="AW115" t="str">
        <f t="shared" si="131"/>
        <v>0</v>
      </c>
      <c r="AX115" t="str">
        <f t="shared" si="132"/>
        <v xml:space="preserve">["REP"] =     0; </v>
      </c>
      <c r="AY115">
        <f>IF(LEN(P115)&gt;0,VLOOKUP(P115,Faction!A$2:B$77,2,FALSE),1)</f>
        <v>1</v>
      </c>
      <c r="AZ115" t="str">
        <f t="shared" si="133"/>
        <v xml:space="preserve">["FACTION"] =  1; </v>
      </c>
      <c r="BA115" t="str">
        <f t="shared" si="134"/>
        <v xml:space="preserve">["TIER"] = 1; </v>
      </c>
      <c r="BB115" t="str">
        <f t="shared" si="135"/>
        <v xml:space="preserve">["MIN_LVL"] =   "6"; </v>
      </c>
      <c r="BC115" t="str">
        <f t="shared" si="136"/>
        <v xml:space="preserve">                  </v>
      </c>
      <c r="BD115" t="str">
        <f t="shared" si="137"/>
        <v xml:space="preserve">["NAME"] = { ["EN"] = "For Love of Midsummer (Advanced)"; }; </v>
      </c>
      <c r="BE115" t="str">
        <f t="shared" si="138"/>
        <v xml:space="preserve">["LORE"] = { ["EN"] = "Complete Midsummer quests in Minas Tirith and across Middle-earth to unlock more unique, seasonal rewards."; }; </v>
      </c>
      <c r="BF115" t="str">
        <f t="shared" si="139"/>
        <v xml:space="preserve">["SUMMARY"] = { ["EN"] = "Complete 60 Midsummer quests in Minas Tirith and across Middle-earth."; }; </v>
      </c>
      <c r="BG115" t="str">
        <f t="shared" si="140"/>
        <v/>
      </c>
      <c r="BH115" t="str">
        <f t="shared" si="141"/>
        <v/>
      </c>
      <c r="BI115" t="str">
        <f t="shared" si="142"/>
        <v/>
      </c>
      <c r="BJ115" t="str">
        <f t="shared" si="144"/>
        <v>};</v>
      </c>
    </row>
    <row r="116" spans="1:62" x14ac:dyDescent="0.25">
      <c r="A116">
        <v>1879407597</v>
      </c>
      <c r="B116">
        <v>93</v>
      </c>
      <c r="C116" t="s">
        <v>1084</v>
      </c>
      <c r="D116" t="s">
        <v>24</v>
      </c>
      <c r="E116" t="s">
        <v>941</v>
      </c>
      <c r="Q116" t="s">
        <v>1095</v>
      </c>
      <c r="R116" t="s">
        <v>1092</v>
      </c>
      <c r="S116">
        <v>2</v>
      </c>
      <c r="T116">
        <v>6</v>
      </c>
      <c r="X116" t="str">
        <f t="shared" si="113"/>
        <v>[115] = {["ID"] = 1879407597; }; -- For Love of Midsummer (Intro) (Midsummer Festival)</v>
      </c>
      <c r="Y116" s="1" t="str">
        <f t="shared" si="112"/>
        <v>[115] = {["ID"] = 1879407597; ["SAVE_INDEX"] =  93; ["TYPE"] = 12;                       ["SUBTYPE"] =   0;                                   ["VXP"] =    0; ["LP"] =  0; ["REP"] =     0; ["FACTION"] =  1; ["TIER"] = 2; ["MIN_LVL"] =   "6";                   ["NAME"] = { ["EN"] = "For Love of Midsummer (Intro)"; }; ["LORE"] = { ["EN"] = "Complete Midsummer quests in Minas Tirith and across Middle-earth to unlock unique, seasonal rewards."; }; ["SUMMARY"] = { ["EN"] = "Complete 20 Midsummer quests in Minas Tirith and across Middle-earth."; }; };</v>
      </c>
      <c r="Z116">
        <f t="shared" si="143"/>
        <v>115</v>
      </c>
      <c r="AA116" t="str">
        <f t="shared" si="114"/>
        <v>[115] = {</v>
      </c>
      <c r="AB116" t="str">
        <f t="shared" si="115"/>
        <v xml:space="preserve">["ID"] = 1879407597; </v>
      </c>
      <c r="AC116" t="str">
        <f t="shared" si="116"/>
        <v xml:space="preserve">["ID"] = 1879407597; </v>
      </c>
      <c r="AD116" t="str">
        <f t="shared" si="117"/>
        <v/>
      </c>
      <c r="AE116" t="str">
        <f t="shared" si="118"/>
        <v xml:space="preserve"> (Midsummer Festival)</v>
      </c>
      <c r="AF116" s="1" t="str">
        <f t="shared" si="119"/>
        <v xml:space="preserve">["SAVE_INDEX"] =  93; </v>
      </c>
      <c r="AG116">
        <f>VLOOKUP(D116,Type!A$2:B$16,2,FALSE)</f>
        <v>12</v>
      </c>
      <c r="AH116" t="str">
        <f t="shared" si="120"/>
        <v xml:space="preserve">["TYPE"] = 12; </v>
      </c>
      <c r="AI116" t="str">
        <f t="shared" si="121"/>
        <v xml:space="preserve">                      </v>
      </c>
      <c r="AJ116" t="str">
        <f>IF(AND(F116="Class",NOT(ISBLANK(E116))),VLOOKUP(E116,Class!A$1:B$12,2,FALSE),"")</f>
        <v/>
      </c>
      <c r="AK116" t="str">
        <f>IF(AND(F116="Vocation",NOT(ISBLANK(E116))),VLOOKUP(E116,Vocation!A$1:B$8,2,FALSE),"")</f>
        <v/>
      </c>
      <c r="AL116" t="str">
        <f>IF(AND(F116="Race",NOT(ISBLANK(E116))),VLOOKUP(E116,Race!A$1:B$9,2,),"")</f>
        <v/>
      </c>
      <c r="AM116" t="str">
        <f t="shared" si="122"/>
        <v xml:space="preserve">  0</v>
      </c>
      <c r="AN116" t="str">
        <f t="shared" si="123"/>
        <v xml:space="preserve">["SUBTYPE"] =   0; </v>
      </c>
      <c r="AO116" t="str">
        <f>IF(NOT(ISBLANK(G116)),VLOOKUP(G116,Type!D$2:E$6,2,FALSE),"")</f>
        <v/>
      </c>
      <c r="AP116" t="str">
        <f t="shared" si="124"/>
        <v xml:space="preserve">            </v>
      </c>
      <c r="AQ116" t="str">
        <f t="shared" si="125"/>
        <v xml:space="preserve">                      </v>
      </c>
      <c r="AR116" t="str">
        <f t="shared" si="126"/>
        <v/>
      </c>
      <c r="AS116" t="str">
        <f t="shared" si="127"/>
        <v>0</v>
      </c>
      <c r="AT116" t="str">
        <f t="shared" si="128"/>
        <v xml:space="preserve">["VXP"] =    0; </v>
      </c>
      <c r="AU116" t="str">
        <f t="shared" si="129"/>
        <v>0</v>
      </c>
      <c r="AV116" t="str">
        <f t="shared" si="130"/>
        <v xml:space="preserve">["LP"] =  0; </v>
      </c>
      <c r="AW116" t="str">
        <f t="shared" si="131"/>
        <v>0</v>
      </c>
      <c r="AX116" t="str">
        <f t="shared" si="132"/>
        <v xml:space="preserve">["REP"] =     0; </v>
      </c>
      <c r="AY116">
        <f>IF(LEN(P116)&gt;0,VLOOKUP(P116,Faction!A$2:B$77,2,FALSE),1)</f>
        <v>1</v>
      </c>
      <c r="AZ116" t="str">
        <f t="shared" si="133"/>
        <v xml:space="preserve">["FACTION"] =  1; </v>
      </c>
      <c r="BA116" t="str">
        <f t="shared" si="134"/>
        <v xml:space="preserve">["TIER"] = 2; </v>
      </c>
      <c r="BB116" t="str">
        <f t="shared" si="135"/>
        <v xml:space="preserve">["MIN_LVL"] =   "6"; </v>
      </c>
      <c r="BC116" t="str">
        <f t="shared" si="136"/>
        <v xml:space="preserve">                  </v>
      </c>
      <c r="BD116" t="str">
        <f t="shared" si="137"/>
        <v xml:space="preserve">["NAME"] = { ["EN"] = "For Love of Midsummer (Intro)"; }; </v>
      </c>
      <c r="BE116" t="str">
        <f t="shared" si="138"/>
        <v xml:space="preserve">["LORE"] = { ["EN"] = "Complete Midsummer quests in Minas Tirith and across Middle-earth to unlock unique, seasonal rewards."; }; </v>
      </c>
      <c r="BF116" t="str">
        <f t="shared" si="139"/>
        <v xml:space="preserve">["SUMMARY"] = { ["EN"] = "Complete 20 Midsummer quests in Minas Tirith and across Middle-earth."; }; </v>
      </c>
      <c r="BG116" t="str">
        <f t="shared" si="140"/>
        <v/>
      </c>
      <c r="BH116" t="str">
        <f t="shared" si="141"/>
        <v/>
      </c>
      <c r="BI116" t="str">
        <f t="shared" si="142"/>
        <v/>
      </c>
      <c r="BJ116" t="str">
        <f t="shared" si="144"/>
        <v>};</v>
      </c>
    </row>
    <row r="117" spans="1:62" x14ac:dyDescent="0.25">
      <c r="A117">
        <v>1879408981</v>
      </c>
      <c r="B117">
        <v>341</v>
      </c>
      <c r="C117" t="s">
        <v>3125</v>
      </c>
      <c r="D117" t="s">
        <v>24</v>
      </c>
      <c r="E117" t="s">
        <v>941</v>
      </c>
      <c r="Q117" t="s">
        <v>3128</v>
      </c>
      <c r="R117" t="s">
        <v>3129</v>
      </c>
      <c r="S117">
        <v>0</v>
      </c>
      <c r="X117" t="str">
        <f t="shared" si="113"/>
        <v>[116] = {["ID"] = 1879408981; }; -- Make it a Party: Elanor Fireworks (Midsummer Festival)</v>
      </c>
      <c r="Y117" s="1" t="str">
        <f t="shared" si="112"/>
        <v>[116] = {["ID"] = 1879408981; ["SAVE_INDEX"] = 341; ["TYPE"] = 12;                       ["SUBTYPE"] =   0;                                   ["VXP"] =    0; ["LP"] =  0; ["REP"] =     0; ["FACTION"] =  1; ["TIER"] = 0;                                        ["NAME"] = { ["EN"] = "Make it a Party: Elanor Fireworks"; }; ["LORE"] = { ["EN"] = "Elanor fireworks can be bartered for Midsummer tokens. You should use elanor fireworks many times to accomplish this deed."; }; ["SUMMARY"] = { ["EN"] = "Use 25 Elanor Fireworks"; }; };</v>
      </c>
      <c r="Z117">
        <f t="shared" si="143"/>
        <v>116</v>
      </c>
      <c r="AA117" t="str">
        <f t="shared" si="114"/>
        <v>[116] = {</v>
      </c>
      <c r="AB117" t="str">
        <f t="shared" si="115"/>
        <v xml:space="preserve">["ID"] = 1879408981; </v>
      </c>
      <c r="AC117" t="str">
        <f t="shared" si="116"/>
        <v xml:space="preserve">["ID"] = 1879408981; </v>
      </c>
      <c r="AD117" t="str">
        <f t="shared" si="117"/>
        <v/>
      </c>
      <c r="AE117" t="str">
        <f t="shared" si="118"/>
        <v xml:space="preserve"> (Midsummer Festival)</v>
      </c>
      <c r="AF117" s="1" t="str">
        <f t="shared" si="119"/>
        <v xml:space="preserve">["SAVE_INDEX"] = 341; </v>
      </c>
      <c r="AG117">
        <f>VLOOKUP(D117,Type!A$2:B$16,2,FALSE)</f>
        <v>12</v>
      </c>
      <c r="AH117" t="str">
        <f t="shared" si="120"/>
        <v xml:space="preserve">["TYPE"] = 12; </v>
      </c>
      <c r="AI117" t="str">
        <f t="shared" si="121"/>
        <v xml:space="preserve">                      </v>
      </c>
      <c r="AJ117" t="str">
        <f>IF(AND(F117="Class",NOT(ISBLANK(E117))),VLOOKUP(E117,Class!A$1:B$12,2,FALSE),"")</f>
        <v/>
      </c>
      <c r="AK117" t="str">
        <f>IF(AND(F117="Vocation",NOT(ISBLANK(E117))),VLOOKUP(E117,Vocation!A$1:B$8,2,FALSE),"")</f>
        <v/>
      </c>
      <c r="AL117" t="str">
        <f>IF(AND(F117="Race",NOT(ISBLANK(E117))),VLOOKUP(E117,Race!A$1:B$9,2,),"")</f>
        <v/>
      </c>
      <c r="AM117" t="str">
        <f t="shared" si="122"/>
        <v xml:space="preserve">  0</v>
      </c>
      <c r="AN117" t="str">
        <f t="shared" si="123"/>
        <v xml:space="preserve">["SUBTYPE"] =   0; </v>
      </c>
      <c r="AO117" t="str">
        <f>IF(NOT(ISBLANK(G117)),VLOOKUP(G117,Type!D$2:E$6,2,FALSE),"")</f>
        <v/>
      </c>
      <c r="AP117" t="str">
        <f t="shared" si="124"/>
        <v xml:space="preserve">            </v>
      </c>
      <c r="AQ117" t="str">
        <f t="shared" si="125"/>
        <v xml:space="preserve">                      </v>
      </c>
      <c r="AR117" t="str">
        <f t="shared" si="126"/>
        <v/>
      </c>
      <c r="AS117" t="str">
        <f t="shared" si="127"/>
        <v>0</v>
      </c>
      <c r="AT117" t="str">
        <f t="shared" si="128"/>
        <v xml:space="preserve">["VXP"] =    0; </v>
      </c>
      <c r="AU117" t="str">
        <f t="shared" si="129"/>
        <v>0</v>
      </c>
      <c r="AV117" t="str">
        <f t="shared" si="130"/>
        <v xml:space="preserve">["LP"] =  0; </v>
      </c>
      <c r="AW117" t="str">
        <f t="shared" si="131"/>
        <v>0</v>
      </c>
      <c r="AX117" t="str">
        <f t="shared" si="132"/>
        <v xml:space="preserve">["REP"] =     0; </v>
      </c>
      <c r="AY117">
        <f>IF(LEN(P117)&gt;0,VLOOKUP(P117,Faction!A$2:B$77,2,FALSE),1)</f>
        <v>1</v>
      </c>
      <c r="AZ117" t="str">
        <f t="shared" si="133"/>
        <v xml:space="preserve">["FACTION"] =  1; </v>
      </c>
      <c r="BA117" t="str">
        <f t="shared" si="134"/>
        <v xml:space="preserve">["TIER"] = 0; </v>
      </c>
      <c r="BB117" t="str">
        <f t="shared" si="135"/>
        <v xml:space="preserve">                     </v>
      </c>
      <c r="BC117" t="str">
        <f t="shared" si="136"/>
        <v xml:space="preserve">                  </v>
      </c>
      <c r="BD117" t="str">
        <f t="shared" si="137"/>
        <v xml:space="preserve">["NAME"] = { ["EN"] = "Make it a Party: Elanor Fireworks"; }; </v>
      </c>
      <c r="BE117" t="str">
        <f t="shared" si="138"/>
        <v xml:space="preserve">["LORE"] = { ["EN"] = "Elanor fireworks can be bartered for Midsummer tokens. You should use elanor fireworks many times to accomplish this deed."; }; </v>
      </c>
      <c r="BF117" t="str">
        <f t="shared" si="139"/>
        <v xml:space="preserve">["SUMMARY"] = { ["EN"] = "Use 25 Elanor Fireworks"; }; </v>
      </c>
      <c r="BG117" t="str">
        <f t="shared" si="140"/>
        <v/>
      </c>
      <c r="BH117" t="str">
        <f t="shared" si="141"/>
        <v/>
      </c>
      <c r="BI117" t="str">
        <f t="shared" si="142"/>
        <v/>
      </c>
      <c r="BJ117" t="str">
        <f t="shared" si="144"/>
        <v>};</v>
      </c>
    </row>
    <row r="118" spans="1:62" x14ac:dyDescent="0.25">
      <c r="A118">
        <v>1879408982</v>
      </c>
      <c r="B118">
        <v>342</v>
      </c>
      <c r="C118" t="s">
        <v>3126</v>
      </c>
      <c r="D118" t="s">
        <v>24</v>
      </c>
      <c r="E118" t="s">
        <v>941</v>
      </c>
      <c r="Q118" t="s">
        <v>3127</v>
      </c>
      <c r="R118" t="s">
        <v>3130</v>
      </c>
      <c r="S118">
        <v>0</v>
      </c>
      <c r="X118" t="str">
        <f t="shared" si="113"/>
        <v>[117] = {["ID"] = 1879408982; }; -- Make it a Party: Green and White Niphredil Fireworks (Midsummer Festival)</v>
      </c>
      <c r="Y118" s="1" t="str">
        <f t="shared" si="112"/>
        <v>[117] = {["ID"] = 1879408982; ["SAVE_INDEX"] = 342; ["TYPE"] = 12;                       ["SUBTYPE"] =   0;                                   ["VXP"] =    0; ["LP"] =  0; ["REP"] =     0; ["FACTION"] =  1; ["TIER"] = 0;                                        ["NAME"] = { ["EN"] = "Make it a Party: Green and White Niphredil Fireworks"; }; ["LORE"] = { ["EN"] = "Green and white niphredil fireworks can be bartered for Midsummer tokens. You should use green and white niphredil fireworks many times to accomplish this deed."; }; ["SUMMARY"] = { ["EN"] = "Use 25 Green and White Niphredil Fireworks."; }; };</v>
      </c>
      <c r="Z118">
        <f t="shared" si="143"/>
        <v>117</v>
      </c>
      <c r="AA118" t="str">
        <f t="shared" si="114"/>
        <v>[117] = {</v>
      </c>
      <c r="AB118" t="str">
        <f t="shared" si="115"/>
        <v xml:space="preserve">["ID"] = 1879408982; </v>
      </c>
      <c r="AC118" t="str">
        <f t="shared" si="116"/>
        <v xml:space="preserve">["ID"] = 1879408982; </v>
      </c>
      <c r="AD118" t="str">
        <f t="shared" si="117"/>
        <v/>
      </c>
      <c r="AE118" t="str">
        <f t="shared" si="118"/>
        <v xml:space="preserve"> (Midsummer Festival)</v>
      </c>
      <c r="AF118" s="1" t="str">
        <f t="shared" si="119"/>
        <v xml:space="preserve">["SAVE_INDEX"] = 342; </v>
      </c>
      <c r="AG118">
        <f>VLOOKUP(D118,Type!A$2:B$16,2,FALSE)</f>
        <v>12</v>
      </c>
      <c r="AH118" t="str">
        <f t="shared" si="120"/>
        <v xml:space="preserve">["TYPE"] = 12; </v>
      </c>
      <c r="AI118" t="str">
        <f t="shared" si="121"/>
        <v xml:space="preserve">                      </v>
      </c>
      <c r="AJ118" t="str">
        <f>IF(AND(F118="Class",NOT(ISBLANK(E118))),VLOOKUP(E118,Class!A$1:B$12,2,FALSE),"")</f>
        <v/>
      </c>
      <c r="AK118" t="str">
        <f>IF(AND(F118="Vocation",NOT(ISBLANK(E118))),VLOOKUP(E118,Vocation!A$1:B$8,2,FALSE),"")</f>
        <v/>
      </c>
      <c r="AL118" t="str">
        <f>IF(AND(F118="Race",NOT(ISBLANK(E118))),VLOOKUP(E118,Race!A$1:B$9,2,),"")</f>
        <v/>
      </c>
      <c r="AM118" t="str">
        <f t="shared" si="122"/>
        <v xml:space="preserve">  0</v>
      </c>
      <c r="AN118" t="str">
        <f t="shared" si="123"/>
        <v xml:space="preserve">["SUBTYPE"] =   0; </v>
      </c>
      <c r="AO118" t="str">
        <f>IF(NOT(ISBLANK(G118)),VLOOKUP(G118,Type!D$2:E$6,2,FALSE),"")</f>
        <v/>
      </c>
      <c r="AP118" t="str">
        <f t="shared" si="124"/>
        <v xml:space="preserve">            </v>
      </c>
      <c r="AQ118" t="str">
        <f t="shared" si="125"/>
        <v xml:space="preserve">                      </v>
      </c>
      <c r="AR118" t="str">
        <f t="shared" si="126"/>
        <v/>
      </c>
      <c r="AS118" t="str">
        <f t="shared" si="127"/>
        <v>0</v>
      </c>
      <c r="AT118" t="str">
        <f t="shared" si="128"/>
        <v xml:space="preserve">["VXP"] =    0; </v>
      </c>
      <c r="AU118" t="str">
        <f t="shared" si="129"/>
        <v>0</v>
      </c>
      <c r="AV118" t="str">
        <f t="shared" si="130"/>
        <v xml:space="preserve">["LP"] =  0; </v>
      </c>
      <c r="AW118" t="str">
        <f t="shared" si="131"/>
        <v>0</v>
      </c>
      <c r="AX118" t="str">
        <f t="shared" si="132"/>
        <v xml:space="preserve">["REP"] =     0; </v>
      </c>
      <c r="AY118">
        <f>IF(LEN(P118)&gt;0,VLOOKUP(P118,Faction!A$2:B$77,2,FALSE),1)</f>
        <v>1</v>
      </c>
      <c r="AZ118" t="str">
        <f t="shared" si="133"/>
        <v xml:space="preserve">["FACTION"] =  1; </v>
      </c>
      <c r="BA118" t="str">
        <f t="shared" si="134"/>
        <v xml:space="preserve">["TIER"] = 0; </v>
      </c>
      <c r="BB118" t="str">
        <f t="shared" si="135"/>
        <v xml:space="preserve">                     </v>
      </c>
      <c r="BC118" t="str">
        <f t="shared" si="136"/>
        <v xml:space="preserve">                  </v>
      </c>
      <c r="BD118" t="str">
        <f t="shared" si="137"/>
        <v xml:space="preserve">["NAME"] = { ["EN"] = "Make it a Party: Green and White Niphredil Fireworks"; }; </v>
      </c>
      <c r="BE118" t="str">
        <f t="shared" si="138"/>
        <v xml:space="preserve">["LORE"] = { ["EN"] = "Green and white niphredil fireworks can be bartered for Midsummer tokens. You should use green and white niphredil fireworks many times to accomplish this deed."; }; </v>
      </c>
      <c r="BF118" t="str">
        <f t="shared" si="139"/>
        <v xml:space="preserve">["SUMMARY"] = { ["EN"] = "Use 25 Green and White Niphredil Fireworks."; }; </v>
      </c>
      <c r="BG118" t="str">
        <f t="shared" si="140"/>
        <v/>
      </c>
      <c r="BH118" t="str">
        <f t="shared" si="141"/>
        <v/>
      </c>
      <c r="BI118" t="str">
        <f t="shared" si="142"/>
        <v/>
      </c>
      <c r="BJ118" t="str">
        <f t="shared" si="144"/>
        <v>};</v>
      </c>
    </row>
    <row r="119" spans="1:62" x14ac:dyDescent="0.25">
      <c r="A119">
        <v>1879408983</v>
      </c>
      <c r="B119">
        <v>94</v>
      </c>
      <c r="C119" t="s">
        <v>1087</v>
      </c>
      <c r="D119" t="s">
        <v>24</v>
      </c>
      <c r="E119" t="s">
        <v>941</v>
      </c>
      <c r="Q119" t="s">
        <v>1098</v>
      </c>
      <c r="R119" t="s">
        <v>2177</v>
      </c>
      <c r="S119">
        <v>0</v>
      </c>
      <c r="X119" t="str">
        <f t="shared" si="113"/>
        <v>[118] = {["ID"] = 1879408983; }; -- Make it a Party: Niphredil Fireworks (Midsummer Festival)</v>
      </c>
      <c r="Y119" s="1" t="str">
        <f t="shared" si="112"/>
        <v>[118] = {["ID"] = 1879408983; ["SAVE_INDEX"] =  94; ["TYPE"] = 12;                       ["SUBTYPE"] =   0;                                   ["VXP"] =    0; ["LP"] =  0; ["REP"] =     0; ["FACTION"] =  1; ["TIER"] = 0;                                        ["NAME"] = { ["EN"] = "Make it a Party: Niphredil Fireworks"; }; ["LORE"] = { ["EN"] = "Niphredil fireworks can be bartered for Midsummer tokens. You should use niphredil fireworks many times to accomplish this deed."; }; ["SUMMARY"] = { ["EN"] = "Use 25 White Niphredil Fireworks."; }; };</v>
      </c>
      <c r="Z119">
        <f t="shared" si="143"/>
        <v>118</v>
      </c>
      <c r="AA119" t="str">
        <f t="shared" si="114"/>
        <v>[118] = {</v>
      </c>
      <c r="AB119" t="str">
        <f t="shared" si="115"/>
        <v xml:space="preserve">["ID"] = 1879408983; </v>
      </c>
      <c r="AC119" t="str">
        <f t="shared" si="116"/>
        <v xml:space="preserve">["ID"] = 1879408983; </v>
      </c>
      <c r="AD119" t="str">
        <f t="shared" si="117"/>
        <v/>
      </c>
      <c r="AE119" t="str">
        <f t="shared" si="118"/>
        <v xml:space="preserve"> (Midsummer Festival)</v>
      </c>
      <c r="AF119" s="1" t="str">
        <f t="shared" si="119"/>
        <v xml:space="preserve">["SAVE_INDEX"] =  94; </v>
      </c>
      <c r="AG119">
        <f>VLOOKUP(D119,Type!A$2:B$16,2,FALSE)</f>
        <v>12</v>
      </c>
      <c r="AH119" t="str">
        <f t="shared" si="120"/>
        <v xml:space="preserve">["TYPE"] = 12; </v>
      </c>
      <c r="AI119" t="str">
        <f t="shared" si="121"/>
        <v xml:space="preserve">                      </v>
      </c>
      <c r="AJ119" t="str">
        <f>IF(AND(F119="Class",NOT(ISBLANK(E119))),VLOOKUP(E119,Class!A$1:B$12,2,FALSE),"")</f>
        <v/>
      </c>
      <c r="AK119" t="str">
        <f>IF(AND(F119="Vocation",NOT(ISBLANK(E119))),VLOOKUP(E119,Vocation!A$1:B$8,2,FALSE),"")</f>
        <v/>
      </c>
      <c r="AL119" t="str">
        <f>IF(AND(F119="Race",NOT(ISBLANK(E119))),VLOOKUP(E119,Race!A$1:B$9,2,),"")</f>
        <v/>
      </c>
      <c r="AM119" t="str">
        <f t="shared" si="122"/>
        <v xml:space="preserve">  0</v>
      </c>
      <c r="AN119" t="str">
        <f t="shared" si="123"/>
        <v xml:space="preserve">["SUBTYPE"] =   0; </v>
      </c>
      <c r="AO119" t="str">
        <f>IF(NOT(ISBLANK(G119)),VLOOKUP(G119,Type!D$2:E$6,2,FALSE),"")</f>
        <v/>
      </c>
      <c r="AP119" t="str">
        <f t="shared" si="124"/>
        <v xml:space="preserve">            </v>
      </c>
      <c r="AQ119" t="str">
        <f t="shared" si="125"/>
        <v xml:space="preserve">                      </v>
      </c>
      <c r="AR119" t="str">
        <f t="shared" si="126"/>
        <v/>
      </c>
      <c r="AS119" t="str">
        <f t="shared" si="127"/>
        <v>0</v>
      </c>
      <c r="AT119" t="str">
        <f t="shared" si="128"/>
        <v xml:space="preserve">["VXP"] =    0; </v>
      </c>
      <c r="AU119" t="str">
        <f t="shared" si="129"/>
        <v>0</v>
      </c>
      <c r="AV119" t="str">
        <f t="shared" si="130"/>
        <v xml:space="preserve">["LP"] =  0; </v>
      </c>
      <c r="AW119" t="str">
        <f t="shared" si="131"/>
        <v>0</v>
      </c>
      <c r="AX119" t="str">
        <f t="shared" si="132"/>
        <v xml:space="preserve">["REP"] =     0; </v>
      </c>
      <c r="AY119">
        <f>IF(LEN(P119)&gt;0,VLOOKUP(P119,Faction!A$2:B$77,2,FALSE),1)</f>
        <v>1</v>
      </c>
      <c r="AZ119" t="str">
        <f t="shared" si="133"/>
        <v xml:space="preserve">["FACTION"] =  1; </v>
      </c>
      <c r="BA119" t="str">
        <f t="shared" si="134"/>
        <v xml:space="preserve">["TIER"] = 0; </v>
      </c>
      <c r="BB119" t="str">
        <f t="shared" si="135"/>
        <v xml:space="preserve">                     </v>
      </c>
      <c r="BC119" t="str">
        <f t="shared" si="136"/>
        <v xml:space="preserve">                  </v>
      </c>
      <c r="BD119" t="str">
        <f t="shared" si="137"/>
        <v xml:space="preserve">["NAME"] = { ["EN"] = "Make it a Party: Niphredil Fireworks"; }; </v>
      </c>
      <c r="BE119" t="str">
        <f t="shared" si="138"/>
        <v xml:space="preserve">["LORE"] = { ["EN"] = "Niphredil fireworks can be bartered for Midsummer tokens. You should use niphredil fireworks many times to accomplish this deed."; }; </v>
      </c>
      <c r="BF119" t="str">
        <f t="shared" si="139"/>
        <v xml:space="preserve">["SUMMARY"] = { ["EN"] = "Use 25 White Niphredil Fireworks."; }; </v>
      </c>
      <c r="BG119" t="str">
        <f t="shared" si="140"/>
        <v/>
      </c>
      <c r="BH119" t="str">
        <f t="shared" si="141"/>
        <v/>
      </c>
      <c r="BI119" t="str">
        <f t="shared" si="142"/>
        <v/>
      </c>
      <c r="BJ119" t="str">
        <f t="shared" si="144"/>
        <v>};</v>
      </c>
    </row>
    <row r="120" spans="1:62" x14ac:dyDescent="0.25">
      <c r="A120">
        <v>1879408919</v>
      </c>
      <c r="B120">
        <v>95</v>
      </c>
      <c r="C120" t="s">
        <v>1088</v>
      </c>
      <c r="D120" t="s">
        <v>24</v>
      </c>
      <c r="E120" t="s">
        <v>941</v>
      </c>
      <c r="Q120" t="s">
        <v>1100</v>
      </c>
      <c r="R120" t="s">
        <v>1099</v>
      </c>
      <c r="S120">
        <v>0</v>
      </c>
      <c r="X120" t="str">
        <f t="shared" si="113"/>
        <v>[119] = {["ID"] = 1879408919; }; -- Make it a Party: Wedding Fireworks (Midsummer Festival)</v>
      </c>
      <c r="Y120" s="1" t="str">
        <f t="shared" si="112"/>
        <v>[119] = {["ID"] = 1879408919; ["SAVE_INDEX"] =  95; ["TYPE"] = 12;                       ["SUBTYPE"] =   0;                                   ["VXP"] =    0; ["LP"] =  0; ["REP"] =     0; ["FACTION"] =  1; ["TIER"] = 0;                                        ["NAME"] = { ["EN"] = "Make it a Party: Wedding Fireworks"; }; ["LORE"] = { ["EN"] = "Wedding fireworks can be bartered for Midsummer tokens. You should use wedding fireworks many times to accomplish this deed."; }; ["SUMMARY"] = { ["EN"] = "Use 25 Wedding Ring Fireworks."; }; };</v>
      </c>
      <c r="Z120">
        <f t="shared" si="143"/>
        <v>119</v>
      </c>
      <c r="AA120" t="str">
        <f t="shared" si="114"/>
        <v>[119] = {</v>
      </c>
      <c r="AB120" t="str">
        <f t="shared" si="115"/>
        <v xml:space="preserve">["ID"] = 1879408919; </v>
      </c>
      <c r="AC120" t="str">
        <f t="shared" si="116"/>
        <v xml:space="preserve">["ID"] = 1879408919; </v>
      </c>
      <c r="AD120" t="str">
        <f t="shared" si="117"/>
        <v/>
      </c>
      <c r="AE120" t="str">
        <f t="shared" si="118"/>
        <v xml:space="preserve"> (Midsummer Festival)</v>
      </c>
      <c r="AF120" s="1" t="str">
        <f t="shared" si="119"/>
        <v xml:space="preserve">["SAVE_INDEX"] =  95; </v>
      </c>
      <c r="AG120">
        <f>VLOOKUP(D120,Type!A$2:B$16,2,FALSE)</f>
        <v>12</v>
      </c>
      <c r="AH120" t="str">
        <f t="shared" si="120"/>
        <v xml:space="preserve">["TYPE"] = 12; </v>
      </c>
      <c r="AI120" t="str">
        <f t="shared" si="121"/>
        <v xml:space="preserve">                      </v>
      </c>
      <c r="AJ120" t="str">
        <f>IF(AND(F120="Class",NOT(ISBLANK(E120))),VLOOKUP(E120,Class!A$1:B$12,2,FALSE),"")</f>
        <v/>
      </c>
      <c r="AK120" t="str">
        <f>IF(AND(F120="Vocation",NOT(ISBLANK(E120))),VLOOKUP(E120,Vocation!A$1:B$8,2,FALSE),"")</f>
        <v/>
      </c>
      <c r="AL120" t="str">
        <f>IF(AND(F120="Race",NOT(ISBLANK(E120))),VLOOKUP(E120,Race!A$1:B$9,2,),"")</f>
        <v/>
      </c>
      <c r="AM120" t="str">
        <f t="shared" si="122"/>
        <v xml:space="preserve">  0</v>
      </c>
      <c r="AN120" t="str">
        <f t="shared" si="123"/>
        <v xml:space="preserve">["SUBTYPE"] =   0; </v>
      </c>
      <c r="AO120" t="str">
        <f>IF(NOT(ISBLANK(G120)),VLOOKUP(G120,Type!D$2:E$6,2,FALSE),"")</f>
        <v/>
      </c>
      <c r="AP120" t="str">
        <f t="shared" si="124"/>
        <v xml:space="preserve">            </v>
      </c>
      <c r="AQ120" t="str">
        <f t="shared" si="125"/>
        <v xml:space="preserve">                      </v>
      </c>
      <c r="AR120" t="str">
        <f t="shared" si="126"/>
        <v/>
      </c>
      <c r="AS120" t="str">
        <f t="shared" si="127"/>
        <v>0</v>
      </c>
      <c r="AT120" t="str">
        <f t="shared" si="128"/>
        <v xml:space="preserve">["VXP"] =    0; </v>
      </c>
      <c r="AU120" t="str">
        <f t="shared" si="129"/>
        <v>0</v>
      </c>
      <c r="AV120" t="str">
        <f t="shared" si="130"/>
        <v xml:space="preserve">["LP"] =  0; </v>
      </c>
      <c r="AW120" t="str">
        <f t="shared" si="131"/>
        <v>0</v>
      </c>
      <c r="AX120" t="str">
        <f t="shared" si="132"/>
        <v xml:space="preserve">["REP"] =     0; </v>
      </c>
      <c r="AY120">
        <f>IF(LEN(P120)&gt;0,VLOOKUP(P120,Faction!A$2:B$77,2,FALSE),1)</f>
        <v>1</v>
      </c>
      <c r="AZ120" t="str">
        <f t="shared" si="133"/>
        <v xml:space="preserve">["FACTION"] =  1; </v>
      </c>
      <c r="BA120" t="str">
        <f t="shared" si="134"/>
        <v xml:space="preserve">["TIER"] = 0; </v>
      </c>
      <c r="BB120" t="str">
        <f t="shared" si="135"/>
        <v xml:space="preserve">                     </v>
      </c>
      <c r="BC120" t="str">
        <f t="shared" si="136"/>
        <v xml:space="preserve">                  </v>
      </c>
      <c r="BD120" t="str">
        <f t="shared" si="137"/>
        <v xml:space="preserve">["NAME"] = { ["EN"] = "Make it a Party: Wedding Fireworks"; }; </v>
      </c>
      <c r="BE120" t="str">
        <f t="shared" si="138"/>
        <v xml:space="preserve">["LORE"] = { ["EN"] = "Wedding fireworks can be bartered for Midsummer tokens. You should use wedding fireworks many times to accomplish this deed."; }; </v>
      </c>
      <c r="BF120" t="str">
        <f t="shared" si="139"/>
        <v xml:space="preserve">["SUMMARY"] = { ["EN"] = "Use 25 Wedding Ring Fireworks."; }; </v>
      </c>
      <c r="BG120" t="str">
        <f t="shared" si="140"/>
        <v/>
      </c>
      <c r="BH120" t="str">
        <f t="shared" si="141"/>
        <v/>
      </c>
      <c r="BI120" t="str">
        <f t="shared" si="142"/>
        <v/>
      </c>
      <c r="BJ120" t="str">
        <f t="shared" si="144"/>
        <v>};</v>
      </c>
    </row>
    <row r="121" spans="1:62" x14ac:dyDescent="0.25">
      <c r="C121" s="2" t="s">
        <v>728</v>
      </c>
      <c r="D121" s="2" t="s">
        <v>812</v>
      </c>
      <c r="S121">
        <v>0</v>
      </c>
      <c r="V121">
        <v>134</v>
      </c>
      <c r="X121" t="str">
        <f t="shared" si="113"/>
        <v>[120] = {["CAT_ID"] = 134; }; -- Farmers Faire</v>
      </c>
      <c r="Y121" s="1" t="str">
        <f t="shared" si="112"/>
        <v>[120] = {                                           ["TYPE"] = 14;                       ["SUBTYPE"] =   0;                                   ["VXP"] =    0; ["LP"] =  0; ["REP"] =     0; ["FACTION"] =  1; ["TIER"] = 0;                                        ["NAME"] = { ["EN"] = "Farmers Faire"; }; };</v>
      </c>
      <c r="Z121">
        <f t="shared" si="143"/>
        <v>120</v>
      </c>
      <c r="AA121" t="str">
        <f t="shared" si="114"/>
        <v>[120] = {</v>
      </c>
      <c r="AB121" t="str">
        <f t="shared" si="115"/>
        <v xml:space="preserve">                     </v>
      </c>
      <c r="AC121" t="str">
        <f t="shared" si="116"/>
        <v/>
      </c>
      <c r="AD121" t="str">
        <f t="shared" si="117"/>
        <v xml:space="preserve">["CAT_ID"] = 134; </v>
      </c>
      <c r="AE121" t="str">
        <f t="shared" si="118"/>
        <v/>
      </c>
      <c r="AF121" s="1" t="str">
        <f t="shared" si="119"/>
        <v xml:space="preserve">                      </v>
      </c>
      <c r="AG121">
        <f>VLOOKUP(D121,Type!A$2:B$16,2,FALSE)</f>
        <v>14</v>
      </c>
      <c r="AH121" t="str">
        <f t="shared" si="120"/>
        <v xml:space="preserve">["TYPE"] = 14; </v>
      </c>
      <c r="AI121" t="str">
        <f t="shared" si="121"/>
        <v xml:space="preserve">                      </v>
      </c>
      <c r="AJ121" t="str">
        <f>IF(AND(F121="Class",NOT(ISBLANK(E121))),VLOOKUP(E121,Class!A$1:B$12,2,FALSE),"")</f>
        <v/>
      </c>
      <c r="AK121" t="str">
        <f>IF(AND(F121="Vocation",NOT(ISBLANK(E121))),VLOOKUP(E121,Vocation!A$1:B$8,2,FALSE),"")</f>
        <v/>
      </c>
      <c r="AL121" t="str">
        <f>IF(AND(F121="Race",NOT(ISBLANK(E121))),VLOOKUP(E121,Race!A$1:B$9,2,),"")</f>
        <v/>
      </c>
      <c r="AM121" t="str">
        <f t="shared" si="122"/>
        <v xml:space="preserve">  0</v>
      </c>
      <c r="AN121" t="str">
        <f t="shared" si="123"/>
        <v xml:space="preserve">["SUBTYPE"] =   0; </v>
      </c>
      <c r="AO121" t="str">
        <f>IF(NOT(ISBLANK(G121)),VLOOKUP(G121,Type!D$2:E$6,2,FALSE),"")</f>
        <v/>
      </c>
      <c r="AP121" t="str">
        <f t="shared" si="124"/>
        <v xml:space="preserve">            </v>
      </c>
      <c r="AQ121" t="str">
        <f t="shared" si="125"/>
        <v xml:space="preserve">                      </v>
      </c>
      <c r="AR121" t="str">
        <f t="shared" si="126"/>
        <v/>
      </c>
      <c r="AS121" t="str">
        <f t="shared" si="127"/>
        <v>0</v>
      </c>
      <c r="AT121" t="str">
        <f t="shared" si="128"/>
        <v xml:space="preserve">["VXP"] =    0; </v>
      </c>
      <c r="AU121" t="str">
        <f t="shared" si="129"/>
        <v>0</v>
      </c>
      <c r="AV121" t="str">
        <f t="shared" si="130"/>
        <v xml:space="preserve">["LP"] =  0; </v>
      </c>
      <c r="AW121" t="str">
        <f t="shared" si="131"/>
        <v>0</v>
      </c>
      <c r="AX121" t="str">
        <f t="shared" si="132"/>
        <v xml:space="preserve">["REP"] =     0; </v>
      </c>
      <c r="AY121">
        <f>IF(LEN(P121)&gt;0,VLOOKUP(P121,Faction!A$2:B$77,2,FALSE),1)</f>
        <v>1</v>
      </c>
      <c r="AZ121" t="str">
        <f t="shared" si="133"/>
        <v xml:space="preserve">["FACTION"] =  1; </v>
      </c>
      <c r="BA121" t="str">
        <f t="shared" si="134"/>
        <v xml:space="preserve">["TIER"] = 0; </v>
      </c>
      <c r="BB121" t="str">
        <f t="shared" si="135"/>
        <v xml:space="preserve">                     </v>
      </c>
      <c r="BC121" t="str">
        <f t="shared" si="136"/>
        <v xml:space="preserve">                  </v>
      </c>
      <c r="BD121" t="str">
        <f t="shared" si="137"/>
        <v xml:space="preserve">["NAME"] = { ["EN"] = "Farmers Faire"; }; </v>
      </c>
      <c r="BE121" t="str">
        <f t="shared" si="138"/>
        <v/>
      </c>
      <c r="BF121" t="str">
        <f t="shared" si="139"/>
        <v/>
      </c>
      <c r="BG121" t="str">
        <f t="shared" si="140"/>
        <v/>
      </c>
      <c r="BH121" t="str">
        <f t="shared" si="141"/>
        <v/>
      </c>
      <c r="BI121" t="str">
        <f t="shared" si="142"/>
        <v/>
      </c>
      <c r="BJ121" t="str">
        <f t="shared" si="144"/>
        <v>};</v>
      </c>
    </row>
    <row r="122" spans="1:62" x14ac:dyDescent="0.25">
      <c r="A122">
        <v>1879206840</v>
      </c>
      <c r="B122">
        <v>100</v>
      </c>
      <c r="C122" t="s">
        <v>730</v>
      </c>
      <c r="D122" t="s">
        <v>24</v>
      </c>
      <c r="E122" t="s">
        <v>728</v>
      </c>
      <c r="M122" t="s">
        <v>731</v>
      </c>
      <c r="Q122" t="s">
        <v>735</v>
      </c>
      <c r="R122" t="s">
        <v>2152</v>
      </c>
      <c r="S122">
        <v>0</v>
      </c>
      <c r="X122" t="str">
        <f t="shared" si="113"/>
        <v>[121] = {["ID"] = 1879206840; }; -- Too Much of Everything (Farmers Faire)</v>
      </c>
      <c r="Y122" s="1" t="str">
        <f t="shared" si="112"/>
        <v>[121] = {["ID"] = 1879206840; ["SAVE_INDEX"] = 100; ["TYPE"] = 12;                       ["SUBTYPE"] =   0;                                   ["VXP"] =    0; ["LP"] =  0; ["REP"] =     0; ["FACTION"] =  1; ["TIER"] = 0;                                        ["NAME"] = { ["EN"] = "Too Much of Everything"; }; ["LORE"] = { ["EN"] = "So many races to win!"; }; ["SUMMARY"] = { ["EN"] = "Complete 2 deeds"; }; ["TITLE"] = { ["EN"] = "Picky Picker"; }; };</v>
      </c>
      <c r="Z122">
        <f t="shared" si="143"/>
        <v>121</v>
      </c>
      <c r="AA122" t="str">
        <f t="shared" si="114"/>
        <v>[121] = {</v>
      </c>
      <c r="AB122" t="str">
        <f t="shared" si="115"/>
        <v xml:space="preserve">["ID"] = 1879206840; </v>
      </c>
      <c r="AC122" t="str">
        <f t="shared" si="116"/>
        <v xml:space="preserve">["ID"] = 1879206840; </v>
      </c>
      <c r="AD122" t="str">
        <f t="shared" si="117"/>
        <v/>
      </c>
      <c r="AE122" t="str">
        <f t="shared" si="118"/>
        <v xml:space="preserve"> (Farmers Faire)</v>
      </c>
      <c r="AF122" s="1" t="str">
        <f t="shared" si="119"/>
        <v xml:space="preserve">["SAVE_INDEX"] = 100; </v>
      </c>
      <c r="AG122">
        <f>VLOOKUP(D122,Type!A$2:B$16,2,FALSE)</f>
        <v>12</v>
      </c>
      <c r="AH122" t="str">
        <f t="shared" si="120"/>
        <v xml:space="preserve">["TYPE"] = 12; </v>
      </c>
      <c r="AI122" t="str">
        <f t="shared" si="121"/>
        <v xml:space="preserve">                      </v>
      </c>
      <c r="AJ122" t="str">
        <f>IF(AND(F122="Class",NOT(ISBLANK(E122))),VLOOKUP(E122,Class!A$1:B$12,2,FALSE),"")</f>
        <v/>
      </c>
      <c r="AK122" t="str">
        <f>IF(AND(F122="Vocation",NOT(ISBLANK(E122))),VLOOKUP(E122,Vocation!A$1:B$8,2,FALSE),"")</f>
        <v/>
      </c>
      <c r="AL122" t="str">
        <f>IF(AND(F122="Race",NOT(ISBLANK(E122))),VLOOKUP(E122,Race!A$1:B$9,2,),"")</f>
        <v/>
      </c>
      <c r="AM122" t="str">
        <f t="shared" si="122"/>
        <v xml:space="preserve">  0</v>
      </c>
      <c r="AN122" t="str">
        <f t="shared" si="123"/>
        <v xml:space="preserve">["SUBTYPE"] =   0; </v>
      </c>
      <c r="AO122" t="str">
        <f>IF(NOT(ISBLANK(G122)),VLOOKUP(G122,Type!D$2:E$6,2,FALSE),"")</f>
        <v/>
      </c>
      <c r="AP122" t="str">
        <f t="shared" si="124"/>
        <v xml:space="preserve">            </v>
      </c>
      <c r="AQ122" t="str">
        <f t="shared" si="125"/>
        <v xml:space="preserve">                      </v>
      </c>
      <c r="AR122" t="str">
        <f t="shared" si="126"/>
        <v/>
      </c>
      <c r="AS122" t="str">
        <f t="shared" si="127"/>
        <v>0</v>
      </c>
      <c r="AT122" t="str">
        <f t="shared" si="128"/>
        <v xml:space="preserve">["VXP"] =    0; </v>
      </c>
      <c r="AU122" t="str">
        <f t="shared" si="129"/>
        <v>0</v>
      </c>
      <c r="AV122" t="str">
        <f t="shared" si="130"/>
        <v xml:space="preserve">["LP"] =  0; </v>
      </c>
      <c r="AW122" t="str">
        <f t="shared" si="131"/>
        <v>0</v>
      </c>
      <c r="AX122" t="str">
        <f t="shared" si="132"/>
        <v xml:space="preserve">["REP"] =     0; </v>
      </c>
      <c r="AY122">
        <f>IF(LEN(P122)&gt;0,VLOOKUP(P122,Faction!A$2:B$77,2,FALSE),1)</f>
        <v>1</v>
      </c>
      <c r="AZ122" t="str">
        <f t="shared" si="133"/>
        <v xml:space="preserve">["FACTION"] =  1; </v>
      </c>
      <c r="BA122" t="str">
        <f t="shared" si="134"/>
        <v xml:space="preserve">["TIER"] = 0; </v>
      </c>
      <c r="BB122" t="str">
        <f t="shared" si="135"/>
        <v xml:space="preserve">                     </v>
      </c>
      <c r="BC122" t="str">
        <f t="shared" si="136"/>
        <v xml:space="preserve">                  </v>
      </c>
      <c r="BD122" t="str">
        <f t="shared" si="137"/>
        <v xml:space="preserve">["NAME"] = { ["EN"] = "Too Much of Everything"; }; </v>
      </c>
      <c r="BE122" t="str">
        <f t="shared" si="138"/>
        <v xml:space="preserve">["LORE"] = { ["EN"] = "So many races to win!"; }; </v>
      </c>
      <c r="BF122" t="str">
        <f t="shared" si="139"/>
        <v xml:space="preserve">["SUMMARY"] = { ["EN"] = "Complete 2 deeds"; }; </v>
      </c>
      <c r="BG122" t="str">
        <f t="shared" si="140"/>
        <v xml:space="preserve">["TITLE"] = { ["EN"] = "Picky Picker"; }; </v>
      </c>
      <c r="BH122" t="str">
        <f t="shared" si="141"/>
        <v/>
      </c>
      <c r="BI122" t="str">
        <f t="shared" si="142"/>
        <v/>
      </c>
      <c r="BJ122" t="str">
        <f t="shared" si="144"/>
        <v>};</v>
      </c>
    </row>
    <row r="123" spans="1:62" x14ac:dyDescent="0.25">
      <c r="A123">
        <v>1879185390</v>
      </c>
      <c r="B123">
        <v>103</v>
      </c>
      <c r="C123" t="s">
        <v>727</v>
      </c>
      <c r="D123" t="s">
        <v>24</v>
      </c>
      <c r="E123" t="s">
        <v>728</v>
      </c>
      <c r="M123" t="s">
        <v>729</v>
      </c>
      <c r="R123" t="s">
        <v>732</v>
      </c>
      <c r="S123">
        <v>1</v>
      </c>
      <c r="X123" t="str">
        <f t="shared" si="113"/>
        <v>[122] = {["ID"] = 1879185390; }; -- A Lucky Day at the Races (Farmers Faire)</v>
      </c>
      <c r="Y123" s="1" t="str">
        <f t="shared" si="112"/>
        <v>[122] = {["ID"] = 1879185390; ["SAVE_INDEX"] = 103; ["TYPE"] = 12;                       ["SUBTYPE"] =   0;                                   ["VXP"] =    0; ["LP"] =  0; ["REP"] =     0; ["FACTION"] =  1; ["TIER"] = 1;                                        ["NAME"] = { ["EN"] = "A Lucky Day at the Races"; }; ["LORE"] = { ["EN"] = "Win at each of the races taking place during the Summer Festival."; }; ["TITLE"] = { ["EN"] = "Lucky Duck"; }; };</v>
      </c>
      <c r="Z123">
        <f t="shared" si="143"/>
        <v>122</v>
      </c>
      <c r="AA123" t="str">
        <f t="shared" si="114"/>
        <v>[122] = {</v>
      </c>
      <c r="AB123" t="str">
        <f t="shared" si="115"/>
        <v xml:space="preserve">["ID"] = 1879185390; </v>
      </c>
      <c r="AC123" t="str">
        <f t="shared" si="116"/>
        <v xml:space="preserve">["ID"] = 1879185390; </v>
      </c>
      <c r="AD123" t="str">
        <f t="shared" si="117"/>
        <v/>
      </c>
      <c r="AE123" t="str">
        <f t="shared" si="118"/>
        <v xml:space="preserve"> (Farmers Faire)</v>
      </c>
      <c r="AF123" s="1" t="str">
        <f t="shared" si="119"/>
        <v xml:space="preserve">["SAVE_INDEX"] = 103; </v>
      </c>
      <c r="AG123">
        <f>VLOOKUP(D123,Type!A$2:B$16,2,FALSE)</f>
        <v>12</v>
      </c>
      <c r="AH123" t="str">
        <f t="shared" si="120"/>
        <v xml:space="preserve">["TYPE"] = 12; </v>
      </c>
      <c r="AI123" t="str">
        <f t="shared" si="121"/>
        <v xml:space="preserve">                      </v>
      </c>
      <c r="AJ123" t="str">
        <f>IF(AND(F123="Class",NOT(ISBLANK(E123))),VLOOKUP(E123,Class!A$1:B$12,2,FALSE),"")</f>
        <v/>
      </c>
      <c r="AK123" t="str">
        <f>IF(AND(F123="Vocation",NOT(ISBLANK(E123))),VLOOKUP(E123,Vocation!A$1:B$8,2,FALSE),"")</f>
        <v/>
      </c>
      <c r="AL123" t="str">
        <f>IF(AND(F123="Race",NOT(ISBLANK(E123))),VLOOKUP(E123,Race!A$1:B$9,2,),"")</f>
        <v/>
      </c>
      <c r="AM123" t="str">
        <f t="shared" si="122"/>
        <v xml:space="preserve">  0</v>
      </c>
      <c r="AN123" t="str">
        <f t="shared" si="123"/>
        <v xml:space="preserve">["SUBTYPE"] =   0; </v>
      </c>
      <c r="AO123" t="str">
        <f>IF(NOT(ISBLANK(G123)),VLOOKUP(G123,Type!D$2:E$6,2,FALSE),"")</f>
        <v/>
      </c>
      <c r="AP123" t="str">
        <f t="shared" si="124"/>
        <v xml:space="preserve">            </v>
      </c>
      <c r="AQ123" t="str">
        <f t="shared" si="125"/>
        <v xml:space="preserve">                      </v>
      </c>
      <c r="AR123" t="str">
        <f t="shared" si="126"/>
        <v/>
      </c>
      <c r="AS123" t="str">
        <f t="shared" si="127"/>
        <v>0</v>
      </c>
      <c r="AT123" t="str">
        <f t="shared" si="128"/>
        <v xml:space="preserve">["VXP"] =    0; </v>
      </c>
      <c r="AU123" t="str">
        <f t="shared" si="129"/>
        <v>0</v>
      </c>
      <c r="AV123" t="str">
        <f t="shared" si="130"/>
        <v xml:space="preserve">["LP"] =  0; </v>
      </c>
      <c r="AW123" t="str">
        <f t="shared" si="131"/>
        <v>0</v>
      </c>
      <c r="AX123" t="str">
        <f t="shared" si="132"/>
        <v xml:space="preserve">["REP"] =     0; </v>
      </c>
      <c r="AY123">
        <f>IF(LEN(P123)&gt;0,VLOOKUP(P123,Faction!A$2:B$77,2,FALSE),1)</f>
        <v>1</v>
      </c>
      <c r="AZ123" t="str">
        <f t="shared" si="133"/>
        <v xml:space="preserve">["FACTION"] =  1; </v>
      </c>
      <c r="BA123" t="str">
        <f t="shared" si="134"/>
        <v xml:space="preserve">["TIER"] = 1; </v>
      </c>
      <c r="BB123" t="str">
        <f t="shared" si="135"/>
        <v xml:space="preserve">                     </v>
      </c>
      <c r="BC123" t="str">
        <f t="shared" si="136"/>
        <v xml:space="preserve">                  </v>
      </c>
      <c r="BD123" t="str">
        <f t="shared" si="137"/>
        <v xml:space="preserve">["NAME"] = { ["EN"] = "A Lucky Day at the Races"; }; </v>
      </c>
      <c r="BE123" t="str">
        <f t="shared" si="138"/>
        <v xml:space="preserve">["LORE"] = { ["EN"] = "Win at each of the races taking place during the Summer Festival."; }; </v>
      </c>
      <c r="BF123" t="str">
        <f t="shared" si="139"/>
        <v/>
      </c>
      <c r="BG123" t="str">
        <f t="shared" si="140"/>
        <v xml:space="preserve">["TITLE"] = { ["EN"] = "Lucky Duck"; }; </v>
      </c>
      <c r="BH123" t="str">
        <f t="shared" si="141"/>
        <v/>
      </c>
      <c r="BI123" t="str">
        <f t="shared" si="142"/>
        <v/>
      </c>
      <c r="BJ123" t="str">
        <f t="shared" si="144"/>
        <v>};</v>
      </c>
    </row>
    <row r="124" spans="1:62" x14ac:dyDescent="0.25">
      <c r="A124">
        <v>1879206838</v>
      </c>
      <c r="B124">
        <v>101</v>
      </c>
      <c r="C124" t="s">
        <v>733</v>
      </c>
      <c r="D124" t="s">
        <v>24</v>
      </c>
      <c r="E124" t="s">
        <v>728</v>
      </c>
      <c r="Q124" t="s">
        <v>2149</v>
      </c>
      <c r="R124" t="s">
        <v>2148</v>
      </c>
      <c r="S124">
        <v>1</v>
      </c>
      <c r="X124" t="str">
        <f t="shared" si="113"/>
        <v>[123] = {["ID"] = 1879206838; }; -- Much Eating, Much Running (Farmers Faire)</v>
      </c>
      <c r="Y124" s="1" t="str">
        <f t="shared" si="112"/>
        <v>[123] = {["ID"] = 1879206838; ["SAVE_INDEX"] = 101; ["TYPE"] = 12;                       ["SUBTYPE"] =   0;                                   ["VXP"] =    0; ["LP"] =  0; ["REP"] =     0; ["FACTION"] =  1; ["TIER"] = 1;                                        ["NAME"] = { ["EN"] = "Much Eating, Much Running"; }; ["LORE"] = { ["EN"] = "To show true loyalty to the racing hobbits, you must select each of them as your favoured contestant many times and win."; }; ["SUMMARY"] = { ["EN"] = "Select and win with Dashing Daffodilly, Bustle with Burdy, Gladdy's Gait, and Mudric's Momentum 3 times each."; }; };</v>
      </c>
      <c r="Z124">
        <f t="shared" si="143"/>
        <v>123</v>
      </c>
      <c r="AA124" t="str">
        <f t="shared" si="114"/>
        <v>[123] = {</v>
      </c>
      <c r="AB124" t="str">
        <f t="shared" si="115"/>
        <v xml:space="preserve">["ID"] = 1879206838; </v>
      </c>
      <c r="AC124" t="str">
        <f t="shared" si="116"/>
        <v xml:space="preserve">["ID"] = 1879206838; </v>
      </c>
      <c r="AD124" t="str">
        <f t="shared" si="117"/>
        <v/>
      </c>
      <c r="AE124" t="str">
        <f t="shared" si="118"/>
        <v xml:space="preserve"> (Farmers Faire)</v>
      </c>
      <c r="AF124" s="1" t="str">
        <f t="shared" si="119"/>
        <v xml:space="preserve">["SAVE_INDEX"] = 101; </v>
      </c>
      <c r="AG124">
        <f>VLOOKUP(D124,Type!A$2:B$16,2,FALSE)</f>
        <v>12</v>
      </c>
      <c r="AH124" t="str">
        <f t="shared" si="120"/>
        <v xml:space="preserve">["TYPE"] = 12; </v>
      </c>
      <c r="AI124" t="str">
        <f t="shared" si="121"/>
        <v xml:space="preserve">                      </v>
      </c>
      <c r="AJ124" t="str">
        <f>IF(AND(F124="Class",NOT(ISBLANK(E124))),VLOOKUP(E124,Class!A$1:B$12,2,FALSE),"")</f>
        <v/>
      </c>
      <c r="AK124" t="str">
        <f>IF(AND(F124="Vocation",NOT(ISBLANK(E124))),VLOOKUP(E124,Vocation!A$1:B$8,2,FALSE),"")</f>
        <v/>
      </c>
      <c r="AL124" t="str">
        <f>IF(AND(F124="Race",NOT(ISBLANK(E124))),VLOOKUP(E124,Race!A$1:B$9,2,),"")</f>
        <v/>
      </c>
      <c r="AM124" t="str">
        <f t="shared" si="122"/>
        <v xml:space="preserve">  0</v>
      </c>
      <c r="AN124" t="str">
        <f t="shared" si="123"/>
        <v xml:space="preserve">["SUBTYPE"] =   0; </v>
      </c>
      <c r="AO124" t="str">
        <f>IF(NOT(ISBLANK(G124)),VLOOKUP(G124,Type!D$2:E$6,2,FALSE),"")</f>
        <v/>
      </c>
      <c r="AP124" t="str">
        <f t="shared" si="124"/>
        <v xml:space="preserve">            </v>
      </c>
      <c r="AQ124" t="str">
        <f t="shared" si="125"/>
        <v xml:space="preserve">                      </v>
      </c>
      <c r="AR124" t="str">
        <f t="shared" si="126"/>
        <v/>
      </c>
      <c r="AS124" t="str">
        <f t="shared" si="127"/>
        <v>0</v>
      </c>
      <c r="AT124" t="str">
        <f t="shared" si="128"/>
        <v xml:space="preserve">["VXP"] =    0; </v>
      </c>
      <c r="AU124" t="str">
        <f t="shared" si="129"/>
        <v>0</v>
      </c>
      <c r="AV124" t="str">
        <f t="shared" si="130"/>
        <v xml:space="preserve">["LP"] =  0; </v>
      </c>
      <c r="AW124" t="str">
        <f t="shared" si="131"/>
        <v>0</v>
      </c>
      <c r="AX124" t="str">
        <f t="shared" si="132"/>
        <v xml:space="preserve">["REP"] =     0; </v>
      </c>
      <c r="AY124">
        <f>IF(LEN(P124)&gt;0,VLOOKUP(P124,Faction!A$2:B$77,2,FALSE),1)</f>
        <v>1</v>
      </c>
      <c r="AZ124" t="str">
        <f t="shared" si="133"/>
        <v xml:space="preserve">["FACTION"] =  1; </v>
      </c>
      <c r="BA124" t="str">
        <f t="shared" si="134"/>
        <v xml:space="preserve">["TIER"] = 1; </v>
      </c>
      <c r="BB124" t="str">
        <f t="shared" si="135"/>
        <v xml:space="preserve">                     </v>
      </c>
      <c r="BC124" t="str">
        <f t="shared" si="136"/>
        <v xml:space="preserve">                  </v>
      </c>
      <c r="BD124" t="str">
        <f t="shared" si="137"/>
        <v xml:space="preserve">["NAME"] = { ["EN"] = "Much Eating, Much Running"; }; </v>
      </c>
      <c r="BE124" t="str">
        <f t="shared" si="138"/>
        <v xml:space="preserve">["LORE"] = { ["EN"] = "To show true loyalty to the racing hobbits, you must select each of them as your favoured contestant many times and win."; }; </v>
      </c>
      <c r="BF124" t="str">
        <f t="shared" si="139"/>
        <v xml:space="preserve">["SUMMARY"] = { ["EN"] = "Select and win with Dashing Daffodilly, Bustle with Burdy, Gladdy's Gait, and Mudric's Momentum 3 times each."; }; </v>
      </c>
      <c r="BG124" t="str">
        <f t="shared" si="140"/>
        <v/>
      </c>
      <c r="BH124" t="str">
        <f t="shared" si="141"/>
        <v/>
      </c>
      <c r="BI124" t="str">
        <f t="shared" si="142"/>
        <v/>
      </c>
      <c r="BJ124" t="str">
        <f t="shared" si="144"/>
        <v>};</v>
      </c>
    </row>
    <row r="125" spans="1:62" x14ac:dyDescent="0.25">
      <c r="A125">
        <v>1879206839</v>
      </c>
      <c r="B125">
        <v>102</v>
      </c>
      <c r="C125" t="s">
        <v>734</v>
      </c>
      <c r="D125" t="s">
        <v>24</v>
      </c>
      <c r="E125" t="s">
        <v>728</v>
      </c>
      <c r="Q125" t="s">
        <v>2151</v>
      </c>
      <c r="R125" t="s">
        <v>2150</v>
      </c>
      <c r="S125">
        <v>1</v>
      </c>
      <c r="X125" t="str">
        <f t="shared" si="113"/>
        <v>[124] = {["ID"] = 1879206839; }; -- Much Drinking, Much Running (Farmers Faire)</v>
      </c>
      <c r="Y125" s="1" t="str">
        <f t="shared" si="112"/>
        <v>[124] = {["ID"] = 1879206839; ["SAVE_INDEX"] = 102; ["TYPE"] = 12;                       ["SUBTYPE"] =   0;                                   ["VXP"] =    0; ["LP"] =  0; ["REP"] =     0; ["FACTION"] =  1; ["TIER"] = 1;                                        ["NAME"] = { ["EN"] = "Much Drinking, Much Running"; }; ["LORE"] = { ["EN"] = "To show true loyalty to the racing dwarves, you must select each of them as your favoured contestant many times and win."; }; ["SUMMARY"] = { ["EN"] = "Select and win with Kolmar's Credulity, Leg it, Lar, Signar's Swift Step, and Ottó the Outstanding 3 times each."; }; };</v>
      </c>
      <c r="Z125">
        <f t="shared" si="143"/>
        <v>124</v>
      </c>
      <c r="AA125" t="str">
        <f t="shared" si="114"/>
        <v>[124] = {</v>
      </c>
      <c r="AB125" t="str">
        <f t="shared" si="115"/>
        <v xml:space="preserve">["ID"] = 1879206839; </v>
      </c>
      <c r="AC125" t="str">
        <f t="shared" si="116"/>
        <v xml:space="preserve">["ID"] = 1879206839; </v>
      </c>
      <c r="AD125" t="str">
        <f t="shared" si="117"/>
        <v/>
      </c>
      <c r="AE125" t="str">
        <f t="shared" si="118"/>
        <v xml:space="preserve"> (Farmers Faire)</v>
      </c>
      <c r="AF125" s="1" t="str">
        <f t="shared" si="119"/>
        <v xml:space="preserve">["SAVE_INDEX"] = 102; </v>
      </c>
      <c r="AG125">
        <f>VLOOKUP(D125,Type!A$2:B$16,2,FALSE)</f>
        <v>12</v>
      </c>
      <c r="AH125" t="str">
        <f t="shared" si="120"/>
        <v xml:space="preserve">["TYPE"] = 12; </v>
      </c>
      <c r="AI125" t="str">
        <f t="shared" si="121"/>
        <v xml:space="preserve">                      </v>
      </c>
      <c r="AJ125" t="str">
        <f>IF(AND(F125="Class",NOT(ISBLANK(E125))),VLOOKUP(E125,Class!A$1:B$12,2,FALSE),"")</f>
        <v/>
      </c>
      <c r="AK125" t="str">
        <f>IF(AND(F125="Vocation",NOT(ISBLANK(E125))),VLOOKUP(E125,Vocation!A$1:B$8,2,FALSE),"")</f>
        <v/>
      </c>
      <c r="AL125" t="str">
        <f>IF(AND(F125="Race",NOT(ISBLANK(E125))),VLOOKUP(E125,Race!A$1:B$9,2,),"")</f>
        <v/>
      </c>
      <c r="AM125" t="str">
        <f t="shared" si="122"/>
        <v xml:space="preserve">  0</v>
      </c>
      <c r="AN125" t="str">
        <f t="shared" si="123"/>
        <v xml:space="preserve">["SUBTYPE"] =   0; </v>
      </c>
      <c r="AO125" t="str">
        <f>IF(NOT(ISBLANK(G125)),VLOOKUP(G125,Type!D$2:E$6,2,FALSE),"")</f>
        <v/>
      </c>
      <c r="AP125" t="str">
        <f t="shared" si="124"/>
        <v xml:space="preserve">            </v>
      </c>
      <c r="AQ125" t="str">
        <f t="shared" si="125"/>
        <v xml:space="preserve">                      </v>
      </c>
      <c r="AR125" t="str">
        <f t="shared" si="126"/>
        <v/>
      </c>
      <c r="AS125" t="str">
        <f t="shared" si="127"/>
        <v>0</v>
      </c>
      <c r="AT125" t="str">
        <f t="shared" si="128"/>
        <v xml:space="preserve">["VXP"] =    0; </v>
      </c>
      <c r="AU125" t="str">
        <f t="shared" si="129"/>
        <v>0</v>
      </c>
      <c r="AV125" t="str">
        <f t="shared" si="130"/>
        <v xml:space="preserve">["LP"] =  0; </v>
      </c>
      <c r="AW125" t="str">
        <f t="shared" si="131"/>
        <v>0</v>
      </c>
      <c r="AX125" t="str">
        <f t="shared" si="132"/>
        <v xml:space="preserve">["REP"] =     0; </v>
      </c>
      <c r="AY125">
        <f>IF(LEN(P125)&gt;0,VLOOKUP(P125,Faction!A$2:B$77,2,FALSE),1)</f>
        <v>1</v>
      </c>
      <c r="AZ125" t="str">
        <f t="shared" si="133"/>
        <v xml:space="preserve">["FACTION"] =  1; </v>
      </c>
      <c r="BA125" t="str">
        <f t="shared" si="134"/>
        <v xml:space="preserve">["TIER"] = 1; </v>
      </c>
      <c r="BB125" t="str">
        <f t="shared" si="135"/>
        <v xml:space="preserve">                     </v>
      </c>
      <c r="BC125" t="str">
        <f t="shared" si="136"/>
        <v xml:space="preserve">                  </v>
      </c>
      <c r="BD125" t="str">
        <f t="shared" si="137"/>
        <v xml:space="preserve">["NAME"] = { ["EN"] = "Much Drinking, Much Running"; }; </v>
      </c>
      <c r="BE125" t="str">
        <f t="shared" si="138"/>
        <v xml:space="preserve">["LORE"] = { ["EN"] = "To show true loyalty to the racing dwarves, you must select each of them as your favoured contestant many times and win."; }; </v>
      </c>
      <c r="BF125" t="str">
        <f t="shared" si="139"/>
        <v xml:space="preserve">["SUMMARY"] = { ["EN"] = "Select and win with Kolmar's Credulity, Leg it, Lar, Signar's Swift Step, and Ottó the Outstanding 3 times each."; }; </v>
      </c>
      <c r="BG125" t="str">
        <f t="shared" si="140"/>
        <v/>
      </c>
      <c r="BH125" t="str">
        <f t="shared" si="141"/>
        <v/>
      </c>
      <c r="BI125" t="str">
        <f t="shared" si="142"/>
        <v/>
      </c>
      <c r="BJ125" t="str">
        <f t="shared" si="144"/>
        <v>};</v>
      </c>
    </row>
    <row r="126" spans="1:62" x14ac:dyDescent="0.25">
      <c r="A126">
        <v>1879208731</v>
      </c>
      <c r="B126">
        <v>104</v>
      </c>
      <c r="C126" t="s">
        <v>830</v>
      </c>
      <c r="D126" t="s">
        <v>24</v>
      </c>
      <c r="E126" t="s">
        <v>728</v>
      </c>
      <c r="Q126" t="s">
        <v>963</v>
      </c>
      <c r="R126" t="s">
        <v>2158</v>
      </c>
      <c r="S126">
        <v>0</v>
      </c>
      <c r="X126" t="str">
        <f t="shared" si="113"/>
        <v>[125] = {["ID"] = 1879208731; }; -- Consume Consumables: Essence of Toad (Farmers Faire)</v>
      </c>
      <c r="Y126" s="1" t="str">
        <f t="shared" si="112"/>
        <v>[125] = {["ID"] = 1879208731; ["SAVE_INDEX"] = 104; ["TYPE"] = 12;                       ["SUBTYPE"] =   0;                                   ["VXP"] =    0; ["LP"] =  0; ["REP"] =     0; ["FACTION"] =  1; ["TIER"] = 0;                                        ["NAME"] = { ["EN"] = "Consume Consumables: Essence of Toad"; }; ["LORE"] = { ["EN"] = "Essence of toad can be purchased during the Summer Festival. You should use essence of toad many times to accomplish this deed."; }; ["SUMMARY"] = { ["EN"] = "Use Essence of Toad 300 times."; }; };</v>
      </c>
      <c r="Z126">
        <f t="shared" si="143"/>
        <v>125</v>
      </c>
      <c r="AA126" t="str">
        <f t="shared" si="114"/>
        <v>[125] = {</v>
      </c>
      <c r="AB126" t="str">
        <f t="shared" si="115"/>
        <v xml:space="preserve">["ID"] = 1879208731; </v>
      </c>
      <c r="AC126" t="str">
        <f t="shared" si="116"/>
        <v xml:space="preserve">["ID"] = 1879208731; </v>
      </c>
      <c r="AD126" t="str">
        <f t="shared" si="117"/>
        <v/>
      </c>
      <c r="AE126" t="str">
        <f t="shared" si="118"/>
        <v xml:space="preserve"> (Farmers Faire)</v>
      </c>
      <c r="AF126" s="1" t="str">
        <f t="shared" si="119"/>
        <v xml:space="preserve">["SAVE_INDEX"] = 104; </v>
      </c>
      <c r="AG126">
        <f>VLOOKUP(D126,Type!A$2:B$16,2,FALSE)</f>
        <v>12</v>
      </c>
      <c r="AH126" t="str">
        <f t="shared" si="120"/>
        <v xml:space="preserve">["TYPE"] = 12; </v>
      </c>
      <c r="AI126" t="str">
        <f t="shared" si="121"/>
        <v xml:space="preserve">                      </v>
      </c>
      <c r="AJ126" t="str">
        <f>IF(AND(F126="Class",NOT(ISBLANK(E126))),VLOOKUP(E126,Class!A$1:B$12,2,FALSE),"")</f>
        <v/>
      </c>
      <c r="AK126" t="str">
        <f>IF(AND(F126="Vocation",NOT(ISBLANK(E126))),VLOOKUP(E126,Vocation!A$1:B$8,2,FALSE),"")</f>
        <v/>
      </c>
      <c r="AL126" t="str">
        <f>IF(AND(F126="Race",NOT(ISBLANK(E126))),VLOOKUP(E126,Race!A$1:B$9,2,),"")</f>
        <v/>
      </c>
      <c r="AM126" t="str">
        <f t="shared" si="122"/>
        <v xml:space="preserve">  0</v>
      </c>
      <c r="AN126" t="str">
        <f t="shared" si="123"/>
        <v xml:space="preserve">["SUBTYPE"] =   0; </v>
      </c>
      <c r="AO126" t="str">
        <f>IF(NOT(ISBLANK(G126)),VLOOKUP(G126,Type!D$2:E$6,2,FALSE),"")</f>
        <v/>
      </c>
      <c r="AP126" t="str">
        <f t="shared" si="124"/>
        <v xml:space="preserve">            </v>
      </c>
      <c r="AQ126" t="str">
        <f t="shared" si="125"/>
        <v xml:space="preserve">                      </v>
      </c>
      <c r="AR126" t="str">
        <f t="shared" si="126"/>
        <v/>
      </c>
      <c r="AS126" t="str">
        <f t="shared" si="127"/>
        <v>0</v>
      </c>
      <c r="AT126" t="str">
        <f t="shared" si="128"/>
        <v xml:space="preserve">["VXP"] =    0; </v>
      </c>
      <c r="AU126" t="str">
        <f t="shared" si="129"/>
        <v>0</v>
      </c>
      <c r="AV126" t="str">
        <f t="shared" si="130"/>
        <v xml:space="preserve">["LP"] =  0; </v>
      </c>
      <c r="AW126" t="str">
        <f t="shared" si="131"/>
        <v>0</v>
      </c>
      <c r="AX126" t="str">
        <f t="shared" si="132"/>
        <v xml:space="preserve">["REP"] =     0; </v>
      </c>
      <c r="AY126">
        <f>IF(LEN(P126)&gt;0,VLOOKUP(P126,Faction!A$2:B$77,2,FALSE),1)</f>
        <v>1</v>
      </c>
      <c r="AZ126" t="str">
        <f t="shared" si="133"/>
        <v xml:space="preserve">["FACTION"] =  1; </v>
      </c>
      <c r="BA126" t="str">
        <f t="shared" si="134"/>
        <v xml:space="preserve">["TIER"] = 0; </v>
      </c>
      <c r="BB126" t="str">
        <f t="shared" si="135"/>
        <v xml:space="preserve">                     </v>
      </c>
      <c r="BC126" t="str">
        <f t="shared" si="136"/>
        <v xml:space="preserve">                  </v>
      </c>
      <c r="BD126" t="str">
        <f t="shared" si="137"/>
        <v xml:space="preserve">["NAME"] = { ["EN"] = "Consume Consumables: Essence of Toad"; }; </v>
      </c>
      <c r="BE126" t="str">
        <f t="shared" si="138"/>
        <v xml:space="preserve">["LORE"] = { ["EN"] = "Essence of toad can be purchased during the Summer Festival. You should use essence of toad many times to accomplish this deed."; }; </v>
      </c>
      <c r="BF126" t="str">
        <f t="shared" si="139"/>
        <v xml:space="preserve">["SUMMARY"] = { ["EN"] = "Use Essence of Toad 300 times."; }; </v>
      </c>
      <c r="BG126" t="str">
        <f t="shared" si="140"/>
        <v/>
      </c>
      <c r="BH126" t="str">
        <f t="shared" si="141"/>
        <v/>
      </c>
      <c r="BI126" t="str">
        <f t="shared" si="142"/>
        <v/>
      </c>
      <c r="BJ126" t="str">
        <f t="shared" si="144"/>
        <v>};</v>
      </c>
    </row>
    <row r="127" spans="1:62" x14ac:dyDescent="0.25">
      <c r="A127">
        <v>1879208730</v>
      </c>
      <c r="B127">
        <v>105</v>
      </c>
      <c r="C127" t="s">
        <v>964</v>
      </c>
      <c r="D127" t="s">
        <v>24</v>
      </c>
      <c r="E127" t="s">
        <v>728</v>
      </c>
      <c r="Q127" t="s">
        <v>965</v>
      </c>
      <c r="R127" t="s">
        <v>2157</v>
      </c>
      <c r="S127">
        <v>0</v>
      </c>
      <c r="X127" t="str">
        <f t="shared" si="113"/>
        <v>[126] = {["ID"] = 1879208730; }; -- Consume Consumables: Fire-breathing (Farmers Faire)</v>
      </c>
      <c r="Y127" s="1" t="str">
        <f t="shared" si="112"/>
        <v>[126] = {["ID"] = 1879208730; ["SAVE_INDEX"] = 105; ["TYPE"] = 12;                       ["SUBTYPE"] =   0;                                   ["VXP"] =    0; ["LP"] =  0; ["REP"] =     0; ["FACTION"] =  1; ["TIER"] = 0;                                        ["NAME"] = { ["EN"] = "Consume Consumables: Fire-breathing"; }; ["LORE"] = { ["EN"] = "Fire-breathing potions can be purchased during the Summer Festival. You should use the fire-breathing potion many times to accomplish this deed."; }; ["SUMMARY"] = { ["EN"] = "Use Fire-breathing Potion 300 times."; }; };</v>
      </c>
      <c r="Z127">
        <f t="shared" si="143"/>
        <v>126</v>
      </c>
      <c r="AA127" t="str">
        <f t="shared" si="114"/>
        <v>[126] = {</v>
      </c>
      <c r="AB127" t="str">
        <f t="shared" si="115"/>
        <v xml:space="preserve">["ID"] = 1879208730; </v>
      </c>
      <c r="AC127" t="str">
        <f t="shared" si="116"/>
        <v xml:space="preserve">["ID"] = 1879208730; </v>
      </c>
      <c r="AD127" t="str">
        <f t="shared" si="117"/>
        <v/>
      </c>
      <c r="AE127" t="str">
        <f t="shared" si="118"/>
        <v xml:space="preserve"> (Farmers Faire)</v>
      </c>
      <c r="AF127" s="1" t="str">
        <f t="shared" si="119"/>
        <v xml:space="preserve">["SAVE_INDEX"] = 105; </v>
      </c>
      <c r="AG127">
        <f>VLOOKUP(D127,Type!A$2:B$16,2,FALSE)</f>
        <v>12</v>
      </c>
      <c r="AH127" t="str">
        <f t="shared" si="120"/>
        <v xml:space="preserve">["TYPE"] = 12; </v>
      </c>
      <c r="AI127" t="str">
        <f t="shared" si="121"/>
        <v xml:space="preserve">                      </v>
      </c>
      <c r="AJ127" t="str">
        <f>IF(AND(F127="Class",NOT(ISBLANK(E127))),VLOOKUP(E127,Class!A$1:B$12,2,FALSE),"")</f>
        <v/>
      </c>
      <c r="AK127" t="str">
        <f>IF(AND(F127="Vocation",NOT(ISBLANK(E127))),VLOOKUP(E127,Vocation!A$1:B$8,2,FALSE),"")</f>
        <v/>
      </c>
      <c r="AL127" t="str">
        <f>IF(AND(F127="Race",NOT(ISBLANK(E127))),VLOOKUP(E127,Race!A$1:B$9,2,),"")</f>
        <v/>
      </c>
      <c r="AM127" t="str">
        <f t="shared" si="122"/>
        <v xml:space="preserve">  0</v>
      </c>
      <c r="AN127" t="str">
        <f t="shared" si="123"/>
        <v xml:space="preserve">["SUBTYPE"] =   0; </v>
      </c>
      <c r="AO127" t="str">
        <f>IF(NOT(ISBLANK(G127)),VLOOKUP(G127,Type!D$2:E$6,2,FALSE),"")</f>
        <v/>
      </c>
      <c r="AP127" t="str">
        <f t="shared" si="124"/>
        <v xml:space="preserve">            </v>
      </c>
      <c r="AQ127" t="str">
        <f t="shared" si="125"/>
        <v xml:space="preserve">                      </v>
      </c>
      <c r="AR127" t="str">
        <f t="shared" si="126"/>
        <v/>
      </c>
      <c r="AS127" t="str">
        <f t="shared" si="127"/>
        <v>0</v>
      </c>
      <c r="AT127" t="str">
        <f t="shared" si="128"/>
        <v xml:space="preserve">["VXP"] =    0; </v>
      </c>
      <c r="AU127" t="str">
        <f t="shared" si="129"/>
        <v>0</v>
      </c>
      <c r="AV127" t="str">
        <f t="shared" si="130"/>
        <v xml:space="preserve">["LP"] =  0; </v>
      </c>
      <c r="AW127" t="str">
        <f t="shared" si="131"/>
        <v>0</v>
      </c>
      <c r="AX127" t="str">
        <f t="shared" si="132"/>
        <v xml:space="preserve">["REP"] =     0; </v>
      </c>
      <c r="AY127">
        <f>IF(LEN(P127)&gt;0,VLOOKUP(P127,Faction!A$2:B$77,2,FALSE),1)</f>
        <v>1</v>
      </c>
      <c r="AZ127" t="str">
        <f t="shared" si="133"/>
        <v xml:space="preserve">["FACTION"] =  1; </v>
      </c>
      <c r="BA127" t="str">
        <f t="shared" si="134"/>
        <v xml:space="preserve">["TIER"] = 0; </v>
      </c>
      <c r="BB127" t="str">
        <f t="shared" si="135"/>
        <v xml:space="preserve">                     </v>
      </c>
      <c r="BC127" t="str">
        <f t="shared" si="136"/>
        <v xml:space="preserve">                  </v>
      </c>
      <c r="BD127" t="str">
        <f t="shared" si="137"/>
        <v xml:space="preserve">["NAME"] = { ["EN"] = "Consume Consumables: Fire-breathing"; }; </v>
      </c>
      <c r="BE127" t="str">
        <f t="shared" si="138"/>
        <v xml:space="preserve">["LORE"] = { ["EN"] = "Fire-breathing potions can be purchased during the Summer Festival. You should use the fire-breathing potion many times to accomplish this deed."; }; </v>
      </c>
      <c r="BF127" t="str">
        <f t="shared" si="139"/>
        <v xml:space="preserve">["SUMMARY"] = { ["EN"] = "Use Fire-breathing Potion 300 times."; }; </v>
      </c>
      <c r="BG127" t="str">
        <f t="shared" si="140"/>
        <v/>
      </c>
      <c r="BH127" t="str">
        <f t="shared" si="141"/>
        <v/>
      </c>
      <c r="BI127" t="str">
        <f t="shared" si="142"/>
        <v/>
      </c>
      <c r="BJ127" t="str">
        <f t="shared" si="144"/>
        <v>};</v>
      </c>
    </row>
    <row r="128" spans="1:62" x14ac:dyDescent="0.25">
      <c r="A128">
        <v>1879208715</v>
      </c>
      <c r="B128">
        <v>106</v>
      </c>
      <c r="C128" t="s">
        <v>831</v>
      </c>
      <c r="D128" t="s">
        <v>24</v>
      </c>
      <c r="E128" t="s">
        <v>728</v>
      </c>
      <c r="Q128" t="s">
        <v>966</v>
      </c>
      <c r="R128" t="s">
        <v>2154</v>
      </c>
      <c r="S128">
        <v>0</v>
      </c>
      <c r="X128" t="str">
        <f t="shared" si="113"/>
        <v>[127] = {["ID"] = 1879208715; }; -- Consume Consumables: Foul Blast (Farmers Faire)</v>
      </c>
      <c r="Y128" s="1" t="str">
        <f t="shared" si="112"/>
        <v>[127] = {["ID"] = 1879208715; ["SAVE_INDEX"] = 106; ["TYPE"] = 12;                       ["SUBTYPE"] =   0;                                   ["VXP"] =    0; ["LP"] =  0; ["REP"] =     0; ["FACTION"] =  1; ["TIER"] = 0;                                        ["NAME"] = { ["EN"] = "Consume Consumables: Foul Blast"; }; ["LORE"] = { ["EN"] = "Foul blast can be purchased during the Summer Festival. You should use foul blast many times to accomplish this deed."; }; ["SUMMARY"] = { ["EN"] = "Use Foul Blast 300 times."; }; };</v>
      </c>
      <c r="Z128">
        <f t="shared" si="143"/>
        <v>127</v>
      </c>
      <c r="AA128" t="str">
        <f t="shared" si="114"/>
        <v>[127] = {</v>
      </c>
      <c r="AB128" t="str">
        <f t="shared" si="115"/>
        <v xml:space="preserve">["ID"] = 1879208715; </v>
      </c>
      <c r="AC128" t="str">
        <f t="shared" si="116"/>
        <v xml:space="preserve">["ID"] = 1879208715; </v>
      </c>
      <c r="AD128" t="str">
        <f t="shared" si="117"/>
        <v/>
      </c>
      <c r="AE128" t="str">
        <f t="shared" si="118"/>
        <v xml:space="preserve"> (Farmers Faire)</v>
      </c>
      <c r="AF128" s="1" t="str">
        <f t="shared" si="119"/>
        <v xml:space="preserve">["SAVE_INDEX"] = 106; </v>
      </c>
      <c r="AG128">
        <f>VLOOKUP(D128,Type!A$2:B$16,2,FALSE)</f>
        <v>12</v>
      </c>
      <c r="AH128" t="str">
        <f t="shared" si="120"/>
        <v xml:space="preserve">["TYPE"] = 12; </v>
      </c>
      <c r="AI128" t="str">
        <f t="shared" si="121"/>
        <v xml:space="preserve">                      </v>
      </c>
      <c r="AJ128" t="str">
        <f>IF(AND(F128="Class",NOT(ISBLANK(E128))),VLOOKUP(E128,Class!A$1:B$12,2,FALSE),"")</f>
        <v/>
      </c>
      <c r="AK128" t="str">
        <f>IF(AND(F128="Vocation",NOT(ISBLANK(E128))),VLOOKUP(E128,Vocation!A$1:B$8,2,FALSE),"")</f>
        <v/>
      </c>
      <c r="AL128" t="str">
        <f>IF(AND(F128="Race",NOT(ISBLANK(E128))),VLOOKUP(E128,Race!A$1:B$9,2,),"")</f>
        <v/>
      </c>
      <c r="AM128" t="str">
        <f t="shared" si="122"/>
        <v xml:space="preserve">  0</v>
      </c>
      <c r="AN128" t="str">
        <f t="shared" si="123"/>
        <v xml:space="preserve">["SUBTYPE"] =   0; </v>
      </c>
      <c r="AO128" t="str">
        <f>IF(NOT(ISBLANK(G128)),VLOOKUP(G128,Type!D$2:E$6,2,FALSE),"")</f>
        <v/>
      </c>
      <c r="AP128" t="str">
        <f t="shared" si="124"/>
        <v xml:space="preserve">            </v>
      </c>
      <c r="AQ128" t="str">
        <f t="shared" si="125"/>
        <v xml:space="preserve">                      </v>
      </c>
      <c r="AR128" t="str">
        <f t="shared" si="126"/>
        <v/>
      </c>
      <c r="AS128" t="str">
        <f t="shared" si="127"/>
        <v>0</v>
      </c>
      <c r="AT128" t="str">
        <f t="shared" si="128"/>
        <v xml:space="preserve">["VXP"] =    0; </v>
      </c>
      <c r="AU128" t="str">
        <f t="shared" si="129"/>
        <v>0</v>
      </c>
      <c r="AV128" t="str">
        <f t="shared" si="130"/>
        <v xml:space="preserve">["LP"] =  0; </v>
      </c>
      <c r="AW128" t="str">
        <f t="shared" si="131"/>
        <v>0</v>
      </c>
      <c r="AX128" t="str">
        <f t="shared" si="132"/>
        <v xml:space="preserve">["REP"] =     0; </v>
      </c>
      <c r="AY128">
        <f>IF(LEN(P128)&gt;0,VLOOKUP(P128,Faction!A$2:B$77,2,FALSE),1)</f>
        <v>1</v>
      </c>
      <c r="AZ128" t="str">
        <f t="shared" si="133"/>
        <v xml:space="preserve">["FACTION"] =  1; </v>
      </c>
      <c r="BA128" t="str">
        <f t="shared" si="134"/>
        <v xml:space="preserve">["TIER"] = 0; </v>
      </c>
      <c r="BB128" t="str">
        <f t="shared" si="135"/>
        <v xml:space="preserve">                     </v>
      </c>
      <c r="BC128" t="str">
        <f t="shared" si="136"/>
        <v xml:space="preserve">                  </v>
      </c>
      <c r="BD128" t="str">
        <f t="shared" si="137"/>
        <v xml:space="preserve">["NAME"] = { ["EN"] = "Consume Consumables: Foul Blast"; }; </v>
      </c>
      <c r="BE128" t="str">
        <f t="shared" si="138"/>
        <v xml:space="preserve">["LORE"] = { ["EN"] = "Foul blast can be purchased during the Summer Festival. You should use foul blast many times to accomplish this deed."; }; </v>
      </c>
      <c r="BF128" t="str">
        <f t="shared" si="139"/>
        <v xml:space="preserve">["SUMMARY"] = { ["EN"] = "Use Foul Blast 300 times."; }; </v>
      </c>
      <c r="BG128" t="str">
        <f t="shared" si="140"/>
        <v/>
      </c>
      <c r="BH128" t="str">
        <f t="shared" si="141"/>
        <v/>
      </c>
      <c r="BI128" t="str">
        <f t="shared" si="142"/>
        <v/>
      </c>
      <c r="BJ128" t="str">
        <f t="shared" si="144"/>
        <v>};</v>
      </c>
    </row>
    <row r="129" spans="1:62" x14ac:dyDescent="0.25">
      <c r="A129">
        <v>1879208729</v>
      </c>
      <c r="B129">
        <v>107</v>
      </c>
      <c r="C129" t="s">
        <v>833</v>
      </c>
      <c r="D129" t="s">
        <v>24</v>
      </c>
      <c r="E129" t="s">
        <v>728</v>
      </c>
      <c r="Q129" t="s">
        <v>974</v>
      </c>
      <c r="R129" t="s">
        <v>2156</v>
      </c>
      <c r="S129">
        <v>0</v>
      </c>
      <c r="X129" t="str">
        <f t="shared" si="113"/>
        <v>[128] = {["ID"] = 1879208729; }; -- Consume Consumables: Monster Fare (Farmers Faire)</v>
      </c>
      <c r="Y129" s="1" t="str">
        <f t="shared" si="112"/>
        <v>[128] = {["ID"] = 1879208729; ["SAVE_INDEX"] = 107; ["TYPE"] = 12;                       ["SUBTYPE"] =   0;                                   ["VXP"] =    0; ["LP"] =  0; ["REP"] =     0; ["FACTION"] =  1; ["TIER"] = 0;                                        ["NAME"] = { ["EN"] = "Consume Consumables: Monster Fare"; }; ["LORE"] = { ["EN"] = "Monster fare can be purchased during the Summer Festival. You should use monster fare many times to accomplish this deed."; }; ["SUMMARY"] = { ["EN"] = "Use Monster Fare 300 times."; }; };</v>
      </c>
      <c r="Z129">
        <f t="shared" si="143"/>
        <v>128</v>
      </c>
      <c r="AA129" t="str">
        <f t="shared" si="114"/>
        <v>[128] = {</v>
      </c>
      <c r="AB129" t="str">
        <f t="shared" si="115"/>
        <v xml:space="preserve">["ID"] = 1879208729; </v>
      </c>
      <c r="AC129" t="str">
        <f t="shared" si="116"/>
        <v xml:space="preserve">["ID"] = 1879208729; </v>
      </c>
      <c r="AD129" t="str">
        <f t="shared" si="117"/>
        <v/>
      </c>
      <c r="AE129" t="str">
        <f t="shared" si="118"/>
        <v xml:space="preserve"> (Farmers Faire)</v>
      </c>
      <c r="AF129" s="1" t="str">
        <f t="shared" si="119"/>
        <v xml:space="preserve">["SAVE_INDEX"] = 107; </v>
      </c>
      <c r="AG129">
        <f>VLOOKUP(D129,Type!A$2:B$16,2,FALSE)</f>
        <v>12</v>
      </c>
      <c r="AH129" t="str">
        <f t="shared" si="120"/>
        <v xml:space="preserve">["TYPE"] = 12; </v>
      </c>
      <c r="AI129" t="str">
        <f t="shared" si="121"/>
        <v xml:space="preserve">                      </v>
      </c>
      <c r="AJ129" t="str">
        <f>IF(AND(F129="Class",NOT(ISBLANK(E129))),VLOOKUP(E129,Class!A$1:B$12,2,FALSE),"")</f>
        <v/>
      </c>
      <c r="AK129" t="str">
        <f>IF(AND(F129="Vocation",NOT(ISBLANK(E129))),VLOOKUP(E129,Vocation!A$1:B$8,2,FALSE),"")</f>
        <v/>
      </c>
      <c r="AL129" t="str">
        <f>IF(AND(F129="Race",NOT(ISBLANK(E129))),VLOOKUP(E129,Race!A$1:B$9,2,),"")</f>
        <v/>
      </c>
      <c r="AM129" t="str">
        <f t="shared" si="122"/>
        <v xml:space="preserve">  0</v>
      </c>
      <c r="AN129" t="str">
        <f t="shared" si="123"/>
        <v xml:space="preserve">["SUBTYPE"] =   0; </v>
      </c>
      <c r="AO129" t="str">
        <f>IF(NOT(ISBLANK(G129)),VLOOKUP(G129,Type!D$2:E$6,2,FALSE),"")</f>
        <v/>
      </c>
      <c r="AP129" t="str">
        <f t="shared" si="124"/>
        <v xml:space="preserve">            </v>
      </c>
      <c r="AQ129" t="str">
        <f t="shared" si="125"/>
        <v xml:space="preserve">                      </v>
      </c>
      <c r="AR129" t="str">
        <f t="shared" si="126"/>
        <v/>
      </c>
      <c r="AS129" t="str">
        <f t="shared" si="127"/>
        <v>0</v>
      </c>
      <c r="AT129" t="str">
        <f t="shared" si="128"/>
        <v xml:space="preserve">["VXP"] =    0; </v>
      </c>
      <c r="AU129" t="str">
        <f t="shared" si="129"/>
        <v>0</v>
      </c>
      <c r="AV129" t="str">
        <f t="shared" si="130"/>
        <v xml:space="preserve">["LP"] =  0; </v>
      </c>
      <c r="AW129" t="str">
        <f t="shared" si="131"/>
        <v>0</v>
      </c>
      <c r="AX129" t="str">
        <f t="shared" si="132"/>
        <v xml:space="preserve">["REP"] =     0; </v>
      </c>
      <c r="AY129">
        <f>IF(LEN(P129)&gt;0,VLOOKUP(P129,Faction!A$2:B$77,2,FALSE),1)</f>
        <v>1</v>
      </c>
      <c r="AZ129" t="str">
        <f t="shared" si="133"/>
        <v xml:space="preserve">["FACTION"] =  1; </v>
      </c>
      <c r="BA129" t="str">
        <f t="shared" si="134"/>
        <v xml:space="preserve">["TIER"] = 0; </v>
      </c>
      <c r="BB129" t="str">
        <f t="shared" si="135"/>
        <v xml:space="preserve">                     </v>
      </c>
      <c r="BC129" t="str">
        <f t="shared" si="136"/>
        <v xml:space="preserve">                  </v>
      </c>
      <c r="BD129" t="str">
        <f t="shared" si="137"/>
        <v xml:space="preserve">["NAME"] = { ["EN"] = "Consume Consumables: Monster Fare"; }; </v>
      </c>
      <c r="BE129" t="str">
        <f t="shared" si="138"/>
        <v xml:space="preserve">["LORE"] = { ["EN"] = "Monster fare can be purchased during the Summer Festival. You should use monster fare many times to accomplish this deed."; }; </v>
      </c>
      <c r="BF129" t="str">
        <f t="shared" si="139"/>
        <v xml:space="preserve">["SUMMARY"] = { ["EN"] = "Use Monster Fare 300 times."; }; </v>
      </c>
      <c r="BG129" t="str">
        <f t="shared" si="140"/>
        <v/>
      </c>
      <c r="BH129" t="str">
        <f t="shared" si="141"/>
        <v/>
      </c>
      <c r="BI129" t="str">
        <f t="shared" si="142"/>
        <v/>
      </c>
      <c r="BJ129" t="str">
        <f t="shared" si="144"/>
        <v>};</v>
      </c>
    </row>
    <row r="130" spans="1:62" x14ac:dyDescent="0.25">
      <c r="A130">
        <v>1879208714</v>
      </c>
      <c r="B130">
        <v>108</v>
      </c>
      <c r="C130" t="s">
        <v>837</v>
      </c>
      <c r="D130" t="s">
        <v>24</v>
      </c>
      <c r="E130" t="s">
        <v>728</v>
      </c>
      <c r="Q130" t="s">
        <v>979</v>
      </c>
      <c r="R130" t="s">
        <v>2153</v>
      </c>
      <c r="S130">
        <v>0</v>
      </c>
      <c r="X130" t="str">
        <f t="shared" si="113"/>
        <v>[129] = {["ID"] = 1879208714; }; -- Consume Consumables: Saffron's Lipstick (Farmers Faire)</v>
      </c>
      <c r="Y130" s="1" t="str">
        <f t="shared" si="112"/>
        <v>[129] = {["ID"] = 1879208714; ["SAVE_INDEX"] = 108; ["TYPE"] = 12;                       ["SUBTYPE"] =   0;                                   ["VXP"] =    0; ["LP"] =  0; ["REP"] =     0; ["FACTION"] =  1; ["TIER"] = 0;                                        ["NAME"] = { ["EN"] = "Consume Consumables: Saffron's Lipstick"; }; ["LORE"] = { ["EN"] = "Saffron's lipstick can be purchased during the Summer Festival. You should use Saffron's lipstick many times to accomplish this deed."; }; ["SUMMARY"] = { ["EN"] = "Use Saffron's Lipstick 300 times."; }; };</v>
      </c>
      <c r="Z130">
        <f t="shared" si="143"/>
        <v>129</v>
      </c>
      <c r="AA130" t="str">
        <f t="shared" si="114"/>
        <v>[129] = {</v>
      </c>
      <c r="AB130" t="str">
        <f t="shared" si="115"/>
        <v xml:space="preserve">["ID"] = 1879208714; </v>
      </c>
      <c r="AC130" t="str">
        <f t="shared" si="116"/>
        <v xml:space="preserve">["ID"] = 1879208714; </v>
      </c>
      <c r="AD130" t="str">
        <f t="shared" si="117"/>
        <v/>
      </c>
      <c r="AE130" t="str">
        <f t="shared" si="118"/>
        <v xml:space="preserve"> (Farmers Faire)</v>
      </c>
      <c r="AF130" s="1" t="str">
        <f t="shared" si="119"/>
        <v xml:space="preserve">["SAVE_INDEX"] = 108; </v>
      </c>
      <c r="AG130">
        <f>VLOOKUP(D130,Type!A$2:B$16,2,FALSE)</f>
        <v>12</v>
      </c>
      <c r="AH130" t="str">
        <f t="shared" si="120"/>
        <v xml:space="preserve">["TYPE"] = 12; </v>
      </c>
      <c r="AI130" t="str">
        <f t="shared" si="121"/>
        <v xml:space="preserve">                      </v>
      </c>
      <c r="AJ130" t="str">
        <f>IF(AND(F130="Class",NOT(ISBLANK(E130))),VLOOKUP(E130,Class!A$1:B$12,2,FALSE),"")</f>
        <v/>
      </c>
      <c r="AK130" t="str">
        <f>IF(AND(F130="Vocation",NOT(ISBLANK(E130))),VLOOKUP(E130,Vocation!A$1:B$8,2,FALSE),"")</f>
        <v/>
      </c>
      <c r="AL130" t="str">
        <f>IF(AND(F130="Race",NOT(ISBLANK(E130))),VLOOKUP(E130,Race!A$1:B$9,2,),"")</f>
        <v/>
      </c>
      <c r="AM130" t="str">
        <f t="shared" si="122"/>
        <v xml:space="preserve">  0</v>
      </c>
      <c r="AN130" t="str">
        <f t="shared" si="123"/>
        <v xml:space="preserve">["SUBTYPE"] =   0; </v>
      </c>
      <c r="AO130" t="str">
        <f>IF(NOT(ISBLANK(G130)),VLOOKUP(G130,Type!D$2:E$6,2,FALSE),"")</f>
        <v/>
      </c>
      <c r="AP130" t="str">
        <f t="shared" si="124"/>
        <v xml:space="preserve">            </v>
      </c>
      <c r="AQ130" t="str">
        <f t="shared" si="125"/>
        <v xml:space="preserve">                      </v>
      </c>
      <c r="AR130" t="str">
        <f t="shared" si="126"/>
        <v/>
      </c>
      <c r="AS130" t="str">
        <f t="shared" si="127"/>
        <v>0</v>
      </c>
      <c r="AT130" t="str">
        <f t="shared" si="128"/>
        <v xml:space="preserve">["VXP"] =    0; </v>
      </c>
      <c r="AU130" t="str">
        <f t="shared" si="129"/>
        <v>0</v>
      </c>
      <c r="AV130" t="str">
        <f t="shared" si="130"/>
        <v xml:space="preserve">["LP"] =  0; </v>
      </c>
      <c r="AW130" t="str">
        <f t="shared" si="131"/>
        <v>0</v>
      </c>
      <c r="AX130" t="str">
        <f t="shared" si="132"/>
        <v xml:space="preserve">["REP"] =     0; </v>
      </c>
      <c r="AY130">
        <f>IF(LEN(P130)&gt;0,VLOOKUP(P130,Faction!A$2:B$77,2,FALSE),1)</f>
        <v>1</v>
      </c>
      <c r="AZ130" t="str">
        <f t="shared" si="133"/>
        <v xml:space="preserve">["FACTION"] =  1; </v>
      </c>
      <c r="BA130" t="str">
        <f t="shared" si="134"/>
        <v xml:space="preserve">["TIER"] = 0; </v>
      </c>
      <c r="BB130" t="str">
        <f t="shared" si="135"/>
        <v xml:space="preserve">                     </v>
      </c>
      <c r="BC130" t="str">
        <f t="shared" si="136"/>
        <v xml:space="preserve">                  </v>
      </c>
      <c r="BD130" t="str">
        <f t="shared" si="137"/>
        <v xml:space="preserve">["NAME"] = { ["EN"] = "Consume Consumables: Saffron's Lipstick"; }; </v>
      </c>
      <c r="BE130" t="str">
        <f t="shared" si="138"/>
        <v xml:space="preserve">["LORE"] = { ["EN"] = "Saffron's lipstick can be purchased during the Summer Festival. You should use Saffron's lipstick many times to accomplish this deed."; }; </v>
      </c>
      <c r="BF130" t="str">
        <f t="shared" si="139"/>
        <v xml:space="preserve">["SUMMARY"] = { ["EN"] = "Use Saffron's Lipstick 300 times."; }; </v>
      </c>
      <c r="BG130" t="str">
        <f t="shared" si="140"/>
        <v/>
      </c>
      <c r="BH130" t="str">
        <f t="shared" si="141"/>
        <v/>
      </c>
      <c r="BI130" t="str">
        <f t="shared" si="142"/>
        <v/>
      </c>
      <c r="BJ130" t="str">
        <f t="shared" si="144"/>
        <v>};</v>
      </c>
    </row>
    <row r="131" spans="1:62" x14ac:dyDescent="0.25">
      <c r="A131">
        <v>1879208716</v>
      </c>
      <c r="B131">
        <v>109</v>
      </c>
      <c r="C131" t="s">
        <v>839</v>
      </c>
      <c r="D131" t="s">
        <v>24</v>
      </c>
      <c r="E131" t="s">
        <v>728</v>
      </c>
      <c r="Q131" t="s">
        <v>984</v>
      </c>
      <c r="R131" t="s">
        <v>2155</v>
      </c>
      <c r="S131">
        <v>0</v>
      </c>
      <c r="X131" t="str">
        <f t="shared" si="113"/>
        <v>[130] = {["ID"] = 1879208716; }; -- Consume Consumables: Vile Vittles (Farmers Faire)</v>
      </c>
      <c r="Y131" s="1" t="str">
        <f t="shared" si="112"/>
        <v>[130] = {["ID"] = 1879208716; ["SAVE_INDEX"] = 109; ["TYPE"] = 12;                       ["SUBTYPE"] =   0;                                   ["VXP"] =    0; ["LP"] =  0; ["REP"] =     0; ["FACTION"] =  1; ["TIER"] = 0;                                        ["NAME"] = { ["EN"] = "Consume Consumables: Vile Vittles"; }; ["LORE"] = { ["EN"] = "Vile vittles can be purchased during the Summer Festival. You should use vile vittles many times to accomplish this deed."; }; ["SUMMARY"] = { ["EN"] = "Use Vile Vittles 300 times."; }; };</v>
      </c>
      <c r="Z131">
        <f t="shared" si="143"/>
        <v>130</v>
      </c>
      <c r="AA131" t="str">
        <f t="shared" si="114"/>
        <v>[130] = {</v>
      </c>
      <c r="AB131" t="str">
        <f t="shared" si="115"/>
        <v xml:space="preserve">["ID"] = 1879208716; </v>
      </c>
      <c r="AC131" t="str">
        <f t="shared" si="116"/>
        <v xml:space="preserve">["ID"] = 1879208716; </v>
      </c>
      <c r="AD131" t="str">
        <f t="shared" si="117"/>
        <v/>
      </c>
      <c r="AE131" t="str">
        <f t="shared" si="118"/>
        <v xml:space="preserve"> (Farmers Faire)</v>
      </c>
      <c r="AF131" s="1" t="str">
        <f t="shared" si="119"/>
        <v xml:space="preserve">["SAVE_INDEX"] = 109; </v>
      </c>
      <c r="AG131">
        <f>VLOOKUP(D131,Type!A$2:B$16,2,FALSE)</f>
        <v>12</v>
      </c>
      <c r="AH131" t="str">
        <f t="shared" si="120"/>
        <v xml:space="preserve">["TYPE"] = 12; </v>
      </c>
      <c r="AI131" t="str">
        <f t="shared" si="121"/>
        <v xml:space="preserve">                      </v>
      </c>
      <c r="AJ131" t="str">
        <f>IF(AND(F131="Class",NOT(ISBLANK(E131))),VLOOKUP(E131,Class!A$1:B$12,2,FALSE),"")</f>
        <v/>
      </c>
      <c r="AK131" t="str">
        <f>IF(AND(F131="Vocation",NOT(ISBLANK(E131))),VLOOKUP(E131,Vocation!A$1:B$8,2,FALSE),"")</f>
        <v/>
      </c>
      <c r="AL131" t="str">
        <f>IF(AND(F131="Race",NOT(ISBLANK(E131))),VLOOKUP(E131,Race!A$1:B$9,2,),"")</f>
        <v/>
      </c>
      <c r="AM131" t="str">
        <f t="shared" si="122"/>
        <v xml:space="preserve">  0</v>
      </c>
      <c r="AN131" t="str">
        <f t="shared" si="123"/>
        <v xml:space="preserve">["SUBTYPE"] =   0; </v>
      </c>
      <c r="AO131" t="str">
        <f>IF(NOT(ISBLANK(G131)),VLOOKUP(G131,Type!D$2:E$6,2,FALSE),"")</f>
        <v/>
      </c>
      <c r="AP131" t="str">
        <f t="shared" si="124"/>
        <v xml:space="preserve">            </v>
      </c>
      <c r="AQ131" t="str">
        <f t="shared" si="125"/>
        <v xml:space="preserve">                      </v>
      </c>
      <c r="AR131" t="str">
        <f t="shared" si="126"/>
        <v/>
      </c>
      <c r="AS131" t="str">
        <f t="shared" si="127"/>
        <v>0</v>
      </c>
      <c r="AT131" t="str">
        <f t="shared" si="128"/>
        <v xml:space="preserve">["VXP"] =    0; </v>
      </c>
      <c r="AU131" t="str">
        <f t="shared" si="129"/>
        <v>0</v>
      </c>
      <c r="AV131" t="str">
        <f t="shared" si="130"/>
        <v xml:space="preserve">["LP"] =  0; </v>
      </c>
      <c r="AW131" t="str">
        <f t="shared" si="131"/>
        <v>0</v>
      </c>
      <c r="AX131" t="str">
        <f t="shared" si="132"/>
        <v xml:space="preserve">["REP"] =     0; </v>
      </c>
      <c r="AY131">
        <f>IF(LEN(P131)&gt;0,VLOOKUP(P131,Faction!A$2:B$77,2,FALSE),1)</f>
        <v>1</v>
      </c>
      <c r="AZ131" t="str">
        <f t="shared" si="133"/>
        <v xml:space="preserve">["FACTION"] =  1; </v>
      </c>
      <c r="BA131" t="str">
        <f t="shared" si="134"/>
        <v xml:space="preserve">["TIER"] = 0; </v>
      </c>
      <c r="BB131" t="str">
        <f t="shared" si="135"/>
        <v xml:space="preserve">                     </v>
      </c>
      <c r="BC131" t="str">
        <f t="shared" si="136"/>
        <v xml:space="preserve">                  </v>
      </c>
      <c r="BD131" t="str">
        <f t="shared" si="137"/>
        <v xml:space="preserve">["NAME"] = { ["EN"] = "Consume Consumables: Vile Vittles"; }; </v>
      </c>
      <c r="BE131" t="str">
        <f t="shared" si="138"/>
        <v xml:space="preserve">["LORE"] = { ["EN"] = "Vile vittles can be purchased during the Summer Festival. You should use vile vittles many times to accomplish this deed."; }; </v>
      </c>
      <c r="BF131" t="str">
        <f t="shared" si="139"/>
        <v xml:space="preserve">["SUMMARY"] = { ["EN"] = "Use Vile Vittles 300 times."; }; </v>
      </c>
      <c r="BG131" t="str">
        <f t="shared" si="140"/>
        <v/>
      </c>
      <c r="BH131" t="str">
        <f t="shared" si="141"/>
        <v/>
      </c>
      <c r="BI131" t="str">
        <f t="shared" si="142"/>
        <v/>
      </c>
      <c r="BJ131" t="str">
        <f t="shared" si="144"/>
        <v>};</v>
      </c>
    </row>
    <row r="132" spans="1:62" x14ac:dyDescent="0.25">
      <c r="A132">
        <v>1879226630</v>
      </c>
      <c r="B132">
        <v>110</v>
      </c>
      <c r="C132" t="s">
        <v>854</v>
      </c>
      <c r="D132" t="s">
        <v>24</v>
      </c>
      <c r="E132" t="s">
        <v>728</v>
      </c>
      <c r="M132" t="s">
        <v>1022</v>
      </c>
      <c r="Q132" t="s">
        <v>1021</v>
      </c>
      <c r="R132" t="s">
        <v>1020</v>
      </c>
      <c r="S132">
        <v>0</v>
      </c>
      <c r="X132" t="str">
        <f t="shared" si="113"/>
        <v>[131] = {["ID"] = 1879226630; }; -- Full of Farmers Faire (Farmers Faire)</v>
      </c>
      <c r="Y132" s="1" t="str">
        <f t="shared" si="112"/>
        <v>[131] = {["ID"] = 1879226630; ["SAVE_INDEX"] = 110; ["TYPE"] = 12;                       ["SUBTYPE"] =   0;                                   ["VXP"] =    0; ["LP"] =  0; ["REP"] =     0; ["FACTION"] =  1; ["TIER"] = 0;                                        ["NAME"] = { ["EN"] = "Full of Farmers Faire"; }; ["LORE"] = { ["EN"] = "There is so much to do at the Farmers Faire...it is hard to imagine finishing it all."; }; ["SUMMARY"] = { ["EN"] = "Complete 5 deeds"; }; ["TITLE"] = { ["EN"] = "Farmer-friend"; }; };</v>
      </c>
      <c r="Z132">
        <f t="shared" si="143"/>
        <v>131</v>
      </c>
      <c r="AA132" t="str">
        <f t="shared" si="114"/>
        <v>[131] = {</v>
      </c>
      <c r="AB132" t="str">
        <f t="shared" si="115"/>
        <v xml:space="preserve">["ID"] = 1879226630; </v>
      </c>
      <c r="AC132" t="str">
        <f t="shared" si="116"/>
        <v xml:space="preserve">["ID"] = 1879226630; </v>
      </c>
      <c r="AD132" t="str">
        <f t="shared" si="117"/>
        <v/>
      </c>
      <c r="AE132" t="str">
        <f t="shared" si="118"/>
        <v xml:space="preserve"> (Farmers Faire)</v>
      </c>
      <c r="AF132" s="1" t="str">
        <f t="shared" si="119"/>
        <v xml:space="preserve">["SAVE_INDEX"] = 110; </v>
      </c>
      <c r="AG132">
        <f>VLOOKUP(D132,Type!A$2:B$16,2,FALSE)</f>
        <v>12</v>
      </c>
      <c r="AH132" t="str">
        <f t="shared" si="120"/>
        <v xml:space="preserve">["TYPE"] = 12; </v>
      </c>
      <c r="AI132" t="str">
        <f t="shared" si="121"/>
        <v xml:space="preserve">                      </v>
      </c>
      <c r="AJ132" t="str">
        <f>IF(AND(F132="Class",NOT(ISBLANK(E132))),VLOOKUP(E132,Class!A$1:B$12,2,FALSE),"")</f>
        <v/>
      </c>
      <c r="AK132" t="str">
        <f>IF(AND(F132="Vocation",NOT(ISBLANK(E132))),VLOOKUP(E132,Vocation!A$1:B$8,2,FALSE),"")</f>
        <v/>
      </c>
      <c r="AL132" t="str">
        <f>IF(AND(F132="Race",NOT(ISBLANK(E132))),VLOOKUP(E132,Race!A$1:B$9,2,),"")</f>
        <v/>
      </c>
      <c r="AM132" t="str">
        <f t="shared" si="122"/>
        <v xml:space="preserve">  0</v>
      </c>
      <c r="AN132" t="str">
        <f t="shared" si="123"/>
        <v xml:space="preserve">["SUBTYPE"] =   0; </v>
      </c>
      <c r="AO132" t="str">
        <f>IF(NOT(ISBLANK(G132)),VLOOKUP(G132,Type!D$2:E$6,2,FALSE),"")</f>
        <v/>
      </c>
      <c r="AP132" t="str">
        <f t="shared" si="124"/>
        <v xml:space="preserve">            </v>
      </c>
      <c r="AQ132" t="str">
        <f t="shared" si="125"/>
        <v xml:space="preserve">                      </v>
      </c>
      <c r="AR132" t="str">
        <f t="shared" si="126"/>
        <v/>
      </c>
      <c r="AS132" t="str">
        <f t="shared" si="127"/>
        <v>0</v>
      </c>
      <c r="AT132" t="str">
        <f t="shared" si="128"/>
        <v xml:space="preserve">["VXP"] =    0; </v>
      </c>
      <c r="AU132" t="str">
        <f t="shared" si="129"/>
        <v>0</v>
      </c>
      <c r="AV132" t="str">
        <f t="shared" si="130"/>
        <v xml:space="preserve">["LP"] =  0; </v>
      </c>
      <c r="AW132" t="str">
        <f t="shared" si="131"/>
        <v>0</v>
      </c>
      <c r="AX132" t="str">
        <f t="shared" si="132"/>
        <v xml:space="preserve">["REP"] =     0; </v>
      </c>
      <c r="AY132">
        <f>IF(LEN(P132)&gt;0,VLOOKUP(P132,Faction!A$2:B$77,2,FALSE),1)</f>
        <v>1</v>
      </c>
      <c r="AZ132" t="str">
        <f t="shared" si="133"/>
        <v xml:space="preserve">["FACTION"] =  1; </v>
      </c>
      <c r="BA132" t="str">
        <f t="shared" si="134"/>
        <v xml:space="preserve">["TIER"] = 0; </v>
      </c>
      <c r="BB132" t="str">
        <f t="shared" si="135"/>
        <v xml:space="preserve">                     </v>
      </c>
      <c r="BC132" t="str">
        <f t="shared" si="136"/>
        <v xml:space="preserve">                  </v>
      </c>
      <c r="BD132" t="str">
        <f t="shared" si="137"/>
        <v xml:space="preserve">["NAME"] = { ["EN"] = "Full of Farmers Faire"; }; </v>
      </c>
      <c r="BE132" t="str">
        <f t="shared" si="138"/>
        <v xml:space="preserve">["LORE"] = { ["EN"] = "There is so much to do at the Farmers Faire...it is hard to imagine finishing it all."; }; </v>
      </c>
      <c r="BF132" t="str">
        <f t="shared" si="139"/>
        <v xml:space="preserve">["SUMMARY"] = { ["EN"] = "Complete 5 deeds"; }; </v>
      </c>
      <c r="BG132" t="str">
        <f t="shared" si="140"/>
        <v xml:space="preserve">["TITLE"] = { ["EN"] = "Farmer-friend"; }; </v>
      </c>
      <c r="BH132" t="str">
        <f t="shared" si="141"/>
        <v/>
      </c>
      <c r="BI132" t="str">
        <f t="shared" si="142"/>
        <v/>
      </c>
      <c r="BJ132" t="str">
        <f t="shared" si="144"/>
        <v>};</v>
      </c>
    </row>
    <row r="133" spans="1:62" x14ac:dyDescent="0.25">
      <c r="A133">
        <v>1879226454</v>
      </c>
      <c r="B133">
        <v>111</v>
      </c>
      <c r="C133" t="s">
        <v>855</v>
      </c>
      <c r="D133" t="s">
        <v>24</v>
      </c>
      <c r="E133" t="s">
        <v>728</v>
      </c>
      <c r="M133" t="s">
        <v>855</v>
      </c>
      <c r="N133">
        <v>5</v>
      </c>
      <c r="Q133" t="s">
        <v>1024</v>
      </c>
      <c r="R133" t="s">
        <v>1023</v>
      </c>
      <c r="S133">
        <v>1</v>
      </c>
      <c r="X133" t="str">
        <f t="shared" si="113"/>
        <v>[132] = {["ID"] = 1879226454; }; -- Helping Hand (Farmers Faire)</v>
      </c>
      <c r="Y133" s="1" t="str">
        <f t="shared" ref="Y133:Y197" si="145">CONCATENATE(AA133,AB133,AF133,AH133,AI133,AN133,AP133,AQ133,AR133,AT133,AV133,AX133,AZ133,BA133,BB133,BC133,BD133,BE133,BF133,BG133,BH133,BI133,BJ133)</f>
        <v>[132] = {["ID"] = 1879226454; ["SAVE_INDEX"] = 111; ["TYPE"] = 12;                       ["SUBTYPE"] =   0;                                   ["VXP"] =    0; ["LP"] =  5; ["REP"] =     0; ["FACTION"] =  1; ["TIER"] = 1;                                        ["NAME"] = { ["EN"] = "Helping Hand"; }; ["LORE"] = { ["EN"] = "Many are the needs during the Farmers Faire."; }; ["SUMMARY"] = { ["EN"] = "Complete 8 quests"; }; ["TITLE"] = { ["EN"] = "Helping Hand"; }; };</v>
      </c>
      <c r="Z133">
        <f t="shared" si="143"/>
        <v>132</v>
      </c>
      <c r="AA133" t="str">
        <f t="shared" si="114"/>
        <v>[132] = {</v>
      </c>
      <c r="AB133" t="str">
        <f t="shared" si="115"/>
        <v xml:space="preserve">["ID"] = 1879226454; </v>
      </c>
      <c r="AC133" t="str">
        <f t="shared" si="116"/>
        <v xml:space="preserve">["ID"] = 1879226454; </v>
      </c>
      <c r="AD133" t="str">
        <f t="shared" si="117"/>
        <v/>
      </c>
      <c r="AE133" t="str">
        <f t="shared" si="118"/>
        <v xml:space="preserve"> (Farmers Faire)</v>
      </c>
      <c r="AF133" s="1" t="str">
        <f t="shared" si="119"/>
        <v xml:space="preserve">["SAVE_INDEX"] = 111; </v>
      </c>
      <c r="AG133">
        <f>VLOOKUP(D133,Type!A$2:B$16,2,FALSE)</f>
        <v>12</v>
      </c>
      <c r="AH133" t="str">
        <f t="shared" si="120"/>
        <v xml:space="preserve">["TYPE"] = 12; </v>
      </c>
      <c r="AI133" t="str">
        <f t="shared" si="121"/>
        <v xml:space="preserve">                      </v>
      </c>
      <c r="AJ133" t="str">
        <f>IF(AND(F133="Class",NOT(ISBLANK(E133))),VLOOKUP(E133,Class!A$1:B$12,2,FALSE),"")</f>
        <v/>
      </c>
      <c r="AK133" t="str">
        <f>IF(AND(F133="Vocation",NOT(ISBLANK(E133))),VLOOKUP(E133,Vocation!A$1:B$8,2,FALSE),"")</f>
        <v/>
      </c>
      <c r="AL133" t="str">
        <f>IF(AND(F133="Race",NOT(ISBLANK(E133))),VLOOKUP(E133,Race!A$1:B$9,2,),"")</f>
        <v/>
      </c>
      <c r="AM133" t="str">
        <f t="shared" si="122"/>
        <v xml:space="preserve">  0</v>
      </c>
      <c r="AN133" t="str">
        <f t="shared" si="123"/>
        <v xml:space="preserve">["SUBTYPE"] =   0; </v>
      </c>
      <c r="AO133" t="str">
        <f>IF(NOT(ISBLANK(G133)),VLOOKUP(G133,Type!D$2:E$6,2,FALSE),"")</f>
        <v/>
      </c>
      <c r="AP133" t="str">
        <f t="shared" si="124"/>
        <v xml:space="preserve">            </v>
      </c>
      <c r="AQ133" t="str">
        <f t="shared" si="125"/>
        <v xml:space="preserve">                      </v>
      </c>
      <c r="AR133" t="str">
        <f t="shared" si="126"/>
        <v/>
      </c>
      <c r="AS133" t="str">
        <f t="shared" si="127"/>
        <v>0</v>
      </c>
      <c r="AT133" t="str">
        <f t="shared" si="128"/>
        <v xml:space="preserve">["VXP"] =    0; </v>
      </c>
      <c r="AU133" t="str">
        <f t="shared" si="129"/>
        <v>5</v>
      </c>
      <c r="AV133" t="str">
        <f t="shared" si="130"/>
        <v xml:space="preserve">["LP"] =  5; </v>
      </c>
      <c r="AW133" t="str">
        <f t="shared" si="131"/>
        <v>0</v>
      </c>
      <c r="AX133" t="str">
        <f t="shared" si="132"/>
        <v xml:space="preserve">["REP"] =     0; </v>
      </c>
      <c r="AY133">
        <f>IF(LEN(P133)&gt;0,VLOOKUP(P133,Faction!A$2:B$77,2,FALSE),1)</f>
        <v>1</v>
      </c>
      <c r="AZ133" t="str">
        <f t="shared" si="133"/>
        <v xml:space="preserve">["FACTION"] =  1; </v>
      </c>
      <c r="BA133" t="str">
        <f t="shared" si="134"/>
        <v xml:space="preserve">["TIER"] = 1; </v>
      </c>
      <c r="BB133" t="str">
        <f t="shared" si="135"/>
        <v xml:space="preserve">                     </v>
      </c>
      <c r="BC133" t="str">
        <f t="shared" si="136"/>
        <v xml:space="preserve">                  </v>
      </c>
      <c r="BD133" t="str">
        <f t="shared" si="137"/>
        <v xml:space="preserve">["NAME"] = { ["EN"] = "Helping Hand"; }; </v>
      </c>
      <c r="BE133" t="str">
        <f t="shared" si="138"/>
        <v xml:space="preserve">["LORE"] = { ["EN"] = "Many are the needs during the Farmers Faire."; }; </v>
      </c>
      <c r="BF133" t="str">
        <f t="shared" si="139"/>
        <v xml:space="preserve">["SUMMARY"] = { ["EN"] = "Complete 8 quests"; }; </v>
      </c>
      <c r="BG133" t="str">
        <f t="shared" si="140"/>
        <v xml:space="preserve">["TITLE"] = { ["EN"] = "Helping Hand"; }; </v>
      </c>
      <c r="BH133" t="str">
        <f t="shared" si="141"/>
        <v/>
      </c>
      <c r="BI133" t="str">
        <f t="shared" si="142"/>
        <v/>
      </c>
      <c r="BJ133" t="str">
        <f t="shared" si="144"/>
        <v>};</v>
      </c>
    </row>
    <row r="134" spans="1:62" x14ac:dyDescent="0.25">
      <c r="A134">
        <v>1879226620</v>
      </c>
      <c r="B134">
        <v>112</v>
      </c>
      <c r="C134" t="s">
        <v>821</v>
      </c>
      <c r="D134" t="s">
        <v>24</v>
      </c>
      <c r="E134" t="s">
        <v>728</v>
      </c>
      <c r="Q134" t="s">
        <v>884</v>
      </c>
      <c r="R134" t="s">
        <v>885</v>
      </c>
      <c r="S134">
        <v>1</v>
      </c>
      <c r="X134" t="str">
        <f t="shared" ref="X134:X198" si="146">CONCATENATE(AA134,AC134,AD134,BJ134," -- ",C134,AE134)</f>
        <v>[133] = {["ID"] = 1879226620; }; -- At the Farmers Faire (Farmers Faire)</v>
      </c>
      <c r="Y134" s="1" t="str">
        <f t="shared" si="145"/>
        <v>[133] = {["ID"] = 1879226620; ["SAVE_INDEX"] = 112; ["TYPE"] = 12;                       ["SUBTYPE"] =   0;                                   ["VXP"] =    0; ["LP"] =  0; ["REP"] =     0; ["FACTION"] =  1; ["TIER"] = 1;                                        ["NAME"] = { ["EN"] = "At the Farmers Faire"; }; ["LORE"] = { ["EN"] = "There is so much to do at the Farmers Faire!"; }; ["SUMMARY"] = { ["EN"] = "Complete many Farmers Faire quests"; }; };</v>
      </c>
      <c r="Z134">
        <f t="shared" si="143"/>
        <v>133</v>
      </c>
      <c r="AA134" t="str">
        <f t="shared" ref="AA134:AA198" si="147">CONCATENATE(REPT(" ",3-LEN(Z134)),"[",Z134,"] = {")</f>
        <v>[133] = {</v>
      </c>
      <c r="AB134" t="str">
        <f t="shared" ref="AB134:AB198" si="148">IF(LEN(A134)&gt;0,CONCATENATE("[""ID""] = ",A134,"; "),"                     ")</f>
        <v xml:space="preserve">["ID"] = 1879226620; </v>
      </c>
      <c r="AC134" t="str">
        <f t="shared" ref="AC134:AC198" si="149">IF(LEN(A134)&gt;0,CONCATENATE("[""ID""] = ",A134,"; "),"")</f>
        <v xml:space="preserve">["ID"] = 1879226620; </v>
      </c>
      <c r="AD134" t="str">
        <f t="shared" ref="AD134:AD198" si="150">IF(LEN(V134)&gt;0,CONCATENATE("[""CAT_ID""] = ",V134,"; "),"")</f>
        <v/>
      </c>
      <c r="AE134" t="str">
        <f t="shared" ref="AE134:AE198" si="151">IF(LEN(E134)&gt;0,CONCATENATE(" (",E134,")"),IF(LEN(J134)&gt;0,CONCATENATE(" (",J134,")"),""))</f>
        <v xml:space="preserve"> (Farmers Faire)</v>
      </c>
      <c r="AF134" s="1" t="str">
        <f t="shared" si="119"/>
        <v xml:space="preserve">["SAVE_INDEX"] = 112; </v>
      </c>
      <c r="AG134">
        <f>VLOOKUP(D134,Type!A$2:B$16,2,FALSE)</f>
        <v>12</v>
      </c>
      <c r="AH134" t="str">
        <f t="shared" si="120"/>
        <v xml:space="preserve">["TYPE"] = 12; </v>
      </c>
      <c r="AI134" t="str">
        <f t="shared" si="121"/>
        <v xml:space="preserve">                      </v>
      </c>
      <c r="AJ134" t="str">
        <f>IF(AND(F134="Class",NOT(ISBLANK(E134))),VLOOKUP(E134,Class!A$1:B$12,2,FALSE),"")</f>
        <v/>
      </c>
      <c r="AK134" t="str">
        <f>IF(AND(F134="Vocation",NOT(ISBLANK(E134))),VLOOKUP(E134,Vocation!A$1:B$8,2,FALSE),"")</f>
        <v/>
      </c>
      <c r="AL134" t="str">
        <f>IF(AND(F134="Race",NOT(ISBLANK(E134))),VLOOKUP(E134,Race!A$1:B$9,2,),"")</f>
        <v/>
      </c>
      <c r="AM134" t="str">
        <f t="shared" si="122"/>
        <v xml:space="preserve">  0</v>
      </c>
      <c r="AN134" t="str">
        <f t="shared" si="123"/>
        <v xml:space="preserve">["SUBTYPE"] =   0; </v>
      </c>
      <c r="AO134" t="str">
        <f>IF(NOT(ISBLANK(G134)),VLOOKUP(G134,Type!D$2:E$6,2,FALSE),"")</f>
        <v/>
      </c>
      <c r="AP134" t="str">
        <f t="shared" si="124"/>
        <v xml:space="preserve">            </v>
      </c>
      <c r="AQ134" t="str">
        <f t="shared" si="125"/>
        <v xml:space="preserve">                      </v>
      </c>
      <c r="AR134" t="str">
        <f t="shared" si="126"/>
        <v/>
      </c>
      <c r="AS134" t="str">
        <f t="shared" si="127"/>
        <v>0</v>
      </c>
      <c r="AT134" t="str">
        <f t="shared" si="128"/>
        <v xml:space="preserve">["VXP"] =    0; </v>
      </c>
      <c r="AU134" t="str">
        <f t="shared" si="129"/>
        <v>0</v>
      </c>
      <c r="AV134" t="str">
        <f t="shared" si="130"/>
        <v xml:space="preserve">["LP"] =  0; </v>
      </c>
      <c r="AW134" t="str">
        <f t="shared" si="131"/>
        <v>0</v>
      </c>
      <c r="AX134" t="str">
        <f t="shared" si="132"/>
        <v xml:space="preserve">["REP"] =     0; </v>
      </c>
      <c r="AY134">
        <f>IF(LEN(P134)&gt;0,VLOOKUP(P134,Faction!A$2:B$77,2,FALSE),1)</f>
        <v>1</v>
      </c>
      <c r="AZ134" t="str">
        <f t="shared" si="133"/>
        <v xml:space="preserve">["FACTION"] =  1; </v>
      </c>
      <c r="BA134" t="str">
        <f t="shared" si="134"/>
        <v xml:space="preserve">["TIER"] = 1; </v>
      </c>
      <c r="BB134" t="str">
        <f t="shared" si="135"/>
        <v xml:space="preserve">                     </v>
      </c>
      <c r="BC134" t="str">
        <f t="shared" si="136"/>
        <v xml:space="preserve">                  </v>
      </c>
      <c r="BD134" t="str">
        <f t="shared" si="137"/>
        <v xml:space="preserve">["NAME"] = { ["EN"] = "At the Farmers Faire"; }; </v>
      </c>
      <c r="BE134" t="str">
        <f t="shared" si="138"/>
        <v xml:space="preserve">["LORE"] = { ["EN"] = "There is so much to do at the Farmers Faire!"; }; </v>
      </c>
      <c r="BF134" t="str">
        <f t="shared" si="139"/>
        <v xml:space="preserve">["SUMMARY"] = { ["EN"] = "Complete many Farmers Faire quests"; }; </v>
      </c>
      <c r="BG134" t="str">
        <f t="shared" si="140"/>
        <v/>
      </c>
      <c r="BH134" t="str">
        <f t="shared" si="141"/>
        <v/>
      </c>
      <c r="BI134" t="str">
        <f t="shared" si="142"/>
        <v/>
      </c>
      <c r="BJ134" t="str">
        <f t="shared" si="144"/>
        <v>};</v>
      </c>
    </row>
    <row r="135" spans="1:62" x14ac:dyDescent="0.25">
      <c r="A135">
        <v>1879226621</v>
      </c>
      <c r="B135">
        <v>113</v>
      </c>
      <c r="C135" t="s">
        <v>846</v>
      </c>
      <c r="D135" t="s">
        <v>24</v>
      </c>
      <c r="E135" t="s">
        <v>728</v>
      </c>
      <c r="Q135" t="s">
        <v>1009</v>
      </c>
      <c r="R135" t="s">
        <v>1008</v>
      </c>
      <c r="S135">
        <v>1</v>
      </c>
      <c r="X135" t="str">
        <f t="shared" si="146"/>
        <v>[134] = {["ID"] = 1879226621; }; -- Fine Faire Fishing (Farmers Faire)</v>
      </c>
      <c r="Y135" s="1" t="str">
        <f t="shared" si="145"/>
        <v>[134] = {["ID"] = 1879226621; ["SAVE_INDEX"] = 113; ["TYPE"] = 12;                       ["SUBTYPE"] =   0;                                   ["VXP"] =    0; ["LP"] =  0; ["REP"] =     0; ["FACTION"] =  1; ["TIER"] = 1;                                        ["NAME"] = { ["EN"] = "Fine Faire Fishing"; }; ["LORE"] = { ["EN"] = "Enjoy fishing at the Farmers Faire!"; }; ["SUMMARY"] = { ["EN"] = "Complete 3 fishing quests."; }; };</v>
      </c>
      <c r="Z135">
        <f t="shared" si="143"/>
        <v>134</v>
      </c>
      <c r="AA135" t="str">
        <f t="shared" si="147"/>
        <v>[134] = {</v>
      </c>
      <c r="AB135" t="str">
        <f t="shared" si="148"/>
        <v xml:space="preserve">["ID"] = 1879226621; </v>
      </c>
      <c r="AC135" t="str">
        <f t="shared" si="149"/>
        <v xml:space="preserve">["ID"] = 1879226621; </v>
      </c>
      <c r="AD135" t="str">
        <f t="shared" si="150"/>
        <v/>
      </c>
      <c r="AE135" t="str">
        <f t="shared" si="151"/>
        <v xml:space="preserve"> (Farmers Faire)</v>
      </c>
      <c r="AF135" s="1" t="str">
        <f t="shared" si="119"/>
        <v xml:space="preserve">["SAVE_INDEX"] = 113; </v>
      </c>
      <c r="AG135">
        <f>VLOOKUP(D135,Type!A$2:B$16,2,FALSE)</f>
        <v>12</v>
      </c>
      <c r="AH135" t="str">
        <f t="shared" si="120"/>
        <v xml:space="preserve">["TYPE"] = 12; </v>
      </c>
      <c r="AI135" t="str">
        <f t="shared" si="121"/>
        <v xml:space="preserve">                      </v>
      </c>
      <c r="AJ135" t="str">
        <f>IF(AND(F135="Class",NOT(ISBLANK(E135))),VLOOKUP(E135,Class!A$1:B$12,2,FALSE),"")</f>
        <v/>
      </c>
      <c r="AK135" t="str">
        <f>IF(AND(F135="Vocation",NOT(ISBLANK(E135))),VLOOKUP(E135,Vocation!A$1:B$8,2,FALSE),"")</f>
        <v/>
      </c>
      <c r="AL135" t="str">
        <f>IF(AND(F135="Race",NOT(ISBLANK(E135))),VLOOKUP(E135,Race!A$1:B$9,2,),"")</f>
        <v/>
      </c>
      <c r="AM135" t="str">
        <f t="shared" si="122"/>
        <v xml:space="preserve">  0</v>
      </c>
      <c r="AN135" t="str">
        <f t="shared" si="123"/>
        <v xml:space="preserve">["SUBTYPE"] =   0; </v>
      </c>
      <c r="AO135" t="str">
        <f>IF(NOT(ISBLANK(G135)),VLOOKUP(G135,Type!D$2:E$6,2,FALSE),"")</f>
        <v/>
      </c>
      <c r="AP135" t="str">
        <f t="shared" si="124"/>
        <v xml:space="preserve">            </v>
      </c>
      <c r="AQ135" t="str">
        <f t="shared" si="125"/>
        <v xml:space="preserve">                      </v>
      </c>
      <c r="AR135" t="str">
        <f t="shared" si="126"/>
        <v/>
      </c>
      <c r="AS135" t="str">
        <f t="shared" si="127"/>
        <v>0</v>
      </c>
      <c r="AT135" t="str">
        <f t="shared" si="128"/>
        <v xml:space="preserve">["VXP"] =    0; </v>
      </c>
      <c r="AU135" t="str">
        <f t="shared" si="129"/>
        <v>0</v>
      </c>
      <c r="AV135" t="str">
        <f t="shared" si="130"/>
        <v xml:space="preserve">["LP"] =  0; </v>
      </c>
      <c r="AW135" t="str">
        <f t="shared" si="131"/>
        <v>0</v>
      </c>
      <c r="AX135" t="str">
        <f t="shared" si="132"/>
        <v xml:space="preserve">["REP"] =     0; </v>
      </c>
      <c r="AY135">
        <f>IF(LEN(P135)&gt;0,VLOOKUP(P135,Faction!A$2:B$77,2,FALSE),1)</f>
        <v>1</v>
      </c>
      <c r="AZ135" t="str">
        <f t="shared" si="133"/>
        <v xml:space="preserve">["FACTION"] =  1; </v>
      </c>
      <c r="BA135" t="str">
        <f t="shared" si="134"/>
        <v xml:space="preserve">["TIER"] = 1; </v>
      </c>
      <c r="BB135" t="str">
        <f t="shared" si="135"/>
        <v xml:space="preserve">                     </v>
      </c>
      <c r="BC135" t="str">
        <f t="shared" si="136"/>
        <v xml:space="preserve">                  </v>
      </c>
      <c r="BD135" t="str">
        <f t="shared" si="137"/>
        <v xml:space="preserve">["NAME"] = { ["EN"] = "Fine Faire Fishing"; }; </v>
      </c>
      <c r="BE135" t="str">
        <f t="shared" si="138"/>
        <v xml:space="preserve">["LORE"] = { ["EN"] = "Enjoy fishing at the Farmers Faire!"; }; </v>
      </c>
      <c r="BF135" t="str">
        <f t="shared" si="139"/>
        <v xml:space="preserve">["SUMMARY"] = { ["EN"] = "Complete 3 fishing quests."; }; </v>
      </c>
      <c r="BG135" t="str">
        <f t="shared" si="140"/>
        <v/>
      </c>
      <c r="BH135" t="str">
        <f t="shared" si="141"/>
        <v/>
      </c>
      <c r="BI135" t="str">
        <f t="shared" si="142"/>
        <v/>
      </c>
      <c r="BJ135" t="str">
        <f t="shared" si="144"/>
        <v>};</v>
      </c>
    </row>
    <row r="136" spans="1:62" x14ac:dyDescent="0.25">
      <c r="A136">
        <v>1879223771</v>
      </c>
      <c r="B136">
        <v>117</v>
      </c>
      <c r="C136" t="s">
        <v>840</v>
      </c>
      <c r="D136" t="s">
        <v>24</v>
      </c>
      <c r="E136" t="s">
        <v>728</v>
      </c>
      <c r="M136" t="s">
        <v>998</v>
      </c>
      <c r="Q136" t="s">
        <v>997</v>
      </c>
      <c r="R136" t="s">
        <v>996</v>
      </c>
      <c r="S136">
        <v>1</v>
      </c>
      <c r="T136">
        <v>10</v>
      </c>
      <c r="X136" t="str">
        <f t="shared" si="146"/>
        <v>[135] = {["ID"] = 1879223771; }; -- Egg Scramble Victories (Tier 1) (Farmers Faire)</v>
      </c>
      <c r="Y136" s="1" t="str">
        <f t="shared" si="145"/>
        <v>[135] = {["ID"] = 1879223771; ["SAVE_INDEX"] = 117; ["TYPE"] = 12;                       ["SUBTYPE"] =   0;                                   ["VXP"] =    0; ["LP"] =  0; ["REP"] =     0; ["FACTION"] =  1; ["TIER"] = 1; ["MIN_LVL"] =  "10";                   ["NAME"] = { ["EN"] = "Egg Scramble Victories (Tier 1)"; }; ["LORE"] = { ["EN"] = "Farmer Sandson has opened his yearly Egg Scramble event. Can you prove your worth as a veteran scrambler?"; }; ["SUMMARY"] = { ["EN"] = "Earn 5 Victories in the Egg Scramble."; }; ["TITLE"] = { ["EN"] = "Novice Scrambler"; }; };</v>
      </c>
      <c r="Z136">
        <f t="shared" si="143"/>
        <v>135</v>
      </c>
      <c r="AA136" t="str">
        <f t="shared" si="147"/>
        <v>[135] = {</v>
      </c>
      <c r="AB136" t="str">
        <f t="shared" si="148"/>
        <v xml:space="preserve">["ID"] = 1879223771; </v>
      </c>
      <c r="AC136" t="str">
        <f t="shared" si="149"/>
        <v xml:space="preserve">["ID"] = 1879223771; </v>
      </c>
      <c r="AD136" t="str">
        <f t="shared" si="150"/>
        <v/>
      </c>
      <c r="AE136" t="str">
        <f t="shared" si="151"/>
        <v xml:space="preserve"> (Farmers Faire)</v>
      </c>
      <c r="AF136" s="1" t="str">
        <f t="shared" si="119"/>
        <v xml:space="preserve">["SAVE_INDEX"] = 117; </v>
      </c>
      <c r="AG136">
        <f>VLOOKUP(D136,Type!A$2:B$16,2,FALSE)</f>
        <v>12</v>
      </c>
      <c r="AH136" t="str">
        <f t="shared" si="120"/>
        <v xml:space="preserve">["TYPE"] = 12; </v>
      </c>
      <c r="AI136" t="str">
        <f t="shared" si="121"/>
        <v xml:space="preserve">                      </v>
      </c>
      <c r="AJ136" t="str">
        <f>IF(AND(F136="Class",NOT(ISBLANK(E136))),VLOOKUP(E136,Class!A$1:B$12,2,FALSE),"")</f>
        <v/>
      </c>
      <c r="AK136" t="str">
        <f>IF(AND(F136="Vocation",NOT(ISBLANK(E136))),VLOOKUP(E136,Vocation!A$1:B$8,2,FALSE),"")</f>
        <v/>
      </c>
      <c r="AL136" t="str">
        <f>IF(AND(F136="Race",NOT(ISBLANK(E136))),VLOOKUP(E136,Race!A$1:B$9,2,),"")</f>
        <v/>
      </c>
      <c r="AM136" t="str">
        <f t="shared" si="122"/>
        <v xml:space="preserve">  0</v>
      </c>
      <c r="AN136" t="str">
        <f t="shared" si="123"/>
        <v xml:space="preserve">["SUBTYPE"] =   0; </v>
      </c>
      <c r="AO136" t="str">
        <f>IF(NOT(ISBLANK(G136)),VLOOKUP(G136,Type!D$2:E$6,2,FALSE),"")</f>
        <v/>
      </c>
      <c r="AP136" t="str">
        <f t="shared" si="124"/>
        <v xml:space="preserve">            </v>
      </c>
      <c r="AQ136" t="str">
        <f t="shared" si="125"/>
        <v xml:space="preserve">                      </v>
      </c>
      <c r="AR136" t="str">
        <f t="shared" si="126"/>
        <v/>
      </c>
      <c r="AS136" t="str">
        <f t="shared" si="127"/>
        <v>0</v>
      </c>
      <c r="AT136" t="str">
        <f t="shared" si="128"/>
        <v xml:space="preserve">["VXP"] =    0; </v>
      </c>
      <c r="AU136" t="str">
        <f t="shared" si="129"/>
        <v>0</v>
      </c>
      <c r="AV136" t="str">
        <f t="shared" si="130"/>
        <v xml:space="preserve">["LP"] =  0; </v>
      </c>
      <c r="AW136" t="str">
        <f t="shared" si="131"/>
        <v>0</v>
      </c>
      <c r="AX136" t="str">
        <f t="shared" si="132"/>
        <v xml:space="preserve">["REP"] =     0; </v>
      </c>
      <c r="AY136">
        <f>IF(LEN(P136)&gt;0,VLOOKUP(P136,Faction!A$2:B$77,2,FALSE),1)</f>
        <v>1</v>
      </c>
      <c r="AZ136" t="str">
        <f t="shared" si="133"/>
        <v xml:space="preserve">["FACTION"] =  1; </v>
      </c>
      <c r="BA136" t="str">
        <f t="shared" si="134"/>
        <v xml:space="preserve">["TIER"] = 1; </v>
      </c>
      <c r="BB136" t="str">
        <f t="shared" si="135"/>
        <v xml:space="preserve">["MIN_LVL"] =  "10"; </v>
      </c>
      <c r="BC136" t="str">
        <f t="shared" si="136"/>
        <v xml:space="preserve">                  </v>
      </c>
      <c r="BD136" t="str">
        <f t="shared" si="137"/>
        <v xml:space="preserve">["NAME"] = { ["EN"] = "Egg Scramble Victories (Tier 1)"; }; </v>
      </c>
      <c r="BE136" t="str">
        <f t="shared" si="138"/>
        <v xml:space="preserve">["LORE"] = { ["EN"] = "Farmer Sandson has opened his yearly Egg Scramble event. Can you prove your worth as a veteran scrambler?"; }; </v>
      </c>
      <c r="BF136" t="str">
        <f t="shared" si="139"/>
        <v xml:space="preserve">["SUMMARY"] = { ["EN"] = "Earn 5 Victories in the Egg Scramble."; }; </v>
      </c>
      <c r="BG136" t="str">
        <f t="shared" si="140"/>
        <v xml:space="preserve">["TITLE"] = { ["EN"] = "Novice Scrambler"; }; </v>
      </c>
      <c r="BH136" t="str">
        <f t="shared" si="141"/>
        <v/>
      </c>
      <c r="BI136" t="str">
        <f t="shared" si="142"/>
        <v/>
      </c>
      <c r="BJ136" t="str">
        <f t="shared" si="144"/>
        <v>};</v>
      </c>
    </row>
    <row r="137" spans="1:62" x14ac:dyDescent="0.25">
      <c r="A137">
        <v>1879226558</v>
      </c>
      <c r="B137">
        <v>115</v>
      </c>
      <c r="C137" t="s">
        <v>856</v>
      </c>
      <c r="D137" t="s">
        <v>24</v>
      </c>
      <c r="E137" t="s">
        <v>728</v>
      </c>
      <c r="M137" t="s">
        <v>3492</v>
      </c>
      <c r="Q137" t="s">
        <v>1028</v>
      </c>
      <c r="R137" t="s">
        <v>1025</v>
      </c>
      <c r="S137">
        <v>1</v>
      </c>
      <c r="T137">
        <v>10</v>
      </c>
      <c r="X137" t="str">
        <f t="shared" si="146"/>
        <v>[136] = {["ID"] = 1879226558; }; -- Maggot's Mushrooms Victories (Tier 1) (Farmers Faire)</v>
      </c>
      <c r="Y137" s="1" t="str">
        <f t="shared" si="145"/>
        <v>[136] = {["ID"] = 1879226558; ["SAVE_INDEX"] = 115; ["TYPE"] = 12;                       ["SUBTYPE"] =   0;                                   ["VXP"] =    0; ["LP"] =  0; ["REP"] =     0; ["FACTION"] =  1; ["TIER"] = 1; ["MIN_LVL"] =  "10";                   ["NAME"] = { ["EN"] = "Maggot's Mushrooms Victories (Tier 1)"; }; ["LORE"] = { ["EN"] = "A group of mischevious young hobbits organizes a yearly secret raid of Farmer Maggot's fields, seeking to snatch wild mushrooms that grow among the grain -- and each year Farmer Maggot sets his dogs loose in the field to chase them off -- can you prove your worth as a mushroom-hunter?"; }; ["SUMMARY"] = { ["EN"] = "Earn 5 Victories in the Maggot's Mushrooms."; }; ["TITLE"] = { ["EN"] = "Novice Mushroom-hunter"; }; };</v>
      </c>
      <c r="Z137">
        <f t="shared" si="143"/>
        <v>136</v>
      </c>
      <c r="AA137" t="str">
        <f t="shared" si="147"/>
        <v>[136] = {</v>
      </c>
      <c r="AB137" t="str">
        <f t="shared" si="148"/>
        <v xml:space="preserve">["ID"] = 1879226558; </v>
      </c>
      <c r="AC137" t="str">
        <f t="shared" si="149"/>
        <v xml:space="preserve">["ID"] = 1879226558; </v>
      </c>
      <c r="AD137" t="str">
        <f t="shared" si="150"/>
        <v/>
      </c>
      <c r="AE137" t="str">
        <f t="shared" si="151"/>
        <v xml:space="preserve"> (Farmers Faire)</v>
      </c>
      <c r="AF137" s="1" t="str">
        <f t="shared" si="119"/>
        <v xml:space="preserve">["SAVE_INDEX"] = 115; </v>
      </c>
      <c r="AG137">
        <f>VLOOKUP(D137,Type!A$2:B$16,2,FALSE)</f>
        <v>12</v>
      </c>
      <c r="AH137" t="str">
        <f t="shared" si="120"/>
        <v xml:space="preserve">["TYPE"] = 12; </v>
      </c>
      <c r="AI137" t="str">
        <f t="shared" si="121"/>
        <v xml:space="preserve">                      </v>
      </c>
      <c r="AJ137" t="str">
        <f>IF(AND(F137="Class",NOT(ISBLANK(E137))),VLOOKUP(E137,Class!A$1:B$12,2,FALSE),"")</f>
        <v/>
      </c>
      <c r="AK137" t="str">
        <f>IF(AND(F137="Vocation",NOT(ISBLANK(E137))),VLOOKUP(E137,Vocation!A$1:B$8,2,FALSE),"")</f>
        <v/>
      </c>
      <c r="AL137" t="str">
        <f>IF(AND(F137="Race",NOT(ISBLANK(E137))),VLOOKUP(E137,Race!A$1:B$9,2,),"")</f>
        <v/>
      </c>
      <c r="AM137" t="str">
        <f t="shared" si="122"/>
        <v xml:space="preserve">  0</v>
      </c>
      <c r="AN137" t="str">
        <f t="shared" si="123"/>
        <v xml:space="preserve">["SUBTYPE"] =   0; </v>
      </c>
      <c r="AO137" t="str">
        <f>IF(NOT(ISBLANK(G137)),VLOOKUP(G137,Type!D$2:E$6,2,FALSE),"")</f>
        <v/>
      </c>
      <c r="AP137" t="str">
        <f t="shared" si="124"/>
        <v xml:space="preserve">            </v>
      </c>
      <c r="AQ137" t="str">
        <f t="shared" si="125"/>
        <v xml:space="preserve">                      </v>
      </c>
      <c r="AR137" t="str">
        <f t="shared" si="126"/>
        <v/>
      </c>
      <c r="AS137" t="str">
        <f t="shared" si="127"/>
        <v>0</v>
      </c>
      <c r="AT137" t="str">
        <f t="shared" si="128"/>
        <v xml:space="preserve">["VXP"] =    0; </v>
      </c>
      <c r="AU137" t="str">
        <f t="shared" si="129"/>
        <v>0</v>
      </c>
      <c r="AV137" t="str">
        <f t="shared" si="130"/>
        <v xml:space="preserve">["LP"] =  0; </v>
      </c>
      <c r="AW137" t="str">
        <f t="shared" si="131"/>
        <v>0</v>
      </c>
      <c r="AX137" t="str">
        <f t="shared" si="132"/>
        <v xml:space="preserve">["REP"] =     0; </v>
      </c>
      <c r="AY137">
        <f>IF(LEN(P137)&gt;0,VLOOKUP(P137,Faction!A$2:B$77,2,FALSE),1)</f>
        <v>1</v>
      </c>
      <c r="AZ137" t="str">
        <f t="shared" si="133"/>
        <v xml:space="preserve">["FACTION"] =  1; </v>
      </c>
      <c r="BA137" t="str">
        <f t="shared" si="134"/>
        <v xml:space="preserve">["TIER"] = 1; </v>
      </c>
      <c r="BB137" t="str">
        <f t="shared" si="135"/>
        <v xml:space="preserve">["MIN_LVL"] =  "10"; </v>
      </c>
      <c r="BC137" t="str">
        <f t="shared" si="136"/>
        <v xml:space="preserve">                  </v>
      </c>
      <c r="BD137" t="str">
        <f t="shared" si="137"/>
        <v xml:space="preserve">["NAME"] = { ["EN"] = "Maggot's Mushrooms Victories (Tier 1)"; }; </v>
      </c>
      <c r="BE137" t="str">
        <f t="shared" si="138"/>
        <v xml:space="preserve">["LORE"] = { ["EN"] = "A group of mischevious young hobbits organizes a yearly secret raid of Farmer Maggot's fields, seeking to snatch wild mushrooms that grow among the grain -- and each year Farmer Maggot sets his dogs loose in the field to chase them off -- can you prove your worth as a mushroom-hunter?"; }; </v>
      </c>
      <c r="BF137" t="str">
        <f t="shared" si="139"/>
        <v xml:space="preserve">["SUMMARY"] = { ["EN"] = "Earn 5 Victories in the Maggot's Mushrooms."; }; </v>
      </c>
      <c r="BG137" t="str">
        <f t="shared" si="140"/>
        <v xml:space="preserve">["TITLE"] = { ["EN"] = "Novice Mushroom-hunter"; }; </v>
      </c>
      <c r="BH137" t="str">
        <f t="shared" si="141"/>
        <v/>
      </c>
      <c r="BI137" t="str">
        <f t="shared" si="142"/>
        <v/>
      </c>
      <c r="BJ137" t="str">
        <f t="shared" si="144"/>
        <v>};</v>
      </c>
    </row>
    <row r="138" spans="1:62" x14ac:dyDescent="0.25">
      <c r="A138">
        <v>1879223830</v>
      </c>
      <c r="B138">
        <v>116</v>
      </c>
      <c r="C138" t="s">
        <v>841</v>
      </c>
      <c r="D138" t="s">
        <v>24</v>
      </c>
      <c r="E138" t="s">
        <v>728</v>
      </c>
      <c r="M138" t="s">
        <v>1000</v>
      </c>
      <c r="Q138" t="s">
        <v>999</v>
      </c>
      <c r="R138" t="s">
        <v>996</v>
      </c>
      <c r="S138">
        <v>0</v>
      </c>
      <c r="T138">
        <v>10</v>
      </c>
      <c r="X138" t="str">
        <f t="shared" si="146"/>
        <v>[137] = {["ID"] = 1879223830; }; -- Egg Scramble Victories (Tier 2) (Farmers Faire)</v>
      </c>
      <c r="Y138" s="1" t="str">
        <f t="shared" si="145"/>
        <v>[137] = {["ID"] = 1879223830; ["SAVE_INDEX"] = 116; ["TYPE"] = 12;                       ["SUBTYPE"] =   0;                                   ["VXP"] =    0; ["LP"] =  0; ["REP"] =     0; ["FACTION"] =  1; ["TIER"] = 0; ["MIN_LVL"] =  "10";                   ["NAME"] = { ["EN"] = "Egg Scramble Victories (Tier 2)"; }; ["LORE"] = { ["EN"] = "Farmer Sandson has opened his yearly Egg Scramble event. Can you prove your worth as a veteran scrambler?"; }; ["SUMMARY"] = { ["EN"] = "Earn 20 Victories in the Egg Scramble"; }; ["TITLE"] = { ["EN"] = "the Eggsellent"; }; };</v>
      </c>
      <c r="Z138">
        <f t="shared" si="143"/>
        <v>137</v>
      </c>
      <c r="AA138" t="str">
        <f t="shared" si="147"/>
        <v>[137] = {</v>
      </c>
      <c r="AB138" t="str">
        <f t="shared" si="148"/>
        <v xml:space="preserve">["ID"] = 1879223830; </v>
      </c>
      <c r="AC138" t="str">
        <f t="shared" si="149"/>
        <v xml:space="preserve">["ID"] = 1879223830; </v>
      </c>
      <c r="AD138" t="str">
        <f t="shared" si="150"/>
        <v/>
      </c>
      <c r="AE138" t="str">
        <f t="shared" si="151"/>
        <v xml:space="preserve"> (Farmers Faire)</v>
      </c>
      <c r="AF138" s="1" t="str">
        <f t="shared" si="119"/>
        <v xml:space="preserve">["SAVE_INDEX"] = 116; </v>
      </c>
      <c r="AG138">
        <f>VLOOKUP(D138,Type!A$2:B$16,2,FALSE)</f>
        <v>12</v>
      </c>
      <c r="AH138" t="str">
        <f t="shared" si="120"/>
        <v xml:space="preserve">["TYPE"] = 12; </v>
      </c>
      <c r="AI138" t="str">
        <f t="shared" si="121"/>
        <v xml:space="preserve">                      </v>
      </c>
      <c r="AJ138" t="str">
        <f>IF(AND(F138="Class",NOT(ISBLANK(E138))),VLOOKUP(E138,Class!A$1:B$12,2,FALSE),"")</f>
        <v/>
      </c>
      <c r="AK138" t="str">
        <f>IF(AND(F138="Vocation",NOT(ISBLANK(E138))),VLOOKUP(E138,Vocation!A$1:B$8,2,FALSE),"")</f>
        <v/>
      </c>
      <c r="AL138" t="str">
        <f>IF(AND(F138="Race",NOT(ISBLANK(E138))),VLOOKUP(E138,Race!A$1:B$9,2,),"")</f>
        <v/>
      </c>
      <c r="AM138" t="str">
        <f t="shared" si="122"/>
        <v xml:space="preserve">  0</v>
      </c>
      <c r="AN138" t="str">
        <f t="shared" si="123"/>
        <v xml:space="preserve">["SUBTYPE"] =   0; </v>
      </c>
      <c r="AO138" t="str">
        <f>IF(NOT(ISBLANK(G138)),VLOOKUP(G138,Type!D$2:E$6,2,FALSE),"")</f>
        <v/>
      </c>
      <c r="AP138" t="str">
        <f t="shared" si="124"/>
        <v xml:space="preserve">            </v>
      </c>
      <c r="AQ138" t="str">
        <f t="shared" si="125"/>
        <v xml:space="preserve">                      </v>
      </c>
      <c r="AR138" t="str">
        <f t="shared" si="126"/>
        <v/>
      </c>
      <c r="AS138" t="str">
        <f t="shared" si="127"/>
        <v>0</v>
      </c>
      <c r="AT138" t="str">
        <f t="shared" si="128"/>
        <v xml:space="preserve">["VXP"] =    0; </v>
      </c>
      <c r="AU138" t="str">
        <f t="shared" si="129"/>
        <v>0</v>
      </c>
      <c r="AV138" t="str">
        <f t="shared" si="130"/>
        <v xml:space="preserve">["LP"] =  0; </v>
      </c>
      <c r="AW138" t="str">
        <f t="shared" si="131"/>
        <v>0</v>
      </c>
      <c r="AX138" t="str">
        <f t="shared" si="132"/>
        <v xml:space="preserve">["REP"] =     0; </v>
      </c>
      <c r="AY138">
        <f>IF(LEN(P138)&gt;0,VLOOKUP(P138,Faction!A$2:B$77,2,FALSE),1)</f>
        <v>1</v>
      </c>
      <c r="AZ138" t="str">
        <f t="shared" si="133"/>
        <v xml:space="preserve">["FACTION"] =  1; </v>
      </c>
      <c r="BA138" t="str">
        <f t="shared" si="134"/>
        <v xml:space="preserve">["TIER"] = 0; </v>
      </c>
      <c r="BB138" t="str">
        <f t="shared" si="135"/>
        <v xml:space="preserve">["MIN_LVL"] =  "10"; </v>
      </c>
      <c r="BC138" t="str">
        <f t="shared" si="136"/>
        <v xml:space="preserve">                  </v>
      </c>
      <c r="BD138" t="str">
        <f t="shared" si="137"/>
        <v xml:space="preserve">["NAME"] = { ["EN"] = "Egg Scramble Victories (Tier 2)"; }; </v>
      </c>
      <c r="BE138" t="str">
        <f t="shared" si="138"/>
        <v xml:space="preserve">["LORE"] = { ["EN"] = "Farmer Sandson has opened his yearly Egg Scramble event. Can you prove your worth as a veteran scrambler?"; }; </v>
      </c>
      <c r="BF138" t="str">
        <f t="shared" si="139"/>
        <v xml:space="preserve">["SUMMARY"] = { ["EN"] = "Earn 20 Victories in the Egg Scramble"; }; </v>
      </c>
      <c r="BG138" t="str">
        <f t="shared" si="140"/>
        <v xml:space="preserve">["TITLE"] = { ["EN"] = "the Eggsellent"; }; </v>
      </c>
      <c r="BH138" t="str">
        <f t="shared" si="141"/>
        <v/>
      </c>
      <c r="BI138" t="str">
        <f t="shared" si="142"/>
        <v/>
      </c>
      <c r="BJ138" t="str">
        <f t="shared" si="144"/>
        <v>};</v>
      </c>
    </row>
    <row r="139" spans="1:62" x14ac:dyDescent="0.25">
      <c r="A139">
        <v>1879226559</v>
      </c>
      <c r="B139">
        <v>114</v>
      </c>
      <c r="C139" t="s">
        <v>857</v>
      </c>
      <c r="D139" t="s">
        <v>24</v>
      </c>
      <c r="E139" t="s">
        <v>728</v>
      </c>
      <c r="M139" t="s">
        <v>1026</v>
      </c>
      <c r="Q139" t="s">
        <v>1027</v>
      </c>
      <c r="R139" t="s">
        <v>1029</v>
      </c>
      <c r="S139">
        <v>0</v>
      </c>
      <c r="T139">
        <v>10</v>
      </c>
      <c r="X139" t="str">
        <f t="shared" si="146"/>
        <v>[138] = {["ID"] = 1879226559; }; -- Maggot's Mushrooms Victories (Tier 2) (Farmers Faire)</v>
      </c>
      <c r="Y139" s="1" t="str">
        <f t="shared" si="145"/>
        <v>[138] = {["ID"] = 1879226559; ["SAVE_INDEX"] = 114; ["TYPE"] = 12;                       ["SUBTYPE"] =   0;                                   ["VXP"] =    0; ["LP"] =  0; ["REP"] =     0; ["FACTION"] =  1; ["TIER"] = 0; ["MIN_LVL"] =  "10";                   ["NAME"] = { ["EN"] = "Maggot's Mushrooms Victories (Tier 2)"; }; ["LORE"] = { ["EN"] = "A group of mischevious young hobbits organizes a yearly secret raid of Farmer Maggot's fields, seeking to snatch wild mushrooms that grow among the grain...and each year Farmer Maggot sets his dogs loose in the field to chase them off. Can you prove your worth as a veteran mushroom-hunter?"; }; ["SUMMARY"] = { ["EN"] = "Earn 20 Victories in the Maggot's Mushrooms."; }; ["TITLE"] = { ["EN"] = "Mushroom-muncher"; }; };</v>
      </c>
      <c r="Z139">
        <f t="shared" si="143"/>
        <v>138</v>
      </c>
      <c r="AA139" t="str">
        <f t="shared" si="147"/>
        <v>[138] = {</v>
      </c>
      <c r="AB139" t="str">
        <f t="shared" si="148"/>
        <v xml:space="preserve">["ID"] = 1879226559; </v>
      </c>
      <c r="AC139" t="str">
        <f t="shared" si="149"/>
        <v xml:space="preserve">["ID"] = 1879226559; </v>
      </c>
      <c r="AD139" t="str">
        <f t="shared" si="150"/>
        <v/>
      </c>
      <c r="AE139" t="str">
        <f t="shared" si="151"/>
        <v xml:space="preserve"> (Farmers Faire)</v>
      </c>
      <c r="AF139" s="1" t="str">
        <f t="shared" si="119"/>
        <v xml:space="preserve">["SAVE_INDEX"] = 114; </v>
      </c>
      <c r="AG139">
        <f>VLOOKUP(D139,Type!A$2:B$16,2,FALSE)</f>
        <v>12</v>
      </c>
      <c r="AH139" t="str">
        <f t="shared" si="120"/>
        <v xml:space="preserve">["TYPE"] = 12; </v>
      </c>
      <c r="AI139" t="str">
        <f t="shared" si="121"/>
        <v xml:space="preserve">                      </v>
      </c>
      <c r="AJ139" t="str">
        <f>IF(AND(F139="Class",NOT(ISBLANK(E139))),VLOOKUP(E139,Class!A$1:B$12,2,FALSE),"")</f>
        <v/>
      </c>
      <c r="AK139" t="str">
        <f>IF(AND(F139="Vocation",NOT(ISBLANK(E139))),VLOOKUP(E139,Vocation!A$1:B$8,2,FALSE),"")</f>
        <v/>
      </c>
      <c r="AL139" t="str">
        <f>IF(AND(F139="Race",NOT(ISBLANK(E139))),VLOOKUP(E139,Race!A$1:B$9,2,),"")</f>
        <v/>
      </c>
      <c r="AM139" t="str">
        <f t="shared" si="122"/>
        <v xml:space="preserve">  0</v>
      </c>
      <c r="AN139" t="str">
        <f t="shared" si="123"/>
        <v xml:space="preserve">["SUBTYPE"] =   0; </v>
      </c>
      <c r="AO139" t="str">
        <f>IF(NOT(ISBLANK(G139)),VLOOKUP(G139,Type!D$2:E$6,2,FALSE),"")</f>
        <v/>
      </c>
      <c r="AP139" t="str">
        <f t="shared" si="124"/>
        <v xml:space="preserve">            </v>
      </c>
      <c r="AQ139" t="str">
        <f t="shared" si="125"/>
        <v xml:space="preserve">                      </v>
      </c>
      <c r="AR139" t="str">
        <f t="shared" si="126"/>
        <v/>
      </c>
      <c r="AS139" t="str">
        <f t="shared" si="127"/>
        <v>0</v>
      </c>
      <c r="AT139" t="str">
        <f t="shared" si="128"/>
        <v xml:space="preserve">["VXP"] =    0; </v>
      </c>
      <c r="AU139" t="str">
        <f t="shared" si="129"/>
        <v>0</v>
      </c>
      <c r="AV139" t="str">
        <f t="shared" si="130"/>
        <v xml:space="preserve">["LP"] =  0; </v>
      </c>
      <c r="AW139" t="str">
        <f t="shared" si="131"/>
        <v>0</v>
      </c>
      <c r="AX139" t="str">
        <f t="shared" si="132"/>
        <v xml:space="preserve">["REP"] =     0; </v>
      </c>
      <c r="AY139">
        <f>IF(LEN(P139)&gt;0,VLOOKUP(P139,Faction!A$2:B$77,2,FALSE),1)</f>
        <v>1</v>
      </c>
      <c r="AZ139" t="str">
        <f t="shared" si="133"/>
        <v xml:space="preserve">["FACTION"] =  1; </v>
      </c>
      <c r="BA139" t="str">
        <f t="shared" si="134"/>
        <v xml:space="preserve">["TIER"] = 0; </v>
      </c>
      <c r="BB139" t="str">
        <f t="shared" si="135"/>
        <v xml:space="preserve">["MIN_LVL"] =  "10"; </v>
      </c>
      <c r="BC139" t="str">
        <f t="shared" si="136"/>
        <v xml:space="preserve">                  </v>
      </c>
      <c r="BD139" t="str">
        <f t="shared" si="137"/>
        <v xml:space="preserve">["NAME"] = { ["EN"] = "Maggot's Mushrooms Victories (Tier 2)"; }; </v>
      </c>
      <c r="BE139" t="str">
        <f t="shared" si="138"/>
        <v xml:space="preserve">["LORE"] = { ["EN"] = "A group of mischevious young hobbits organizes a yearly secret raid of Farmer Maggot's fields, seeking to snatch wild mushrooms that grow among the grain...and each year Farmer Maggot sets his dogs loose in the field to chase them off. Can you prove your worth as a veteran mushroom-hunter?"; }; </v>
      </c>
      <c r="BF139" t="str">
        <f t="shared" si="139"/>
        <v xml:space="preserve">["SUMMARY"] = { ["EN"] = "Earn 20 Victories in the Maggot's Mushrooms."; }; </v>
      </c>
      <c r="BG139" t="str">
        <f t="shared" si="140"/>
        <v xml:space="preserve">["TITLE"] = { ["EN"] = "Mushroom-muncher"; }; </v>
      </c>
      <c r="BH139" t="str">
        <f t="shared" si="141"/>
        <v/>
      </c>
      <c r="BI139" t="str">
        <f t="shared" si="142"/>
        <v/>
      </c>
      <c r="BJ139" t="str">
        <f t="shared" si="144"/>
        <v>};</v>
      </c>
    </row>
    <row r="140" spans="1:62" x14ac:dyDescent="0.25">
      <c r="A140">
        <v>1879223831</v>
      </c>
      <c r="B140">
        <v>118</v>
      </c>
      <c r="C140" t="s">
        <v>842</v>
      </c>
      <c r="D140" t="s">
        <v>24</v>
      </c>
      <c r="E140" t="s">
        <v>728</v>
      </c>
      <c r="Q140" t="s">
        <v>1003</v>
      </c>
      <c r="R140" t="s">
        <v>1001</v>
      </c>
      <c r="S140">
        <v>0</v>
      </c>
      <c r="T140">
        <v>10</v>
      </c>
      <c r="X140" t="str">
        <f t="shared" si="146"/>
        <v>[139] = {["ID"] = 1879223831; }; -- Egg Scramble: Collect Coloured Eggs (Farmers Faire)</v>
      </c>
      <c r="Y140" s="1" t="str">
        <f t="shared" si="145"/>
        <v>[139] = {["ID"] = 1879223831; ["SAVE_INDEX"] = 118; ["TYPE"] = 12;                       ["SUBTYPE"] =   0;                                   ["VXP"] =    0; ["LP"] =  0; ["REP"] =     0; ["FACTION"] =  1; ["TIER"] = 0; ["MIN_LVL"] =  "10";                   ["NAME"] = { ["EN"] = "Egg Scramble: Collect Coloured Eggs"; }; ["LORE"] = { ["EN"] = "Farmer Sandson has opened his yearly Egg Scramble event...can you collect all the plain-coloured eggs?"; }; ["SUMMARY"] = { ["EN"] = "Acquire and use 5 different coloured eggs."; }; };</v>
      </c>
      <c r="Z140">
        <f t="shared" ref="Z140:Z204" si="152">ROW()-1</f>
        <v>139</v>
      </c>
      <c r="AA140" t="str">
        <f t="shared" si="147"/>
        <v>[139] = {</v>
      </c>
      <c r="AB140" t="str">
        <f t="shared" si="148"/>
        <v xml:space="preserve">["ID"] = 1879223831; </v>
      </c>
      <c r="AC140" t="str">
        <f t="shared" si="149"/>
        <v xml:space="preserve">["ID"] = 1879223831; </v>
      </c>
      <c r="AD140" t="str">
        <f t="shared" si="150"/>
        <v/>
      </c>
      <c r="AE140" t="str">
        <f t="shared" si="151"/>
        <v xml:space="preserve"> (Farmers Faire)</v>
      </c>
      <c r="AF140" s="1" t="str">
        <f t="shared" ref="AF140:AF203" si="153">IF(LEN(B140)&gt;0,CONCATENATE("[""SAVE_INDEX""] = ",REPT(" ",3-LEN(B140)),B140,"; "),"                      ")</f>
        <v xml:space="preserve">["SAVE_INDEX"] = 118; </v>
      </c>
      <c r="AG140">
        <f>VLOOKUP(D140,Type!A$2:B$16,2,FALSE)</f>
        <v>12</v>
      </c>
      <c r="AH140" t="str">
        <f t="shared" ref="AH140:AH203" si="154">CONCATENATE("[""TYPE""] = ",REPT(" ",2-LEN(AG140)),AG140,"; ")</f>
        <v xml:space="preserve">["TYPE"] = 12; </v>
      </c>
      <c r="AI140" t="str">
        <f t="shared" ref="AI140:AI203" si="155">IF(LEN(F140)&gt;0,CONCATENATE("[""CRV""] = ","""",F140,"""; ",REPT(" ",8-LEN(F140))),REPT(" ",22))</f>
        <v xml:space="preserve">                      </v>
      </c>
      <c r="AJ140" t="str">
        <f>IF(AND(F140="Class",NOT(ISBLANK(E140))),VLOOKUP(E140,Class!A$1:B$12,2,FALSE),"")</f>
        <v/>
      </c>
      <c r="AK140" t="str">
        <f>IF(AND(F140="Vocation",NOT(ISBLANK(E140))),VLOOKUP(E140,Vocation!A$1:B$8,2,FALSE),"")</f>
        <v/>
      </c>
      <c r="AL140" t="str">
        <f>IF(AND(F140="Race",NOT(ISBLANK(E140))),VLOOKUP(E140,Race!A$1:B$9,2,),"")</f>
        <v/>
      </c>
      <c r="AM140" t="str">
        <f t="shared" ref="AM140:AM203" si="156">IF(
  LEN(AJ140)=0,
  IF(
    LEN(AK140)=0,
    IF(
      LEN(AL140)=0,
      "  0",
      CONCATENATE(REPT(" ",3-LEN(AL140)),AL140)
    ),
    CONCATENATE(REPT(" ",3-LEN(AK140)),AK140)
  ),
  CONCATENATE(REPT(" ",3-LEN(AJ140)),AJ140)
)</f>
        <v xml:space="preserve">  0</v>
      </c>
      <c r="AN140" t="str">
        <f t="shared" ref="AN140:AN203" si="157">CONCATENATE("[""SUBTYPE""] = ",AM140,"; ")</f>
        <v xml:space="preserve">["SUBTYPE"] =   0; </v>
      </c>
      <c r="AO140" t="str">
        <f>IF(NOT(ISBLANK(G140)),VLOOKUP(G140,Type!D$2:E$6,2,FALSE),"")</f>
        <v/>
      </c>
      <c r="AP140" t="str">
        <f t="shared" ref="AP140:AP203" si="158">IF(NOT(ISBLANK(G140)),CONCATENATE("[""NA""] = ",AO140,"; "),"            ")</f>
        <v xml:space="preserve">            </v>
      </c>
      <c r="AQ140" t="str">
        <f t="shared" ref="AQ140:AQ203" si="159">IF(NOT(ISBLANK(I140)),"[""LEGENDARY""] = true; ","                      ")</f>
        <v xml:space="preserve">                      </v>
      </c>
      <c r="AR140" t="str">
        <f t="shared" ref="AR140:AR203" si="160">IF(LEN(J140)&gt;0,CONCATENATE("[""MOUNT""] = """,J140,"""; "),"")</f>
        <v/>
      </c>
      <c r="AS140" t="str">
        <f t="shared" ref="AS140:AS203" si="161">TEXT(L140,0)</f>
        <v>0</v>
      </c>
      <c r="AT140" t="str">
        <f t="shared" ref="AT140:AT203" si="162">CONCATENATE("[""VXP""] = ",REPT(" ",4-LEN(AS140)),TEXT(AS140,"0"),"; ")</f>
        <v xml:space="preserve">["VXP"] =    0; </v>
      </c>
      <c r="AU140" t="str">
        <f t="shared" ref="AU140:AU203" si="163">TEXT(N140,0)</f>
        <v>0</v>
      </c>
      <c r="AV140" t="str">
        <f t="shared" ref="AV140:AV203" si="164">CONCATENATE("[""LP""] = ",REPT(" ",2-LEN(AU140)),TEXT(AU140,"0"),"; ")</f>
        <v xml:space="preserve">["LP"] =  0; </v>
      </c>
      <c r="AW140" t="str">
        <f t="shared" ref="AW140:AW203" si="165">TEXT(O140,0)</f>
        <v>0</v>
      </c>
      <c r="AX140" t="str">
        <f t="shared" ref="AX140:AX203" si="166">CONCATENATE("[""REP""] = ",REPT(" ",5-LEN(AW140)),TEXT(AW140,"0"),"; ")</f>
        <v xml:space="preserve">["REP"] =     0; </v>
      </c>
      <c r="AY140">
        <f>IF(LEN(P140)&gt;0,VLOOKUP(P140,Faction!A$2:B$77,2,FALSE),1)</f>
        <v>1</v>
      </c>
      <c r="AZ140" t="str">
        <f t="shared" ref="AZ140:AZ203" si="167">CONCATENATE("[""FACTION""] = ",REPT(" ",2-LEN(AY140)),TEXT(AY140,"0"),"; ")</f>
        <v xml:space="preserve">["FACTION"] =  1; </v>
      </c>
      <c r="BA140" t="str">
        <f t="shared" ref="BA140:BA203" si="168">CONCATENATE("[""TIER""] = ",TEXT(S140,"0"),"; ")</f>
        <v xml:space="preserve">["TIER"] = 0; </v>
      </c>
      <c r="BB140" t="str">
        <f t="shared" ref="BB140:BB203" si="169">IF(LEN(T140)&gt;0,CONCATENATE("[""MIN_LVL""] = ",REPT(" ",3-LEN(T140)),"""",T140,"""; "),"                     ")</f>
        <v xml:space="preserve">["MIN_LVL"] =  "10"; </v>
      </c>
      <c r="BC140" t="str">
        <f t="shared" ref="BC140:BC203" si="170">IF(LEN(U140)&gt;0,CONCATENATE("[""MAX_LVL""] = ",REPT(" ",2-LEN(U140)),U140,"; "),"                  ")</f>
        <v xml:space="preserve">                  </v>
      </c>
      <c r="BD140" t="str">
        <f t="shared" ref="BD140:BD203" si="171">CONCATENATE("[""NAME""] = { [""EN""] = """,C140,"""; }; ")</f>
        <v xml:space="preserve">["NAME"] = { ["EN"] = "Egg Scramble: Collect Coloured Eggs"; }; </v>
      </c>
      <c r="BE140" t="str">
        <f t="shared" ref="BE140:BE203" si="172">IF(LEN(R140)&gt;0,CONCATENATE("[""LORE""] = { [""EN""] = """,R140,"""; }; "),"")</f>
        <v xml:space="preserve">["LORE"] = { ["EN"] = "Farmer Sandson has opened his yearly Egg Scramble event...can you collect all the plain-coloured eggs?"; }; </v>
      </c>
      <c r="BF140" t="str">
        <f t="shared" ref="BF140:BF203" si="173">IF(LEN(Q140)&gt;0,CONCATENATE("[""SUMMARY""] = { [""EN""] = """,Q140,"""; }; "),"")</f>
        <v xml:space="preserve">["SUMMARY"] = { ["EN"] = "Acquire and use 5 different coloured eggs."; }; </v>
      </c>
      <c r="BG140" t="str">
        <f t="shared" ref="BG140:BG203" si="174">IF(LEN(M140)&gt;0,CONCATENATE("[""TITLE""] = { [""EN""] = """,M140,"""; }; "),"")</f>
        <v/>
      </c>
      <c r="BH140" t="str">
        <f t="shared" ref="BH140:BH203" si="175">IF(LEN(H140)&gt;0,CONCATENATE("[""NOTE""] = { [""EN""] = """,H140,"""; }; "),"")</f>
        <v/>
      </c>
      <c r="BI140" t="str">
        <f t="shared" ref="BI140:BI203" si="176">IF(LEN(K140)&gt;0,CONCATENATE("[""PAIRED""] = { ",K140, " }; "),"")</f>
        <v/>
      </c>
      <c r="BJ140" t="str">
        <f t="shared" si="144"/>
        <v>};</v>
      </c>
    </row>
    <row r="141" spans="1:62" x14ac:dyDescent="0.25">
      <c r="A141">
        <v>1879223828</v>
      </c>
      <c r="B141">
        <v>119</v>
      </c>
      <c r="C141" t="s">
        <v>843</v>
      </c>
      <c r="D141" t="s">
        <v>24</v>
      </c>
      <c r="E141" t="s">
        <v>728</v>
      </c>
      <c r="Q141" t="s">
        <v>1004</v>
      </c>
      <c r="R141" t="s">
        <v>1002</v>
      </c>
      <c r="S141">
        <v>0</v>
      </c>
      <c r="T141">
        <v>10</v>
      </c>
      <c r="X141" t="str">
        <f t="shared" si="146"/>
        <v>[140] = {["ID"] = 1879223828; }; -- Egg Scramble: Collect Spotted Eggs (Farmers Faire)</v>
      </c>
      <c r="Y141" s="1" t="str">
        <f t="shared" si="145"/>
        <v>[140] = {["ID"] = 1879223828; ["SAVE_INDEX"] = 119; ["TYPE"] = 12;                       ["SUBTYPE"] =   0;                                   ["VXP"] =    0; ["LP"] =  0; ["REP"] =     0; ["FACTION"] =  1; ["TIER"] = 0; ["MIN_LVL"] =  "10";                   ["NAME"] = { ["EN"] = "Egg Scramble: Collect Spotted Eggs"; }; ["LORE"] = { ["EN"] = "Farmer Sandson has opened his yearly Egg Scramble event...can you collect all the spotted eggs?"; }; ["SUMMARY"] = { ["EN"] = "Acquire and use 5 different spotted eggs."; }; };</v>
      </c>
      <c r="Z141">
        <f t="shared" si="152"/>
        <v>140</v>
      </c>
      <c r="AA141" t="str">
        <f t="shared" si="147"/>
        <v>[140] = {</v>
      </c>
      <c r="AB141" t="str">
        <f t="shared" si="148"/>
        <v xml:space="preserve">["ID"] = 1879223828; </v>
      </c>
      <c r="AC141" t="str">
        <f t="shared" si="149"/>
        <v xml:space="preserve">["ID"] = 1879223828; </v>
      </c>
      <c r="AD141" t="str">
        <f t="shared" si="150"/>
        <v/>
      </c>
      <c r="AE141" t="str">
        <f t="shared" si="151"/>
        <v xml:space="preserve"> (Farmers Faire)</v>
      </c>
      <c r="AF141" s="1" t="str">
        <f t="shared" si="153"/>
        <v xml:space="preserve">["SAVE_INDEX"] = 119; </v>
      </c>
      <c r="AG141">
        <f>VLOOKUP(D141,Type!A$2:B$16,2,FALSE)</f>
        <v>12</v>
      </c>
      <c r="AH141" t="str">
        <f t="shared" si="154"/>
        <v xml:space="preserve">["TYPE"] = 12; </v>
      </c>
      <c r="AI141" t="str">
        <f t="shared" si="155"/>
        <v xml:space="preserve">                      </v>
      </c>
      <c r="AJ141" t="str">
        <f>IF(AND(F141="Class",NOT(ISBLANK(E141))),VLOOKUP(E141,Class!A$1:B$12,2,FALSE),"")</f>
        <v/>
      </c>
      <c r="AK141" t="str">
        <f>IF(AND(F141="Vocation",NOT(ISBLANK(E141))),VLOOKUP(E141,Vocation!A$1:B$8,2,FALSE),"")</f>
        <v/>
      </c>
      <c r="AL141" t="str">
        <f>IF(AND(F141="Race",NOT(ISBLANK(E141))),VLOOKUP(E141,Race!A$1:B$9,2,),"")</f>
        <v/>
      </c>
      <c r="AM141" t="str">
        <f t="shared" si="156"/>
        <v xml:space="preserve">  0</v>
      </c>
      <c r="AN141" t="str">
        <f t="shared" si="157"/>
        <v xml:space="preserve">["SUBTYPE"] =   0; </v>
      </c>
      <c r="AO141" t="str">
        <f>IF(NOT(ISBLANK(G141)),VLOOKUP(G141,Type!D$2:E$6,2,FALSE),"")</f>
        <v/>
      </c>
      <c r="AP141" t="str">
        <f t="shared" si="158"/>
        <v xml:space="preserve">            </v>
      </c>
      <c r="AQ141" t="str">
        <f t="shared" si="159"/>
        <v xml:space="preserve">                      </v>
      </c>
      <c r="AR141" t="str">
        <f t="shared" si="160"/>
        <v/>
      </c>
      <c r="AS141" t="str">
        <f t="shared" si="161"/>
        <v>0</v>
      </c>
      <c r="AT141" t="str">
        <f t="shared" si="162"/>
        <v xml:space="preserve">["VXP"] =    0; </v>
      </c>
      <c r="AU141" t="str">
        <f t="shared" si="163"/>
        <v>0</v>
      </c>
      <c r="AV141" t="str">
        <f t="shared" si="164"/>
        <v xml:space="preserve">["LP"] =  0; </v>
      </c>
      <c r="AW141" t="str">
        <f t="shared" si="165"/>
        <v>0</v>
      </c>
      <c r="AX141" t="str">
        <f t="shared" si="166"/>
        <v xml:space="preserve">["REP"] =     0; </v>
      </c>
      <c r="AY141">
        <f>IF(LEN(P141)&gt;0,VLOOKUP(P141,Faction!A$2:B$77,2,FALSE),1)</f>
        <v>1</v>
      </c>
      <c r="AZ141" t="str">
        <f t="shared" si="167"/>
        <v xml:space="preserve">["FACTION"] =  1; </v>
      </c>
      <c r="BA141" t="str">
        <f t="shared" si="168"/>
        <v xml:space="preserve">["TIER"] = 0; </v>
      </c>
      <c r="BB141" t="str">
        <f t="shared" si="169"/>
        <v xml:space="preserve">["MIN_LVL"] =  "10"; </v>
      </c>
      <c r="BC141" t="str">
        <f t="shared" si="170"/>
        <v xml:space="preserve">                  </v>
      </c>
      <c r="BD141" t="str">
        <f t="shared" si="171"/>
        <v xml:space="preserve">["NAME"] = { ["EN"] = "Egg Scramble: Collect Spotted Eggs"; }; </v>
      </c>
      <c r="BE141" t="str">
        <f t="shared" si="172"/>
        <v xml:space="preserve">["LORE"] = { ["EN"] = "Farmer Sandson has opened his yearly Egg Scramble event...can you collect all the spotted eggs?"; }; </v>
      </c>
      <c r="BF141" t="str">
        <f t="shared" si="173"/>
        <v xml:space="preserve">["SUMMARY"] = { ["EN"] = "Acquire and use 5 different spotted eggs."; }; </v>
      </c>
      <c r="BG141" t="str">
        <f t="shared" si="174"/>
        <v/>
      </c>
      <c r="BH141" t="str">
        <f t="shared" si="175"/>
        <v/>
      </c>
      <c r="BI141" t="str">
        <f t="shared" si="176"/>
        <v/>
      </c>
      <c r="BJ141" t="str">
        <f t="shared" si="144"/>
        <v>};</v>
      </c>
    </row>
    <row r="142" spans="1:62" x14ac:dyDescent="0.25">
      <c r="A142">
        <v>1879223832</v>
      </c>
      <c r="B142">
        <v>120</v>
      </c>
      <c r="C142" t="s">
        <v>844</v>
      </c>
      <c r="D142" t="s">
        <v>24</v>
      </c>
      <c r="E142" t="s">
        <v>728</v>
      </c>
      <c r="Q142" t="s">
        <v>1006</v>
      </c>
      <c r="R142" t="s">
        <v>1005</v>
      </c>
      <c r="S142">
        <v>0</v>
      </c>
      <c r="T142">
        <v>10</v>
      </c>
      <c r="X142" t="str">
        <f t="shared" si="146"/>
        <v>[141] = {["ID"] = 1879223832; }; -- Egg Scramble: Collect Striped Eggs (Farmers Faire)</v>
      </c>
      <c r="Y142" s="1" t="str">
        <f t="shared" si="145"/>
        <v>[141] = {["ID"] = 1879223832; ["SAVE_INDEX"] = 120; ["TYPE"] = 12;                       ["SUBTYPE"] =   0;                                   ["VXP"] =    0; ["LP"] =  0; ["REP"] =     0; ["FACTION"] =  1; ["TIER"] = 0; ["MIN_LVL"] =  "10";                   ["NAME"] = { ["EN"] = "Egg Scramble: Collect Striped Eggs"; }; ["LORE"] = { ["EN"] = "Farmer Sandson has opened his yearly Egg Scramble event...can you collect all the striped eggs?"; }; ["SUMMARY"] = { ["EN"] = "Acquire and use 5 different striped eggs."; }; };</v>
      </c>
      <c r="Z142">
        <f t="shared" si="152"/>
        <v>141</v>
      </c>
      <c r="AA142" t="str">
        <f t="shared" si="147"/>
        <v>[141] = {</v>
      </c>
      <c r="AB142" t="str">
        <f t="shared" si="148"/>
        <v xml:space="preserve">["ID"] = 1879223832; </v>
      </c>
      <c r="AC142" t="str">
        <f t="shared" si="149"/>
        <v xml:space="preserve">["ID"] = 1879223832; </v>
      </c>
      <c r="AD142" t="str">
        <f t="shared" si="150"/>
        <v/>
      </c>
      <c r="AE142" t="str">
        <f t="shared" si="151"/>
        <v xml:space="preserve"> (Farmers Faire)</v>
      </c>
      <c r="AF142" s="1" t="str">
        <f t="shared" si="153"/>
        <v xml:space="preserve">["SAVE_INDEX"] = 120; </v>
      </c>
      <c r="AG142">
        <f>VLOOKUP(D142,Type!A$2:B$16,2,FALSE)</f>
        <v>12</v>
      </c>
      <c r="AH142" t="str">
        <f t="shared" si="154"/>
        <v xml:space="preserve">["TYPE"] = 12; </v>
      </c>
      <c r="AI142" t="str">
        <f t="shared" si="155"/>
        <v xml:space="preserve">                      </v>
      </c>
      <c r="AJ142" t="str">
        <f>IF(AND(F142="Class",NOT(ISBLANK(E142))),VLOOKUP(E142,Class!A$1:B$12,2,FALSE),"")</f>
        <v/>
      </c>
      <c r="AK142" t="str">
        <f>IF(AND(F142="Vocation",NOT(ISBLANK(E142))),VLOOKUP(E142,Vocation!A$1:B$8,2,FALSE),"")</f>
        <v/>
      </c>
      <c r="AL142" t="str">
        <f>IF(AND(F142="Race",NOT(ISBLANK(E142))),VLOOKUP(E142,Race!A$1:B$9,2,),"")</f>
        <v/>
      </c>
      <c r="AM142" t="str">
        <f t="shared" si="156"/>
        <v xml:space="preserve">  0</v>
      </c>
      <c r="AN142" t="str">
        <f t="shared" si="157"/>
        <v xml:space="preserve">["SUBTYPE"] =   0; </v>
      </c>
      <c r="AO142" t="str">
        <f>IF(NOT(ISBLANK(G142)),VLOOKUP(G142,Type!D$2:E$6,2,FALSE),"")</f>
        <v/>
      </c>
      <c r="AP142" t="str">
        <f t="shared" si="158"/>
        <v xml:space="preserve">            </v>
      </c>
      <c r="AQ142" t="str">
        <f t="shared" si="159"/>
        <v xml:space="preserve">                      </v>
      </c>
      <c r="AR142" t="str">
        <f t="shared" si="160"/>
        <v/>
      </c>
      <c r="AS142" t="str">
        <f t="shared" si="161"/>
        <v>0</v>
      </c>
      <c r="AT142" t="str">
        <f t="shared" si="162"/>
        <v xml:space="preserve">["VXP"] =    0; </v>
      </c>
      <c r="AU142" t="str">
        <f t="shared" si="163"/>
        <v>0</v>
      </c>
      <c r="AV142" t="str">
        <f t="shared" si="164"/>
        <v xml:space="preserve">["LP"] =  0; </v>
      </c>
      <c r="AW142" t="str">
        <f t="shared" si="165"/>
        <v>0</v>
      </c>
      <c r="AX142" t="str">
        <f t="shared" si="166"/>
        <v xml:space="preserve">["REP"] =     0; </v>
      </c>
      <c r="AY142">
        <f>IF(LEN(P142)&gt;0,VLOOKUP(P142,Faction!A$2:B$77,2,FALSE),1)</f>
        <v>1</v>
      </c>
      <c r="AZ142" t="str">
        <f t="shared" si="167"/>
        <v xml:space="preserve">["FACTION"] =  1; </v>
      </c>
      <c r="BA142" t="str">
        <f t="shared" si="168"/>
        <v xml:space="preserve">["TIER"] = 0; </v>
      </c>
      <c r="BB142" t="str">
        <f t="shared" si="169"/>
        <v xml:space="preserve">["MIN_LVL"] =  "10"; </v>
      </c>
      <c r="BC142" t="str">
        <f t="shared" si="170"/>
        <v xml:space="preserve">                  </v>
      </c>
      <c r="BD142" t="str">
        <f t="shared" si="171"/>
        <v xml:space="preserve">["NAME"] = { ["EN"] = "Egg Scramble: Collect Striped Eggs"; }; </v>
      </c>
      <c r="BE142" t="str">
        <f t="shared" si="172"/>
        <v xml:space="preserve">["LORE"] = { ["EN"] = "Farmer Sandson has opened his yearly Egg Scramble event...can you collect all the striped eggs?"; }; </v>
      </c>
      <c r="BF142" t="str">
        <f t="shared" si="173"/>
        <v xml:space="preserve">["SUMMARY"] = { ["EN"] = "Acquire and use 5 different striped eggs."; }; </v>
      </c>
      <c r="BG142" t="str">
        <f t="shared" si="174"/>
        <v/>
      </c>
      <c r="BH142" t="str">
        <f t="shared" si="175"/>
        <v/>
      </c>
      <c r="BI142" t="str">
        <f t="shared" si="176"/>
        <v/>
      </c>
      <c r="BJ142" t="str">
        <f t="shared" si="144"/>
        <v>};</v>
      </c>
    </row>
    <row r="143" spans="1:62" x14ac:dyDescent="0.25">
      <c r="A143">
        <v>1879223829</v>
      </c>
      <c r="B143">
        <v>121</v>
      </c>
      <c r="C143" t="s">
        <v>845</v>
      </c>
      <c r="D143" t="s">
        <v>24</v>
      </c>
      <c r="E143" t="s">
        <v>728</v>
      </c>
      <c r="Q143" t="s">
        <v>1007</v>
      </c>
      <c r="R143" t="s">
        <v>2161</v>
      </c>
      <c r="S143">
        <v>0</v>
      </c>
      <c r="T143">
        <v>10</v>
      </c>
      <c r="X143" t="str">
        <f t="shared" si="146"/>
        <v>[142] = {["ID"] = 1879223829; }; -- Egg Scramble: Collect the Golden Egg (Farmers Faire)</v>
      </c>
      <c r="Y143" s="1" t="str">
        <f t="shared" si="145"/>
        <v>[142] = {["ID"] = 1879223829; ["SAVE_INDEX"] = 121; ["TYPE"] = 12;                       ["SUBTYPE"] =   0;                                   ["VXP"] =    0; ["LP"] =  0; ["REP"] =     0; ["FACTION"] =  1; ["TIER"] = 0; ["MIN_LVL"] =  "10";                   ["NAME"] = { ["EN"] = "Egg Scramble: Collect the Golden Egg"; }; ["LORE"] = { ["EN"] = "Farmer Sandson has opened his yearly Egg Scramble event...can you collect the rare golden egg?"; }; ["SUMMARY"] = { ["EN"] = "Acquire and use a Golden Egg"; }; };</v>
      </c>
      <c r="Z143">
        <f t="shared" si="152"/>
        <v>142</v>
      </c>
      <c r="AA143" t="str">
        <f t="shared" si="147"/>
        <v>[142] = {</v>
      </c>
      <c r="AB143" t="str">
        <f t="shared" si="148"/>
        <v xml:space="preserve">["ID"] = 1879223829; </v>
      </c>
      <c r="AC143" t="str">
        <f t="shared" si="149"/>
        <v xml:space="preserve">["ID"] = 1879223829; </v>
      </c>
      <c r="AD143" t="str">
        <f t="shared" si="150"/>
        <v/>
      </c>
      <c r="AE143" t="str">
        <f t="shared" si="151"/>
        <v xml:space="preserve"> (Farmers Faire)</v>
      </c>
      <c r="AF143" s="1" t="str">
        <f t="shared" si="153"/>
        <v xml:space="preserve">["SAVE_INDEX"] = 121; </v>
      </c>
      <c r="AG143">
        <f>VLOOKUP(D143,Type!A$2:B$16,2,FALSE)</f>
        <v>12</v>
      </c>
      <c r="AH143" t="str">
        <f t="shared" si="154"/>
        <v xml:space="preserve">["TYPE"] = 12; </v>
      </c>
      <c r="AI143" t="str">
        <f t="shared" si="155"/>
        <v xml:space="preserve">                      </v>
      </c>
      <c r="AJ143" t="str">
        <f>IF(AND(F143="Class",NOT(ISBLANK(E143))),VLOOKUP(E143,Class!A$1:B$12,2,FALSE),"")</f>
        <v/>
      </c>
      <c r="AK143" t="str">
        <f>IF(AND(F143="Vocation",NOT(ISBLANK(E143))),VLOOKUP(E143,Vocation!A$1:B$8,2,FALSE),"")</f>
        <v/>
      </c>
      <c r="AL143" t="str">
        <f>IF(AND(F143="Race",NOT(ISBLANK(E143))),VLOOKUP(E143,Race!A$1:B$9,2,),"")</f>
        <v/>
      </c>
      <c r="AM143" t="str">
        <f t="shared" si="156"/>
        <v xml:space="preserve">  0</v>
      </c>
      <c r="AN143" t="str">
        <f t="shared" si="157"/>
        <v xml:space="preserve">["SUBTYPE"] =   0; </v>
      </c>
      <c r="AO143" t="str">
        <f>IF(NOT(ISBLANK(G143)),VLOOKUP(G143,Type!D$2:E$6,2,FALSE),"")</f>
        <v/>
      </c>
      <c r="AP143" t="str">
        <f t="shared" si="158"/>
        <v xml:space="preserve">            </v>
      </c>
      <c r="AQ143" t="str">
        <f t="shared" si="159"/>
        <v xml:space="preserve">                      </v>
      </c>
      <c r="AR143" t="str">
        <f t="shared" si="160"/>
        <v/>
      </c>
      <c r="AS143" t="str">
        <f t="shared" si="161"/>
        <v>0</v>
      </c>
      <c r="AT143" t="str">
        <f t="shared" si="162"/>
        <v xml:space="preserve">["VXP"] =    0; </v>
      </c>
      <c r="AU143" t="str">
        <f t="shared" si="163"/>
        <v>0</v>
      </c>
      <c r="AV143" t="str">
        <f t="shared" si="164"/>
        <v xml:space="preserve">["LP"] =  0; </v>
      </c>
      <c r="AW143" t="str">
        <f t="shared" si="165"/>
        <v>0</v>
      </c>
      <c r="AX143" t="str">
        <f t="shared" si="166"/>
        <v xml:space="preserve">["REP"] =     0; </v>
      </c>
      <c r="AY143">
        <f>IF(LEN(P143)&gt;0,VLOOKUP(P143,Faction!A$2:B$77,2,FALSE),1)</f>
        <v>1</v>
      </c>
      <c r="AZ143" t="str">
        <f t="shared" si="167"/>
        <v xml:space="preserve">["FACTION"] =  1; </v>
      </c>
      <c r="BA143" t="str">
        <f t="shared" si="168"/>
        <v xml:space="preserve">["TIER"] = 0; </v>
      </c>
      <c r="BB143" t="str">
        <f t="shared" si="169"/>
        <v xml:space="preserve">["MIN_LVL"] =  "10"; </v>
      </c>
      <c r="BC143" t="str">
        <f t="shared" si="170"/>
        <v xml:space="preserve">                  </v>
      </c>
      <c r="BD143" t="str">
        <f t="shared" si="171"/>
        <v xml:space="preserve">["NAME"] = { ["EN"] = "Egg Scramble: Collect the Golden Egg"; }; </v>
      </c>
      <c r="BE143" t="str">
        <f t="shared" si="172"/>
        <v xml:space="preserve">["LORE"] = { ["EN"] = "Farmer Sandson has opened his yearly Egg Scramble event...can you collect the rare golden egg?"; }; </v>
      </c>
      <c r="BF143" t="str">
        <f t="shared" si="173"/>
        <v xml:space="preserve">["SUMMARY"] = { ["EN"] = "Acquire and use a Golden Egg"; }; </v>
      </c>
      <c r="BG143" t="str">
        <f t="shared" si="174"/>
        <v/>
      </c>
      <c r="BH143" t="str">
        <f t="shared" si="175"/>
        <v/>
      </c>
      <c r="BI143" t="str">
        <f t="shared" si="176"/>
        <v/>
      </c>
      <c r="BJ143" t="str">
        <f t="shared" si="144"/>
        <v>};</v>
      </c>
    </row>
    <row r="144" spans="1:62" x14ac:dyDescent="0.25">
      <c r="A144">
        <v>1879159326</v>
      </c>
      <c r="B144">
        <v>122</v>
      </c>
      <c r="C144" t="s">
        <v>871</v>
      </c>
      <c r="D144" t="s">
        <v>30</v>
      </c>
      <c r="E144" t="s">
        <v>728</v>
      </c>
      <c r="M144" t="s">
        <v>1079</v>
      </c>
      <c r="Q144" t="s">
        <v>1024</v>
      </c>
      <c r="R144" t="s">
        <v>1078</v>
      </c>
      <c r="S144">
        <v>0</v>
      </c>
      <c r="X144" t="str">
        <f t="shared" si="146"/>
        <v>[143] = {["ID"] = 1879159326; }; -- Celebrating Sunshine (Farmers Faire)</v>
      </c>
      <c r="Y144" s="1" t="str">
        <f t="shared" si="145"/>
        <v>[143] = {["ID"] = 1879159326; ["SAVE_INDEX"] = 122; ["TYPE"] =  7;                       ["SUBTYPE"] =   0;                                   ["VXP"] =    0; ["LP"] =  0; ["REP"] =     0; ["FACTION"] =  1; ["TIER"] = 0;                                        ["NAME"] = { ["EN"] = "Celebrating Sunshine"; }; ["LORE"] = { ["EN"] = "Your fervent participation in the Summer Festival does you credit!"; }; ["SUMMARY"] = { ["EN"] = "Complete 8 quests"; }; ["TITLE"] = { ["EN"] = "Sunshine"; }; };</v>
      </c>
      <c r="Z144">
        <f t="shared" si="152"/>
        <v>143</v>
      </c>
      <c r="AA144" t="str">
        <f t="shared" si="147"/>
        <v>[143] = {</v>
      </c>
      <c r="AB144" t="str">
        <f t="shared" si="148"/>
        <v xml:space="preserve">["ID"] = 1879159326; </v>
      </c>
      <c r="AC144" t="str">
        <f t="shared" si="149"/>
        <v xml:space="preserve">["ID"] = 1879159326; </v>
      </c>
      <c r="AD144" t="str">
        <f t="shared" si="150"/>
        <v/>
      </c>
      <c r="AE144" t="str">
        <f t="shared" si="151"/>
        <v xml:space="preserve"> (Farmers Faire)</v>
      </c>
      <c r="AF144" s="1" t="str">
        <f t="shared" si="153"/>
        <v xml:space="preserve">["SAVE_INDEX"] = 122; </v>
      </c>
      <c r="AG144">
        <f>VLOOKUP(D144,Type!A$2:B$16,2,FALSE)</f>
        <v>7</v>
      </c>
      <c r="AH144" t="str">
        <f t="shared" si="154"/>
        <v xml:space="preserve">["TYPE"] =  7; </v>
      </c>
      <c r="AI144" t="str">
        <f t="shared" si="155"/>
        <v xml:space="preserve">                      </v>
      </c>
      <c r="AJ144" t="str">
        <f>IF(AND(F144="Class",NOT(ISBLANK(E144))),VLOOKUP(E144,Class!A$1:B$12,2,FALSE),"")</f>
        <v/>
      </c>
      <c r="AK144" t="str">
        <f>IF(AND(F144="Vocation",NOT(ISBLANK(E144))),VLOOKUP(E144,Vocation!A$1:B$8,2,FALSE),"")</f>
        <v/>
      </c>
      <c r="AL144" t="str">
        <f>IF(AND(F144="Race",NOT(ISBLANK(E144))),VLOOKUP(E144,Race!A$1:B$9,2,),"")</f>
        <v/>
      </c>
      <c r="AM144" t="str">
        <f t="shared" si="156"/>
        <v xml:space="preserve">  0</v>
      </c>
      <c r="AN144" t="str">
        <f t="shared" si="157"/>
        <v xml:space="preserve">["SUBTYPE"] =   0; </v>
      </c>
      <c r="AO144" t="str">
        <f>IF(NOT(ISBLANK(G144)),VLOOKUP(G144,Type!D$2:E$6,2,FALSE),"")</f>
        <v/>
      </c>
      <c r="AP144" t="str">
        <f t="shared" si="158"/>
        <v xml:space="preserve">            </v>
      </c>
      <c r="AQ144" t="str">
        <f t="shared" si="159"/>
        <v xml:space="preserve">                      </v>
      </c>
      <c r="AR144" t="str">
        <f t="shared" si="160"/>
        <v/>
      </c>
      <c r="AS144" t="str">
        <f t="shared" si="161"/>
        <v>0</v>
      </c>
      <c r="AT144" t="str">
        <f t="shared" si="162"/>
        <v xml:space="preserve">["VXP"] =    0; </v>
      </c>
      <c r="AU144" t="str">
        <f t="shared" si="163"/>
        <v>0</v>
      </c>
      <c r="AV144" t="str">
        <f t="shared" si="164"/>
        <v xml:space="preserve">["LP"] =  0; </v>
      </c>
      <c r="AW144" t="str">
        <f t="shared" si="165"/>
        <v>0</v>
      </c>
      <c r="AX144" t="str">
        <f t="shared" si="166"/>
        <v xml:space="preserve">["REP"] =     0; </v>
      </c>
      <c r="AY144">
        <f>IF(LEN(P144)&gt;0,VLOOKUP(P144,Faction!A$2:B$77,2,FALSE),1)</f>
        <v>1</v>
      </c>
      <c r="AZ144" t="str">
        <f t="shared" si="167"/>
        <v xml:space="preserve">["FACTION"] =  1; </v>
      </c>
      <c r="BA144" t="str">
        <f t="shared" si="168"/>
        <v xml:space="preserve">["TIER"] = 0; </v>
      </c>
      <c r="BB144" t="str">
        <f t="shared" si="169"/>
        <v xml:space="preserve">                     </v>
      </c>
      <c r="BC144" t="str">
        <f t="shared" si="170"/>
        <v xml:space="preserve">                  </v>
      </c>
      <c r="BD144" t="str">
        <f t="shared" si="171"/>
        <v xml:space="preserve">["NAME"] = { ["EN"] = "Celebrating Sunshine"; }; </v>
      </c>
      <c r="BE144" t="str">
        <f t="shared" si="172"/>
        <v xml:space="preserve">["LORE"] = { ["EN"] = "Your fervent participation in the Summer Festival does you credit!"; }; </v>
      </c>
      <c r="BF144" t="str">
        <f t="shared" si="173"/>
        <v xml:space="preserve">["SUMMARY"] = { ["EN"] = "Complete 8 quests"; }; </v>
      </c>
      <c r="BG144" t="str">
        <f t="shared" si="174"/>
        <v xml:space="preserve">["TITLE"] = { ["EN"] = "Sunshine"; }; </v>
      </c>
      <c r="BH144" t="str">
        <f t="shared" si="175"/>
        <v/>
      </c>
      <c r="BI144" t="str">
        <f t="shared" si="176"/>
        <v/>
      </c>
      <c r="BJ144" t="str">
        <f t="shared" si="144"/>
        <v>};</v>
      </c>
    </row>
    <row r="145" spans="1:62" x14ac:dyDescent="0.25">
      <c r="C145" s="3" t="s">
        <v>2767</v>
      </c>
      <c r="D145" s="2" t="s">
        <v>812</v>
      </c>
      <c r="S145">
        <v>1</v>
      </c>
      <c r="V145">
        <v>135</v>
      </c>
      <c r="X145" t="str">
        <f t="shared" si="146"/>
        <v>[144] = {["CAT_ID"] = 135; }; -- - Boss from the Vaults: Thrâng -</v>
      </c>
      <c r="Y145" s="1" t="str">
        <f t="shared" si="145"/>
        <v>[144] = {                                           ["TYPE"] = 14;                       ["SUBTYPE"] =   0;                                   ["VXP"] =    0; ["LP"] =  0; ["REP"] =     0; ["FACTION"] =  1; ["TIER"] = 1;                                        ["NAME"] = { ["EN"] = "- Boss from the Vaults: Thrâng -"; }; };</v>
      </c>
      <c r="Z145">
        <f t="shared" si="152"/>
        <v>144</v>
      </c>
      <c r="AA145" t="str">
        <f t="shared" si="147"/>
        <v>[144] = {</v>
      </c>
      <c r="AB145" t="str">
        <f t="shared" si="148"/>
        <v xml:space="preserve">                     </v>
      </c>
      <c r="AC145" t="str">
        <f t="shared" si="149"/>
        <v/>
      </c>
      <c r="AD145" t="str">
        <f t="shared" si="150"/>
        <v xml:space="preserve">["CAT_ID"] = 135; </v>
      </c>
      <c r="AE145" t="str">
        <f t="shared" si="151"/>
        <v/>
      </c>
      <c r="AF145" s="1" t="str">
        <f t="shared" si="153"/>
        <v xml:space="preserve">                      </v>
      </c>
      <c r="AG145">
        <f>VLOOKUP(D145,Type!A$2:B$16,2,FALSE)</f>
        <v>14</v>
      </c>
      <c r="AH145" t="str">
        <f t="shared" si="154"/>
        <v xml:space="preserve">["TYPE"] = 14; </v>
      </c>
      <c r="AI145" t="str">
        <f t="shared" si="155"/>
        <v xml:space="preserve">                      </v>
      </c>
      <c r="AJ145" t="str">
        <f>IF(AND(F145="Class",NOT(ISBLANK(E145))),VLOOKUP(E145,Class!A$1:B$12,2,FALSE),"")</f>
        <v/>
      </c>
      <c r="AK145" t="str">
        <f>IF(AND(F145="Vocation",NOT(ISBLANK(E145))),VLOOKUP(E145,Vocation!A$1:B$8,2,FALSE),"")</f>
        <v/>
      </c>
      <c r="AL145" t="str">
        <f>IF(AND(F145="Race",NOT(ISBLANK(E145))),VLOOKUP(E145,Race!A$1:B$9,2,),"")</f>
        <v/>
      </c>
      <c r="AM145" t="str">
        <f t="shared" si="156"/>
        <v xml:space="preserve">  0</v>
      </c>
      <c r="AN145" t="str">
        <f t="shared" si="157"/>
        <v xml:space="preserve">["SUBTYPE"] =   0; </v>
      </c>
      <c r="AO145" t="str">
        <f>IF(NOT(ISBLANK(G145)),VLOOKUP(G145,Type!D$2:E$6,2,FALSE),"")</f>
        <v/>
      </c>
      <c r="AP145" t="str">
        <f t="shared" si="158"/>
        <v xml:space="preserve">            </v>
      </c>
      <c r="AQ145" t="str">
        <f t="shared" si="159"/>
        <v xml:space="preserve">                      </v>
      </c>
      <c r="AR145" t="str">
        <f t="shared" si="160"/>
        <v/>
      </c>
      <c r="AS145" t="str">
        <f t="shared" si="161"/>
        <v>0</v>
      </c>
      <c r="AT145" t="str">
        <f t="shared" si="162"/>
        <v xml:space="preserve">["VXP"] =    0; </v>
      </c>
      <c r="AU145" t="str">
        <f t="shared" si="163"/>
        <v>0</v>
      </c>
      <c r="AV145" t="str">
        <f t="shared" si="164"/>
        <v xml:space="preserve">["LP"] =  0; </v>
      </c>
      <c r="AW145" t="str">
        <f t="shared" si="165"/>
        <v>0</v>
      </c>
      <c r="AX145" t="str">
        <f t="shared" si="166"/>
        <v xml:space="preserve">["REP"] =     0; </v>
      </c>
      <c r="AY145">
        <f>IF(LEN(P145)&gt;0,VLOOKUP(P145,Faction!A$2:B$77,2,FALSE),1)</f>
        <v>1</v>
      </c>
      <c r="AZ145" t="str">
        <f t="shared" si="167"/>
        <v xml:space="preserve">["FACTION"] =  1; </v>
      </c>
      <c r="BA145" t="str">
        <f t="shared" si="168"/>
        <v xml:space="preserve">["TIER"] = 1; </v>
      </c>
      <c r="BB145" t="str">
        <f t="shared" si="169"/>
        <v xml:space="preserve">                     </v>
      </c>
      <c r="BC145" t="str">
        <f t="shared" si="170"/>
        <v xml:space="preserve">                  </v>
      </c>
      <c r="BD145" t="str">
        <f t="shared" si="171"/>
        <v xml:space="preserve">["NAME"] = { ["EN"] = "- Boss from the Vaults: Thrâng -"; }; </v>
      </c>
      <c r="BE145" t="str">
        <f t="shared" si="172"/>
        <v/>
      </c>
      <c r="BF145" t="str">
        <f t="shared" si="173"/>
        <v/>
      </c>
      <c r="BG145" t="str">
        <f t="shared" si="174"/>
        <v/>
      </c>
      <c r="BH145" t="str">
        <f t="shared" si="175"/>
        <v/>
      </c>
      <c r="BI145" t="str">
        <f t="shared" si="176"/>
        <v/>
      </c>
      <c r="BJ145" t="str">
        <f t="shared" si="144"/>
        <v>};</v>
      </c>
    </row>
    <row r="146" spans="1:62" x14ac:dyDescent="0.25">
      <c r="A146">
        <v>1879368078</v>
      </c>
      <c r="B146">
        <v>203</v>
      </c>
      <c r="C146" t="s">
        <v>1109</v>
      </c>
      <c r="D146" t="s">
        <v>24</v>
      </c>
      <c r="E146" t="s">
        <v>1110</v>
      </c>
      <c r="M146" t="s">
        <v>1111</v>
      </c>
      <c r="N146">
        <v>5</v>
      </c>
      <c r="Q146" t="s">
        <v>1113</v>
      </c>
      <c r="R146" t="s">
        <v>1112</v>
      </c>
      <c r="S146">
        <v>0</v>
      </c>
      <c r="T146">
        <v>50</v>
      </c>
      <c r="X146" t="str">
        <f t="shared" si="146"/>
        <v>[145] = {["ID"] = 1879368078; }; -- Fuming Fumaroles (Boss from the Vaults)</v>
      </c>
      <c r="Y146" s="1" t="str">
        <f t="shared" si="145"/>
        <v>[145] = {["ID"] = 1879368078; ["SAVE_INDEX"] = 203; ["TYPE"] = 12;                       ["SUBTYPE"] =   0;                                   ["VXP"] =    0; ["LP"] =  5; ["REP"] =     0; ["FACTION"] =  1; ["TIER"] = 0; ["MIN_LVL"] =  "50";                   ["NAME"] = { ["EN"] = "Fuming Fumaroles"; }; ["LORE"] = { ["EN"] = "Master the Fumaroles of the Coliseum in the Rift of Nûrz Ghâshu."; }; ["SUMMARY"] = { ["EN"] = "Defeat at least 35 fumaroles in the instance before defeating Thrâng."; }; ["TITLE"] = { ["EN"] = "the Fuming"; }; };</v>
      </c>
      <c r="Z146">
        <f t="shared" si="152"/>
        <v>145</v>
      </c>
      <c r="AA146" t="str">
        <f t="shared" si="147"/>
        <v>[145] = {</v>
      </c>
      <c r="AB146" t="str">
        <f t="shared" si="148"/>
        <v xml:space="preserve">["ID"] = 1879368078; </v>
      </c>
      <c r="AC146" t="str">
        <f t="shared" si="149"/>
        <v xml:space="preserve">["ID"] = 1879368078; </v>
      </c>
      <c r="AD146" t="str">
        <f t="shared" si="150"/>
        <v/>
      </c>
      <c r="AE146" t="str">
        <f t="shared" si="151"/>
        <v xml:space="preserve"> (Boss from the Vaults)</v>
      </c>
      <c r="AF146" s="1" t="str">
        <f t="shared" si="153"/>
        <v xml:space="preserve">["SAVE_INDEX"] = 203; </v>
      </c>
      <c r="AG146">
        <f>VLOOKUP(D146,Type!A$2:B$16,2,FALSE)</f>
        <v>12</v>
      </c>
      <c r="AH146" t="str">
        <f t="shared" si="154"/>
        <v xml:space="preserve">["TYPE"] = 12; </v>
      </c>
      <c r="AI146" t="str">
        <f t="shared" si="155"/>
        <v xml:space="preserve">                      </v>
      </c>
      <c r="AJ146" t="str">
        <f>IF(AND(F146="Class",NOT(ISBLANK(E146))),VLOOKUP(E146,Class!A$1:B$12,2,FALSE),"")</f>
        <v/>
      </c>
      <c r="AK146" t="str">
        <f>IF(AND(F146="Vocation",NOT(ISBLANK(E146))),VLOOKUP(E146,Vocation!A$1:B$8,2,FALSE),"")</f>
        <v/>
      </c>
      <c r="AL146" t="str">
        <f>IF(AND(F146="Race",NOT(ISBLANK(E146))),VLOOKUP(E146,Race!A$1:B$9,2,),"")</f>
        <v/>
      </c>
      <c r="AM146" t="str">
        <f t="shared" si="156"/>
        <v xml:space="preserve">  0</v>
      </c>
      <c r="AN146" t="str">
        <f t="shared" si="157"/>
        <v xml:space="preserve">["SUBTYPE"] =   0; </v>
      </c>
      <c r="AO146" t="str">
        <f>IF(NOT(ISBLANK(G146)),VLOOKUP(G146,Type!D$2:E$6,2,FALSE),"")</f>
        <v/>
      </c>
      <c r="AP146" t="str">
        <f t="shared" si="158"/>
        <v xml:space="preserve">            </v>
      </c>
      <c r="AQ146" t="str">
        <f t="shared" si="159"/>
        <v xml:space="preserve">                      </v>
      </c>
      <c r="AR146" t="str">
        <f t="shared" si="160"/>
        <v/>
      </c>
      <c r="AS146" t="str">
        <f t="shared" si="161"/>
        <v>0</v>
      </c>
      <c r="AT146" t="str">
        <f t="shared" si="162"/>
        <v xml:space="preserve">["VXP"] =    0; </v>
      </c>
      <c r="AU146" t="str">
        <f t="shared" si="163"/>
        <v>5</v>
      </c>
      <c r="AV146" t="str">
        <f t="shared" si="164"/>
        <v xml:space="preserve">["LP"] =  5; </v>
      </c>
      <c r="AW146" t="str">
        <f t="shared" si="165"/>
        <v>0</v>
      </c>
      <c r="AX146" t="str">
        <f t="shared" si="166"/>
        <v xml:space="preserve">["REP"] =     0; </v>
      </c>
      <c r="AY146">
        <f>IF(LEN(P146)&gt;0,VLOOKUP(P146,Faction!A$2:B$77,2,FALSE),1)</f>
        <v>1</v>
      </c>
      <c r="AZ146" t="str">
        <f t="shared" si="167"/>
        <v xml:space="preserve">["FACTION"] =  1; </v>
      </c>
      <c r="BA146" t="str">
        <f t="shared" si="168"/>
        <v xml:space="preserve">["TIER"] = 0; </v>
      </c>
      <c r="BB146" t="str">
        <f t="shared" si="169"/>
        <v xml:space="preserve">["MIN_LVL"] =  "50"; </v>
      </c>
      <c r="BC146" t="str">
        <f t="shared" si="170"/>
        <v xml:space="preserve">                  </v>
      </c>
      <c r="BD146" t="str">
        <f t="shared" si="171"/>
        <v xml:space="preserve">["NAME"] = { ["EN"] = "Fuming Fumaroles"; }; </v>
      </c>
      <c r="BE146" t="str">
        <f t="shared" si="172"/>
        <v xml:space="preserve">["LORE"] = { ["EN"] = "Master the Fumaroles of the Coliseum in the Rift of Nûrz Ghâshu."; }; </v>
      </c>
      <c r="BF146" t="str">
        <f t="shared" si="173"/>
        <v xml:space="preserve">["SUMMARY"] = { ["EN"] = "Defeat at least 35 fumaroles in the instance before defeating Thrâng."; }; </v>
      </c>
      <c r="BG146" t="str">
        <f t="shared" si="174"/>
        <v xml:space="preserve">["TITLE"] = { ["EN"] = "the Fuming"; }; </v>
      </c>
      <c r="BH146" t="str">
        <f t="shared" si="175"/>
        <v/>
      </c>
      <c r="BI146" t="str">
        <f t="shared" si="176"/>
        <v/>
      </c>
      <c r="BJ146" t="str">
        <f t="shared" ref="BJ146:BJ209" si="177">CONCATENATE("};")</f>
        <v>};</v>
      </c>
    </row>
    <row r="147" spans="1:62" x14ac:dyDescent="0.25">
      <c r="C147" s="3" t="s">
        <v>1684</v>
      </c>
      <c r="D147" s="2" t="s">
        <v>812</v>
      </c>
      <c r="S147">
        <v>1</v>
      </c>
      <c r="V147">
        <v>136</v>
      </c>
      <c r="X147" t="str">
        <f t="shared" si="146"/>
        <v>[146] = {["CAT_ID"] = 136; }; -- - The Perfect Picnic -</v>
      </c>
      <c r="Y147" s="1" t="str">
        <f t="shared" si="145"/>
        <v>[146] = {                                           ["TYPE"] = 14;                       ["SUBTYPE"] =   0;                                   ["VXP"] =    0; ["LP"] =  0; ["REP"] =     0; ["FACTION"] =  1; ["TIER"] = 1;                                        ["NAME"] = { ["EN"] = "- The Perfect Picnic -"; }; };</v>
      </c>
      <c r="Z147">
        <f t="shared" si="152"/>
        <v>146</v>
      </c>
      <c r="AA147" t="str">
        <f t="shared" si="147"/>
        <v>[146] = {</v>
      </c>
      <c r="AB147" t="str">
        <f t="shared" si="148"/>
        <v xml:space="preserve">                     </v>
      </c>
      <c r="AC147" t="str">
        <f t="shared" si="149"/>
        <v/>
      </c>
      <c r="AD147" t="str">
        <f t="shared" si="150"/>
        <v xml:space="preserve">["CAT_ID"] = 136; </v>
      </c>
      <c r="AE147" t="str">
        <f t="shared" si="151"/>
        <v/>
      </c>
      <c r="AF147" s="1" t="str">
        <f t="shared" si="153"/>
        <v xml:space="preserve">                      </v>
      </c>
      <c r="AG147">
        <f>VLOOKUP(D147,Type!A$2:B$16,2,FALSE)</f>
        <v>14</v>
      </c>
      <c r="AH147" t="str">
        <f t="shared" si="154"/>
        <v xml:space="preserve">["TYPE"] = 14; </v>
      </c>
      <c r="AI147" t="str">
        <f t="shared" si="155"/>
        <v xml:space="preserve">                      </v>
      </c>
      <c r="AJ147" t="str">
        <f>IF(AND(F147="Class",NOT(ISBLANK(E147))),VLOOKUP(E147,Class!A$1:B$12,2,FALSE),"")</f>
        <v/>
      </c>
      <c r="AK147" t="str">
        <f>IF(AND(F147="Vocation",NOT(ISBLANK(E147))),VLOOKUP(E147,Vocation!A$1:B$8,2,FALSE),"")</f>
        <v/>
      </c>
      <c r="AL147" t="str">
        <f>IF(AND(F147="Race",NOT(ISBLANK(E147))),VLOOKUP(E147,Race!A$1:B$9,2,),"")</f>
        <v/>
      </c>
      <c r="AM147" t="str">
        <f t="shared" si="156"/>
        <v xml:space="preserve">  0</v>
      </c>
      <c r="AN147" t="str">
        <f t="shared" si="157"/>
        <v xml:space="preserve">["SUBTYPE"] =   0; </v>
      </c>
      <c r="AO147" t="str">
        <f>IF(NOT(ISBLANK(G147)),VLOOKUP(G147,Type!D$2:E$6,2,FALSE),"")</f>
        <v/>
      </c>
      <c r="AP147" t="str">
        <f t="shared" si="158"/>
        <v xml:space="preserve">            </v>
      </c>
      <c r="AQ147" t="str">
        <f t="shared" si="159"/>
        <v xml:space="preserve">                      </v>
      </c>
      <c r="AR147" t="str">
        <f t="shared" si="160"/>
        <v/>
      </c>
      <c r="AS147" t="str">
        <f t="shared" si="161"/>
        <v>0</v>
      </c>
      <c r="AT147" t="str">
        <f t="shared" si="162"/>
        <v xml:space="preserve">["VXP"] =    0; </v>
      </c>
      <c r="AU147" t="str">
        <f t="shared" si="163"/>
        <v>0</v>
      </c>
      <c r="AV147" t="str">
        <f t="shared" si="164"/>
        <v xml:space="preserve">["LP"] =  0; </v>
      </c>
      <c r="AW147" t="str">
        <f t="shared" si="165"/>
        <v>0</v>
      </c>
      <c r="AX147" t="str">
        <f t="shared" si="166"/>
        <v xml:space="preserve">["REP"] =     0; </v>
      </c>
      <c r="AY147">
        <f>IF(LEN(P147)&gt;0,VLOOKUP(P147,Faction!A$2:B$77,2,FALSE),1)</f>
        <v>1</v>
      </c>
      <c r="AZ147" t="str">
        <f t="shared" si="167"/>
        <v xml:space="preserve">["FACTION"] =  1; </v>
      </c>
      <c r="BA147" t="str">
        <f t="shared" si="168"/>
        <v xml:space="preserve">["TIER"] = 1; </v>
      </c>
      <c r="BB147" t="str">
        <f t="shared" si="169"/>
        <v xml:space="preserve">                     </v>
      </c>
      <c r="BC147" t="str">
        <f t="shared" si="170"/>
        <v xml:space="preserve">                  </v>
      </c>
      <c r="BD147" t="str">
        <f t="shared" si="171"/>
        <v xml:space="preserve">["NAME"] = { ["EN"] = "- The Perfect Picnic -"; }; </v>
      </c>
      <c r="BE147" t="str">
        <f t="shared" si="172"/>
        <v/>
      </c>
      <c r="BF147" t="str">
        <f t="shared" si="173"/>
        <v/>
      </c>
      <c r="BG147" t="str">
        <f t="shared" si="174"/>
        <v/>
      </c>
      <c r="BH147" t="str">
        <f t="shared" si="175"/>
        <v/>
      </c>
      <c r="BI147" t="str">
        <f t="shared" si="176"/>
        <v/>
      </c>
      <c r="BJ147" t="str">
        <f t="shared" si="177"/>
        <v>};</v>
      </c>
    </row>
    <row r="148" spans="1:62" x14ac:dyDescent="0.25">
      <c r="A148">
        <v>1879368769</v>
      </c>
      <c r="B148">
        <v>213</v>
      </c>
      <c r="C148" t="s">
        <v>1685</v>
      </c>
      <c r="D148" t="s">
        <v>24</v>
      </c>
      <c r="E148" t="s">
        <v>728</v>
      </c>
      <c r="M148" t="s">
        <v>1688</v>
      </c>
      <c r="Q148" t="s">
        <v>1693</v>
      </c>
      <c r="R148" t="s">
        <v>1692</v>
      </c>
      <c r="S148">
        <v>0</v>
      </c>
      <c r="T148" t="s">
        <v>1691</v>
      </c>
      <c r="X148" t="str">
        <f t="shared" si="146"/>
        <v>[147] = {["ID"] = 1879368769; }; -- Challenge: The Whole Picnic -- Small Fellowship (Farmers Faire)</v>
      </c>
      <c r="Y148" s="1" t="str">
        <f t="shared" si="145"/>
        <v>[147] = {["ID"] = 1879368769; ["SAVE_INDEX"] = 213; ["TYPE"] = 12;                       ["SUBTYPE"] =   0;                                   ["VXP"] =    0; ["LP"] =  0; ["REP"] =     0; ["FACTION"] =  1; ["TIER"] = 0; ["MIN_LVL"] = "CAP";                   ["NAME"] = { ["EN"] = "Challenge: The Whole Picnic -- Small Fellowship"; }; ["LORE"] = { ["EN"] = "Have a grand picnic without losing any food!"; }; ["SUMMARY"] = { ["EN"] = "Complete The Perfect Picnic without losing any food items (Small Fellowship)"; }; ["TITLE"] = { ["EN"] = "Defender of Desserts"; }; };</v>
      </c>
      <c r="Z148">
        <f t="shared" si="152"/>
        <v>147</v>
      </c>
      <c r="AA148" t="str">
        <f t="shared" si="147"/>
        <v>[147] = {</v>
      </c>
      <c r="AB148" t="str">
        <f t="shared" si="148"/>
        <v xml:space="preserve">["ID"] = 1879368769; </v>
      </c>
      <c r="AC148" t="str">
        <f t="shared" si="149"/>
        <v xml:space="preserve">["ID"] = 1879368769; </v>
      </c>
      <c r="AD148" t="str">
        <f t="shared" si="150"/>
        <v/>
      </c>
      <c r="AE148" t="str">
        <f t="shared" si="151"/>
        <v xml:space="preserve"> (Farmers Faire)</v>
      </c>
      <c r="AF148" s="1" t="str">
        <f t="shared" si="153"/>
        <v xml:space="preserve">["SAVE_INDEX"] = 213; </v>
      </c>
      <c r="AG148">
        <f>VLOOKUP(D148,Type!A$2:B$16,2,FALSE)</f>
        <v>12</v>
      </c>
      <c r="AH148" t="str">
        <f t="shared" si="154"/>
        <v xml:space="preserve">["TYPE"] = 12; </v>
      </c>
      <c r="AI148" t="str">
        <f t="shared" si="155"/>
        <v xml:space="preserve">                      </v>
      </c>
      <c r="AJ148" t="str">
        <f>IF(AND(F148="Class",NOT(ISBLANK(E148))),VLOOKUP(E148,Class!A$1:B$12,2,FALSE),"")</f>
        <v/>
      </c>
      <c r="AK148" t="str">
        <f>IF(AND(F148="Vocation",NOT(ISBLANK(E148))),VLOOKUP(E148,Vocation!A$1:B$8,2,FALSE),"")</f>
        <v/>
      </c>
      <c r="AL148" t="str">
        <f>IF(AND(F148="Race",NOT(ISBLANK(E148))),VLOOKUP(E148,Race!A$1:B$9,2,),"")</f>
        <v/>
      </c>
      <c r="AM148" t="str">
        <f t="shared" si="156"/>
        <v xml:space="preserve">  0</v>
      </c>
      <c r="AN148" t="str">
        <f t="shared" si="157"/>
        <v xml:space="preserve">["SUBTYPE"] =   0; </v>
      </c>
      <c r="AO148" t="str">
        <f>IF(NOT(ISBLANK(G148)),VLOOKUP(G148,Type!D$2:E$6,2,FALSE),"")</f>
        <v/>
      </c>
      <c r="AP148" t="str">
        <f t="shared" si="158"/>
        <v xml:space="preserve">            </v>
      </c>
      <c r="AQ148" t="str">
        <f t="shared" si="159"/>
        <v xml:space="preserve">                      </v>
      </c>
      <c r="AR148" t="str">
        <f t="shared" si="160"/>
        <v/>
      </c>
      <c r="AS148" t="str">
        <f t="shared" si="161"/>
        <v>0</v>
      </c>
      <c r="AT148" t="str">
        <f t="shared" si="162"/>
        <v xml:space="preserve">["VXP"] =    0; </v>
      </c>
      <c r="AU148" t="str">
        <f t="shared" si="163"/>
        <v>0</v>
      </c>
      <c r="AV148" t="str">
        <f t="shared" si="164"/>
        <v xml:space="preserve">["LP"] =  0; </v>
      </c>
      <c r="AW148" t="str">
        <f t="shared" si="165"/>
        <v>0</v>
      </c>
      <c r="AX148" t="str">
        <f t="shared" si="166"/>
        <v xml:space="preserve">["REP"] =     0; </v>
      </c>
      <c r="AY148">
        <f>IF(LEN(P148)&gt;0,VLOOKUP(P148,Faction!A$2:B$77,2,FALSE),1)</f>
        <v>1</v>
      </c>
      <c r="AZ148" t="str">
        <f t="shared" si="167"/>
        <v xml:space="preserve">["FACTION"] =  1; </v>
      </c>
      <c r="BA148" t="str">
        <f t="shared" si="168"/>
        <v xml:space="preserve">["TIER"] = 0; </v>
      </c>
      <c r="BB148" t="str">
        <f t="shared" si="169"/>
        <v xml:space="preserve">["MIN_LVL"] = "CAP"; </v>
      </c>
      <c r="BC148" t="str">
        <f t="shared" si="170"/>
        <v xml:space="preserve">                  </v>
      </c>
      <c r="BD148" t="str">
        <f t="shared" si="171"/>
        <v xml:space="preserve">["NAME"] = { ["EN"] = "Challenge: The Whole Picnic -- Small Fellowship"; }; </v>
      </c>
      <c r="BE148" t="str">
        <f t="shared" si="172"/>
        <v xml:space="preserve">["LORE"] = { ["EN"] = "Have a grand picnic without losing any food!"; }; </v>
      </c>
      <c r="BF148" t="str">
        <f t="shared" si="173"/>
        <v xml:space="preserve">["SUMMARY"] = { ["EN"] = "Complete The Perfect Picnic without losing any food items (Small Fellowship)"; }; </v>
      </c>
      <c r="BG148" t="str">
        <f t="shared" si="174"/>
        <v xml:space="preserve">["TITLE"] = { ["EN"] = "Defender of Desserts"; }; </v>
      </c>
      <c r="BH148" t="str">
        <f t="shared" si="175"/>
        <v/>
      </c>
      <c r="BI148" t="str">
        <f t="shared" si="176"/>
        <v/>
      </c>
      <c r="BJ148" t="str">
        <f t="shared" si="177"/>
        <v>};</v>
      </c>
    </row>
    <row r="149" spans="1:62" x14ac:dyDescent="0.25">
      <c r="A149">
        <v>1879368771</v>
      </c>
      <c r="B149">
        <v>214</v>
      </c>
      <c r="C149" t="s">
        <v>1686</v>
      </c>
      <c r="D149" t="s">
        <v>24</v>
      </c>
      <c r="E149" t="s">
        <v>728</v>
      </c>
      <c r="M149" t="s">
        <v>1689</v>
      </c>
      <c r="Q149" t="s">
        <v>1694</v>
      </c>
      <c r="R149" t="s">
        <v>1692</v>
      </c>
      <c r="S149">
        <v>0</v>
      </c>
      <c r="T149" t="s">
        <v>1691</v>
      </c>
      <c r="X149" t="str">
        <f t="shared" si="146"/>
        <v>[148] = {["ID"] = 1879368771; }; -- Challenge: The Whole Picnic -- Fellowship (Farmers Faire)</v>
      </c>
      <c r="Y149" s="1" t="str">
        <f t="shared" si="145"/>
        <v>[148] = {["ID"] = 1879368771; ["SAVE_INDEX"] = 214; ["TYPE"] = 12;                       ["SUBTYPE"] =   0;                                   ["VXP"] =    0; ["LP"] =  0; ["REP"] =     0; ["FACTION"] =  1; ["TIER"] = 0; ["MIN_LVL"] = "CAP";                   ["NAME"] = { ["EN"] = "Challenge: The Whole Picnic -- Fellowship"; }; ["LORE"] = { ["EN"] = "Have a grand picnic without losing any food!"; }; ["SUMMARY"] = { ["EN"] = "Complete The Perfect Picnic without losing any food items (Fellowship)"; }; ["TITLE"] = { ["EN"] = "Retainer of Refreshments"; }; };</v>
      </c>
      <c r="Z149">
        <f t="shared" si="152"/>
        <v>148</v>
      </c>
      <c r="AA149" t="str">
        <f t="shared" si="147"/>
        <v>[148] = {</v>
      </c>
      <c r="AB149" t="str">
        <f t="shared" si="148"/>
        <v xml:space="preserve">["ID"] = 1879368771; </v>
      </c>
      <c r="AC149" t="str">
        <f t="shared" si="149"/>
        <v xml:space="preserve">["ID"] = 1879368771; </v>
      </c>
      <c r="AD149" t="str">
        <f t="shared" si="150"/>
        <v/>
      </c>
      <c r="AE149" t="str">
        <f t="shared" si="151"/>
        <v xml:space="preserve"> (Farmers Faire)</v>
      </c>
      <c r="AF149" s="1" t="str">
        <f t="shared" si="153"/>
        <v xml:space="preserve">["SAVE_INDEX"] = 214; </v>
      </c>
      <c r="AG149">
        <f>VLOOKUP(D149,Type!A$2:B$16,2,FALSE)</f>
        <v>12</v>
      </c>
      <c r="AH149" t="str">
        <f t="shared" si="154"/>
        <v xml:space="preserve">["TYPE"] = 12; </v>
      </c>
      <c r="AI149" t="str">
        <f t="shared" si="155"/>
        <v xml:space="preserve">                      </v>
      </c>
      <c r="AJ149" t="str">
        <f>IF(AND(F149="Class",NOT(ISBLANK(E149))),VLOOKUP(E149,Class!A$1:B$12,2,FALSE),"")</f>
        <v/>
      </c>
      <c r="AK149" t="str">
        <f>IF(AND(F149="Vocation",NOT(ISBLANK(E149))),VLOOKUP(E149,Vocation!A$1:B$8,2,FALSE),"")</f>
        <v/>
      </c>
      <c r="AL149" t="str">
        <f>IF(AND(F149="Race",NOT(ISBLANK(E149))),VLOOKUP(E149,Race!A$1:B$9,2,),"")</f>
        <v/>
      </c>
      <c r="AM149" t="str">
        <f t="shared" si="156"/>
        <v xml:space="preserve">  0</v>
      </c>
      <c r="AN149" t="str">
        <f t="shared" si="157"/>
        <v xml:space="preserve">["SUBTYPE"] =   0; </v>
      </c>
      <c r="AO149" t="str">
        <f>IF(NOT(ISBLANK(G149)),VLOOKUP(G149,Type!D$2:E$6,2,FALSE),"")</f>
        <v/>
      </c>
      <c r="AP149" t="str">
        <f t="shared" si="158"/>
        <v xml:space="preserve">            </v>
      </c>
      <c r="AQ149" t="str">
        <f t="shared" si="159"/>
        <v xml:space="preserve">                      </v>
      </c>
      <c r="AR149" t="str">
        <f t="shared" si="160"/>
        <v/>
      </c>
      <c r="AS149" t="str">
        <f t="shared" si="161"/>
        <v>0</v>
      </c>
      <c r="AT149" t="str">
        <f t="shared" si="162"/>
        <v xml:space="preserve">["VXP"] =    0; </v>
      </c>
      <c r="AU149" t="str">
        <f t="shared" si="163"/>
        <v>0</v>
      </c>
      <c r="AV149" t="str">
        <f t="shared" si="164"/>
        <v xml:space="preserve">["LP"] =  0; </v>
      </c>
      <c r="AW149" t="str">
        <f t="shared" si="165"/>
        <v>0</v>
      </c>
      <c r="AX149" t="str">
        <f t="shared" si="166"/>
        <v xml:space="preserve">["REP"] =     0; </v>
      </c>
      <c r="AY149">
        <f>IF(LEN(P149)&gt;0,VLOOKUP(P149,Faction!A$2:B$77,2,FALSE),1)</f>
        <v>1</v>
      </c>
      <c r="AZ149" t="str">
        <f t="shared" si="167"/>
        <v xml:space="preserve">["FACTION"] =  1; </v>
      </c>
      <c r="BA149" t="str">
        <f t="shared" si="168"/>
        <v xml:space="preserve">["TIER"] = 0; </v>
      </c>
      <c r="BB149" t="str">
        <f t="shared" si="169"/>
        <v xml:space="preserve">["MIN_LVL"] = "CAP"; </v>
      </c>
      <c r="BC149" t="str">
        <f t="shared" si="170"/>
        <v xml:space="preserve">                  </v>
      </c>
      <c r="BD149" t="str">
        <f t="shared" si="171"/>
        <v xml:space="preserve">["NAME"] = { ["EN"] = "Challenge: The Whole Picnic -- Fellowship"; }; </v>
      </c>
      <c r="BE149" t="str">
        <f t="shared" si="172"/>
        <v xml:space="preserve">["LORE"] = { ["EN"] = "Have a grand picnic without losing any food!"; }; </v>
      </c>
      <c r="BF149" t="str">
        <f t="shared" si="173"/>
        <v xml:space="preserve">["SUMMARY"] = { ["EN"] = "Complete The Perfect Picnic without losing any food items (Fellowship)"; }; </v>
      </c>
      <c r="BG149" t="str">
        <f t="shared" si="174"/>
        <v xml:space="preserve">["TITLE"] = { ["EN"] = "Retainer of Refreshments"; }; </v>
      </c>
      <c r="BH149" t="str">
        <f t="shared" si="175"/>
        <v/>
      </c>
      <c r="BI149" t="str">
        <f t="shared" si="176"/>
        <v/>
      </c>
      <c r="BJ149" t="str">
        <f t="shared" si="177"/>
        <v>};</v>
      </c>
    </row>
    <row r="150" spans="1:62" x14ac:dyDescent="0.25">
      <c r="A150">
        <v>1879368770</v>
      </c>
      <c r="B150">
        <v>215</v>
      </c>
      <c r="C150" t="s">
        <v>1687</v>
      </c>
      <c r="D150" t="s">
        <v>24</v>
      </c>
      <c r="E150" t="s">
        <v>728</v>
      </c>
      <c r="M150" t="s">
        <v>1690</v>
      </c>
      <c r="Q150" t="s">
        <v>1695</v>
      </c>
      <c r="R150" t="s">
        <v>1692</v>
      </c>
      <c r="S150">
        <v>0</v>
      </c>
      <c r="T150" t="s">
        <v>1691</v>
      </c>
      <c r="X150" t="str">
        <f t="shared" si="146"/>
        <v>[149] = {["ID"] = 1879368770; }; -- Challenge: The Whole Picnic -- Raid (Farmers Faire)</v>
      </c>
      <c r="Y150" s="1" t="str">
        <f t="shared" si="145"/>
        <v>[149] = {["ID"] = 1879368770; ["SAVE_INDEX"] = 215; ["TYPE"] = 12;                       ["SUBTYPE"] =   0;                                   ["VXP"] =    0; ["LP"] =  0; ["REP"] =     0; ["FACTION"] =  1; ["TIER"] = 0; ["MIN_LVL"] = "CAP";                   ["NAME"] = { ["EN"] = "Challenge: The Whole Picnic -- Raid"; }; ["LORE"] = { ["EN"] = "Have a grand picnic without losing any food!"; }; ["SUMMARY"] = { ["EN"] = "Complete The Perfect Picnic without losing any food items (Raid)"; }; ["TITLE"] = { ["EN"] = "Fortitude of the Feasts"; }; };</v>
      </c>
      <c r="Z150">
        <f t="shared" si="152"/>
        <v>149</v>
      </c>
      <c r="AA150" t="str">
        <f t="shared" si="147"/>
        <v>[149] = {</v>
      </c>
      <c r="AB150" t="str">
        <f t="shared" si="148"/>
        <v xml:space="preserve">["ID"] = 1879368770; </v>
      </c>
      <c r="AC150" t="str">
        <f t="shared" si="149"/>
        <v xml:space="preserve">["ID"] = 1879368770; </v>
      </c>
      <c r="AD150" t="str">
        <f t="shared" si="150"/>
        <v/>
      </c>
      <c r="AE150" t="str">
        <f t="shared" si="151"/>
        <v xml:space="preserve"> (Farmers Faire)</v>
      </c>
      <c r="AF150" s="1" t="str">
        <f t="shared" si="153"/>
        <v xml:space="preserve">["SAVE_INDEX"] = 215; </v>
      </c>
      <c r="AG150">
        <f>VLOOKUP(D150,Type!A$2:B$16,2,FALSE)</f>
        <v>12</v>
      </c>
      <c r="AH150" t="str">
        <f t="shared" si="154"/>
        <v xml:space="preserve">["TYPE"] = 12; </v>
      </c>
      <c r="AI150" t="str">
        <f t="shared" si="155"/>
        <v xml:space="preserve">                      </v>
      </c>
      <c r="AJ150" t="str">
        <f>IF(AND(F150="Class",NOT(ISBLANK(E150))),VLOOKUP(E150,Class!A$1:B$12,2,FALSE),"")</f>
        <v/>
      </c>
      <c r="AK150" t="str">
        <f>IF(AND(F150="Vocation",NOT(ISBLANK(E150))),VLOOKUP(E150,Vocation!A$1:B$8,2,FALSE),"")</f>
        <v/>
      </c>
      <c r="AL150" t="str">
        <f>IF(AND(F150="Race",NOT(ISBLANK(E150))),VLOOKUP(E150,Race!A$1:B$9,2,),"")</f>
        <v/>
      </c>
      <c r="AM150" t="str">
        <f t="shared" si="156"/>
        <v xml:space="preserve">  0</v>
      </c>
      <c r="AN150" t="str">
        <f t="shared" si="157"/>
        <v xml:space="preserve">["SUBTYPE"] =   0; </v>
      </c>
      <c r="AO150" t="str">
        <f>IF(NOT(ISBLANK(G150)),VLOOKUP(G150,Type!D$2:E$6,2,FALSE),"")</f>
        <v/>
      </c>
      <c r="AP150" t="str">
        <f t="shared" si="158"/>
        <v xml:space="preserve">            </v>
      </c>
      <c r="AQ150" t="str">
        <f t="shared" si="159"/>
        <v xml:space="preserve">                      </v>
      </c>
      <c r="AR150" t="str">
        <f t="shared" si="160"/>
        <v/>
      </c>
      <c r="AS150" t="str">
        <f t="shared" si="161"/>
        <v>0</v>
      </c>
      <c r="AT150" t="str">
        <f t="shared" si="162"/>
        <v xml:space="preserve">["VXP"] =    0; </v>
      </c>
      <c r="AU150" t="str">
        <f t="shared" si="163"/>
        <v>0</v>
      </c>
      <c r="AV150" t="str">
        <f t="shared" si="164"/>
        <v xml:space="preserve">["LP"] =  0; </v>
      </c>
      <c r="AW150" t="str">
        <f t="shared" si="165"/>
        <v>0</v>
      </c>
      <c r="AX150" t="str">
        <f t="shared" si="166"/>
        <v xml:space="preserve">["REP"] =     0; </v>
      </c>
      <c r="AY150">
        <f>IF(LEN(P150)&gt;0,VLOOKUP(P150,Faction!A$2:B$77,2,FALSE),1)</f>
        <v>1</v>
      </c>
      <c r="AZ150" t="str">
        <f t="shared" si="167"/>
        <v xml:space="preserve">["FACTION"] =  1; </v>
      </c>
      <c r="BA150" t="str">
        <f t="shared" si="168"/>
        <v xml:space="preserve">["TIER"] = 0; </v>
      </c>
      <c r="BB150" t="str">
        <f t="shared" si="169"/>
        <v xml:space="preserve">["MIN_LVL"] = "CAP"; </v>
      </c>
      <c r="BC150" t="str">
        <f t="shared" si="170"/>
        <v xml:space="preserve">                  </v>
      </c>
      <c r="BD150" t="str">
        <f t="shared" si="171"/>
        <v xml:space="preserve">["NAME"] = { ["EN"] = "Challenge: The Whole Picnic -- Raid"; }; </v>
      </c>
      <c r="BE150" t="str">
        <f t="shared" si="172"/>
        <v xml:space="preserve">["LORE"] = { ["EN"] = "Have a grand picnic without losing any food!"; }; </v>
      </c>
      <c r="BF150" t="str">
        <f t="shared" si="173"/>
        <v xml:space="preserve">["SUMMARY"] = { ["EN"] = "Complete The Perfect Picnic without losing any food items (Raid)"; }; </v>
      </c>
      <c r="BG150" t="str">
        <f t="shared" si="174"/>
        <v xml:space="preserve">["TITLE"] = { ["EN"] = "Fortitude of the Feasts"; }; </v>
      </c>
      <c r="BH150" t="str">
        <f t="shared" si="175"/>
        <v/>
      </c>
      <c r="BI150" t="str">
        <f t="shared" si="176"/>
        <v/>
      </c>
      <c r="BJ150" t="str">
        <f t="shared" si="177"/>
        <v>};</v>
      </c>
    </row>
    <row r="151" spans="1:62" x14ac:dyDescent="0.25">
      <c r="C151" s="2" t="s">
        <v>942</v>
      </c>
      <c r="D151" s="2" t="s">
        <v>812</v>
      </c>
      <c r="V151">
        <v>137</v>
      </c>
      <c r="X151" t="str">
        <f t="shared" si="146"/>
        <v>[150] = {["CAT_ID"] = 137; }; -- Bilbos' Birthday</v>
      </c>
      <c r="Y151" s="1" t="str">
        <f t="shared" si="145"/>
        <v>[150] = {                                           ["TYPE"] = 14;                       ["SUBTYPE"] =   0;                                   ["VXP"] =    0; ["LP"] =  0; ["REP"] =     0; ["FACTION"] =  1; ["TIER"] = 0;                                        ["NAME"] = { ["EN"] = "Bilbos' Birthday"; }; };</v>
      </c>
      <c r="Z151">
        <f t="shared" si="152"/>
        <v>150</v>
      </c>
      <c r="AA151" t="str">
        <f t="shared" si="147"/>
        <v>[150] = {</v>
      </c>
      <c r="AB151" t="str">
        <f t="shared" si="148"/>
        <v xml:space="preserve">                     </v>
      </c>
      <c r="AC151" t="str">
        <f t="shared" si="149"/>
        <v/>
      </c>
      <c r="AD151" t="str">
        <f t="shared" si="150"/>
        <v xml:space="preserve">["CAT_ID"] = 137; </v>
      </c>
      <c r="AE151" t="str">
        <f t="shared" si="151"/>
        <v/>
      </c>
      <c r="AF151" s="1" t="str">
        <f t="shared" si="153"/>
        <v xml:space="preserve">                      </v>
      </c>
      <c r="AG151">
        <f>VLOOKUP(D151,Type!A$2:B$16,2,FALSE)</f>
        <v>14</v>
      </c>
      <c r="AH151" t="str">
        <f t="shared" si="154"/>
        <v xml:space="preserve">["TYPE"] = 14; </v>
      </c>
      <c r="AI151" t="str">
        <f t="shared" si="155"/>
        <v xml:space="preserve">                      </v>
      </c>
      <c r="AJ151" t="str">
        <f>IF(AND(F151="Class",NOT(ISBLANK(E151))),VLOOKUP(E151,Class!A$1:B$12,2,FALSE),"")</f>
        <v/>
      </c>
      <c r="AK151" t="str">
        <f>IF(AND(F151="Vocation",NOT(ISBLANK(E151))),VLOOKUP(E151,Vocation!A$1:B$8,2,FALSE),"")</f>
        <v/>
      </c>
      <c r="AL151" t="str">
        <f>IF(AND(F151="Race",NOT(ISBLANK(E151))),VLOOKUP(E151,Race!A$1:B$9,2,),"")</f>
        <v/>
      </c>
      <c r="AM151" t="str">
        <f t="shared" si="156"/>
        <v xml:space="preserve">  0</v>
      </c>
      <c r="AN151" t="str">
        <f t="shared" si="157"/>
        <v xml:space="preserve">["SUBTYPE"] =   0; </v>
      </c>
      <c r="AO151" t="str">
        <f>IF(NOT(ISBLANK(G151)),VLOOKUP(G151,Type!D$2:E$6,2,FALSE),"")</f>
        <v/>
      </c>
      <c r="AP151" t="str">
        <f t="shared" si="158"/>
        <v xml:space="preserve">            </v>
      </c>
      <c r="AQ151" t="str">
        <f t="shared" si="159"/>
        <v xml:space="preserve">                      </v>
      </c>
      <c r="AR151" t="str">
        <f t="shared" si="160"/>
        <v/>
      </c>
      <c r="AS151" t="str">
        <f t="shared" si="161"/>
        <v>0</v>
      </c>
      <c r="AT151" t="str">
        <f t="shared" si="162"/>
        <v xml:space="preserve">["VXP"] =    0; </v>
      </c>
      <c r="AU151" t="str">
        <f t="shared" si="163"/>
        <v>0</v>
      </c>
      <c r="AV151" t="str">
        <f t="shared" si="164"/>
        <v xml:space="preserve">["LP"] =  0; </v>
      </c>
      <c r="AW151" t="str">
        <f t="shared" si="165"/>
        <v>0</v>
      </c>
      <c r="AX151" t="str">
        <f t="shared" si="166"/>
        <v xml:space="preserve">["REP"] =     0; </v>
      </c>
      <c r="AY151">
        <f>IF(LEN(P151)&gt;0,VLOOKUP(P151,Faction!A$2:B$77,2,FALSE),1)</f>
        <v>1</v>
      </c>
      <c r="AZ151" t="str">
        <f t="shared" si="167"/>
        <v xml:space="preserve">["FACTION"] =  1; </v>
      </c>
      <c r="BA151" t="str">
        <f t="shared" si="168"/>
        <v xml:space="preserve">["TIER"] = 0; </v>
      </c>
      <c r="BB151" t="str">
        <f t="shared" si="169"/>
        <v xml:space="preserve">                     </v>
      </c>
      <c r="BC151" t="str">
        <f t="shared" si="170"/>
        <v xml:space="preserve">                  </v>
      </c>
      <c r="BD151" t="str">
        <f t="shared" si="171"/>
        <v xml:space="preserve">["NAME"] = { ["EN"] = "Bilbos' Birthday"; }; </v>
      </c>
      <c r="BE151" t="str">
        <f t="shared" si="172"/>
        <v/>
      </c>
      <c r="BF151" t="str">
        <f t="shared" si="173"/>
        <v/>
      </c>
      <c r="BG151" t="str">
        <f t="shared" si="174"/>
        <v/>
      </c>
      <c r="BH151" t="str">
        <f t="shared" si="175"/>
        <v/>
      </c>
      <c r="BI151" t="str">
        <f t="shared" si="176"/>
        <v/>
      </c>
      <c r="BJ151" t="str">
        <f t="shared" si="177"/>
        <v>};</v>
      </c>
    </row>
    <row r="152" spans="1:62" x14ac:dyDescent="0.25">
      <c r="A152">
        <v>1879283004</v>
      </c>
      <c r="B152">
        <v>123</v>
      </c>
      <c r="C152" t="s">
        <v>822</v>
      </c>
      <c r="D152" t="s">
        <v>24</v>
      </c>
      <c r="E152" t="s">
        <v>822</v>
      </c>
      <c r="M152" t="s">
        <v>945</v>
      </c>
      <c r="Q152" t="s">
        <v>944</v>
      </c>
      <c r="R152" t="s">
        <v>2162</v>
      </c>
      <c r="T152">
        <v>6</v>
      </c>
      <c r="X152" t="str">
        <f t="shared" si="146"/>
        <v>[151] = {["ID"] = 1879283004; }; -- Baggins' Birthday (Baggins' Birthday)</v>
      </c>
      <c r="Y152" s="1" t="str">
        <f t="shared" si="145"/>
        <v>[151] = {["ID"] = 1879283004; ["SAVE_INDEX"] = 123; ["TYPE"] = 12;                       ["SUBTYPE"] =   0;                                   ["VXP"] =    0; ["LP"] =  0; ["REP"] =     0; ["FACTION"] =  1; ["TIER"] = 0; ["MIN_LVL"] =   "6";                   ["NAME"] = { ["EN"] = "Baggins' Birthday"; }; ["LORE"] = { ["EN"] = "Listen to all twelve of the hobbits' stories about Bilbo Baggins' adventures."; }; ["SUMMARY"] = { ["EN"] = "Complete 12 quests."; }; ["TITLE"] = { ["EN"] = "Chronicler"; }; };</v>
      </c>
      <c r="Z152">
        <f t="shared" si="152"/>
        <v>151</v>
      </c>
      <c r="AA152" t="str">
        <f t="shared" si="147"/>
        <v>[151] = {</v>
      </c>
      <c r="AB152" t="str">
        <f t="shared" si="148"/>
        <v xml:space="preserve">["ID"] = 1879283004; </v>
      </c>
      <c r="AC152" t="str">
        <f t="shared" si="149"/>
        <v xml:space="preserve">["ID"] = 1879283004; </v>
      </c>
      <c r="AD152" t="str">
        <f t="shared" si="150"/>
        <v/>
      </c>
      <c r="AE152" t="str">
        <f t="shared" si="151"/>
        <v xml:space="preserve"> (Baggins' Birthday)</v>
      </c>
      <c r="AF152" s="1" t="str">
        <f t="shared" si="153"/>
        <v xml:space="preserve">["SAVE_INDEX"] = 123; </v>
      </c>
      <c r="AG152">
        <f>VLOOKUP(D152,Type!A$2:B$16,2,FALSE)</f>
        <v>12</v>
      </c>
      <c r="AH152" t="str">
        <f t="shared" si="154"/>
        <v xml:space="preserve">["TYPE"] = 12; </v>
      </c>
      <c r="AI152" t="str">
        <f t="shared" si="155"/>
        <v xml:space="preserve">                      </v>
      </c>
      <c r="AJ152" t="str">
        <f>IF(AND(F152="Class",NOT(ISBLANK(E152))),VLOOKUP(E152,Class!A$1:B$12,2,FALSE),"")</f>
        <v/>
      </c>
      <c r="AK152" t="str">
        <f>IF(AND(F152="Vocation",NOT(ISBLANK(E152))),VLOOKUP(E152,Vocation!A$1:B$8,2,FALSE),"")</f>
        <v/>
      </c>
      <c r="AL152" t="str">
        <f>IF(AND(F152="Race",NOT(ISBLANK(E152))),VLOOKUP(E152,Race!A$1:B$9,2,),"")</f>
        <v/>
      </c>
      <c r="AM152" t="str">
        <f t="shared" si="156"/>
        <v xml:space="preserve">  0</v>
      </c>
      <c r="AN152" t="str">
        <f t="shared" si="157"/>
        <v xml:space="preserve">["SUBTYPE"] =   0; </v>
      </c>
      <c r="AO152" t="str">
        <f>IF(NOT(ISBLANK(G152)),VLOOKUP(G152,Type!D$2:E$6,2,FALSE),"")</f>
        <v/>
      </c>
      <c r="AP152" t="str">
        <f t="shared" si="158"/>
        <v xml:space="preserve">            </v>
      </c>
      <c r="AQ152" t="str">
        <f t="shared" si="159"/>
        <v xml:space="preserve">                      </v>
      </c>
      <c r="AR152" t="str">
        <f t="shared" si="160"/>
        <v/>
      </c>
      <c r="AS152" t="str">
        <f t="shared" si="161"/>
        <v>0</v>
      </c>
      <c r="AT152" t="str">
        <f t="shared" si="162"/>
        <v xml:space="preserve">["VXP"] =    0; </v>
      </c>
      <c r="AU152" t="str">
        <f t="shared" si="163"/>
        <v>0</v>
      </c>
      <c r="AV152" t="str">
        <f t="shared" si="164"/>
        <v xml:space="preserve">["LP"] =  0; </v>
      </c>
      <c r="AW152" t="str">
        <f t="shared" si="165"/>
        <v>0</v>
      </c>
      <c r="AX152" t="str">
        <f t="shared" si="166"/>
        <v xml:space="preserve">["REP"] =     0; </v>
      </c>
      <c r="AY152">
        <f>IF(LEN(P152)&gt;0,VLOOKUP(P152,Faction!A$2:B$77,2,FALSE),1)</f>
        <v>1</v>
      </c>
      <c r="AZ152" t="str">
        <f t="shared" si="167"/>
        <v xml:space="preserve">["FACTION"] =  1; </v>
      </c>
      <c r="BA152" t="str">
        <f t="shared" si="168"/>
        <v xml:space="preserve">["TIER"] = 0; </v>
      </c>
      <c r="BB152" t="str">
        <f t="shared" si="169"/>
        <v xml:space="preserve">["MIN_LVL"] =   "6"; </v>
      </c>
      <c r="BC152" t="str">
        <f t="shared" si="170"/>
        <v xml:space="preserve">                  </v>
      </c>
      <c r="BD152" t="str">
        <f t="shared" si="171"/>
        <v xml:space="preserve">["NAME"] = { ["EN"] = "Baggins' Birthday"; }; </v>
      </c>
      <c r="BE152" t="str">
        <f t="shared" si="172"/>
        <v xml:space="preserve">["LORE"] = { ["EN"] = "Listen to all twelve of the hobbits' stories about Bilbo Baggins' adventures."; }; </v>
      </c>
      <c r="BF152" t="str">
        <f t="shared" si="173"/>
        <v xml:space="preserve">["SUMMARY"] = { ["EN"] = "Complete 12 quests."; }; </v>
      </c>
      <c r="BG152" t="str">
        <f t="shared" si="174"/>
        <v xml:space="preserve">["TITLE"] = { ["EN"] = "Chronicler"; }; </v>
      </c>
      <c r="BH152" t="str">
        <f t="shared" si="175"/>
        <v/>
      </c>
      <c r="BI152" t="str">
        <f t="shared" si="176"/>
        <v/>
      </c>
      <c r="BJ152" t="str">
        <f t="shared" si="177"/>
        <v>};</v>
      </c>
    </row>
    <row r="153" spans="1:62" x14ac:dyDescent="0.25">
      <c r="C153" s="2" t="s">
        <v>889</v>
      </c>
      <c r="D153" s="2" t="s">
        <v>812</v>
      </c>
      <c r="V153">
        <v>138</v>
      </c>
      <c r="X153" t="str">
        <f t="shared" si="146"/>
        <v>[152] = {["CAT_ID"] = 138; }; -- Harvest Festival</v>
      </c>
      <c r="Y153" s="1" t="str">
        <f t="shared" si="145"/>
        <v>[152] = {                                           ["TYPE"] = 14;                       ["SUBTYPE"] =   0;                                   ["VXP"] =    0; ["LP"] =  0; ["REP"] =     0; ["FACTION"] =  1; ["TIER"] = 0;                                        ["NAME"] = { ["EN"] = "Harvest Festival"; }; };</v>
      </c>
      <c r="Z153">
        <f t="shared" si="152"/>
        <v>152</v>
      </c>
      <c r="AA153" t="str">
        <f t="shared" si="147"/>
        <v>[152] = {</v>
      </c>
      <c r="AB153" t="str">
        <f t="shared" si="148"/>
        <v xml:space="preserve">                     </v>
      </c>
      <c r="AC153" t="str">
        <f t="shared" si="149"/>
        <v/>
      </c>
      <c r="AD153" t="str">
        <f t="shared" si="150"/>
        <v xml:space="preserve">["CAT_ID"] = 138; </v>
      </c>
      <c r="AE153" t="str">
        <f t="shared" si="151"/>
        <v/>
      </c>
      <c r="AF153" s="1" t="str">
        <f t="shared" si="153"/>
        <v xml:space="preserve">                      </v>
      </c>
      <c r="AG153">
        <f>VLOOKUP(D153,Type!A$2:B$16,2,FALSE)</f>
        <v>14</v>
      </c>
      <c r="AH153" t="str">
        <f t="shared" si="154"/>
        <v xml:space="preserve">["TYPE"] = 14; </v>
      </c>
      <c r="AI153" t="str">
        <f t="shared" si="155"/>
        <v xml:space="preserve">                      </v>
      </c>
      <c r="AJ153" t="str">
        <f>IF(AND(F153="Class",NOT(ISBLANK(E153))),VLOOKUP(E153,Class!A$1:B$12,2,FALSE),"")</f>
        <v/>
      </c>
      <c r="AK153" t="str">
        <f>IF(AND(F153="Vocation",NOT(ISBLANK(E153))),VLOOKUP(E153,Vocation!A$1:B$8,2,FALSE),"")</f>
        <v/>
      </c>
      <c r="AL153" t="str">
        <f>IF(AND(F153="Race",NOT(ISBLANK(E153))),VLOOKUP(E153,Race!A$1:B$9,2,),"")</f>
        <v/>
      </c>
      <c r="AM153" t="str">
        <f t="shared" si="156"/>
        <v xml:space="preserve">  0</v>
      </c>
      <c r="AN153" t="str">
        <f t="shared" si="157"/>
        <v xml:space="preserve">["SUBTYPE"] =   0; </v>
      </c>
      <c r="AO153" t="str">
        <f>IF(NOT(ISBLANK(G153)),VLOOKUP(G153,Type!D$2:E$6,2,FALSE),"")</f>
        <v/>
      </c>
      <c r="AP153" t="str">
        <f t="shared" si="158"/>
        <v xml:space="preserve">            </v>
      </c>
      <c r="AQ153" t="str">
        <f t="shared" si="159"/>
        <v xml:space="preserve">                      </v>
      </c>
      <c r="AR153" t="str">
        <f t="shared" si="160"/>
        <v/>
      </c>
      <c r="AS153" t="str">
        <f t="shared" si="161"/>
        <v>0</v>
      </c>
      <c r="AT153" t="str">
        <f t="shared" si="162"/>
        <v xml:space="preserve">["VXP"] =    0; </v>
      </c>
      <c r="AU153" t="str">
        <f t="shared" si="163"/>
        <v>0</v>
      </c>
      <c r="AV153" t="str">
        <f t="shared" si="164"/>
        <v xml:space="preserve">["LP"] =  0; </v>
      </c>
      <c r="AW153" t="str">
        <f t="shared" si="165"/>
        <v>0</v>
      </c>
      <c r="AX153" t="str">
        <f t="shared" si="166"/>
        <v xml:space="preserve">["REP"] =     0; </v>
      </c>
      <c r="AY153">
        <f>IF(LEN(P153)&gt;0,VLOOKUP(P153,Faction!A$2:B$77,2,FALSE),1)</f>
        <v>1</v>
      </c>
      <c r="AZ153" t="str">
        <f t="shared" si="167"/>
        <v xml:space="preserve">["FACTION"] =  1; </v>
      </c>
      <c r="BA153" t="str">
        <f t="shared" si="168"/>
        <v xml:space="preserve">["TIER"] = 0; </v>
      </c>
      <c r="BB153" t="str">
        <f t="shared" si="169"/>
        <v xml:space="preserve">                     </v>
      </c>
      <c r="BC153" t="str">
        <f t="shared" si="170"/>
        <v xml:space="preserve">                  </v>
      </c>
      <c r="BD153" t="str">
        <f t="shared" si="171"/>
        <v xml:space="preserve">["NAME"] = { ["EN"] = "Harvest Festival"; }; </v>
      </c>
      <c r="BE153" t="str">
        <f t="shared" si="172"/>
        <v/>
      </c>
      <c r="BF153" t="str">
        <f t="shared" si="173"/>
        <v/>
      </c>
      <c r="BG153" t="str">
        <f t="shared" si="174"/>
        <v/>
      </c>
      <c r="BH153" t="str">
        <f t="shared" si="175"/>
        <v/>
      </c>
      <c r="BI153" t="str">
        <f t="shared" si="176"/>
        <v/>
      </c>
      <c r="BJ153" t="str">
        <f t="shared" si="177"/>
        <v>};</v>
      </c>
    </row>
    <row r="154" spans="1:62" x14ac:dyDescent="0.25">
      <c r="A154">
        <v>1879217542</v>
      </c>
      <c r="B154">
        <v>124</v>
      </c>
      <c r="C154" t="s">
        <v>824</v>
      </c>
      <c r="D154" t="s">
        <v>24</v>
      </c>
      <c r="E154" t="s">
        <v>889</v>
      </c>
      <c r="Q154" t="s">
        <v>951</v>
      </c>
      <c r="R154" t="s">
        <v>890</v>
      </c>
      <c r="X154" t="str">
        <f t="shared" si="146"/>
        <v>[153] = {["ID"] = 1879217542; }; -- Consume Consumables -- Specimen Jars: Gross Bugs (Harvest Festival)</v>
      </c>
      <c r="Y154" s="1" t="str">
        <f t="shared" si="145"/>
        <v>[153] = {["ID"] = 1879217542; ["SAVE_INDEX"] = 124; ["TYPE"] = 12;                       ["SUBTYPE"] =   0;                                   ["VXP"] =    0; ["LP"] =  0; ["REP"] =     0; ["FACTION"] =  1; ["TIER"] = 0;                                        ["NAME"] = { ["EN"] = "Consume Consumables -- Specimen Jars: Gross Bugs"; }; ["LORE"] = { ["EN"] = "Specimen jars: gross bugs can be purchased during the Fall Festival. You should use specimen jars: gross bugs many times to accomplish this deed."; }; ["SUMMARY"] = { ["EN"] = "Use specimen jars: gross bugs 300 times"; }; };</v>
      </c>
      <c r="Z154">
        <f t="shared" si="152"/>
        <v>153</v>
      </c>
      <c r="AA154" t="str">
        <f t="shared" si="147"/>
        <v>[153] = {</v>
      </c>
      <c r="AB154" t="str">
        <f t="shared" si="148"/>
        <v xml:space="preserve">["ID"] = 1879217542; </v>
      </c>
      <c r="AC154" t="str">
        <f t="shared" si="149"/>
        <v xml:space="preserve">["ID"] = 1879217542; </v>
      </c>
      <c r="AD154" t="str">
        <f t="shared" si="150"/>
        <v/>
      </c>
      <c r="AE154" t="str">
        <f t="shared" si="151"/>
        <v xml:space="preserve"> (Harvest Festival)</v>
      </c>
      <c r="AF154" s="1" t="str">
        <f t="shared" si="153"/>
        <v xml:space="preserve">["SAVE_INDEX"] = 124; </v>
      </c>
      <c r="AG154">
        <f>VLOOKUP(D154,Type!A$2:B$16,2,FALSE)</f>
        <v>12</v>
      </c>
      <c r="AH154" t="str">
        <f t="shared" si="154"/>
        <v xml:space="preserve">["TYPE"] = 12; </v>
      </c>
      <c r="AI154" t="str">
        <f t="shared" si="155"/>
        <v xml:space="preserve">                      </v>
      </c>
      <c r="AJ154" t="str">
        <f>IF(AND(F154="Class",NOT(ISBLANK(E154))),VLOOKUP(E154,Class!A$1:B$12,2,FALSE),"")</f>
        <v/>
      </c>
      <c r="AK154" t="str">
        <f>IF(AND(F154="Vocation",NOT(ISBLANK(E154))),VLOOKUP(E154,Vocation!A$1:B$8,2,FALSE),"")</f>
        <v/>
      </c>
      <c r="AL154" t="str">
        <f>IF(AND(F154="Race",NOT(ISBLANK(E154))),VLOOKUP(E154,Race!A$1:B$9,2,),"")</f>
        <v/>
      </c>
      <c r="AM154" t="str">
        <f t="shared" si="156"/>
        <v xml:space="preserve">  0</v>
      </c>
      <c r="AN154" t="str">
        <f t="shared" si="157"/>
        <v xml:space="preserve">["SUBTYPE"] =   0; </v>
      </c>
      <c r="AO154" t="str">
        <f>IF(NOT(ISBLANK(G154)),VLOOKUP(G154,Type!D$2:E$6,2,FALSE),"")</f>
        <v/>
      </c>
      <c r="AP154" t="str">
        <f t="shared" si="158"/>
        <v xml:space="preserve">            </v>
      </c>
      <c r="AQ154" t="str">
        <f t="shared" si="159"/>
        <v xml:space="preserve">                      </v>
      </c>
      <c r="AR154" t="str">
        <f t="shared" si="160"/>
        <v/>
      </c>
      <c r="AS154" t="str">
        <f t="shared" si="161"/>
        <v>0</v>
      </c>
      <c r="AT154" t="str">
        <f t="shared" si="162"/>
        <v xml:space="preserve">["VXP"] =    0; </v>
      </c>
      <c r="AU154" t="str">
        <f t="shared" si="163"/>
        <v>0</v>
      </c>
      <c r="AV154" t="str">
        <f t="shared" si="164"/>
        <v xml:space="preserve">["LP"] =  0; </v>
      </c>
      <c r="AW154" t="str">
        <f t="shared" si="165"/>
        <v>0</v>
      </c>
      <c r="AX154" t="str">
        <f t="shared" si="166"/>
        <v xml:space="preserve">["REP"] =     0; </v>
      </c>
      <c r="AY154">
        <f>IF(LEN(P154)&gt;0,VLOOKUP(P154,Faction!A$2:B$77,2,FALSE),1)</f>
        <v>1</v>
      </c>
      <c r="AZ154" t="str">
        <f t="shared" si="167"/>
        <v xml:space="preserve">["FACTION"] =  1; </v>
      </c>
      <c r="BA154" t="str">
        <f t="shared" si="168"/>
        <v xml:space="preserve">["TIER"] = 0; </v>
      </c>
      <c r="BB154" t="str">
        <f t="shared" si="169"/>
        <v xml:space="preserve">                     </v>
      </c>
      <c r="BC154" t="str">
        <f t="shared" si="170"/>
        <v xml:space="preserve">                  </v>
      </c>
      <c r="BD154" t="str">
        <f t="shared" si="171"/>
        <v xml:space="preserve">["NAME"] = { ["EN"] = "Consume Consumables -- Specimen Jars: Gross Bugs"; }; </v>
      </c>
      <c r="BE154" t="str">
        <f t="shared" si="172"/>
        <v xml:space="preserve">["LORE"] = { ["EN"] = "Specimen jars: gross bugs can be purchased during the Fall Festival. You should use specimen jars: gross bugs many times to accomplish this deed."; }; </v>
      </c>
      <c r="BF154" t="str">
        <f t="shared" si="173"/>
        <v xml:space="preserve">["SUMMARY"] = { ["EN"] = "Use specimen jars: gross bugs 300 times"; }; </v>
      </c>
      <c r="BG154" t="str">
        <f t="shared" si="174"/>
        <v/>
      </c>
      <c r="BH154" t="str">
        <f t="shared" si="175"/>
        <v/>
      </c>
      <c r="BI154" t="str">
        <f t="shared" si="176"/>
        <v/>
      </c>
      <c r="BJ154" t="str">
        <f t="shared" si="177"/>
        <v>};</v>
      </c>
    </row>
    <row r="155" spans="1:62" x14ac:dyDescent="0.25">
      <c r="A155">
        <v>1879217541</v>
      </c>
      <c r="B155">
        <v>125</v>
      </c>
      <c r="C155" t="s">
        <v>891</v>
      </c>
      <c r="D155" t="s">
        <v>24</v>
      </c>
      <c r="E155" t="s">
        <v>889</v>
      </c>
      <c r="Q155" t="s">
        <v>952</v>
      </c>
      <c r="R155" t="s">
        <v>892</v>
      </c>
      <c r="X155" t="str">
        <f t="shared" si="146"/>
        <v>[154] = {["ID"] = 1879217541; }; -- Consume Consumables: Applications of 'Coveritol' (Harvest Festival)</v>
      </c>
      <c r="Y155" s="1" t="str">
        <f t="shared" si="145"/>
        <v>[154] = {["ID"] = 1879217541; ["SAVE_INDEX"] = 125; ["TYPE"] = 12;                       ["SUBTYPE"] =   0;                                   ["VXP"] =    0; ["LP"] =  0; ["REP"] =     0; ["FACTION"] =  1; ["TIER"] = 0;                                        ["NAME"] = { ["EN"] = "Consume Consumables: Applications of 'Coveritol'"; }; ["LORE"] = { ["EN"] = "Applications of 'Coveritol' can be purchased during the Fall Festival. You should use Applications of 'Coveritol' many times to accomplish this deed."; }; ["SUMMARY"] = { ["EN"] = "Use applications of 'Coveritol' 300 times"; }; };</v>
      </c>
      <c r="Z155">
        <f t="shared" si="152"/>
        <v>154</v>
      </c>
      <c r="AA155" t="str">
        <f t="shared" si="147"/>
        <v>[154] = {</v>
      </c>
      <c r="AB155" t="str">
        <f t="shared" si="148"/>
        <v xml:space="preserve">["ID"] = 1879217541; </v>
      </c>
      <c r="AC155" t="str">
        <f t="shared" si="149"/>
        <v xml:space="preserve">["ID"] = 1879217541; </v>
      </c>
      <c r="AD155" t="str">
        <f t="shared" si="150"/>
        <v/>
      </c>
      <c r="AE155" t="str">
        <f t="shared" si="151"/>
        <v xml:space="preserve"> (Harvest Festival)</v>
      </c>
      <c r="AF155" s="1" t="str">
        <f t="shared" si="153"/>
        <v xml:space="preserve">["SAVE_INDEX"] = 125; </v>
      </c>
      <c r="AG155">
        <f>VLOOKUP(D155,Type!A$2:B$16,2,FALSE)</f>
        <v>12</v>
      </c>
      <c r="AH155" t="str">
        <f t="shared" si="154"/>
        <v xml:space="preserve">["TYPE"] = 12; </v>
      </c>
      <c r="AI155" t="str">
        <f t="shared" si="155"/>
        <v xml:space="preserve">                      </v>
      </c>
      <c r="AJ155" t="str">
        <f>IF(AND(F155="Class",NOT(ISBLANK(E155))),VLOOKUP(E155,Class!A$1:B$12,2,FALSE),"")</f>
        <v/>
      </c>
      <c r="AK155" t="str">
        <f>IF(AND(F155="Vocation",NOT(ISBLANK(E155))),VLOOKUP(E155,Vocation!A$1:B$8,2,FALSE),"")</f>
        <v/>
      </c>
      <c r="AL155" t="str">
        <f>IF(AND(F155="Race",NOT(ISBLANK(E155))),VLOOKUP(E155,Race!A$1:B$9,2,),"")</f>
        <v/>
      </c>
      <c r="AM155" t="str">
        <f t="shared" si="156"/>
        <v xml:space="preserve">  0</v>
      </c>
      <c r="AN155" t="str">
        <f t="shared" si="157"/>
        <v xml:space="preserve">["SUBTYPE"] =   0; </v>
      </c>
      <c r="AO155" t="str">
        <f>IF(NOT(ISBLANK(G155)),VLOOKUP(G155,Type!D$2:E$6,2,FALSE),"")</f>
        <v/>
      </c>
      <c r="AP155" t="str">
        <f t="shared" si="158"/>
        <v xml:space="preserve">            </v>
      </c>
      <c r="AQ155" t="str">
        <f t="shared" si="159"/>
        <v xml:space="preserve">                      </v>
      </c>
      <c r="AR155" t="str">
        <f t="shared" si="160"/>
        <v/>
      </c>
      <c r="AS155" t="str">
        <f t="shared" si="161"/>
        <v>0</v>
      </c>
      <c r="AT155" t="str">
        <f t="shared" si="162"/>
        <v xml:space="preserve">["VXP"] =    0; </v>
      </c>
      <c r="AU155" t="str">
        <f t="shared" si="163"/>
        <v>0</v>
      </c>
      <c r="AV155" t="str">
        <f t="shared" si="164"/>
        <v xml:space="preserve">["LP"] =  0; </v>
      </c>
      <c r="AW155" t="str">
        <f t="shared" si="165"/>
        <v>0</v>
      </c>
      <c r="AX155" t="str">
        <f t="shared" si="166"/>
        <v xml:space="preserve">["REP"] =     0; </v>
      </c>
      <c r="AY155">
        <f>IF(LEN(P155)&gt;0,VLOOKUP(P155,Faction!A$2:B$77,2,FALSE),1)</f>
        <v>1</v>
      </c>
      <c r="AZ155" t="str">
        <f t="shared" si="167"/>
        <v xml:space="preserve">["FACTION"] =  1; </v>
      </c>
      <c r="BA155" t="str">
        <f t="shared" si="168"/>
        <v xml:space="preserve">["TIER"] = 0; </v>
      </c>
      <c r="BB155" t="str">
        <f t="shared" si="169"/>
        <v xml:space="preserve">                     </v>
      </c>
      <c r="BC155" t="str">
        <f t="shared" si="170"/>
        <v xml:space="preserve">                  </v>
      </c>
      <c r="BD155" t="str">
        <f t="shared" si="171"/>
        <v xml:space="preserve">["NAME"] = { ["EN"] = "Consume Consumables: Applications of 'Coveritol'"; }; </v>
      </c>
      <c r="BE155" t="str">
        <f t="shared" si="172"/>
        <v xml:space="preserve">["LORE"] = { ["EN"] = "Applications of 'Coveritol' can be purchased during the Fall Festival. You should use Applications of 'Coveritol' many times to accomplish this deed."; }; </v>
      </c>
      <c r="BF155" t="str">
        <f t="shared" si="173"/>
        <v xml:space="preserve">["SUMMARY"] = { ["EN"] = "Use applications of 'Coveritol' 300 times"; }; </v>
      </c>
      <c r="BG155" t="str">
        <f t="shared" si="174"/>
        <v/>
      </c>
      <c r="BH155" t="str">
        <f t="shared" si="175"/>
        <v/>
      </c>
      <c r="BI155" t="str">
        <f t="shared" si="176"/>
        <v/>
      </c>
      <c r="BJ155" t="str">
        <f t="shared" si="177"/>
        <v>};</v>
      </c>
    </row>
    <row r="156" spans="1:62" x14ac:dyDescent="0.25">
      <c r="A156">
        <v>1879217537</v>
      </c>
      <c r="B156">
        <v>126</v>
      </c>
      <c r="C156" t="s">
        <v>825</v>
      </c>
      <c r="D156" t="s">
        <v>24</v>
      </c>
      <c r="E156" t="s">
        <v>889</v>
      </c>
      <c r="Q156" t="s">
        <v>954</v>
      </c>
      <c r="R156" t="s">
        <v>953</v>
      </c>
      <c r="X156" t="str">
        <f t="shared" si="146"/>
        <v>[155] = {["ID"] = 1879217537; }; -- Consume Consumables: Black Silk Gloves (Harvest Festival)</v>
      </c>
      <c r="Y156" s="1" t="str">
        <f t="shared" si="145"/>
        <v>[155] = {["ID"] = 1879217537; ["SAVE_INDEX"] = 126; ["TYPE"] = 12;                       ["SUBTYPE"] =   0;                                   ["VXP"] =    0; ["LP"] =  0; ["REP"] =     0; ["FACTION"] =  1; ["TIER"] = 0;                                        ["NAME"] = { ["EN"] = "Consume Consumables: Black Silk Gloves"; }; ["LORE"] = { ["EN"] = "Black silk gloves can be purchased during the Fall Festival. You should use black silk gloves many times to accomplish this deed."; }; ["SUMMARY"] = { ["EN"] = "Use black silk gloves 300 times"; }; };</v>
      </c>
      <c r="Z156">
        <f t="shared" si="152"/>
        <v>155</v>
      </c>
      <c r="AA156" t="str">
        <f t="shared" si="147"/>
        <v>[155] = {</v>
      </c>
      <c r="AB156" t="str">
        <f t="shared" si="148"/>
        <v xml:space="preserve">["ID"] = 1879217537; </v>
      </c>
      <c r="AC156" t="str">
        <f t="shared" si="149"/>
        <v xml:space="preserve">["ID"] = 1879217537; </v>
      </c>
      <c r="AD156" t="str">
        <f t="shared" si="150"/>
        <v/>
      </c>
      <c r="AE156" t="str">
        <f t="shared" si="151"/>
        <v xml:space="preserve"> (Harvest Festival)</v>
      </c>
      <c r="AF156" s="1" t="str">
        <f t="shared" si="153"/>
        <v xml:space="preserve">["SAVE_INDEX"] = 126; </v>
      </c>
      <c r="AG156">
        <f>VLOOKUP(D156,Type!A$2:B$16,2,FALSE)</f>
        <v>12</v>
      </c>
      <c r="AH156" t="str">
        <f t="shared" si="154"/>
        <v xml:space="preserve">["TYPE"] = 12; </v>
      </c>
      <c r="AI156" t="str">
        <f t="shared" si="155"/>
        <v xml:space="preserve">                      </v>
      </c>
      <c r="AJ156" t="str">
        <f>IF(AND(F156="Class",NOT(ISBLANK(E156))),VLOOKUP(E156,Class!A$1:B$12,2,FALSE),"")</f>
        <v/>
      </c>
      <c r="AK156" t="str">
        <f>IF(AND(F156="Vocation",NOT(ISBLANK(E156))),VLOOKUP(E156,Vocation!A$1:B$8,2,FALSE),"")</f>
        <v/>
      </c>
      <c r="AL156" t="str">
        <f>IF(AND(F156="Race",NOT(ISBLANK(E156))),VLOOKUP(E156,Race!A$1:B$9,2,),"")</f>
        <v/>
      </c>
      <c r="AM156" t="str">
        <f t="shared" si="156"/>
        <v xml:space="preserve">  0</v>
      </c>
      <c r="AN156" t="str">
        <f t="shared" si="157"/>
        <v xml:space="preserve">["SUBTYPE"] =   0; </v>
      </c>
      <c r="AO156" t="str">
        <f>IF(NOT(ISBLANK(G156)),VLOOKUP(G156,Type!D$2:E$6,2,FALSE),"")</f>
        <v/>
      </c>
      <c r="AP156" t="str">
        <f t="shared" si="158"/>
        <v xml:space="preserve">            </v>
      </c>
      <c r="AQ156" t="str">
        <f t="shared" si="159"/>
        <v xml:space="preserve">                      </v>
      </c>
      <c r="AR156" t="str">
        <f t="shared" si="160"/>
        <v/>
      </c>
      <c r="AS156" t="str">
        <f t="shared" si="161"/>
        <v>0</v>
      </c>
      <c r="AT156" t="str">
        <f t="shared" si="162"/>
        <v xml:space="preserve">["VXP"] =    0; </v>
      </c>
      <c r="AU156" t="str">
        <f t="shared" si="163"/>
        <v>0</v>
      </c>
      <c r="AV156" t="str">
        <f t="shared" si="164"/>
        <v xml:space="preserve">["LP"] =  0; </v>
      </c>
      <c r="AW156" t="str">
        <f t="shared" si="165"/>
        <v>0</v>
      </c>
      <c r="AX156" t="str">
        <f t="shared" si="166"/>
        <v xml:space="preserve">["REP"] =     0; </v>
      </c>
      <c r="AY156">
        <f>IF(LEN(P156)&gt;0,VLOOKUP(P156,Faction!A$2:B$77,2,FALSE),1)</f>
        <v>1</v>
      </c>
      <c r="AZ156" t="str">
        <f t="shared" si="167"/>
        <v xml:space="preserve">["FACTION"] =  1; </v>
      </c>
      <c r="BA156" t="str">
        <f t="shared" si="168"/>
        <v xml:space="preserve">["TIER"] = 0; </v>
      </c>
      <c r="BB156" t="str">
        <f t="shared" si="169"/>
        <v xml:space="preserve">                     </v>
      </c>
      <c r="BC156" t="str">
        <f t="shared" si="170"/>
        <v xml:space="preserve">                  </v>
      </c>
      <c r="BD156" t="str">
        <f t="shared" si="171"/>
        <v xml:space="preserve">["NAME"] = { ["EN"] = "Consume Consumables: Black Silk Gloves"; }; </v>
      </c>
      <c r="BE156" t="str">
        <f t="shared" si="172"/>
        <v xml:space="preserve">["LORE"] = { ["EN"] = "Black silk gloves can be purchased during the Fall Festival. You should use black silk gloves many times to accomplish this deed."; }; </v>
      </c>
      <c r="BF156" t="str">
        <f t="shared" si="173"/>
        <v xml:space="preserve">["SUMMARY"] = { ["EN"] = "Use black silk gloves 300 times"; }; </v>
      </c>
      <c r="BG156" t="str">
        <f t="shared" si="174"/>
        <v/>
      </c>
      <c r="BH156" t="str">
        <f t="shared" si="175"/>
        <v/>
      </c>
      <c r="BI156" t="str">
        <f t="shared" si="176"/>
        <v/>
      </c>
      <c r="BJ156" t="str">
        <f t="shared" si="177"/>
        <v>};</v>
      </c>
    </row>
    <row r="157" spans="1:62" x14ac:dyDescent="0.25">
      <c r="A157">
        <v>1879217540</v>
      </c>
      <c r="B157">
        <v>127</v>
      </c>
      <c r="C157" t="s">
        <v>826</v>
      </c>
      <c r="D157" t="s">
        <v>24</v>
      </c>
      <c r="E157" t="s">
        <v>889</v>
      </c>
      <c r="Q157" t="s">
        <v>956</v>
      </c>
      <c r="R157" t="s">
        <v>955</v>
      </c>
      <c r="X157" t="str">
        <f t="shared" si="146"/>
        <v>[156] = {["ID"] = 1879217540; }; -- Consume Consumables: Buckets of Fear (Harvest Festival)</v>
      </c>
      <c r="Y157" s="1" t="str">
        <f t="shared" si="145"/>
        <v>[156] = {["ID"] = 1879217540; ["SAVE_INDEX"] = 127; ["TYPE"] = 12;                       ["SUBTYPE"] =   0;                                   ["VXP"] =    0; ["LP"] =  0; ["REP"] =     0; ["FACTION"] =  1; ["TIER"] = 0;                                        ["NAME"] = { ["EN"] = "Consume Consumables: Buckets of Fear"; }; ["LORE"] = { ["EN"] = "Buckets of fear can be purchased during the Fall Festival. You should use buckets of fear many times to accomplish this deed."; }; ["SUMMARY"] = { ["EN"] = "Use buckets of fear 300 times."; }; };</v>
      </c>
      <c r="Z157">
        <f t="shared" si="152"/>
        <v>156</v>
      </c>
      <c r="AA157" t="str">
        <f t="shared" si="147"/>
        <v>[156] = {</v>
      </c>
      <c r="AB157" t="str">
        <f t="shared" si="148"/>
        <v xml:space="preserve">["ID"] = 1879217540; </v>
      </c>
      <c r="AC157" t="str">
        <f t="shared" si="149"/>
        <v xml:space="preserve">["ID"] = 1879217540; </v>
      </c>
      <c r="AD157" t="str">
        <f t="shared" si="150"/>
        <v/>
      </c>
      <c r="AE157" t="str">
        <f t="shared" si="151"/>
        <v xml:space="preserve"> (Harvest Festival)</v>
      </c>
      <c r="AF157" s="1" t="str">
        <f t="shared" si="153"/>
        <v xml:space="preserve">["SAVE_INDEX"] = 127; </v>
      </c>
      <c r="AG157">
        <f>VLOOKUP(D157,Type!A$2:B$16,2,FALSE)</f>
        <v>12</v>
      </c>
      <c r="AH157" t="str">
        <f t="shared" si="154"/>
        <v xml:space="preserve">["TYPE"] = 12; </v>
      </c>
      <c r="AI157" t="str">
        <f t="shared" si="155"/>
        <v xml:space="preserve">                      </v>
      </c>
      <c r="AJ157" t="str">
        <f>IF(AND(F157="Class",NOT(ISBLANK(E157))),VLOOKUP(E157,Class!A$1:B$12,2,FALSE),"")</f>
        <v/>
      </c>
      <c r="AK157" t="str">
        <f>IF(AND(F157="Vocation",NOT(ISBLANK(E157))),VLOOKUP(E157,Vocation!A$1:B$8,2,FALSE),"")</f>
        <v/>
      </c>
      <c r="AL157" t="str">
        <f>IF(AND(F157="Race",NOT(ISBLANK(E157))),VLOOKUP(E157,Race!A$1:B$9,2,),"")</f>
        <v/>
      </c>
      <c r="AM157" t="str">
        <f t="shared" si="156"/>
        <v xml:space="preserve">  0</v>
      </c>
      <c r="AN157" t="str">
        <f t="shared" si="157"/>
        <v xml:space="preserve">["SUBTYPE"] =   0; </v>
      </c>
      <c r="AO157" t="str">
        <f>IF(NOT(ISBLANK(G157)),VLOOKUP(G157,Type!D$2:E$6,2,FALSE),"")</f>
        <v/>
      </c>
      <c r="AP157" t="str">
        <f t="shared" si="158"/>
        <v xml:space="preserve">            </v>
      </c>
      <c r="AQ157" t="str">
        <f t="shared" si="159"/>
        <v xml:space="preserve">                      </v>
      </c>
      <c r="AR157" t="str">
        <f t="shared" si="160"/>
        <v/>
      </c>
      <c r="AS157" t="str">
        <f t="shared" si="161"/>
        <v>0</v>
      </c>
      <c r="AT157" t="str">
        <f t="shared" si="162"/>
        <v xml:space="preserve">["VXP"] =    0; </v>
      </c>
      <c r="AU157" t="str">
        <f t="shared" si="163"/>
        <v>0</v>
      </c>
      <c r="AV157" t="str">
        <f t="shared" si="164"/>
        <v xml:space="preserve">["LP"] =  0; </v>
      </c>
      <c r="AW157" t="str">
        <f t="shared" si="165"/>
        <v>0</v>
      </c>
      <c r="AX157" t="str">
        <f t="shared" si="166"/>
        <v xml:space="preserve">["REP"] =     0; </v>
      </c>
      <c r="AY157">
        <f>IF(LEN(P157)&gt;0,VLOOKUP(P157,Faction!A$2:B$77,2,FALSE),1)</f>
        <v>1</v>
      </c>
      <c r="AZ157" t="str">
        <f t="shared" si="167"/>
        <v xml:space="preserve">["FACTION"] =  1; </v>
      </c>
      <c r="BA157" t="str">
        <f t="shared" si="168"/>
        <v xml:space="preserve">["TIER"] = 0; </v>
      </c>
      <c r="BB157" t="str">
        <f t="shared" si="169"/>
        <v xml:space="preserve">                     </v>
      </c>
      <c r="BC157" t="str">
        <f t="shared" si="170"/>
        <v xml:space="preserve">                  </v>
      </c>
      <c r="BD157" t="str">
        <f t="shared" si="171"/>
        <v xml:space="preserve">["NAME"] = { ["EN"] = "Consume Consumables: Buckets of Fear"; }; </v>
      </c>
      <c r="BE157" t="str">
        <f t="shared" si="172"/>
        <v xml:space="preserve">["LORE"] = { ["EN"] = "Buckets of fear can be purchased during the Fall Festival. You should use buckets of fear many times to accomplish this deed."; }; </v>
      </c>
      <c r="BF157" t="str">
        <f t="shared" si="173"/>
        <v xml:space="preserve">["SUMMARY"] = { ["EN"] = "Use buckets of fear 300 times."; }; </v>
      </c>
      <c r="BG157" t="str">
        <f t="shared" si="174"/>
        <v/>
      </c>
      <c r="BH157" t="str">
        <f t="shared" si="175"/>
        <v/>
      </c>
      <c r="BI157" t="str">
        <f t="shared" si="176"/>
        <v/>
      </c>
      <c r="BJ157" t="str">
        <f t="shared" si="177"/>
        <v>};</v>
      </c>
    </row>
    <row r="158" spans="1:62" x14ac:dyDescent="0.25">
      <c r="A158">
        <v>1879217538</v>
      </c>
      <c r="B158">
        <v>128</v>
      </c>
      <c r="C158" t="s">
        <v>827</v>
      </c>
      <c r="D158" t="s">
        <v>24</v>
      </c>
      <c r="E158" t="s">
        <v>889</v>
      </c>
      <c r="Q158" t="s">
        <v>958</v>
      </c>
      <c r="R158" t="s">
        <v>957</v>
      </c>
      <c r="X158" t="str">
        <f t="shared" si="146"/>
        <v>[157] = {["ID"] = 1879217538; }; -- Consume Consumables: Candles and Mirrors (Harvest Festival)</v>
      </c>
      <c r="Y158" s="1" t="str">
        <f t="shared" si="145"/>
        <v>[157] = {["ID"] = 1879217538; ["SAVE_INDEX"] = 128; ["TYPE"] = 12;                       ["SUBTYPE"] =   0;                                   ["VXP"] =    0; ["LP"] =  0; ["REP"] =     0; ["FACTION"] =  1; ["TIER"] = 0;                                        ["NAME"] = { ["EN"] = "Consume Consumables: Candles and Mirrors"; }; ["LORE"] = { ["EN"] = "Candles and mirrors can be purchased during the Fall Festival. You should use candles and mirrors many times to accomplish this deed."; }; ["SUMMARY"] = { ["EN"] = "Use candles and mirrors 300 times."; }; };</v>
      </c>
      <c r="Z158">
        <f t="shared" si="152"/>
        <v>157</v>
      </c>
      <c r="AA158" t="str">
        <f t="shared" si="147"/>
        <v>[157] = {</v>
      </c>
      <c r="AB158" t="str">
        <f t="shared" si="148"/>
        <v xml:space="preserve">["ID"] = 1879217538; </v>
      </c>
      <c r="AC158" t="str">
        <f t="shared" si="149"/>
        <v xml:space="preserve">["ID"] = 1879217538; </v>
      </c>
      <c r="AD158" t="str">
        <f t="shared" si="150"/>
        <v/>
      </c>
      <c r="AE158" t="str">
        <f t="shared" si="151"/>
        <v xml:space="preserve"> (Harvest Festival)</v>
      </c>
      <c r="AF158" s="1" t="str">
        <f t="shared" si="153"/>
        <v xml:space="preserve">["SAVE_INDEX"] = 128; </v>
      </c>
      <c r="AG158">
        <f>VLOOKUP(D158,Type!A$2:B$16,2,FALSE)</f>
        <v>12</v>
      </c>
      <c r="AH158" t="str">
        <f t="shared" si="154"/>
        <v xml:space="preserve">["TYPE"] = 12; </v>
      </c>
      <c r="AI158" t="str">
        <f t="shared" si="155"/>
        <v xml:space="preserve">                      </v>
      </c>
      <c r="AJ158" t="str">
        <f>IF(AND(F158="Class",NOT(ISBLANK(E158))),VLOOKUP(E158,Class!A$1:B$12,2,FALSE),"")</f>
        <v/>
      </c>
      <c r="AK158" t="str">
        <f>IF(AND(F158="Vocation",NOT(ISBLANK(E158))),VLOOKUP(E158,Vocation!A$1:B$8,2,FALSE),"")</f>
        <v/>
      </c>
      <c r="AL158" t="str">
        <f>IF(AND(F158="Race",NOT(ISBLANK(E158))),VLOOKUP(E158,Race!A$1:B$9,2,),"")</f>
        <v/>
      </c>
      <c r="AM158" t="str">
        <f t="shared" si="156"/>
        <v xml:space="preserve">  0</v>
      </c>
      <c r="AN158" t="str">
        <f t="shared" si="157"/>
        <v xml:space="preserve">["SUBTYPE"] =   0; </v>
      </c>
      <c r="AO158" t="str">
        <f>IF(NOT(ISBLANK(G158)),VLOOKUP(G158,Type!D$2:E$6,2,FALSE),"")</f>
        <v/>
      </c>
      <c r="AP158" t="str">
        <f t="shared" si="158"/>
        <v xml:space="preserve">            </v>
      </c>
      <c r="AQ158" t="str">
        <f t="shared" si="159"/>
        <v xml:space="preserve">                      </v>
      </c>
      <c r="AR158" t="str">
        <f t="shared" si="160"/>
        <v/>
      </c>
      <c r="AS158" t="str">
        <f t="shared" si="161"/>
        <v>0</v>
      </c>
      <c r="AT158" t="str">
        <f t="shared" si="162"/>
        <v xml:space="preserve">["VXP"] =    0; </v>
      </c>
      <c r="AU158" t="str">
        <f t="shared" si="163"/>
        <v>0</v>
      </c>
      <c r="AV158" t="str">
        <f t="shared" si="164"/>
        <v xml:space="preserve">["LP"] =  0; </v>
      </c>
      <c r="AW158" t="str">
        <f t="shared" si="165"/>
        <v>0</v>
      </c>
      <c r="AX158" t="str">
        <f t="shared" si="166"/>
        <v xml:space="preserve">["REP"] =     0; </v>
      </c>
      <c r="AY158">
        <f>IF(LEN(P158)&gt;0,VLOOKUP(P158,Faction!A$2:B$77,2,FALSE),1)</f>
        <v>1</v>
      </c>
      <c r="AZ158" t="str">
        <f t="shared" si="167"/>
        <v xml:space="preserve">["FACTION"] =  1; </v>
      </c>
      <c r="BA158" t="str">
        <f t="shared" si="168"/>
        <v xml:space="preserve">["TIER"] = 0; </v>
      </c>
      <c r="BB158" t="str">
        <f t="shared" si="169"/>
        <v xml:space="preserve">                     </v>
      </c>
      <c r="BC158" t="str">
        <f t="shared" si="170"/>
        <v xml:space="preserve">                  </v>
      </c>
      <c r="BD158" t="str">
        <f t="shared" si="171"/>
        <v xml:space="preserve">["NAME"] = { ["EN"] = "Consume Consumables: Candles and Mirrors"; }; </v>
      </c>
      <c r="BE158" t="str">
        <f t="shared" si="172"/>
        <v xml:space="preserve">["LORE"] = { ["EN"] = "Candles and mirrors can be purchased during the Fall Festival. You should use candles and mirrors many times to accomplish this deed."; }; </v>
      </c>
      <c r="BF158" t="str">
        <f t="shared" si="173"/>
        <v xml:space="preserve">["SUMMARY"] = { ["EN"] = "Use candles and mirrors 300 times."; }; </v>
      </c>
      <c r="BG158" t="str">
        <f t="shared" si="174"/>
        <v/>
      </c>
      <c r="BH158" t="str">
        <f t="shared" si="175"/>
        <v/>
      </c>
      <c r="BI158" t="str">
        <f t="shared" si="176"/>
        <v/>
      </c>
      <c r="BJ158" t="str">
        <f t="shared" si="177"/>
        <v>};</v>
      </c>
    </row>
    <row r="159" spans="1:62" x14ac:dyDescent="0.25">
      <c r="A159">
        <v>1879217539</v>
      </c>
      <c r="B159">
        <v>129</v>
      </c>
      <c r="C159" t="s">
        <v>836</v>
      </c>
      <c r="D159" t="s">
        <v>24</v>
      </c>
      <c r="E159" t="s">
        <v>889</v>
      </c>
      <c r="Q159" t="s">
        <v>978</v>
      </c>
      <c r="R159" t="s">
        <v>977</v>
      </c>
      <c r="X159" t="str">
        <f t="shared" si="146"/>
        <v>[158] = {["ID"] = 1879217539; }; -- Consume Consumables: Potent Bird-seed (Harvest Festival)</v>
      </c>
      <c r="Y159" s="1" t="str">
        <f t="shared" si="145"/>
        <v>[158] = {["ID"] = 1879217539; ["SAVE_INDEX"] = 129; ["TYPE"] = 12;                       ["SUBTYPE"] =   0;                                   ["VXP"] =    0; ["LP"] =  0; ["REP"] =     0; ["FACTION"] =  1; ["TIER"] = 0;                                        ["NAME"] = { ["EN"] = "Consume Consumables: Potent Bird-seed"; }; ["LORE"] = { ["EN"] = "Potent bird-seed can be purchased during the Fall Festival. You should use potent bird-seed many times to accomplish this deed."; }; ["SUMMARY"] = { ["EN"] = "Use potent bird-seed 300 times."; }; };</v>
      </c>
      <c r="Z159">
        <f t="shared" si="152"/>
        <v>158</v>
      </c>
      <c r="AA159" t="str">
        <f t="shared" si="147"/>
        <v>[158] = {</v>
      </c>
      <c r="AB159" t="str">
        <f t="shared" si="148"/>
        <v xml:space="preserve">["ID"] = 1879217539; </v>
      </c>
      <c r="AC159" t="str">
        <f t="shared" si="149"/>
        <v xml:space="preserve">["ID"] = 1879217539; </v>
      </c>
      <c r="AD159" t="str">
        <f t="shared" si="150"/>
        <v/>
      </c>
      <c r="AE159" t="str">
        <f t="shared" si="151"/>
        <v xml:space="preserve"> (Harvest Festival)</v>
      </c>
      <c r="AF159" s="1" t="str">
        <f t="shared" si="153"/>
        <v xml:space="preserve">["SAVE_INDEX"] = 129; </v>
      </c>
      <c r="AG159">
        <f>VLOOKUP(D159,Type!A$2:B$16,2,FALSE)</f>
        <v>12</v>
      </c>
      <c r="AH159" t="str">
        <f t="shared" si="154"/>
        <v xml:space="preserve">["TYPE"] = 12; </v>
      </c>
      <c r="AI159" t="str">
        <f t="shared" si="155"/>
        <v xml:space="preserve">                      </v>
      </c>
      <c r="AJ159" t="str">
        <f>IF(AND(F159="Class",NOT(ISBLANK(E159))),VLOOKUP(E159,Class!A$1:B$12,2,FALSE),"")</f>
        <v/>
      </c>
      <c r="AK159" t="str">
        <f>IF(AND(F159="Vocation",NOT(ISBLANK(E159))),VLOOKUP(E159,Vocation!A$1:B$8,2,FALSE),"")</f>
        <v/>
      </c>
      <c r="AL159" t="str">
        <f>IF(AND(F159="Race",NOT(ISBLANK(E159))),VLOOKUP(E159,Race!A$1:B$9,2,),"")</f>
        <v/>
      </c>
      <c r="AM159" t="str">
        <f t="shared" si="156"/>
        <v xml:space="preserve">  0</v>
      </c>
      <c r="AN159" t="str">
        <f t="shared" si="157"/>
        <v xml:space="preserve">["SUBTYPE"] =   0; </v>
      </c>
      <c r="AO159" t="str">
        <f>IF(NOT(ISBLANK(G159)),VLOOKUP(G159,Type!D$2:E$6,2,FALSE),"")</f>
        <v/>
      </c>
      <c r="AP159" t="str">
        <f t="shared" si="158"/>
        <v xml:space="preserve">            </v>
      </c>
      <c r="AQ159" t="str">
        <f t="shared" si="159"/>
        <v xml:space="preserve">                      </v>
      </c>
      <c r="AR159" t="str">
        <f t="shared" si="160"/>
        <v/>
      </c>
      <c r="AS159" t="str">
        <f t="shared" si="161"/>
        <v>0</v>
      </c>
      <c r="AT159" t="str">
        <f t="shared" si="162"/>
        <v xml:space="preserve">["VXP"] =    0; </v>
      </c>
      <c r="AU159" t="str">
        <f t="shared" si="163"/>
        <v>0</v>
      </c>
      <c r="AV159" t="str">
        <f t="shared" si="164"/>
        <v xml:space="preserve">["LP"] =  0; </v>
      </c>
      <c r="AW159" t="str">
        <f t="shared" si="165"/>
        <v>0</v>
      </c>
      <c r="AX159" t="str">
        <f t="shared" si="166"/>
        <v xml:space="preserve">["REP"] =     0; </v>
      </c>
      <c r="AY159">
        <f>IF(LEN(P159)&gt;0,VLOOKUP(P159,Faction!A$2:B$77,2,FALSE),1)</f>
        <v>1</v>
      </c>
      <c r="AZ159" t="str">
        <f t="shared" si="167"/>
        <v xml:space="preserve">["FACTION"] =  1; </v>
      </c>
      <c r="BA159" t="str">
        <f t="shared" si="168"/>
        <v xml:space="preserve">["TIER"] = 0; </v>
      </c>
      <c r="BB159" t="str">
        <f t="shared" si="169"/>
        <v xml:space="preserve">                     </v>
      </c>
      <c r="BC159" t="str">
        <f t="shared" si="170"/>
        <v xml:space="preserve">                  </v>
      </c>
      <c r="BD159" t="str">
        <f t="shared" si="171"/>
        <v xml:space="preserve">["NAME"] = { ["EN"] = "Consume Consumables: Potent Bird-seed"; }; </v>
      </c>
      <c r="BE159" t="str">
        <f t="shared" si="172"/>
        <v xml:space="preserve">["LORE"] = { ["EN"] = "Potent bird-seed can be purchased during the Fall Festival. You should use potent bird-seed many times to accomplish this deed."; }; </v>
      </c>
      <c r="BF159" t="str">
        <f t="shared" si="173"/>
        <v xml:space="preserve">["SUMMARY"] = { ["EN"] = "Use potent bird-seed 300 times."; }; </v>
      </c>
      <c r="BG159" t="str">
        <f t="shared" si="174"/>
        <v/>
      </c>
      <c r="BH159" t="str">
        <f t="shared" si="175"/>
        <v/>
      </c>
      <c r="BI159" t="str">
        <f t="shared" si="176"/>
        <v/>
      </c>
      <c r="BJ159" t="str">
        <f t="shared" si="177"/>
        <v>};</v>
      </c>
    </row>
    <row r="160" spans="1:62" x14ac:dyDescent="0.25">
      <c r="A160">
        <v>1879210649</v>
      </c>
      <c r="B160">
        <v>130</v>
      </c>
      <c r="C160" t="s">
        <v>838</v>
      </c>
      <c r="D160" t="s">
        <v>24</v>
      </c>
      <c r="E160" t="s">
        <v>889</v>
      </c>
      <c r="Q160" t="s">
        <v>982</v>
      </c>
      <c r="R160" t="s">
        <v>983</v>
      </c>
      <c r="X160" t="str">
        <f t="shared" si="146"/>
        <v>[159] = {["ID"] = 1879210649; }; -- Consume Consumables: Spider-legs (Harvest Festival)</v>
      </c>
      <c r="Y160" s="1" t="str">
        <f t="shared" si="145"/>
        <v>[159] = {["ID"] = 1879210649; ["SAVE_INDEX"] = 130; ["TYPE"] = 12;                       ["SUBTYPE"] =   0;                                   ["VXP"] =    0; ["LP"] =  0; ["REP"] =     0; ["FACTION"] =  1; ["TIER"] = 0;                                        ["NAME"] = { ["EN"] = "Consume Consumables: Spider-legs"; }; ["LORE"] = { ["EN"] = "Spider-legs can be purchased during the Fall Festival. You should use spider-legs many times to accomplish this deed."; }; ["SUMMARY"] = { ["EN"] = "Use spider-legs 300 times."; }; };</v>
      </c>
      <c r="Z160">
        <f t="shared" si="152"/>
        <v>159</v>
      </c>
      <c r="AA160" t="str">
        <f t="shared" si="147"/>
        <v>[159] = {</v>
      </c>
      <c r="AB160" t="str">
        <f t="shared" si="148"/>
        <v xml:space="preserve">["ID"] = 1879210649; </v>
      </c>
      <c r="AC160" t="str">
        <f t="shared" si="149"/>
        <v xml:space="preserve">["ID"] = 1879210649; </v>
      </c>
      <c r="AD160" t="str">
        <f t="shared" si="150"/>
        <v/>
      </c>
      <c r="AE160" t="str">
        <f t="shared" si="151"/>
        <v xml:space="preserve"> (Harvest Festival)</v>
      </c>
      <c r="AF160" s="1" t="str">
        <f t="shared" si="153"/>
        <v xml:space="preserve">["SAVE_INDEX"] = 130; </v>
      </c>
      <c r="AG160">
        <f>VLOOKUP(D160,Type!A$2:B$16,2,FALSE)</f>
        <v>12</v>
      </c>
      <c r="AH160" t="str">
        <f t="shared" si="154"/>
        <v xml:space="preserve">["TYPE"] = 12; </v>
      </c>
      <c r="AI160" t="str">
        <f t="shared" si="155"/>
        <v xml:space="preserve">                      </v>
      </c>
      <c r="AJ160" t="str">
        <f>IF(AND(F160="Class",NOT(ISBLANK(E160))),VLOOKUP(E160,Class!A$1:B$12,2,FALSE),"")</f>
        <v/>
      </c>
      <c r="AK160" t="str">
        <f>IF(AND(F160="Vocation",NOT(ISBLANK(E160))),VLOOKUP(E160,Vocation!A$1:B$8,2,FALSE),"")</f>
        <v/>
      </c>
      <c r="AL160" t="str">
        <f>IF(AND(F160="Race",NOT(ISBLANK(E160))),VLOOKUP(E160,Race!A$1:B$9,2,),"")</f>
        <v/>
      </c>
      <c r="AM160" t="str">
        <f t="shared" si="156"/>
        <v xml:space="preserve">  0</v>
      </c>
      <c r="AN160" t="str">
        <f t="shared" si="157"/>
        <v xml:space="preserve">["SUBTYPE"] =   0; </v>
      </c>
      <c r="AO160" t="str">
        <f>IF(NOT(ISBLANK(G160)),VLOOKUP(G160,Type!D$2:E$6,2,FALSE),"")</f>
        <v/>
      </c>
      <c r="AP160" t="str">
        <f t="shared" si="158"/>
        <v xml:space="preserve">            </v>
      </c>
      <c r="AQ160" t="str">
        <f t="shared" si="159"/>
        <v xml:space="preserve">                      </v>
      </c>
      <c r="AR160" t="str">
        <f t="shared" si="160"/>
        <v/>
      </c>
      <c r="AS160" t="str">
        <f t="shared" si="161"/>
        <v>0</v>
      </c>
      <c r="AT160" t="str">
        <f t="shared" si="162"/>
        <v xml:space="preserve">["VXP"] =    0; </v>
      </c>
      <c r="AU160" t="str">
        <f t="shared" si="163"/>
        <v>0</v>
      </c>
      <c r="AV160" t="str">
        <f t="shared" si="164"/>
        <v xml:space="preserve">["LP"] =  0; </v>
      </c>
      <c r="AW160" t="str">
        <f t="shared" si="165"/>
        <v>0</v>
      </c>
      <c r="AX160" t="str">
        <f t="shared" si="166"/>
        <v xml:space="preserve">["REP"] =     0; </v>
      </c>
      <c r="AY160">
        <f>IF(LEN(P160)&gt;0,VLOOKUP(P160,Faction!A$2:B$77,2,FALSE),1)</f>
        <v>1</v>
      </c>
      <c r="AZ160" t="str">
        <f t="shared" si="167"/>
        <v xml:space="preserve">["FACTION"] =  1; </v>
      </c>
      <c r="BA160" t="str">
        <f t="shared" si="168"/>
        <v xml:space="preserve">["TIER"] = 0; </v>
      </c>
      <c r="BB160" t="str">
        <f t="shared" si="169"/>
        <v xml:space="preserve">                     </v>
      </c>
      <c r="BC160" t="str">
        <f t="shared" si="170"/>
        <v xml:space="preserve">                  </v>
      </c>
      <c r="BD160" t="str">
        <f t="shared" si="171"/>
        <v xml:space="preserve">["NAME"] = { ["EN"] = "Consume Consumables: Spider-legs"; }; </v>
      </c>
      <c r="BE160" t="str">
        <f t="shared" si="172"/>
        <v xml:space="preserve">["LORE"] = { ["EN"] = "Spider-legs can be purchased during the Fall Festival. You should use spider-legs many times to accomplish this deed."; }; </v>
      </c>
      <c r="BF160" t="str">
        <f t="shared" si="173"/>
        <v xml:space="preserve">["SUMMARY"] = { ["EN"] = "Use spider-legs 300 times."; }; </v>
      </c>
      <c r="BG160" t="str">
        <f t="shared" si="174"/>
        <v/>
      </c>
      <c r="BH160" t="str">
        <f t="shared" si="175"/>
        <v/>
      </c>
      <c r="BI160" t="str">
        <f t="shared" si="176"/>
        <v/>
      </c>
      <c r="BJ160" t="str">
        <f t="shared" si="177"/>
        <v>};</v>
      </c>
    </row>
    <row r="161" spans="1:62" x14ac:dyDescent="0.25">
      <c r="A161">
        <v>1879191253</v>
      </c>
      <c r="B161">
        <v>131</v>
      </c>
      <c r="C161" t="s">
        <v>859</v>
      </c>
      <c r="D161" t="s">
        <v>24</v>
      </c>
      <c r="E161" t="s">
        <v>889</v>
      </c>
      <c r="M161" t="s">
        <v>1033</v>
      </c>
      <c r="Q161" t="s">
        <v>1032</v>
      </c>
      <c r="R161" t="s">
        <v>1031</v>
      </c>
      <c r="S161">
        <v>0</v>
      </c>
      <c r="T161">
        <v>6</v>
      </c>
      <c r="X161" t="str">
        <f t="shared" si="146"/>
        <v>[160] = {["ID"] = 1879191253; }; -- The Haunted Burrow (Harvest Festival)</v>
      </c>
      <c r="Y161" s="1" t="str">
        <f t="shared" si="145"/>
        <v>[160] = {["ID"] = 1879191253; ["SAVE_INDEX"] = 131; ["TYPE"] = 12;                       ["SUBTYPE"] =   0;                                   ["VXP"] =    0; ["LP"] =  0; ["REP"] =     0; ["FACTION"] =  1; ["TIER"] = 0; ["MIN_LVL"] =   "6";                   ["NAME"] = { ["EN"] = "The Haunted Burrow"; }; ["LORE"] = { ["EN"] = "The Haunted Burrow offers a wide array of activities."; }; ["SUMMARY"] = { ["EN"] = "Complete 7 quests"; }; ["TITLE"] = { ["EN"] = "Burrower"; }; };</v>
      </c>
      <c r="Z161">
        <f t="shared" si="152"/>
        <v>160</v>
      </c>
      <c r="AA161" t="str">
        <f t="shared" si="147"/>
        <v>[160] = {</v>
      </c>
      <c r="AB161" t="str">
        <f t="shared" si="148"/>
        <v xml:space="preserve">["ID"] = 1879191253; </v>
      </c>
      <c r="AC161" t="str">
        <f t="shared" si="149"/>
        <v xml:space="preserve">["ID"] = 1879191253; </v>
      </c>
      <c r="AD161" t="str">
        <f t="shared" si="150"/>
        <v/>
      </c>
      <c r="AE161" t="str">
        <f t="shared" si="151"/>
        <v xml:space="preserve"> (Harvest Festival)</v>
      </c>
      <c r="AF161" s="1" t="str">
        <f t="shared" si="153"/>
        <v xml:space="preserve">["SAVE_INDEX"] = 131; </v>
      </c>
      <c r="AG161">
        <f>VLOOKUP(D161,Type!A$2:B$16,2,FALSE)</f>
        <v>12</v>
      </c>
      <c r="AH161" t="str">
        <f t="shared" si="154"/>
        <v xml:space="preserve">["TYPE"] = 12; </v>
      </c>
      <c r="AI161" t="str">
        <f t="shared" si="155"/>
        <v xml:space="preserve">                      </v>
      </c>
      <c r="AJ161" t="str">
        <f>IF(AND(F161="Class",NOT(ISBLANK(E161))),VLOOKUP(E161,Class!A$1:B$12,2,FALSE),"")</f>
        <v/>
      </c>
      <c r="AK161" t="str">
        <f>IF(AND(F161="Vocation",NOT(ISBLANK(E161))),VLOOKUP(E161,Vocation!A$1:B$8,2,FALSE),"")</f>
        <v/>
      </c>
      <c r="AL161" t="str">
        <f>IF(AND(F161="Race",NOT(ISBLANK(E161))),VLOOKUP(E161,Race!A$1:B$9,2,),"")</f>
        <v/>
      </c>
      <c r="AM161" t="str">
        <f t="shared" si="156"/>
        <v xml:space="preserve">  0</v>
      </c>
      <c r="AN161" t="str">
        <f t="shared" si="157"/>
        <v xml:space="preserve">["SUBTYPE"] =   0; </v>
      </c>
      <c r="AO161" t="str">
        <f>IF(NOT(ISBLANK(G161)),VLOOKUP(G161,Type!D$2:E$6,2,FALSE),"")</f>
        <v/>
      </c>
      <c r="AP161" t="str">
        <f t="shared" si="158"/>
        <v xml:space="preserve">            </v>
      </c>
      <c r="AQ161" t="str">
        <f t="shared" si="159"/>
        <v xml:space="preserve">                      </v>
      </c>
      <c r="AR161" t="str">
        <f t="shared" si="160"/>
        <v/>
      </c>
      <c r="AS161" t="str">
        <f t="shared" si="161"/>
        <v>0</v>
      </c>
      <c r="AT161" t="str">
        <f t="shared" si="162"/>
        <v xml:space="preserve">["VXP"] =    0; </v>
      </c>
      <c r="AU161" t="str">
        <f t="shared" si="163"/>
        <v>0</v>
      </c>
      <c r="AV161" t="str">
        <f t="shared" si="164"/>
        <v xml:space="preserve">["LP"] =  0; </v>
      </c>
      <c r="AW161" t="str">
        <f t="shared" si="165"/>
        <v>0</v>
      </c>
      <c r="AX161" t="str">
        <f t="shared" si="166"/>
        <v xml:space="preserve">["REP"] =     0; </v>
      </c>
      <c r="AY161">
        <f>IF(LEN(P161)&gt;0,VLOOKUP(P161,Faction!A$2:B$77,2,FALSE),1)</f>
        <v>1</v>
      </c>
      <c r="AZ161" t="str">
        <f t="shared" si="167"/>
        <v xml:space="preserve">["FACTION"] =  1; </v>
      </c>
      <c r="BA161" t="str">
        <f t="shared" si="168"/>
        <v xml:space="preserve">["TIER"] = 0; </v>
      </c>
      <c r="BB161" t="str">
        <f t="shared" si="169"/>
        <v xml:space="preserve">["MIN_LVL"] =   "6"; </v>
      </c>
      <c r="BC161" t="str">
        <f t="shared" si="170"/>
        <v xml:space="preserve">                  </v>
      </c>
      <c r="BD161" t="str">
        <f t="shared" si="171"/>
        <v xml:space="preserve">["NAME"] = { ["EN"] = "The Haunted Burrow"; }; </v>
      </c>
      <c r="BE161" t="str">
        <f t="shared" si="172"/>
        <v xml:space="preserve">["LORE"] = { ["EN"] = "The Haunted Burrow offers a wide array of activities."; }; </v>
      </c>
      <c r="BF161" t="str">
        <f t="shared" si="173"/>
        <v xml:space="preserve">["SUMMARY"] = { ["EN"] = "Complete 7 quests"; }; </v>
      </c>
      <c r="BG161" t="str">
        <f t="shared" si="174"/>
        <v xml:space="preserve">["TITLE"] = { ["EN"] = "Burrower"; }; </v>
      </c>
      <c r="BH161" t="str">
        <f t="shared" si="175"/>
        <v/>
      </c>
      <c r="BI161" t="str">
        <f t="shared" si="176"/>
        <v/>
      </c>
      <c r="BJ161" t="str">
        <f t="shared" si="177"/>
        <v>};</v>
      </c>
    </row>
    <row r="162" spans="1:62" x14ac:dyDescent="0.25">
      <c r="A162">
        <v>1879380513</v>
      </c>
      <c r="B162">
        <v>132</v>
      </c>
      <c r="C162" t="s">
        <v>897</v>
      </c>
      <c r="D162" t="s">
        <v>24</v>
      </c>
      <c r="E162" t="s">
        <v>889</v>
      </c>
      <c r="M162" t="s">
        <v>3527</v>
      </c>
      <c r="Q162" t="s">
        <v>1035</v>
      </c>
      <c r="R162" t="s">
        <v>2171</v>
      </c>
      <c r="S162">
        <v>0</v>
      </c>
      <c r="T162">
        <v>6</v>
      </c>
      <c r="X162" t="str">
        <f t="shared" si="146"/>
        <v>[161] = {["ID"] = 1879380513; }; -- The Wistmead Wheat Maze (Harvest Festival)</v>
      </c>
      <c r="Y162" s="1" t="str">
        <f t="shared" si="145"/>
        <v>[161] = {["ID"] = 1879380513; ["SAVE_INDEX"] = 132; ["TYPE"] = 12;                       ["SUBTYPE"] =   0;                                   ["VXP"] =    0; ["LP"] =  0; ["REP"] =     0; ["FACTION"] =  1; ["TIER"] = 0; ["MIN_LVL"] =   "6";                   ["NAME"] = { ["EN"] = "The Wistmead Wheat Maze"; }; ["LORE"] = { ["EN"] = "The Wistmead wheat maze has many amazing challenges."; }; ["SUMMARY"] = { ["EN"] = "Complete 5 Challenging and 5 Cheat quests"; }; ["TITLE"] = { ["EN"] = "Maze-master"; }; };</v>
      </c>
      <c r="Z162">
        <f t="shared" si="152"/>
        <v>161</v>
      </c>
      <c r="AA162" t="str">
        <f t="shared" si="147"/>
        <v>[161] = {</v>
      </c>
      <c r="AB162" t="str">
        <f t="shared" si="148"/>
        <v xml:space="preserve">["ID"] = 1879380513; </v>
      </c>
      <c r="AC162" t="str">
        <f t="shared" si="149"/>
        <v xml:space="preserve">["ID"] = 1879380513; </v>
      </c>
      <c r="AD162" t="str">
        <f t="shared" si="150"/>
        <v/>
      </c>
      <c r="AE162" t="str">
        <f t="shared" si="151"/>
        <v xml:space="preserve"> (Harvest Festival)</v>
      </c>
      <c r="AF162" s="1" t="str">
        <f t="shared" si="153"/>
        <v xml:space="preserve">["SAVE_INDEX"] = 132; </v>
      </c>
      <c r="AG162">
        <f>VLOOKUP(D162,Type!A$2:B$16,2,FALSE)</f>
        <v>12</v>
      </c>
      <c r="AH162" t="str">
        <f t="shared" si="154"/>
        <v xml:space="preserve">["TYPE"] = 12; </v>
      </c>
      <c r="AI162" t="str">
        <f t="shared" si="155"/>
        <v xml:space="preserve">                      </v>
      </c>
      <c r="AJ162" t="str">
        <f>IF(AND(F162="Class",NOT(ISBLANK(E162))),VLOOKUP(E162,Class!A$1:B$12,2,FALSE),"")</f>
        <v/>
      </c>
      <c r="AK162" t="str">
        <f>IF(AND(F162="Vocation",NOT(ISBLANK(E162))),VLOOKUP(E162,Vocation!A$1:B$8,2,FALSE),"")</f>
        <v/>
      </c>
      <c r="AL162" t="str">
        <f>IF(AND(F162="Race",NOT(ISBLANK(E162))),VLOOKUP(E162,Race!A$1:B$9,2,),"")</f>
        <v/>
      </c>
      <c r="AM162" t="str">
        <f t="shared" si="156"/>
        <v xml:space="preserve">  0</v>
      </c>
      <c r="AN162" t="str">
        <f t="shared" si="157"/>
        <v xml:space="preserve">["SUBTYPE"] =   0; </v>
      </c>
      <c r="AO162" t="str">
        <f>IF(NOT(ISBLANK(G162)),VLOOKUP(G162,Type!D$2:E$6,2,FALSE),"")</f>
        <v/>
      </c>
      <c r="AP162" t="str">
        <f t="shared" si="158"/>
        <v xml:space="preserve">            </v>
      </c>
      <c r="AQ162" t="str">
        <f t="shared" si="159"/>
        <v xml:space="preserve">                      </v>
      </c>
      <c r="AR162" t="str">
        <f t="shared" si="160"/>
        <v/>
      </c>
      <c r="AS162" t="str">
        <f t="shared" si="161"/>
        <v>0</v>
      </c>
      <c r="AT162" t="str">
        <f t="shared" si="162"/>
        <v xml:space="preserve">["VXP"] =    0; </v>
      </c>
      <c r="AU162" t="str">
        <f t="shared" si="163"/>
        <v>0</v>
      </c>
      <c r="AV162" t="str">
        <f t="shared" si="164"/>
        <v xml:space="preserve">["LP"] =  0; </v>
      </c>
      <c r="AW162" t="str">
        <f t="shared" si="165"/>
        <v>0</v>
      </c>
      <c r="AX162" t="str">
        <f t="shared" si="166"/>
        <v xml:space="preserve">["REP"] =     0; </v>
      </c>
      <c r="AY162">
        <f>IF(LEN(P162)&gt;0,VLOOKUP(P162,Faction!A$2:B$77,2,FALSE),1)</f>
        <v>1</v>
      </c>
      <c r="AZ162" t="str">
        <f t="shared" si="167"/>
        <v xml:space="preserve">["FACTION"] =  1; </v>
      </c>
      <c r="BA162" t="str">
        <f t="shared" si="168"/>
        <v xml:space="preserve">["TIER"] = 0; </v>
      </c>
      <c r="BB162" t="str">
        <f t="shared" si="169"/>
        <v xml:space="preserve">["MIN_LVL"] =   "6"; </v>
      </c>
      <c r="BC162" t="str">
        <f t="shared" si="170"/>
        <v xml:space="preserve">                  </v>
      </c>
      <c r="BD162" t="str">
        <f t="shared" si="171"/>
        <v xml:space="preserve">["NAME"] = { ["EN"] = "The Wistmead Wheat Maze"; }; </v>
      </c>
      <c r="BE162" t="str">
        <f t="shared" si="172"/>
        <v xml:space="preserve">["LORE"] = { ["EN"] = "The Wistmead wheat maze has many amazing challenges."; }; </v>
      </c>
      <c r="BF162" t="str">
        <f t="shared" si="173"/>
        <v xml:space="preserve">["SUMMARY"] = { ["EN"] = "Complete 5 Challenging and 5 Cheat quests"; }; </v>
      </c>
      <c r="BG162" t="str">
        <f t="shared" si="174"/>
        <v xml:space="preserve">["TITLE"] = { ["EN"] = "Maze-master"; }; </v>
      </c>
      <c r="BH162" t="str">
        <f t="shared" si="175"/>
        <v/>
      </c>
      <c r="BI162" t="str">
        <f t="shared" si="176"/>
        <v/>
      </c>
      <c r="BJ162" t="str">
        <f t="shared" si="177"/>
        <v>};</v>
      </c>
    </row>
    <row r="163" spans="1:62" x14ac:dyDescent="0.25">
      <c r="A163">
        <v>1879381431</v>
      </c>
      <c r="B163">
        <v>133</v>
      </c>
      <c r="C163" t="s">
        <v>911</v>
      </c>
      <c r="D163" t="s">
        <v>24</v>
      </c>
      <c r="E163" t="s">
        <v>889</v>
      </c>
      <c r="M163" t="s">
        <v>1044</v>
      </c>
      <c r="Q163" t="s">
        <v>1043</v>
      </c>
      <c r="R163" t="s">
        <v>1042</v>
      </c>
      <c r="S163">
        <v>0</v>
      </c>
      <c r="T163">
        <v>6</v>
      </c>
      <c r="X163" t="str">
        <f t="shared" si="146"/>
        <v>[162] = {["ID"] = 1879381431; }; -- Treats or Trickery: Bottom of the Barrel (Harvest Festival)</v>
      </c>
      <c r="Y163" s="1" t="str">
        <f t="shared" si="145"/>
        <v>[162] = {["ID"] = 1879381431; ["SAVE_INDEX"] = 133; ["TYPE"] = 12;                       ["SUBTYPE"] =   0;                                   ["VXP"] =    0; ["LP"] =  0; ["REP"] =     0; ["FACTION"] =  1; ["TIER"] = 0; ["MIN_LVL"] =   "6";                   ["NAME"] = { ["EN"] = "Treats or Trickery: Bottom of the Barrel"; }; ["LORE"] = { ["EN"] = "Some consider Treats or Trickery an outing; some, a preoccupation; others, a way of life."; }; ["SUMMARY"] = { ["EN"] = "Complete Treats or Trickery for the majority of the Harvest Festival 20 times."; }; ["TITLE"] = { ["EN"] = "No-teeth"; }; };</v>
      </c>
      <c r="Z163">
        <f t="shared" si="152"/>
        <v>162</v>
      </c>
      <c r="AA163" t="str">
        <f t="shared" si="147"/>
        <v>[162] = {</v>
      </c>
      <c r="AB163" t="str">
        <f t="shared" si="148"/>
        <v xml:space="preserve">["ID"] = 1879381431; </v>
      </c>
      <c r="AC163" t="str">
        <f t="shared" si="149"/>
        <v xml:space="preserve">["ID"] = 1879381431; </v>
      </c>
      <c r="AD163" t="str">
        <f t="shared" si="150"/>
        <v/>
      </c>
      <c r="AE163" t="str">
        <f t="shared" si="151"/>
        <v xml:space="preserve"> (Harvest Festival)</v>
      </c>
      <c r="AF163" s="1" t="str">
        <f t="shared" si="153"/>
        <v xml:space="preserve">["SAVE_INDEX"] = 133; </v>
      </c>
      <c r="AG163">
        <f>VLOOKUP(D163,Type!A$2:B$16,2,FALSE)</f>
        <v>12</v>
      </c>
      <c r="AH163" t="str">
        <f t="shared" si="154"/>
        <v xml:space="preserve">["TYPE"] = 12; </v>
      </c>
      <c r="AI163" t="str">
        <f t="shared" si="155"/>
        <v xml:space="preserve">                      </v>
      </c>
      <c r="AJ163" t="str">
        <f>IF(AND(F163="Class",NOT(ISBLANK(E163))),VLOOKUP(E163,Class!A$1:B$12,2,FALSE),"")</f>
        <v/>
      </c>
      <c r="AK163" t="str">
        <f>IF(AND(F163="Vocation",NOT(ISBLANK(E163))),VLOOKUP(E163,Vocation!A$1:B$8,2,FALSE),"")</f>
        <v/>
      </c>
      <c r="AL163" t="str">
        <f>IF(AND(F163="Race",NOT(ISBLANK(E163))),VLOOKUP(E163,Race!A$1:B$9,2,),"")</f>
        <v/>
      </c>
      <c r="AM163" t="str">
        <f t="shared" si="156"/>
        <v xml:space="preserve">  0</v>
      </c>
      <c r="AN163" t="str">
        <f t="shared" si="157"/>
        <v xml:space="preserve">["SUBTYPE"] =   0; </v>
      </c>
      <c r="AO163" t="str">
        <f>IF(NOT(ISBLANK(G163)),VLOOKUP(G163,Type!D$2:E$6,2,FALSE),"")</f>
        <v/>
      </c>
      <c r="AP163" t="str">
        <f t="shared" si="158"/>
        <v xml:space="preserve">            </v>
      </c>
      <c r="AQ163" t="str">
        <f t="shared" si="159"/>
        <v xml:space="preserve">                      </v>
      </c>
      <c r="AR163" t="str">
        <f t="shared" si="160"/>
        <v/>
      </c>
      <c r="AS163" t="str">
        <f t="shared" si="161"/>
        <v>0</v>
      </c>
      <c r="AT163" t="str">
        <f t="shared" si="162"/>
        <v xml:space="preserve">["VXP"] =    0; </v>
      </c>
      <c r="AU163" t="str">
        <f t="shared" si="163"/>
        <v>0</v>
      </c>
      <c r="AV163" t="str">
        <f t="shared" si="164"/>
        <v xml:space="preserve">["LP"] =  0; </v>
      </c>
      <c r="AW163" t="str">
        <f t="shared" si="165"/>
        <v>0</v>
      </c>
      <c r="AX163" t="str">
        <f t="shared" si="166"/>
        <v xml:space="preserve">["REP"] =     0; </v>
      </c>
      <c r="AY163">
        <f>IF(LEN(P163)&gt;0,VLOOKUP(P163,Faction!A$2:B$77,2,FALSE),1)</f>
        <v>1</v>
      </c>
      <c r="AZ163" t="str">
        <f t="shared" si="167"/>
        <v xml:space="preserve">["FACTION"] =  1; </v>
      </c>
      <c r="BA163" t="str">
        <f t="shared" si="168"/>
        <v xml:space="preserve">["TIER"] = 0; </v>
      </c>
      <c r="BB163" t="str">
        <f t="shared" si="169"/>
        <v xml:space="preserve">["MIN_LVL"] =   "6"; </v>
      </c>
      <c r="BC163" t="str">
        <f t="shared" si="170"/>
        <v xml:space="preserve">                  </v>
      </c>
      <c r="BD163" t="str">
        <f t="shared" si="171"/>
        <v xml:space="preserve">["NAME"] = { ["EN"] = "Treats or Trickery: Bottom of the Barrel"; }; </v>
      </c>
      <c r="BE163" t="str">
        <f t="shared" si="172"/>
        <v xml:space="preserve">["LORE"] = { ["EN"] = "Some consider Treats or Trickery an outing; some, a preoccupation; others, a way of life."; }; </v>
      </c>
      <c r="BF163" t="str">
        <f t="shared" si="173"/>
        <v xml:space="preserve">["SUMMARY"] = { ["EN"] = "Complete Treats or Trickery for the majority of the Harvest Festival 20 times."; }; </v>
      </c>
      <c r="BG163" t="str">
        <f t="shared" si="174"/>
        <v xml:space="preserve">["TITLE"] = { ["EN"] = "No-teeth"; }; </v>
      </c>
      <c r="BH163" t="str">
        <f t="shared" si="175"/>
        <v/>
      </c>
      <c r="BI163" t="str">
        <f t="shared" si="176"/>
        <v/>
      </c>
      <c r="BJ163" t="str">
        <f t="shared" si="177"/>
        <v>};</v>
      </c>
    </row>
    <row r="164" spans="1:62" x14ac:dyDescent="0.25">
      <c r="A164">
        <v>1879381430</v>
      </c>
      <c r="B164">
        <v>134</v>
      </c>
      <c r="C164" t="s">
        <v>909</v>
      </c>
      <c r="D164" t="s">
        <v>24</v>
      </c>
      <c r="E164" t="s">
        <v>889</v>
      </c>
      <c r="M164" t="s">
        <v>1041</v>
      </c>
      <c r="Q164" t="s">
        <v>1040</v>
      </c>
      <c r="R164" t="s">
        <v>1039</v>
      </c>
      <c r="S164">
        <v>1</v>
      </c>
      <c r="T164">
        <v>6</v>
      </c>
      <c r="X164" t="str">
        <f t="shared" si="146"/>
        <v>[163] = {["ID"] = 1879381430; }; -- Treats or Trickery: Seven-fold Foray (Harvest Festival)</v>
      </c>
      <c r="Y164" s="1" t="str">
        <f t="shared" si="145"/>
        <v>[163] = {["ID"] = 1879381430; ["SAVE_INDEX"] = 134; ["TYPE"] = 12;                       ["SUBTYPE"] =   0;                                   ["VXP"] =    0; ["LP"] =  0; ["REP"] =     0; ["FACTION"] =  1; ["TIER"] = 1; ["MIN_LVL"] =   "6";                   ["NAME"] = { ["EN"] = "Treats or Trickery: Seven-fold Foray"; }; ["LORE"] = { ["EN"] = "You promised Begonia Grubb you would put on a costume and join in Treats or Trickery. But is once really enough?"; }; ["SUMMARY"] = { ["EN"] = "Complete a week's worth of Treats or Trickery"; }; ["TITLE"] = { ["EN"] = "the Gluttonous"; }; };</v>
      </c>
      <c r="Z164">
        <f t="shared" si="152"/>
        <v>163</v>
      </c>
      <c r="AA164" t="str">
        <f t="shared" si="147"/>
        <v>[163] = {</v>
      </c>
      <c r="AB164" t="str">
        <f t="shared" si="148"/>
        <v xml:space="preserve">["ID"] = 1879381430; </v>
      </c>
      <c r="AC164" t="str">
        <f t="shared" si="149"/>
        <v xml:space="preserve">["ID"] = 1879381430; </v>
      </c>
      <c r="AD164" t="str">
        <f t="shared" si="150"/>
        <v/>
      </c>
      <c r="AE164" t="str">
        <f t="shared" si="151"/>
        <v xml:space="preserve"> (Harvest Festival)</v>
      </c>
      <c r="AF164" s="1" t="str">
        <f t="shared" si="153"/>
        <v xml:space="preserve">["SAVE_INDEX"] = 134; </v>
      </c>
      <c r="AG164">
        <f>VLOOKUP(D164,Type!A$2:B$16,2,FALSE)</f>
        <v>12</v>
      </c>
      <c r="AH164" t="str">
        <f t="shared" si="154"/>
        <v xml:space="preserve">["TYPE"] = 12; </v>
      </c>
      <c r="AI164" t="str">
        <f t="shared" si="155"/>
        <v xml:space="preserve">                      </v>
      </c>
      <c r="AJ164" t="str">
        <f>IF(AND(F164="Class",NOT(ISBLANK(E164))),VLOOKUP(E164,Class!A$1:B$12,2,FALSE),"")</f>
        <v/>
      </c>
      <c r="AK164" t="str">
        <f>IF(AND(F164="Vocation",NOT(ISBLANK(E164))),VLOOKUP(E164,Vocation!A$1:B$8,2,FALSE),"")</f>
        <v/>
      </c>
      <c r="AL164" t="str">
        <f>IF(AND(F164="Race",NOT(ISBLANK(E164))),VLOOKUP(E164,Race!A$1:B$9,2,),"")</f>
        <v/>
      </c>
      <c r="AM164" t="str">
        <f t="shared" si="156"/>
        <v xml:space="preserve">  0</v>
      </c>
      <c r="AN164" t="str">
        <f t="shared" si="157"/>
        <v xml:space="preserve">["SUBTYPE"] =   0; </v>
      </c>
      <c r="AO164" t="str">
        <f>IF(NOT(ISBLANK(G164)),VLOOKUP(G164,Type!D$2:E$6,2,FALSE),"")</f>
        <v/>
      </c>
      <c r="AP164" t="str">
        <f t="shared" si="158"/>
        <v xml:space="preserve">            </v>
      </c>
      <c r="AQ164" t="str">
        <f t="shared" si="159"/>
        <v xml:space="preserve">                      </v>
      </c>
      <c r="AR164" t="str">
        <f t="shared" si="160"/>
        <v/>
      </c>
      <c r="AS164" t="str">
        <f t="shared" si="161"/>
        <v>0</v>
      </c>
      <c r="AT164" t="str">
        <f t="shared" si="162"/>
        <v xml:space="preserve">["VXP"] =    0; </v>
      </c>
      <c r="AU164" t="str">
        <f t="shared" si="163"/>
        <v>0</v>
      </c>
      <c r="AV164" t="str">
        <f t="shared" si="164"/>
        <v xml:space="preserve">["LP"] =  0; </v>
      </c>
      <c r="AW164" t="str">
        <f t="shared" si="165"/>
        <v>0</v>
      </c>
      <c r="AX164" t="str">
        <f t="shared" si="166"/>
        <v xml:space="preserve">["REP"] =     0; </v>
      </c>
      <c r="AY164">
        <f>IF(LEN(P164)&gt;0,VLOOKUP(P164,Faction!A$2:B$77,2,FALSE),1)</f>
        <v>1</v>
      </c>
      <c r="AZ164" t="str">
        <f t="shared" si="167"/>
        <v xml:space="preserve">["FACTION"] =  1; </v>
      </c>
      <c r="BA164" t="str">
        <f t="shared" si="168"/>
        <v xml:space="preserve">["TIER"] = 1; </v>
      </c>
      <c r="BB164" t="str">
        <f t="shared" si="169"/>
        <v xml:space="preserve">["MIN_LVL"] =   "6"; </v>
      </c>
      <c r="BC164" t="str">
        <f t="shared" si="170"/>
        <v xml:space="preserve">                  </v>
      </c>
      <c r="BD164" t="str">
        <f t="shared" si="171"/>
        <v xml:space="preserve">["NAME"] = { ["EN"] = "Treats or Trickery: Seven-fold Foray"; }; </v>
      </c>
      <c r="BE164" t="str">
        <f t="shared" si="172"/>
        <v xml:space="preserve">["LORE"] = { ["EN"] = "You promised Begonia Grubb you would put on a costume and join in Treats or Trickery. But is once really enough?"; }; </v>
      </c>
      <c r="BF164" t="str">
        <f t="shared" si="173"/>
        <v xml:space="preserve">["SUMMARY"] = { ["EN"] = "Complete a week's worth of Treats or Trickery"; }; </v>
      </c>
      <c r="BG164" t="str">
        <f t="shared" si="174"/>
        <v xml:space="preserve">["TITLE"] = { ["EN"] = "the Gluttonous"; }; </v>
      </c>
      <c r="BH164" t="str">
        <f t="shared" si="175"/>
        <v/>
      </c>
      <c r="BI164" t="str">
        <f t="shared" si="176"/>
        <v/>
      </c>
      <c r="BJ164" t="str">
        <f t="shared" si="177"/>
        <v>};</v>
      </c>
    </row>
    <row r="165" spans="1:62" x14ac:dyDescent="0.25">
      <c r="A165">
        <v>1879381429</v>
      </c>
      <c r="B165">
        <v>135</v>
      </c>
      <c r="C165" t="s">
        <v>906</v>
      </c>
      <c r="D165" t="s">
        <v>24</v>
      </c>
      <c r="E165" t="s">
        <v>889</v>
      </c>
      <c r="M165" t="s">
        <v>1038</v>
      </c>
      <c r="Q165" t="s">
        <v>1037</v>
      </c>
      <c r="R165" t="s">
        <v>1036</v>
      </c>
      <c r="S165">
        <v>2</v>
      </c>
      <c r="T165">
        <v>6</v>
      </c>
      <c r="X165" t="str">
        <f t="shared" si="146"/>
        <v>[164] = {["ID"] = 1879381429; }; -- Treats or Trickery: First Harvest (Harvest Festival)</v>
      </c>
      <c r="Y165" s="1" t="str">
        <f t="shared" si="145"/>
        <v>[164] = {["ID"] = 1879381429; ["SAVE_INDEX"] = 135; ["TYPE"] = 12;                       ["SUBTYPE"] =   0;                                   ["VXP"] =    0; ["LP"] =  0; ["REP"] =     0; ["FACTION"] =  1; ["TIER"] = 2; ["MIN_LVL"] =   "6";                   ["NAME"] = { ["EN"] = "Treats or Trickery: First Harvest"; }; ["LORE"] = { ["EN"] = "You promised Begonia Grubb you would put on a costume and join in Treats or Trickery. And so you have."; }; ["SUMMARY"] = { ["EN"] = "Complete Treats or Trickery"; }; ["TITLE"] = { ["EN"] = "the Sampler"; }; };</v>
      </c>
      <c r="Z165">
        <f t="shared" si="152"/>
        <v>164</v>
      </c>
      <c r="AA165" t="str">
        <f t="shared" si="147"/>
        <v>[164] = {</v>
      </c>
      <c r="AB165" t="str">
        <f t="shared" si="148"/>
        <v xml:space="preserve">["ID"] = 1879381429; </v>
      </c>
      <c r="AC165" t="str">
        <f t="shared" si="149"/>
        <v xml:space="preserve">["ID"] = 1879381429; </v>
      </c>
      <c r="AD165" t="str">
        <f t="shared" si="150"/>
        <v/>
      </c>
      <c r="AE165" t="str">
        <f t="shared" si="151"/>
        <v xml:space="preserve"> (Harvest Festival)</v>
      </c>
      <c r="AF165" s="1" t="str">
        <f t="shared" si="153"/>
        <v xml:space="preserve">["SAVE_INDEX"] = 135; </v>
      </c>
      <c r="AG165">
        <f>VLOOKUP(D165,Type!A$2:B$16,2,FALSE)</f>
        <v>12</v>
      </c>
      <c r="AH165" t="str">
        <f t="shared" si="154"/>
        <v xml:space="preserve">["TYPE"] = 12; </v>
      </c>
      <c r="AI165" t="str">
        <f t="shared" si="155"/>
        <v xml:space="preserve">                      </v>
      </c>
      <c r="AJ165" t="str">
        <f>IF(AND(F165="Class",NOT(ISBLANK(E165))),VLOOKUP(E165,Class!A$1:B$12,2,FALSE),"")</f>
        <v/>
      </c>
      <c r="AK165" t="str">
        <f>IF(AND(F165="Vocation",NOT(ISBLANK(E165))),VLOOKUP(E165,Vocation!A$1:B$8,2,FALSE),"")</f>
        <v/>
      </c>
      <c r="AL165" t="str">
        <f>IF(AND(F165="Race",NOT(ISBLANK(E165))),VLOOKUP(E165,Race!A$1:B$9,2,),"")</f>
        <v/>
      </c>
      <c r="AM165" t="str">
        <f t="shared" si="156"/>
        <v xml:space="preserve">  0</v>
      </c>
      <c r="AN165" t="str">
        <f t="shared" si="157"/>
        <v xml:space="preserve">["SUBTYPE"] =   0; </v>
      </c>
      <c r="AO165" t="str">
        <f>IF(NOT(ISBLANK(G165)),VLOOKUP(G165,Type!D$2:E$6,2,FALSE),"")</f>
        <v/>
      </c>
      <c r="AP165" t="str">
        <f t="shared" si="158"/>
        <v xml:space="preserve">            </v>
      </c>
      <c r="AQ165" t="str">
        <f t="shared" si="159"/>
        <v xml:space="preserve">                      </v>
      </c>
      <c r="AR165" t="str">
        <f t="shared" si="160"/>
        <v/>
      </c>
      <c r="AS165" t="str">
        <f t="shared" si="161"/>
        <v>0</v>
      </c>
      <c r="AT165" t="str">
        <f t="shared" si="162"/>
        <v xml:space="preserve">["VXP"] =    0; </v>
      </c>
      <c r="AU165" t="str">
        <f t="shared" si="163"/>
        <v>0</v>
      </c>
      <c r="AV165" t="str">
        <f t="shared" si="164"/>
        <v xml:space="preserve">["LP"] =  0; </v>
      </c>
      <c r="AW165" t="str">
        <f t="shared" si="165"/>
        <v>0</v>
      </c>
      <c r="AX165" t="str">
        <f t="shared" si="166"/>
        <v xml:space="preserve">["REP"] =     0; </v>
      </c>
      <c r="AY165">
        <f>IF(LEN(P165)&gt;0,VLOOKUP(P165,Faction!A$2:B$77,2,FALSE),1)</f>
        <v>1</v>
      </c>
      <c r="AZ165" t="str">
        <f t="shared" si="167"/>
        <v xml:space="preserve">["FACTION"] =  1; </v>
      </c>
      <c r="BA165" t="str">
        <f t="shared" si="168"/>
        <v xml:space="preserve">["TIER"] = 2; </v>
      </c>
      <c r="BB165" t="str">
        <f t="shared" si="169"/>
        <v xml:space="preserve">["MIN_LVL"] =   "6"; </v>
      </c>
      <c r="BC165" t="str">
        <f t="shared" si="170"/>
        <v xml:space="preserve">                  </v>
      </c>
      <c r="BD165" t="str">
        <f t="shared" si="171"/>
        <v xml:space="preserve">["NAME"] = { ["EN"] = "Treats or Trickery: First Harvest"; }; </v>
      </c>
      <c r="BE165" t="str">
        <f t="shared" si="172"/>
        <v xml:space="preserve">["LORE"] = { ["EN"] = "You promised Begonia Grubb you would put on a costume and join in Treats or Trickery. And so you have."; }; </v>
      </c>
      <c r="BF165" t="str">
        <f t="shared" si="173"/>
        <v xml:space="preserve">["SUMMARY"] = { ["EN"] = "Complete Treats or Trickery"; }; </v>
      </c>
      <c r="BG165" t="str">
        <f t="shared" si="174"/>
        <v xml:space="preserve">["TITLE"] = { ["EN"] = "the Sampler"; }; </v>
      </c>
      <c r="BH165" t="str">
        <f t="shared" si="175"/>
        <v/>
      </c>
      <c r="BI165" t="str">
        <f t="shared" si="176"/>
        <v/>
      </c>
      <c r="BJ165" t="str">
        <f t="shared" si="177"/>
        <v>};</v>
      </c>
    </row>
    <row r="166" spans="1:62" x14ac:dyDescent="0.25">
      <c r="A166">
        <v>1879381433</v>
      </c>
      <c r="B166">
        <v>136</v>
      </c>
      <c r="C166" t="s">
        <v>910</v>
      </c>
      <c r="D166" t="s">
        <v>24</v>
      </c>
      <c r="E166" t="s">
        <v>889</v>
      </c>
      <c r="M166" t="s">
        <v>1051</v>
      </c>
      <c r="Q166" t="s">
        <v>1050</v>
      </c>
      <c r="R166" t="s">
        <v>1049</v>
      </c>
      <c r="S166">
        <v>0</v>
      </c>
      <c r="T166">
        <v>6</v>
      </c>
      <c r="X166" t="str">
        <f t="shared" si="146"/>
        <v>[165] = {["ID"] = 1879381433; }; -- Treats or Trickery: Clearing the Table (Harvest Festival)</v>
      </c>
      <c r="Y166" s="1" t="str">
        <f t="shared" si="145"/>
        <v>[165] = {["ID"] = 1879381433; ["SAVE_INDEX"] = 136; ["TYPE"] = 12;                       ["SUBTYPE"] =   0;                                   ["VXP"] =    0; ["LP"] =  0; ["REP"] =     0; ["FACTION"] =  1; ["TIER"] = 0; ["MIN_LVL"] =   "6";                   ["NAME"] = { ["EN"] = "Treats or Trickery: Clearing the Table"; }; ["LORE"] = { ["EN"] = "You have sampled wide and eaten deep of the Harvest Festival treats, but can you truly say you know each of them as well as the back of your own teeth?"; }; ["SUMMARY"] = { ["EN"] = "Consume 20 of each of the 8 treats."; }; ["TITLE"] = { ["EN"] = "All Tricked Out"; }; };</v>
      </c>
      <c r="Z166">
        <f t="shared" si="152"/>
        <v>165</v>
      </c>
      <c r="AA166" t="str">
        <f t="shared" si="147"/>
        <v>[165] = {</v>
      </c>
      <c r="AB166" t="str">
        <f t="shared" si="148"/>
        <v xml:space="preserve">["ID"] = 1879381433; </v>
      </c>
      <c r="AC166" t="str">
        <f t="shared" si="149"/>
        <v xml:space="preserve">["ID"] = 1879381433; </v>
      </c>
      <c r="AD166" t="str">
        <f t="shared" si="150"/>
        <v/>
      </c>
      <c r="AE166" t="str">
        <f t="shared" si="151"/>
        <v xml:space="preserve"> (Harvest Festival)</v>
      </c>
      <c r="AF166" s="1" t="str">
        <f t="shared" si="153"/>
        <v xml:space="preserve">["SAVE_INDEX"] = 136; </v>
      </c>
      <c r="AG166">
        <f>VLOOKUP(D166,Type!A$2:B$16,2,FALSE)</f>
        <v>12</v>
      </c>
      <c r="AH166" t="str">
        <f t="shared" si="154"/>
        <v xml:space="preserve">["TYPE"] = 12; </v>
      </c>
      <c r="AI166" t="str">
        <f t="shared" si="155"/>
        <v xml:space="preserve">                      </v>
      </c>
      <c r="AJ166" t="str">
        <f>IF(AND(F166="Class",NOT(ISBLANK(E166))),VLOOKUP(E166,Class!A$1:B$12,2,FALSE),"")</f>
        <v/>
      </c>
      <c r="AK166" t="str">
        <f>IF(AND(F166="Vocation",NOT(ISBLANK(E166))),VLOOKUP(E166,Vocation!A$1:B$8,2,FALSE),"")</f>
        <v/>
      </c>
      <c r="AL166" t="str">
        <f>IF(AND(F166="Race",NOT(ISBLANK(E166))),VLOOKUP(E166,Race!A$1:B$9,2,),"")</f>
        <v/>
      </c>
      <c r="AM166" t="str">
        <f t="shared" si="156"/>
        <v xml:space="preserve">  0</v>
      </c>
      <c r="AN166" t="str">
        <f t="shared" si="157"/>
        <v xml:space="preserve">["SUBTYPE"] =   0; </v>
      </c>
      <c r="AO166" t="str">
        <f>IF(NOT(ISBLANK(G166)),VLOOKUP(G166,Type!D$2:E$6,2,FALSE),"")</f>
        <v/>
      </c>
      <c r="AP166" t="str">
        <f t="shared" si="158"/>
        <v xml:space="preserve">            </v>
      </c>
      <c r="AQ166" t="str">
        <f t="shared" si="159"/>
        <v xml:space="preserve">                      </v>
      </c>
      <c r="AR166" t="str">
        <f t="shared" si="160"/>
        <v/>
      </c>
      <c r="AS166" t="str">
        <f t="shared" si="161"/>
        <v>0</v>
      </c>
      <c r="AT166" t="str">
        <f t="shared" si="162"/>
        <v xml:space="preserve">["VXP"] =    0; </v>
      </c>
      <c r="AU166" t="str">
        <f t="shared" si="163"/>
        <v>0</v>
      </c>
      <c r="AV166" t="str">
        <f t="shared" si="164"/>
        <v xml:space="preserve">["LP"] =  0; </v>
      </c>
      <c r="AW166" t="str">
        <f t="shared" si="165"/>
        <v>0</v>
      </c>
      <c r="AX166" t="str">
        <f t="shared" si="166"/>
        <v xml:space="preserve">["REP"] =     0; </v>
      </c>
      <c r="AY166">
        <f>IF(LEN(P166)&gt;0,VLOOKUP(P166,Faction!A$2:B$77,2,FALSE),1)</f>
        <v>1</v>
      </c>
      <c r="AZ166" t="str">
        <f t="shared" si="167"/>
        <v xml:space="preserve">["FACTION"] =  1; </v>
      </c>
      <c r="BA166" t="str">
        <f t="shared" si="168"/>
        <v xml:space="preserve">["TIER"] = 0; </v>
      </c>
      <c r="BB166" t="str">
        <f t="shared" si="169"/>
        <v xml:space="preserve">["MIN_LVL"] =   "6"; </v>
      </c>
      <c r="BC166" t="str">
        <f t="shared" si="170"/>
        <v xml:space="preserve">                  </v>
      </c>
      <c r="BD166" t="str">
        <f t="shared" si="171"/>
        <v xml:space="preserve">["NAME"] = { ["EN"] = "Treats or Trickery: Clearing the Table"; }; </v>
      </c>
      <c r="BE166" t="str">
        <f t="shared" si="172"/>
        <v xml:space="preserve">["LORE"] = { ["EN"] = "You have sampled wide and eaten deep of the Harvest Festival treats, but can you truly say you know each of them as well as the back of your own teeth?"; }; </v>
      </c>
      <c r="BF166" t="str">
        <f t="shared" si="173"/>
        <v xml:space="preserve">["SUMMARY"] = { ["EN"] = "Consume 20 of each of the 8 treats."; }; </v>
      </c>
      <c r="BG166" t="str">
        <f t="shared" si="174"/>
        <v xml:space="preserve">["TITLE"] = { ["EN"] = "All Tricked Out"; }; </v>
      </c>
      <c r="BH166" t="str">
        <f t="shared" si="175"/>
        <v/>
      </c>
      <c r="BI166" t="str">
        <f t="shared" si="176"/>
        <v/>
      </c>
      <c r="BJ166" t="str">
        <f t="shared" si="177"/>
        <v>};</v>
      </c>
    </row>
    <row r="167" spans="1:62" x14ac:dyDescent="0.25">
      <c r="A167">
        <v>1879381434</v>
      </c>
      <c r="B167">
        <v>137</v>
      </c>
      <c r="C167" t="s">
        <v>908</v>
      </c>
      <c r="D167" t="s">
        <v>24</v>
      </c>
      <c r="E167" t="s">
        <v>889</v>
      </c>
      <c r="M167" t="s">
        <v>3528</v>
      </c>
      <c r="Q167" t="s">
        <v>1047</v>
      </c>
      <c r="R167" t="s">
        <v>1046</v>
      </c>
      <c r="S167">
        <v>1</v>
      </c>
      <c r="T167">
        <v>6</v>
      </c>
      <c r="X167" t="str">
        <f t="shared" si="146"/>
        <v>[166] = {["ID"] = 1879381434; }; -- Treats or Trickery: Second Helpings (Harvest Festival)</v>
      </c>
      <c r="Y167" s="1" t="str">
        <f t="shared" si="145"/>
        <v>[166] = {["ID"] = 1879381434; ["SAVE_INDEX"] = 137; ["TYPE"] = 12;                       ["SUBTYPE"] =   0;                                   ["VXP"] =    0; ["LP"] =  0; ["REP"] =     0; ["FACTION"] =  1; ["TIER"] = 1; ["MIN_LVL"] =   "6";                   ["NAME"] = { ["EN"] = "Treats or Trickery: Second Helpings"; }; ["LORE"] = { ["EN"] = "You have tasted every type of treat that could be gathered from a doormat during Harvest Festival once, to be sure, but have you made yourself truly sick on them?"; }; ["SUMMARY"] = { ["EN"] = "Consume 20 treats."; }; ["TITLE"] = { ["EN"] = "Well Treated"; }; };</v>
      </c>
      <c r="Z167">
        <f t="shared" si="152"/>
        <v>166</v>
      </c>
      <c r="AA167" t="str">
        <f t="shared" si="147"/>
        <v>[166] = {</v>
      </c>
      <c r="AB167" t="str">
        <f t="shared" si="148"/>
        <v xml:space="preserve">["ID"] = 1879381434; </v>
      </c>
      <c r="AC167" t="str">
        <f t="shared" si="149"/>
        <v xml:space="preserve">["ID"] = 1879381434; </v>
      </c>
      <c r="AD167" t="str">
        <f t="shared" si="150"/>
        <v/>
      </c>
      <c r="AE167" t="str">
        <f t="shared" si="151"/>
        <v xml:space="preserve"> (Harvest Festival)</v>
      </c>
      <c r="AF167" s="1" t="str">
        <f t="shared" si="153"/>
        <v xml:space="preserve">["SAVE_INDEX"] = 137; </v>
      </c>
      <c r="AG167">
        <f>VLOOKUP(D167,Type!A$2:B$16,2,FALSE)</f>
        <v>12</v>
      </c>
      <c r="AH167" t="str">
        <f t="shared" si="154"/>
        <v xml:space="preserve">["TYPE"] = 12; </v>
      </c>
      <c r="AI167" t="str">
        <f t="shared" si="155"/>
        <v xml:space="preserve">                      </v>
      </c>
      <c r="AJ167" t="str">
        <f>IF(AND(F167="Class",NOT(ISBLANK(E167))),VLOOKUP(E167,Class!A$1:B$12,2,FALSE),"")</f>
        <v/>
      </c>
      <c r="AK167" t="str">
        <f>IF(AND(F167="Vocation",NOT(ISBLANK(E167))),VLOOKUP(E167,Vocation!A$1:B$8,2,FALSE),"")</f>
        <v/>
      </c>
      <c r="AL167" t="str">
        <f>IF(AND(F167="Race",NOT(ISBLANK(E167))),VLOOKUP(E167,Race!A$1:B$9,2,),"")</f>
        <v/>
      </c>
      <c r="AM167" t="str">
        <f t="shared" si="156"/>
        <v xml:space="preserve">  0</v>
      </c>
      <c r="AN167" t="str">
        <f t="shared" si="157"/>
        <v xml:space="preserve">["SUBTYPE"] =   0; </v>
      </c>
      <c r="AO167" t="str">
        <f>IF(NOT(ISBLANK(G167)),VLOOKUP(G167,Type!D$2:E$6,2,FALSE),"")</f>
        <v/>
      </c>
      <c r="AP167" t="str">
        <f t="shared" si="158"/>
        <v xml:space="preserve">            </v>
      </c>
      <c r="AQ167" t="str">
        <f t="shared" si="159"/>
        <v xml:space="preserve">                      </v>
      </c>
      <c r="AR167" t="str">
        <f t="shared" si="160"/>
        <v/>
      </c>
      <c r="AS167" t="str">
        <f t="shared" si="161"/>
        <v>0</v>
      </c>
      <c r="AT167" t="str">
        <f t="shared" si="162"/>
        <v xml:space="preserve">["VXP"] =    0; </v>
      </c>
      <c r="AU167" t="str">
        <f t="shared" si="163"/>
        <v>0</v>
      </c>
      <c r="AV167" t="str">
        <f t="shared" si="164"/>
        <v xml:space="preserve">["LP"] =  0; </v>
      </c>
      <c r="AW167" t="str">
        <f t="shared" si="165"/>
        <v>0</v>
      </c>
      <c r="AX167" t="str">
        <f t="shared" si="166"/>
        <v xml:space="preserve">["REP"] =     0; </v>
      </c>
      <c r="AY167">
        <f>IF(LEN(P167)&gt;0,VLOOKUP(P167,Faction!A$2:B$77,2,FALSE),1)</f>
        <v>1</v>
      </c>
      <c r="AZ167" t="str">
        <f t="shared" si="167"/>
        <v xml:space="preserve">["FACTION"] =  1; </v>
      </c>
      <c r="BA167" t="str">
        <f t="shared" si="168"/>
        <v xml:space="preserve">["TIER"] = 1; </v>
      </c>
      <c r="BB167" t="str">
        <f t="shared" si="169"/>
        <v xml:space="preserve">["MIN_LVL"] =   "6"; </v>
      </c>
      <c r="BC167" t="str">
        <f t="shared" si="170"/>
        <v xml:space="preserve">                  </v>
      </c>
      <c r="BD167" t="str">
        <f t="shared" si="171"/>
        <v xml:space="preserve">["NAME"] = { ["EN"] = "Treats or Trickery: Second Helpings"; }; </v>
      </c>
      <c r="BE167" t="str">
        <f t="shared" si="172"/>
        <v xml:space="preserve">["LORE"] = { ["EN"] = "You have tasted every type of treat that could be gathered from a doormat during Harvest Festival once, to be sure, but have you made yourself truly sick on them?"; }; </v>
      </c>
      <c r="BF167" t="str">
        <f t="shared" si="173"/>
        <v xml:space="preserve">["SUMMARY"] = { ["EN"] = "Consume 20 treats."; }; </v>
      </c>
      <c r="BG167" t="str">
        <f t="shared" si="174"/>
        <v xml:space="preserve">["TITLE"] = { ["EN"] = "Well Treated"; }; </v>
      </c>
      <c r="BH167" t="str">
        <f t="shared" si="175"/>
        <v/>
      </c>
      <c r="BI167" t="str">
        <f t="shared" si="176"/>
        <v/>
      </c>
      <c r="BJ167" t="str">
        <f t="shared" si="177"/>
        <v>};</v>
      </c>
    </row>
    <row r="168" spans="1:62" x14ac:dyDescent="0.25">
      <c r="A168">
        <v>1879381432</v>
      </c>
      <c r="B168">
        <v>138</v>
      </c>
      <c r="C168" t="s">
        <v>907</v>
      </c>
      <c r="D168" t="s">
        <v>24</v>
      </c>
      <c r="E168" t="s">
        <v>889</v>
      </c>
      <c r="M168" t="s">
        <v>1045</v>
      </c>
      <c r="Q168" t="s">
        <v>1048</v>
      </c>
      <c r="R168" t="s">
        <v>2172</v>
      </c>
      <c r="S168">
        <v>2</v>
      </c>
      <c r="T168">
        <v>6</v>
      </c>
      <c r="X168" t="str">
        <f t="shared" si="146"/>
        <v>[167] = {["ID"] = 1879381432; }; -- Treats or Trickery: Just a Taste (Harvest Festival)</v>
      </c>
      <c r="Y168" s="1" t="str">
        <f t="shared" si="145"/>
        <v>[167] = {["ID"] = 1879381432; ["SAVE_INDEX"] = 138; ["TYPE"] = 12;                       ["SUBTYPE"] =   0;                                   ["VXP"] =    0; ["LP"] =  0; ["REP"] =     0; ["FACTION"] =  1; ["TIER"] = 2; ["MIN_LVL"] =   "6";                   ["NAME"] = { ["EN"] = "Treats or Trickery: Just a Taste"; }; ["LORE"] = { ["EN"] = "You donned the costume and went from door to neighbourhood door. But have you tasted each kind of treat?"; }; ["SUMMARY"] = { ["EN"] = "Try 8 different treats."; }; ["TITLE"] = { ["EN"] = "Sweet-of-tooth"; }; };</v>
      </c>
      <c r="Z168">
        <f t="shared" si="152"/>
        <v>167</v>
      </c>
      <c r="AA168" t="str">
        <f t="shared" si="147"/>
        <v>[167] = {</v>
      </c>
      <c r="AB168" t="str">
        <f t="shared" si="148"/>
        <v xml:space="preserve">["ID"] = 1879381432; </v>
      </c>
      <c r="AC168" t="str">
        <f t="shared" si="149"/>
        <v xml:space="preserve">["ID"] = 1879381432; </v>
      </c>
      <c r="AD168" t="str">
        <f t="shared" si="150"/>
        <v/>
      </c>
      <c r="AE168" t="str">
        <f t="shared" si="151"/>
        <v xml:space="preserve"> (Harvest Festival)</v>
      </c>
      <c r="AF168" s="1" t="str">
        <f t="shared" si="153"/>
        <v xml:space="preserve">["SAVE_INDEX"] = 138; </v>
      </c>
      <c r="AG168">
        <f>VLOOKUP(D168,Type!A$2:B$16,2,FALSE)</f>
        <v>12</v>
      </c>
      <c r="AH168" t="str">
        <f t="shared" si="154"/>
        <v xml:space="preserve">["TYPE"] = 12; </v>
      </c>
      <c r="AI168" t="str">
        <f t="shared" si="155"/>
        <v xml:space="preserve">                      </v>
      </c>
      <c r="AJ168" t="str">
        <f>IF(AND(F168="Class",NOT(ISBLANK(E168))),VLOOKUP(E168,Class!A$1:B$12,2,FALSE),"")</f>
        <v/>
      </c>
      <c r="AK168" t="str">
        <f>IF(AND(F168="Vocation",NOT(ISBLANK(E168))),VLOOKUP(E168,Vocation!A$1:B$8,2,FALSE),"")</f>
        <v/>
      </c>
      <c r="AL168" t="str">
        <f>IF(AND(F168="Race",NOT(ISBLANK(E168))),VLOOKUP(E168,Race!A$1:B$9,2,),"")</f>
        <v/>
      </c>
      <c r="AM168" t="str">
        <f t="shared" si="156"/>
        <v xml:space="preserve">  0</v>
      </c>
      <c r="AN168" t="str">
        <f t="shared" si="157"/>
        <v xml:space="preserve">["SUBTYPE"] =   0; </v>
      </c>
      <c r="AO168" t="str">
        <f>IF(NOT(ISBLANK(G168)),VLOOKUP(G168,Type!D$2:E$6,2,FALSE),"")</f>
        <v/>
      </c>
      <c r="AP168" t="str">
        <f t="shared" si="158"/>
        <v xml:space="preserve">            </v>
      </c>
      <c r="AQ168" t="str">
        <f t="shared" si="159"/>
        <v xml:space="preserve">                      </v>
      </c>
      <c r="AR168" t="str">
        <f t="shared" si="160"/>
        <v/>
      </c>
      <c r="AS168" t="str">
        <f t="shared" si="161"/>
        <v>0</v>
      </c>
      <c r="AT168" t="str">
        <f t="shared" si="162"/>
        <v xml:space="preserve">["VXP"] =    0; </v>
      </c>
      <c r="AU168" t="str">
        <f t="shared" si="163"/>
        <v>0</v>
      </c>
      <c r="AV168" t="str">
        <f t="shared" si="164"/>
        <v xml:space="preserve">["LP"] =  0; </v>
      </c>
      <c r="AW168" t="str">
        <f t="shared" si="165"/>
        <v>0</v>
      </c>
      <c r="AX168" t="str">
        <f t="shared" si="166"/>
        <v xml:space="preserve">["REP"] =     0; </v>
      </c>
      <c r="AY168">
        <f>IF(LEN(P168)&gt;0,VLOOKUP(P168,Faction!A$2:B$77,2,FALSE),1)</f>
        <v>1</v>
      </c>
      <c r="AZ168" t="str">
        <f t="shared" si="167"/>
        <v xml:space="preserve">["FACTION"] =  1; </v>
      </c>
      <c r="BA168" t="str">
        <f t="shared" si="168"/>
        <v xml:space="preserve">["TIER"] = 2; </v>
      </c>
      <c r="BB168" t="str">
        <f t="shared" si="169"/>
        <v xml:space="preserve">["MIN_LVL"] =   "6"; </v>
      </c>
      <c r="BC168" t="str">
        <f t="shared" si="170"/>
        <v xml:space="preserve">                  </v>
      </c>
      <c r="BD168" t="str">
        <f t="shared" si="171"/>
        <v xml:space="preserve">["NAME"] = { ["EN"] = "Treats or Trickery: Just a Taste"; }; </v>
      </c>
      <c r="BE168" t="str">
        <f t="shared" si="172"/>
        <v xml:space="preserve">["LORE"] = { ["EN"] = "You donned the costume and went from door to neighbourhood door. But have you tasted each kind of treat?"; }; </v>
      </c>
      <c r="BF168" t="str">
        <f t="shared" si="173"/>
        <v xml:space="preserve">["SUMMARY"] = { ["EN"] = "Try 8 different treats."; }; </v>
      </c>
      <c r="BG168" t="str">
        <f t="shared" si="174"/>
        <v xml:space="preserve">["TITLE"] = { ["EN"] = "Sweet-of-tooth"; }; </v>
      </c>
      <c r="BH168" t="str">
        <f t="shared" si="175"/>
        <v/>
      </c>
      <c r="BI168" t="str">
        <f t="shared" si="176"/>
        <v/>
      </c>
      <c r="BJ168" t="str">
        <f t="shared" si="177"/>
        <v>};</v>
      </c>
    </row>
    <row r="169" spans="1:62" x14ac:dyDescent="0.25">
      <c r="C169" s="2" t="s">
        <v>943</v>
      </c>
      <c r="D169" s="2" t="s">
        <v>812</v>
      </c>
      <c r="V169">
        <v>139</v>
      </c>
      <c r="X169" t="str">
        <f t="shared" si="146"/>
        <v>[168] = {["CAT_ID"] = 139; }; -- Durin's Day</v>
      </c>
      <c r="Y169" s="1" t="str">
        <f t="shared" si="145"/>
        <v>[168] = {                                           ["TYPE"] = 14;                       ["SUBTYPE"] =   0;                                   ["VXP"] =    0; ["LP"] =  0; ["REP"] =     0; ["FACTION"] =  1; ["TIER"] = 0;                                        ["NAME"] = { ["EN"] = "Durin's Day"; }; };</v>
      </c>
      <c r="Z169">
        <f t="shared" si="152"/>
        <v>168</v>
      </c>
      <c r="AA169" t="str">
        <f t="shared" si="147"/>
        <v>[168] = {</v>
      </c>
      <c r="AB169" t="str">
        <f t="shared" si="148"/>
        <v xml:space="preserve">                     </v>
      </c>
      <c r="AC169" t="str">
        <f t="shared" si="149"/>
        <v/>
      </c>
      <c r="AD169" t="str">
        <f t="shared" si="150"/>
        <v xml:space="preserve">["CAT_ID"] = 139; </v>
      </c>
      <c r="AE169" t="str">
        <f t="shared" si="151"/>
        <v/>
      </c>
      <c r="AF169" s="1" t="str">
        <f t="shared" si="153"/>
        <v xml:space="preserve">                      </v>
      </c>
      <c r="AG169">
        <f>VLOOKUP(D169,Type!A$2:B$16,2,FALSE)</f>
        <v>14</v>
      </c>
      <c r="AH169" t="str">
        <f t="shared" si="154"/>
        <v xml:space="preserve">["TYPE"] = 14; </v>
      </c>
      <c r="AI169" t="str">
        <f t="shared" si="155"/>
        <v xml:space="preserve">                      </v>
      </c>
      <c r="AJ169" t="str">
        <f>IF(AND(F169="Class",NOT(ISBLANK(E169))),VLOOKUP(E169,Class!A$1:B$12,2,FALSE),"")</f>
        <v/>
      </c>
      <c r="AK169" t="str">
        <f>IF(AND(F169="Vocation",NOT(ISBLANK(E169))),VLOOKUP(E169,Vocation!A$1:B$8,2,FALSE),"")</f>
        <v/>
      </c>
      <c r="AL169" t="str">
        <f>IF(AND(F169="Race",NOT(ISBLANK(E169))),VLOOKUP(E169,Race!A$1:B$9,2,),"")</f>
        <v/>
      </c>
      <c r="AM169" t="str">
        <f t="shared" si="156"/>
        <v xml:space="preserve">  0</v>
      </c>
      <c r="AN169" t="str">
        <f t="shared" si="157"/>
        <v xml:space="preserve">["SUBTYPE"] =   0; </v>
      </c>
      <c r="AO169" t="str">
        <f>IF(NOT(ISBLANK(G169)),VLOOKUP(G169,Type!D$2:E$6,2,FALSE),"")</f>
        <v/>
      </c>
      <c r="AP169" t="str">
        <f t="shared" si="158"/>
        <v xml:space="preserve">            </v>
      </c>
      <c r="AQ169" t="str">
        <f t="shared" si="159"/>
        <v xml:space="preserve">                      </v>
      </c>
      <c r="AR169" t="str">
        <f t="shared" si="160"/>
        <v/>
      </c>
      <c r="AS169" t="str">
        <f t="shared" si="161"/>
        <v>0</v>
      </c>
      <c r="AT169" t="str">
        <f t="shared" si="162"/>
        <v xml:space="preserve">["VXP"] =    0; </v>
      </c>
      <c r="AU169" t="str">
        <f t="shared" si="163"/>
        <v>0</v>
      </c>
      <c r="AV169" t="str">
        <f t="shared" si="164"/>
        <v xml:space="preserve">["LP"] =  0; </v>
      </c>
      <c r="AW169" t="str">
        <f t="shared" si="165"/>
        <v>0</v>
      </c>
      <c r="AX169" t="str">
        <f t="shared" si="166"/>
        <v xml:space="preserve">["REP"] =     0; </v>
      </c>
      <c r="AY169">
        <f>IF(LEN(P169)&gt;0,VLOOKUP(P169,Faction!A$2:B$77,2,FALSE),1)</f>
        <v>1</v>
      </c>
      <c r="AZ169" t="str">
        <f t="shared" si="167"/>
        <v xml:space="preserve">["FACTION"] =  1; </v>
      </c>
      <c r="BA169" t="str">
        <f t="shared" si="168"/>
        <v xml:space="preserve">["TIER"] = 0; </v>
      </c>
      <c r="BB169" t="str">
        <f t="shared" si="169"/>
        <v xml:space="preserve">                     </v>
      </c>
      <c r="BC169" t="str">
        <f t="shared" si="170"/>
        <v xml:space="preserve">                  </v>
      </c>
      <c r="BD169" t="str">
        <f t="shared" si="171"/>
        <v xml:space="preserve">["NAME"] = { ["EN"] = "Durin's Day"; }; </v>
      </c>
      <c r="BE169" t="str">
        <f t="shared" si="172"/>
        <v/>
      </c>
      <c r="BF169" t="str">
        <f t="shared" si="173"/>
        <v/>
      </c>
      <c r="BG169" t="str">
        <f t="shared" si="174"/>
        <v/>
      </c>
      <c r="BH169" t="str">
        <f t="shared" si="175"/>
        <v/>
      </c>
      <c r="BI169" t="str">
        <f t="shared" si="176"/>
        <v/>
      </c>
      <c r="BJ169" t="str">
        <f t="shared" si="177"/>
        <v>};</v>
      </c>
    </row>
    <row r="170" spans="1:62" x14ac:dyDescent="0.25">
      <c r="A170">
        <v>1879371703</v>
      </c>
      <c r="B170">
        <v>139</v>
      </c>
      <c r="C170" t="s">
        <v>1103</v>
      </c>
      <c r="D170" t="s">
        <v>24</v>
      </c>
      <c r="E170" t="s">
        <v>943</v>
      </c>
      <c r="M170" t="s">
        <v>1105</v>
      </c>
      <c r="N170">
        <v>5</v>
      </c>
      <c r="Q170" t="s">
        <v>1106</v>
      </c>
      <c r="R170" t="s">
        <v>2169</v>
      </c>
      <c r="S170">
        <v>0</v>
      </c>
      <c r="X170" t="str">
        <f t="shared" si="146"/>
        <v>[169] = {["ID"] = 1879371703; }; -- Dedicated Observer of Durin's Day (Durin's Day)</v>
      </c>
      <c r="Y170" s="1" t="str">
        <f t="shared" si="145"/>
        <v>[169] = {["ID"] = 1879371703; ["SAVE_INDEX"] = 139; ["TYPE"] = 12;                       ["SUBTYPE"] =   0;                                   ["VXP"] =    0; ["LP"] =  5; ["REP"] =     0; ["FACTION"] =  1; ["TIER"] = 0;                                        ["NAME"] = { ["EN"] = "Dedicated Observer of Durin's Day"; }; ["LORE"] = { ["EN"] = "Thrice you have stood up on the side of Erebor for Durin's Day, and saw what the sun revealed when it touched the dwarf-wrought stone."; }; ["SUMMARY"] = { ["EN"] = "Complete the quest Durin's Day Upon Erebor a third time."; }; ["TITLE"] = { ["EN"] = "Who Has Heard the Thrush's Knock"; }; };</v>
      </c>
      <c r="Z170">
        <f t="shared" si="152"/>
        <v>169</v>
      </c>
      <c r="AA170" t="str">
        <f t="shared" si="147"/>
        <v>[169] = {</v>
      </c>
      <c r="AB170" t="str">
        <f t="shared" si="148"/>
        <v xml:space="preserve">["ID"] = 1879371703; </v>
      </c>
      <c r="AC170" t="str">
        <f t="shared" si="149"/>
        <v xml:space="preserve">["ID"] = 1879371703; </v>
      </c>
      <c r="AD170" t="str">
        <f t="shared" si="150"/>
        <v/>
      </c>
      <c r="AE170" t="str">
        <f t="shared" si="151"/>
        <v xml:space="preserve"> (Durin's Day)</v>
      </c>
      <c r="AF170" s="1" t="str">
        <f t="shared" si="153"/>
        <v xml:space="preserve">["SAVE_INDEX"] = 139; </v>
      </c>
      <c r="AG170">
        <f>VLOOKUP(D170,Type!A$2:B$16,2,FALSE)</f>
        <v>12</v>
      </c>
      <c r="AH170" t="str">
        <f t="shared" si="154"/>
        <v xml:space="preserve">["TYPE"] = 12; </v>
      </c>
      <c r="AI170" t="str">
        <f t="shared" si="155"/>
        <v xml:space="preserve">                      </v>
      </c>
      <c r="AJ170" t="str">
        <f>IF(AND(F170="Class",NOT(ISBLANK(E170))),VLOOKUP(E170,Class!A$1:B$12,2,FALSE),"")</f>
        <v/>
      </c>
      <c r="AK170" t="str">
        <f>IF(AND(F170="Vocation",NOT(ISBLANK(E170))),VLOOKUP(E170,Vocation!A$1:B$8,2,FALSE),"")</f>
        <v/>
      </c>
      <c r="AL170" t="str">
        <f>IF(AND(F170="Race",NOT(ISBLANK(E170))),VLOOKUP(E170,Race!A$1:B$9,2,),"")</f>
        <v/>
      </c>
      <c r="AM170" t="str">
        <f t="shared" si="156"/>
        <v xml:space="preserve">  0</v>
      </c>
      <c r="AN170" t="str">
        <f t="shared" si="157"/>
        <v xml:space="preserve">["SUBTYPE"] =   0; </v>
      </c>
      <c r="AO170" t="str">
        <f>IF(NOT(ISBLANK(G170)),VLOOKUP(G170,Type!D$2:E$6,2,FALSE),"")</f>
        <v/>
      </c>
      <c r="AP170" t="str">
        <f t="shared" si="158"/>
        <v xml:space="preserve">            </v>
      </c>
      <c r="AQ170" t="str">
        <f t="shared" si="159"/>
        <v xml:space="preserve">                      </v>
      </c>
      <c r="AR170" t="str">
        <f t="shared" si="160"/>
        <v/>
      </c>
      <c r="AS170" t="str">
        <f t="shared" si="161"/>
        <v>0</v>
      </c>
      <c r="AT170" t="str">
        <f t="shared" si="162"/>
        <v xml:space="preserve">["VXP"] =    0; </v>
      </c>
      <c r="AU170" t="str">
        <f t="shared" si="163"/>
        <v>5</v>
      </c>
      <c r="AV170" t="str">
        <f t="shared" si="164"/>
        <v xml:space="preserve">["LP"] =  5; </v>
      </c>
      <c r="AW170" t="str">
        <f t="shared" si="165"/>
        <v>0</v>
      </c>
      <c r="AX170" t="str">
        <f t="shared" si="166"/>
        <v xml:space="preserve">["REP"] =     0; </v>
      </c>
      <c r="AY170">
        <f>IF(LEN(P170)&gt;0,VLOOKUP(P170,Faction!A$2:B$77,2,FALSE),1)</f>
        <v>1</v>
      </c>
      <c r="AZ170" t="str">
        <f t="shared" si="167"/>
        <v xml:space="preserve">["FACTION"] =  1; </v>
      </c>
      <c r="BA170" t="str">
        <f t="shared" si="168"/>
        <v xml:space="preserve">["TIER"] = 0; </v>
      </c>
      <c r="BB170" t="str">
        <f t="shared" si="169"/>
        <v xml:space="preserve">                     </v>
      </c>
      <c r="BC170" t="str">
        <f t="shared" si="170"/>
        <v xml:space="preserve">                  </v>
      </c>
      <c r="BD170" t="str">
        <f t="shared" si="171"/>
        <v xml:space="preserve">["NAME"] = { ["EN"] = "Dedicated Observer of Durin's Day"; }; </v>
      </c>
      <c r="BE170" t="str">
        <f t="shared" si="172"/>
        <v xml:space="preserve">["LORE"] = { ["EN"] = "Thrice you have stood up on the side of Erebor for Durin's Day, and saw what the sun revealed when it touched the dwarf-wrought stone."; }; </v>
      </c>
      <c r="BF170" t="str">
        <f t="shared" si="173"/>
        <v xml:space="preserve">["SUMMARY"] = { ["EN"] = "Complete the quest Durin's Day Upon Erebor a third time."; }; </v>
      </c>
      <c r="BG170" t="str">
        <f t="shared" si="174"/>
        <v xml:space="preserve">["TITLE"] = { ["EN"] = "Who Has Heard the Thrush's Knock"; }; </v>
      </c>
      <c r="BH170" t="str">
        <f t="shared" si="175"/>
        <v/>
      </c>
      <c r="BI170" t="str">
        <f t="shared" si="176"/>
        <v/>
      </c>
      <c r="BJ170" t="str">
        <f t="shared" si="177"/>
        <v>};</v>
      </c>
    </row>
    <row r="171" spans="1:62" x14ac:dyDescent="0.25">
      <c r="A171">
        <v>1879371704</v>
      </c>
      <c r="B171">
        <v>140</v>
      </c>
      <c r="C171" t="s">
        <v>1102</v>
      </c>
      <c r="D171" t="s">
        <v>24</v>
      </c>
      <c r="E171" t="s">
        <v>943</v>
      </c>
      <c r="M171" t="s">
        <v>1104</v>
      </c>
      <c r="N171">
        <v>5</v>
      </c>
      <c r="Q171" t="s">
        <v>1107</v>
      </c>
      <c r="R171" t="s">
        <v>2170</v>
      </c>
      <c r="S171">
        <v>1</v>
      </c>
      <c r="X171" t="str">
        <f t="shared" si="146"/>
        <v>[170] = {["ID"] = 1879371704; }; -- Repeat Observer of Durin's Day (Durin's Day)</v>
      </c>
      <c r="Y171" s="1" t="str">
        <f t="shared" si="145"/>
        <v>[170] = {["ID"] = 1879371704; ["SAVE_INDEX"] = 140; ["TYPE"] = 12;                       ["SUBTYPE"] =   0;                                   ["VXP"] =    0; ["LP"] =  5; ["REP"] =     0; ["FACTION"] =  1; ["TIER"] = 1;                                        ["NAME"] = { ["EN"] = "Repeat Observer of Durin's Day"; }; ["LORE"] = { ["EN"] = "You stood not once but twice up on the side of Erebor for Durin's Day, and saw what the sun revealed when it touched the dwarf-wrought stone."; }; ["SUMMARY"] = { ["EN"] = "Complete the quest Durin's Day Upon Erebor a second time."; }; ["TITLE"] = { ["EN"] = "Witness to the Sun and Moon"; }; };</v>
      </c>
      <c r="Z171">
        <f t="shared" si="152"/>
        <v>170</v>
      </c>
      <c r="AA171" t="str">
        <f t="shared" si="147"/>
        <v>[170] = {</v>
      </c>
      <c r="AB171" t="str">
        <f t="shared" si="148"/>
        <v xml:space="preserve">["ID"] = 1879371704; </v>
      </c>
      <c r="AC171" t="str">
        <f t="shared" si="149"/>
        <v xml:space="preserve">["ID"] = 1879371704; </v>
      </c>
      <c r="AD171" t="str">
        <f t="shared" si="150"/>
        <v/>
      </c>
      <c r="AE171" t="str">
        <f t="shared" si="151"/>
        <v xml:space="preserve"> (Durin's Day)</v>
      </c>
      <c r="AF171" s="1" t="str">
        <f t="shared" si="153"/>
        <v xml:space="preserve">["SAVE_INDEX"] = 140; </v>
      </c>
      <c r="AG171">
        <f>VLOOKUP(D171,Type!A$2:B$16,2,FALSE)</f>
        <v>12</v>
      </c>
      <c r="AH171" t="str">
        <f t="shared" si="154"/>
        <v xml:space="preserve">["TYPE"] = 12; </v>
      </c>
      <c r="AI171" t="str">
        <f t="shared" si="155"/>
        <v xml:space="preserve">                      </v>
      </c>
      <c r="AJ171" t="str">
        <f>IF(AND(F171="Class",NOT(ISBLANK(E171))),VLOOKUP(E171,Class!A$1:B$12,2,FALSE),"")</f>
        <v/>
      </c>
      <c r="AK171" t="str">
        <f>IF(AND(F171="Vocation",NOT(ISBLANK(E171))),VLOOKUP(E171,Vocation!A$1:B$8,2,FALSE),"")</f>
        <v/>
      </c>
      <c r="AL171" t="str">
        <f>IF(AND(F171="Race",NOT(ISBLANK(E171))),VLOOKUP(E171,Race!A$1:B$9,2,),"")</f>
        <v/>
      </c>
      <c r="AM171" t="str">
        <f t="shared" si="156"/>
        <v xml:space="preserve">  0</v>
      </c>
      <c r="AN171" t="str">
        <f t="shared" si="157"/>
        <v xml:space="preserve">["SUBTYPE"] =   0; </v>
      </c>
      <c r="AO171" t="str">
        <f>IF(NOT(ISBLANK(G171)),VLOOKUP(G171,Type!D$2:E$6,2,FALSE),"")</f>
        <v/>
      </c>
      <c r="AP171" t="str">
        <f t="shared" si="158"/>
        <v xml:space="preserve">            </v>
      </c>
      <c r="AQ171" t="str">
        <f t="shared" si="159"/>
        <v xml:space="preserve">                      </v>
      </c>
      <c r="AR171" t="str">
        <f t="shared" si="160"/>
        <v/>
      </c>
      <c r="AS171" t="str">
        <f t="shared" si="161"/>
        <v>0</v>
      </c>
      <c r="AT171" t="str">
        <f t="shared" si="162"/>
        <v xml:space="preserve">["VXP"] =    0; </v>
      </c>
      <c r="AU171" t="str">
        <f t="shared" si="163"/>
        <v>5</v>
      </c>
      <c r="AV171" t="str">
        <f t="shared" si="164"/>
        <v xml:space="preserve">["LP"] =  5; </v>
      </c>
      <c r="AW171" t="str">
        <f t="shared" si="165"/>
        <v>0</v>
      </c>
      <c r="AX171" t="str">
        <f t="shared" si="166"/>
        <v xml:space="preserve">["REP"] =     0; </v>
      </c>
      <c r="AY171">
        <f>IF(LEN(P171)&gt;0,VLOOKUP(P171,Faction!A$2:B$77,2,FALSE),1)</f>
        <v>1</v>
      </c>
      <c r="AZ171" t="str">
        <f t="shared" si="167"/>
        <v xml:space="preserve">["FACTION"] =  1; </v>
      </c>
      <c r="BA171" t="str">
        <f t="shared" si="168"/>
        <v xml:space="preserve">["TIER"] = 1; </v>
      </c>
      <c r="BB171" t="str">
        <f t="shared" si="169"/>
        <v xml:space="preserve">                     </v>
      </c>
      <c r="BC171" t="str">
        <f t="shared" si="170"/>
        <v xml:space="preserve">                  </v>
      </c>
      <c r="BD171" t="str">
        <f t="shared" si="171"/>
        <v xml:space="preserve">["NAME"] = { ["EN"] = "Repeat Observer of Durin's Day"; }; </v>
      </c>
      <c r="BE171" t="str">
        <f t="shared" si="172"/>
        <v xml:space="preserve">["LORE"] = { ["EN"] = "You stood not once but twice up on the side of Erebor for Durin's Day, and saw what the sun revealed when it touched the dwarf-wrought stone."; }; </v>
      </c>
      <c r="BF171" t="str">
        <f t="shared" si="173"/>
        <v xml:space="preserve">["SUMMARY"] = { ["EN"] = "Complete the quest Durin's Day Upon Erebor a second time."; }; </v>
      </c>
      <c r="BG171" t="str">
        <f t="shared" si="174"/>
        <v xml:space="preserve">["TITLE"] = { ["EN"] = "Witness to the Sun and Moon"; }; </v>
      </c>
      <c r="BH171" t="str">
        <f t="shared" si="175"/>
        <v/>
      </c>
      <c r="BI171" t="str">
        <f t="shared" si="176"/>
        <v/>
      </c>
      <c r="BJ171" t="str">
        <f t="shared" si="177"/>
        <v>};</v>
      </c>
    </row>
    <row r="172" spans="1:62" x14ac:dyDescent="0.25">
      <c r="A172">
        <v>1879370524</v>
      </c>
      <c r="B172">
        <v>141</v>
      </c>
      <c r="C172" t="s">
        <v>1101</v>
      </c>
      <c r="D172" t="s">
        <v>24</v>
      </c>
      <c r="E172" t="s">
        <v>943</v>
      </c>
      <c r="M172" t="s">
        <v>1101</v>
      </c>
      <c r="N172">
        <v>5</v>
      </c>
      <c r="Q172" t="s">
        <v>1108</v>
      </c>
      <c r="R172" t="s">
        <v>2168</v>
      </c>
      <c r="S172">
        <v>2</v>
      </c>
      <c r="X172" t="str">
        <f t="shared" si="146"/>
        <v>[171] = {["ID"] = 1879370524; }; -- Observer of Durin's Day (Durin's Day)</v>
      </c>
      <c r="Y172" s="1" t="str">
        <f t="shared" si="145"/>
        <v>[171] = {["ID"] = 1879370524; ["SAVE_INDEX"] = 141; ["TYPE"] = 12;                       ["SUBTYPE"] =   0;                                   ["VXP"] =    0; ["LP"] =  5; ["REP"] =     0; ["FACTION"] =  1; ["TIER"] = 2;                                        ["NAME"] = { ["EN"] = "Observer of Durin's Day"; }; ["LORE"] = { ["EN"] = "You stood up on the side of Erebor for Durin's Day, and saw what the sun revealed when it touched the dwarf-wrought stone."; }; ["SUMMARY"] = { ["EN"] = "Complete the quest Durin's Day Upon Erebor."; }; ["TITLE"] = { ["EN"] = "Observer of Durin's Day"; }; };</v>
      </c>
      <c r="Z172">
        <f t="shared" si="152"/>
        <v>171</v>
      </c>
      <c r="AA172" t="str">
        <f t="shared" si="147"/>
        <v>[171] = {</v>
      </c>
      <c r="AB172" t="str">
        <f t="shared" si="148"/>
        <v xml:space="preserve">["ID"] = 1879370524; </v>
      </c>
      <c r="AC172" t="str">
        <f t="shared" si="149"/>
        <v xml:space="preserve">["ID"] = 1879370524; </v>
      </c>
      <c r="AD172" t="str">
        <f t="shared" si="150"/>
        <v/>
      </c>
      <c r="AE172" t="str">
        <f t="shared" si="151"/>
        <v xml:space="preserve"> (Durin's Day)</v>
      </c>
      <c r="AF172" s="1" t="str">
        <f t="shared" si="153"/>
        <v xml:space="preserve">["SAVE_INDEX"] = 141; </v>
      </c>
      <c r="AG172">
        <f>VLOOKUP(D172,Type!A$2:B$16,2,FALSE)</f>
        <v>12</v>
      </c>
      <c r="AH172" t="str">
        <f t="shared" si="154"/>
        <v xml:space="preserve">["TYPE"] = 12; </v>
      </c>
      <c r="AI172" t="str">
        <f t="shared" si="155"/>
        <v xml:space="preserve">                      </v>
      </c>
      <c r="AJ172" t="str">
        <f>IF(AND(F172="Class",NOT(ISBLANK(E172))),VLOOKUP(E172,Class!A$1:B$12,2,FALSE),"")</f>
        <v/>
      </c>
      <c r="AK172" t="str">
        <f>IF(AND(F172="Vocation",NOT(ISBLANK(E172))),VLOOKUP(E172,Vocation!A$1:B$8,2,FALSE),"")</f>
        <v/>
      </c>
      <c r="AL172" t="str">
        <f>IF(AND(F172="Race",NOT(ISBLANK(E172))),VLOOKUP(E172,Race!A$1:B$9,2,),"")</f>
        <v/>
      </c>
      <c r="AM172" t="str">
        <f t="shared" si="156"/>
        <v xml:space="preserve">  0</v>
      </c>
      <c r="AN172" t="str">
        <f t="shared" si="157"/>
        <v xml:space="preserve">["SUBTYPE"] =   0; </v>
      </c>
      <c r="AO172" t="str">
        <f>IF(NOT(ISBLANK(G172)),VLOOKUP(G172,Type!D$2:E$6,2,FALSE),"")</f>
        <v/>
      </c>
      <c r="AP172" t="str">
        <f t="shared" si="158"/>
        <v xml:space="preserve">            </v>
      </c>
      <c r="AQ172" t="str">
        <f t="shared" si="159"/>
        <v xml:space="preserve">                      </v>
      </c>
      <c r="AR172" t="str">
        <f t="shared" si="160"/>
        <v/>
      </c>
      <c r="AS172" t="str">
        <f t="shared" si="161"/>
        <v>0</v>
      </c>
      <c r="AT172" t="str">
        <f t="shared" si="162"/>
        <v xml:space="preserve">["VXP"] =    0; </v>
      </c>
      <c r="AU172" t="str">
        <f t="shared" si="163"/>
        <v>5</v>
      </c>
      <c r="AV172" t="str">
        <f t="shared" si="164"/>
        <v xml:space="preserve">["LP"] =  5; </v>
      </c>
      <c r="AW172" t="str">
        <f t="shared" si="165"/>
        <v>0</v>
      </c>
      <c r="AX172" t="str">
        <f t="shared" si="166"/>
        <v xml:space="preserve">["REP"] =     0; </v>
      </c>
      <c r="AY172">
        <f>IF(LEN(P172)&gt;0,VLOOKUP(P172,Faction!A$2:B$77,2,FALSE),1)</f>
        <v>1</v>
      </c>
      <c r="AZ172" t="str">
        <f t="shared" si="167"/>
        <v xml:space="preserve">["FACTION"] =  1; </v>
      </c>
      <c r="BA172" t="str">
        <f t="shared" si="168"/>
        <v xml:space="preserve">["TIER"] = 2; </v>
      </c>
      <c r="BB172" t="str">
        <f t="shared" si="169"/>
        <v xml:space="preserve">                     </v>
      </c>
      <c r="BC172" t="str">
        <f t="shared" si="170"/>
        <v xml:space="preserve">                  </v>
      </c>
      <c r="BD172" t="str">
        <f t="shared" si="171"/>
        <v xml:space="preserve">["NAME"] = { ["EN"] = "Observer of Durin's Day"; }; </v>
      </c>
      <c r="BE172" t="str">
        <f t="shared" si="172"/>
        <v xml:space="preserve">["LORE"] = { ["EN"] = "You stood up on the side of Erebor for Durin's Day, and saw what the sun revealed when it touched the dwarf-wrought stone."; }; </v>
      </c>
      <c r="BF172" t="str">
        <f t="shared" si="173"/>
        <v xml:space="preserve">["SUMMARY"] = { ["EN"] = "Complete the quest Durin's Day Upon Erebor."; }; </v>
      </c>
      <c r="BG172" t="str">
        <f t="shared" si="174"/>
        <v xml:space="preserve">["TITLE"] = { ["EN"] = "Observer of Durin's Day"; }; </v>
      </c>
      <c r="BH172" t="str">
        <f t="shared" si="175"/>
        <v/>
      </c>
      <c r="BI172" t="str">
        <f t="shared" si="176"/>
        <v/>
      </c>
      <c r="BJ172" t="str">
        <f t="shared" si="177"/>
        <v>};</v>
      </c>
    </row>
    <row r="173" spans="1:62" x14ac:dyDescent="0.25">
      <c r="C173" s="2" t="s">
        <v>736</v>
      </c>
      <c r="D173" s="2" t="s">
        <v>812</v>
      </c>
      <c r="S173">
        <v>0</v>
      </c>
      <c r="V173">
        <v>140</v>
      </c>
      <c r="X173" t="str">
        <f t="shared" si="146"/>
        <v>[172] = {["CAT_ID"] = 140; }; -- Yule Festival</v>
      </c>
      <c r="Y173" s="1" t="str">
        <f t="shared" si="145"/>
        <v>[172] = {                                           ["TYPE"] = 14;                       ["SUBTYPE"] =   0;                                   ["VXP"] =    0; ["LP"] =  0; ["REP"] =     0; ["FACTION"] =  1; ["TIER"] = 0;                                        ["NAME"] = { ["EN"] = "Yule Festival"; }; };</v>
      </c>
      <c r="Z173">
        <f t="shared" si="152"/>
        <v>172</v>
      </c>
      <c r="AA173" t="str">
        <f t="shared" si="147"/>
        <v>[172] = {</v>
      </c>
      <c r="AB173" t="str">
        <f t="shared" si="148"/>
        <v xml:space="preserve">                     </v>
      </c>
      <c r="AC173" t="str">
        <f t="shared" si="149"/>
        <v/>
      </c>
      <c r="AD173" t="str">
        <f t="shared" si="150"/>
        <v xml:space="preserve">["CAT_ID"] = 140; </v>
      </c>
      <c r="AE173" t="str">
        <f t="shared" si="151"/>
        <v/>
      </c>
      <c r="AF173" s="1" t="str">
        <f t="shared" si="153"/>
        <v xml:space="preserve">                      </v>
      </c>
      <c r="AG173">
        <f>VLOOKUP(D173,Type!A$2:B$16,2,FALSE)</f>
        <v>14</v>
      </c>
      <c r="AH173" t="str">
        <f t="shared" si="154"/>
        <v xml:space="preserve">["TYPE"] = 14; </v>
      </c>
      <c r="AI173" t="str">
        <f t="shared" si="155"/>
        <v xml:space="preserve">                      </v>
      </c>
      <c r="AJ173" t="str">
        <f>IF(AND(F173="Class",NOT(ISBLANK(E173))),VLOOKUP(E173,Class!A$1:B$12,2,FALSE),"")</f>
        <v/>
      </c>
      <c r="AK173" t="str">
        <f>IF(AND(F173="Vocation",NOT(ISBLANK(E173))),VLOOKUP(E173,Vocation!A$1:B$8,2,FALSE),"")</f>
        <v/>
      </c>
      <c r="AL173" t="str">
        <f>IF(AND(F173="Race",NOT(ISBLANK(E173))),VLOOKUP(E173,Race!A$1:B$9,2,),"")</f>
        <v/>
      </c>
      <c r="AM173" t="str">
        <f t="shared" si="156"/>
        <v xml:space="preserve">  0</v>
      </c>
      <c r="AN173" t="str">
        <f t="shared" si="157"/>
        <v xml:space="preserve">["SUBTYPE"] =   0; </v>
      </c>
      <c r="AO173" t="str">
        <f>IF(NOT(ISBLANK(G173)),VLOOKUP(G173,Type!D$2:E$6,2,FALSE),"")</f>
        <v/>
      </c>
      <c r="AP173" t="str">
        <f t="shared" si="158"/>
        <v xml:space="preserve">            </v>
      </c>
      <c r="AQ173" t="str">
        <f t="shared" si="159"/>
        <v xml:space="preserve">                      </v>
      </c>
      <c r="AR173" t="str">
        <f t="shared" si="160"/>
        <v/>
      </c>
      <c r="AS173" t="str">
        <f t="shared" si="161"/>
        <v>0</v>
      </c>
      <c r="AT173" t="str">
        <f t="shared" si="162"/>
        <v xml:space="preserve">["VXP"] =    0; </v>
      </c>
      <c r="AU173" t="str">
        <f t="shared" si="163"/>
        <v>0</v>
      </c>
      <c r="AV173" t="str">
        <f t="shared" si="164"/>
        <v xml:space="preserve">["LP"] =  0; </v>
      </c>
      <c r="AW173" t="str">
        <f t="shared" si="165"/>
        <v>0</v>
      </c>
      <c r="AX173" t="str">
        <f t="shared" si="166"/>
        <v xml:space="preserve">["REP"] =     0; </v>
      </c>
      <c r="AY173">
        <f>IF(LEN(P173)&gt;0,VLOOKUP(P173,Faction!A$2:B$77,2,FALSE),1)</f>
        <v>1</v>
      </c>
      <c r="AZ173" t="str">
        <f t="shared" si="167"/>
        <v xml:space="preserve">["FACTION"] =  1; </v>
      </c>
      <c r="BA173" t="str">
        <f t="shared" si="168"/>
        <v xml:space="preserve">["TIER"] = 0; </v>
      </c>
      <c r="BB173" t="str">
        <f t="shared" si="169"/>
        <v xml:space="preserve">                     </v>
      </c>
      <c r="BC173" t="str">
        <f t="shared" si="170"/>
        <v xml:space="preserve">                  </v>
      </c>
      <c r="BD173" t="str">
        <f t="shared" si="171"/>
        <v xml:space="preserve">["NAME"] = { ["EN"] = "Yule Festival"; }; </v>
      </c>
      <c r="BE173" t="str">
        <f t="shared" si="172"/>
        <v/>
      </c>
      <c r="BF173" t="str">
        <f t="shared" si="173"/>
        <v/>
      </c>
      <c r="BG173" t="str">
        <f t="shared" si="174"/>
        <v/>
      </c>
      <c r="BH173" t="str">
        <f t="shared" si="175"/>
        <v/>
      </c>
      <c r="BI173" t="str">
        <f t="shared" si="176"/>
        <v/>
      </c>
      <c r="BJ173" t="str">
        <f t="shared" si="177"/>
        <v>};</v>
      </c>
    </row>
    <row r="174" spans="1:62" x14ac:dyDescent="0.25">
      <c r="A174">
        <v>1879199422</v>
      </c>
      <c r="B174">
        <v>142</v>
      </c>
      <c r="C174" t="s">
        <v>737</v>
      </c>
      <c r="D174" t="s">
        <v>24</v>
      </c>
      <c r="E174" t="s">
        <v>736</v>
      </c>
      <c r="M174" t="s">
        <v>738</v>
      </c>
      <c r="Q174" t="s">
        <v>740</v>
      </c>
      <c r="R174" t="s">
        <v>739</v>
      </c>
      <c r="S174">
        <v>0</v>
      </c>
      <c r="T174">
        <v>6</v>
      </c>
      <c r="X174" t="str">
        <f t="shared" si="146"/>
        <v>[173] = {["ID"] = 1879199422; }; -- A Monstrous Feast (Yule Festival)</v>
      </c>
      <c r="Y174" s="1" t="str">
        <f t="shared" si="145"/>
        <v>[173] = {["ID"] = 1879199422; ["SAVE_INDEX"] = 142; ["TYPE"] = 12;                       ["SUBTYPE"] =   0;                                   ["VXP"] =    0; ["LP"] =  0; ["REP"] =     0; ["FACTION"] =  1; ["TIER"] = 0; ["MIN_LVL"] =   "6";                   ["NAME"] = { ["EN"] = "A Monstrous Feast"; }; ["LORE"] = { ["EN"] = "You must complete the full eating contest several times."; }; ["SUMMARY"] = { ["EN"] = "Complete The Biggest Stomach of Them All 8 times."; }; ["TITLE"] = { ["EN"] = "Feast-beast"; }; };</v>
      </c>
      <c r="Z174">
        <f t="shared" si="152"/>
        <v>173</v>
      </c>
      <c r="AA174" t="str">
        <f t="shared" si="147"/>
        <v>[173] = {</v>
      </c>
      <c r="AB174" t="str">
        <f t="shared" si="148"/>
        <v xml:space="preserve">["ID"] = 1879199422; </v>
      </c>
      <c r="AC174" t="str">
        <f t="shared" si="149"/>
        <v xml:space="preserve">["ID"] = 1879199422; </v>
      </c>
      <c r="AD174" t="str">
        <f t="shared" si="150"/>
        <v/>
      </c>
      <c r="AE174" t="str">
        <f t="shared" si="151"/>
        <v xml:space="preserve"> (Yule Festival)</v>
      </c>
      <c r="AF174" s="1" t="str">
        <f t="shared" si="153"/>
        <v xml:space="preserve">["SAVE_INDEX"] = 142; </v>
      </c>
      <c r="AG174">
        <f>VLOOKUP(D174,Type!A$2:B$16,2,FALSE)</f>
        <v>12</v>
      </c>
      <c r="AH174" t="str">
        <f t="shared" si="154"/>
        <v xml:space="preserve">["TYPE"] = 12; </v>
      </c>
      <c r="AI174" t="str">
        <f t="shared" si="155"/>
        <v xml:space="preserve">                      </v>
      </c>
      <c r="AJ174" t="str">
        <f>IF(AND(F174="Class",NOT(ISBLANK(E174))),VLOOKUP(E174,Class!A$1:B$12,2,FALSE),"")</f>
        <v/>
      </c>
      <c r="AK174" t="str">
        <f>IF(AND(F174="Vocation",NOT(ISBLANK(E174))),VLOOKUP(E174,Vocation!A$1:B$8,2,FALSE),"")</f>
        <v/>
      </c>
      <c r="AL174" t="str">
        <f>IF(AND(F174="Race",NOT(ISBLANK(E174))),VLOOKUP(E174,Race!A$1:B$9,2,),"")</f>
        <v/>
      </c>
      <c r="AM174" t="str">
        <f t="shared" si="156"/>
        <v xml:space="preserve">  0</v>
      </c>
      <c r="AN174" t="str">
        <f t="shared" si="157"/>
        <v xml:space="preserve">["SUBTYPE"] =   0; </v>
      </c>
      <c r="AO174" t="str">
        <f>IF(NOT(ISBLANK(G174)),VLOOKUP(G174,Type!D$2:E$6,2,FALSE),"")</f>
        <v/>
      </c>
      <c r="AP174" t="str">
        <f t="shared" si="158"/>
        <v xml:space="preserve">            </v>
      </c>
      <c r="AQ174" t="str">
        <f t="shared" si="159"/>
        <v xml:space="preserve">                      </v>
      </c>
      <c r="AR174" t="str">
        <f t="shared" si="160"/>
        <v/>
      </c>
      <c r="AS174" t="str">
        <f t="shared" si="161"/>
        <v>0</v>
      </c>
      <c r="AT174" t="str">
        <f t="shared" si="162"/>
        <v xml:space="preserve">["VXP"] =    0; </v>
      </c>
      <c r="AU174" t="str">
        <f t="shared" si="163"/>
        <v>0</v>
      </c>
      <c r="AV174" t="str">
        <f t="shared" si="164"/>
        <v xml:space="preserve">["LP"] =  0; </v>
      </c>
      <c r="AW174" t="str">
        <f t="shared" si="165"/>
        <v>0</v>
      </c>
      <c r="AX174" t="str">
        <f t="shared" si="166"/>
        <v xml:space="preserve">["REP"] =     0; </v>
      </c>
      <c r="AY174">
        <f>IF(LEN(P174)&gt;0,VLOOKUP(P174,Faction!A$2:B$77,2,FALSE),1)</f>
        <v>1</v>
      </c>
      <c r="AZ174" t="str">
        <f t="shared" si="167"/>
        <v xml:space="preserve">["FACTION"] =  1; </v>
      </c>
      <c r="BA174" t="str">
        <f t="shared" si="168"/>
        <v xml:space="preserve">["TIER"] = 0; </v>
      </c>
      <c r="BB174" t="str">
        <f t="shared" si="169"/>
        <v xml:space="preserve">["MIN_LVL"] =   "6"; </v>
      </c>
      <c r="BC174" t="str">
        <f t="shared" si="170"/>
        <v xml:space="preserve">                  </v>
      </c>
      <c r="BD174" t="str">
        <f t="shared" si="171"/>
        <v xml:space="preserve">["NAME"] = { ["EN"] = "A Monstrous Feast"; }; </v>
      </c>
      <c r="BE174" t="str">
        <f t="shared" si="172"/>
        <v xml:space="preserve">["LORE"] = { ["EN"] = "You must complete the full eating contest several times."; }; </v>
      </c>
      <c r="BF174" t="str">
        <f t="shared" si="173"/>
        <v xml:space="preserve">["SUMMARY"] = { ["EN"] = "Complete The Biggest Stomach of Them All 8 times."; }; </v>
      </c>
      <c r="BG174" t="str">
        <f t="shared" si="174"/>
        <v xml:space="preserve">["TITLE"] = { ["EN"] = "Feast-beast"; }; </v>
      </c>
      <c r="BH174" t="str">
        <f t="shared" si="175"/>
        <v/>
      </c>
      <c r="BI174" t="str">
        <f t="shared" si="176"/>
        <v/>
      </c>
      <c r="BJ174" t="str">
        <f t="shared" si="177"/>
        <v>};</v>
      </c>
    </row>
    <row r="175" spans="1:62" x14ac:dyDescent="0.25">
      <c r="A175">
        <v>1879286631</v>
      </c>
      <c r="B175">
        <v>144</v>
      </c>
      <c r="C175" t="s">
        <v>750</v>
      </c>
      <c r="D175" t="s">
        <v>24</v>
      </c>
      <c r="E175" t="s">
        <v>736</v>
      </c>
      <c r="M175" t="s">
        <v>750</v>
      </c>
      <c r="N175">
        <v>5</v>
      </c>
      <c r="Q175" t="s">
        <v>754</v>
      </c>
      <c r="R175" t="s">
        <v>2163</v>
      </c>
      <c r="S175">
        <v>0</v>
      </c>
      <c r="X175" t="str">
        <f t="shared" si="146"/>
        <v>[174] = {["ID"] = 1879286631; }; -- Thespian (Yule Festival)</v>
      </c>
      <c r="Y175" s="1" t="str">
        <f t="shared" si="145"/>
        <v>[174] = {["ID"] = 1879286631; ["SAVE_INDEX"] = 144; ["TYPE"] = 12;                       ["SUBTYPE"] =   0;                                   ["VXP"] =    0; ["LP"] =  5; ["REP"] =     0; ["FACTION"] =  1; ["TIER"] = 0;                                        ["NAME"] = { ["EN"] = "Thespian"; }; ["LORE"] = { ["EN"] = "You have earned the Thespian title by participating in the Yule Festival Play."; }; ["SUMMARY"] = { ["EN"] = "Successfully play Protagonist, Villain, and Extra during the Frostbluff Theatre play."; }; ["TITLE"] = { ["EN"] = "Thespian"; }; };</v>
      </c>
      <c r="Z175">
        <f t="shared" si="152"/>
        <v>174</v>
      </c>
      <c r="AA175" t="str">
        <f t="shared" si="147"/>
        <v>[174] = {</v>
      </c>
      <c r="AB175" t="str">
        <f t="shared" si="148"/>
        <v xml:space="preserve">["ID"] = 1879286631; </v>
      </c>
      <c r="AC175" t="str">
        <f t="shared" si="149"/>
        <v xml:space="preserve">["ID"] = 1879286631; </v>
      </c>
      <c r="AD175" t="str">
        <f t="shared" si="150"/>
        <v/>
      </c>
      <c r="AE175" t="str">
        <f t="shared" si="151"/>
        <v xml:space="preserve"> (Yule Festival)</v>
      </c>
      <c r="AF175" s="1" t="str">
        <f t="shared" si="153"/>
        <v xml:space="preserve">["SAVE_INDEX"] = 144; </v>
      </c>
      <c r="AG175">
        <f>VLOOKUP(D175,Type!A$2:B$16,2,FALSE)</f>
        <v>12</v>
      </c>
      <c r="AH175" t="str">
        <f t="shared" si="154"/>
        <v xml:space="preserve">["TYPE"] = 12; </v>
      </c>
      <c r="AI175" t="str">
        <f t="shared" si="155"/>
        <v xml:space="preserve">                      </v>
      </c>
      <c r="AJ175" t="str">
        <f>IF(AND(F175="Class",NOT(ISBLANK(E175))),VLOOKUP(E175,Class!A$1:B$12,2,FALSE),"")</f>
        <v/>
      </c>
      <c r="AK175" t="str">
        <f>IF(AND(F175="Vocation",NOT(ISBLANK(E175))),VLOOKUP(E175,Vocation!A$1:B$8,2,FALSE),"")</f>
        <v/>
      </c>
      <c r="AL175" t="str">
        <f>IF(AND(F175="Race",NOT(ISBLANK(E175))),VLOOKUP(E175,Race!A$1:B$9,2,),"")</f>
        <v/>
      </c>
      <c r="AM175" t="str">
        <f t="shared" si="156"/>
        <v xml:space="preserve">  0</v>
      </c>
      <c r="AN175" t="str">
        <f t="shared" si="157"/>
        <v xml:space="preserve">["SUBTYPE"] =   0; </v>
      </c>
      <c r="AO175" t="str">
        <f>IF(NOT(ISBLANK(G175)),VLOOKUP(G175,Type!D$2:E$6,2,FALSE),"")</f>
        <v/>
      </c>
      <c r="AP175" t="str">
        <f t="shared" si="158"/>
        <v xml:space="preserve">            </v>
      </c>
      <c r="AQ175" t="str">
        <f t="shared" si="159"/>
        <v xml:space="preserve">                      </v>
      </c>
      <c r="AR175" t="str">
        <f t="shared" si="160"/>
        <v/>
      </c>
      <c r="AS175" t="str">
        <f t="shared" si="161"/>
        <v>0</v>
      </c>
      <c r="AT175" t="str">
        <f t="shared" si="162"/>
        <v xml:space="preserve">["VXP"] =    0; </v>
      </c>
      <c r="AU175" t="str">
        <f t="shared" si="163"/>
        <v>5</v>
      </c>
      <c r="AV175" t="str">
        <f t="shared" si="164"/>
        <v xml:space="preserve">["LP"] =  5; </v>
      </c>
      <c r="AW175" t="str">
        <f t="shared" si="165"/>
        <v>0</v>
      </c>
      <c r="AX175" t="str">
        <f t="shared" si="166"/>
        <v xml:space="preserve">["REP"] =     0; </v>
      </c>
      <c r="AY175">
        <f>IF(LEN(P175)&gt;0,VLOOKUP(P175,Faction!A$2:B$77,2,FALSE),1)</f>
        <v>1</v>
      </c>
      <c r="AZ175" t="str">
        <f t="shared" si="167"/>
        <v xml:space="preserve">["FACTION"] =  1; </v>
      </c>
      <c r="BA175" t="str">
        <f t="shared" si="168"/>
        <v xml:space="preserve">["TIER"] = 0; </v>
      </c>
      <c r="BB175" t="str">
        <f t="shared" si="169"/>
        <v xml:space="preserve">                     </v>
      </c>
      <c r="BC175" t="str">
        <f t="shared" si="170"/>
        <v xml:space="preserve">                  </v>
      </c>
      <c r="BD175" t="str">
        <f t="shared" si="171"/>
        <v xml:space="preserve">["NAME"] = { ["EN"] = "Thespian"; }; </v>
      </c>
      <c r="BE175" t="str">
        <f t="shared" si="172"/>
        <v xml:space="preserve">["LORE"] = { ["EN"] = "You have earned the Thespian title by participating in the Yule Festival Play."; }; </v>
      </c>
      <c r="BF175" t="str">
        <f t="shared" si="173"/>
        <v xml:space="preserve">["SUMMARY"] = { ["EN"] = "Successfully play Protagonist, Villain, and Extra during the Frostbluff Theatre play."; }; </v>
      </c>
      <c r="BG175" t="str">
        <f t="shared" si="174"/>
        <v xml:space="preserve">["TITLE"] = { ["EN"] = "Thespian"; }; </v>
      </c>
      <c r="BH175" t="str">
        <f t="shared" si="175"/>
        <v/>
      </c>
      <c r="BI175" t="str">
        <f t="shared" si="176"/>
        <v/>
      </c>
      <c r="BJ175" t="str">
        <f t="shared" si="177"/>
        <v>};</v>
      </c>
    </row>
    <row r="176" spans="1:62" x14ac:dyDescent="0.25">
      <c r="A176">
        <v>1879200235</v>
      </c>
      <c r="C176" t="s">
        <v>750</v>
      </c>
      <c r="D176" t="s">
        <v>24</v>
      </c>
      <c r="E176" t="s">
        <v>736</v>
      </c>
      <c r="M176" t="s">
        <v>750</v>
      </c>
      <c r="N176">
        <v>5</v>
      </c>
      <c r="Q176" t="s">
        <v>3540</v>
      </c>
      <c r="R176" t="s">
        <v>3541</v>
      </c>
      <c r="S176">
        <v>0</v>
      </c>
      <c r="X176" t="str">
        <f t="shared" ref="X176" si="178">CONCATENATE(AA176,AC176,AD176,BJ176," -- ",C176,AE176)</f>
        <v>[175] = {["ID"] = 1879200235; }; -- Thespian (Yule Festival)</v>
      </c>
      <c r="Y176" s="1" t="str">
        <f t="shared" ref="Y176" si="179">CONCATENATE(AA176,AB176,AF176,AH176,AI176,AN176,AP176,AQ176,AR176,AT176,AV176,AX176,AZ176,BA176,BB176,BC176,BD176,BE176,BF176,BG176,BH176,BI176,BJ176)</f>
        <v>[175] = {["ID"] = 1879200235;                       ["TYPE"] = 12;                       ["SUBTYPE"] =   0;                                   ["VXP"] =    0; ["LP"] =  5; ["REP"] =     0; ["FACTION"] =  1; ["TIER"] = 0;                                        ["NAME"] = { ["EN"] = "Thespian"; }; ["LORE"] = { ["EN"] = "You have earned the Thespian title."; }; ["SUMMARY"] = { ["EN"] = "Obtain Title Writ - Thespian"; }; ["TITLE"] = { ["EN"] = "Thespian"; }; };</v>
      </c>
      <c r="Z176">
        <f t="shared" si="152"/>
        <v>175</v>
      </c>
      <c r="AA176" t="str">
        <f t="shared" ref="AA176" si="180">CONCATENATE(REPT(" ",3-LEN(Z176)),"[",Z176,"] = {")</f>
        <v>[175] = {</v>
      </c>
      <c r="AB176" t="str">
        <f t="shared" ref="AB176" si="181">IF(LEN(A176)&gt;0,CONCATENATE("[""ID""] = ",A176,"; "),"                     ")</f>
        <v xml:space="preserve">["ID"] = 1879200235; </v>
      </c>
      <c r="AC176" t="str">
        <f t="shared" ref="AC176" si="182">IF(LEN(A176)&gt;0,CONCATENATE("[""ID""] = ",A176,"; "),"")</f>
        <v xml:space="preserve">["ID"] = 1879200235; </v>
      </c>
      <c r="AD176" t="str">
        <f t="shared" ref="AD176" si="183">IF(LEN(V176)&gt;0,CONCATENATE("[""CAT_ID""] = ",V176,"; "),"")</f>
        <v/>
      </c>
      <c r="AE176" t="str">
        <f t="shared" ref="AE176" si="184">IF(LEN(E176)&gt;0,CONCATENATE(" (",E176,")"),IF(LEN(J176)&gt;0,CONCATENATE(" (",J176,")"),""))</f>
        <v xml:space="preserve"> (Yule Festival)</v>
      </c>
      <c r="AF176" s="1" t="str">
        <f t="shared" si="153"/>
        <v xml:space="preserve">                      </v>
      </c>
      <c r="AG176">
        <f>VLOOKUP(D176,Type!A$2:B$16,2,FALSE)</f>
        <v>12</v>
      </c>
      <c r="AH176" t="str">
        <f t="shared" si="154"/>
        <v xml:space="preserve">["TYPE"] = 12; </v>
      </c>
      <c r="AI176" t="str">
        <f t="shared" si="155"/>
        <v xml:space="preserve">                      </v>
      </c>
      <c r="AJ176" t="str">
        <f>IF(AND(F176="Class",NOT(ISBLANK(E176))),VLOOKUP(E176,Class!A$1:B$12,2,FALSE),"")</f>
        <v/>
      </c>
      <c r="AK176" t="str">
        <f>IF(AND(F176="Vocation",NOT(ISBLANK(E176))),VLOOKUP(E176,Vocation!A$1:B$8,2,FALSE),"")</f>
        <v/>
      </c>
      <c r="AL176" t="str">
        <f>IF(AND(F176="Race",NOT(ISBLANK(E176))),VLOOKUP(E176,Race!A$1:B$9,2,),"")</f>
        <v/>
      </c>
      <c r="AM176" t="str">
        <f t="shared" si="156"/>
        <v xml:space="preserve">  0</v>
      </c>
      <c r="AN176" t="str">
        <f t="shared" si="157"/>
        <v xml:space="preserve">["SUBTYPE"] =   0; </v>
      </c>
      <c r="AO176" t="str">
        <f>IF(NOT(ISBLANK(G176)),VLOOKUP(G176,Type!D$2:E$6,2,FALSE),"")</f>
        <v/>
      </c>
      <c r="AP176" t="str">
        <f t="shared" si="158"/>
        <v xml:space="preserve">            </v>
      </c>
      <c r="AQ176" t="str">
        <f t="shared" si="159"/>
        <v xml:space="preserve">                      </v>
      </c>
      <c r="AR176" t="str">
        <f t="shared" si="160"/>
        <v/>
      </c>
      <c r="AS176" t="str">
        <f t="shared" si="161"/>
        <v>0</v>
      </c>
      <c r="AT176" t="str">
        <f t="shared" si="162"/>
        <v xml:space="preserve">["VXP"] =    0; </v>
      </c>
      <c r="AU176" t="str">
        <f t="shared" si="163"/>
        <v>5</v>
      </c>
      <c r="AV176" t="str">
        <f t="shared" si="164"/>
        <v xml:space="preserve">["LP"] =  5; </v>
      </c>
      <c r="AW176" t="str">
        <f t="shared" si="165"/>
        <v>0</v>
      </c>
      <c r="AX176" t="str">
        <f t="shared" si="166"/>
        <v xml:space="preserve">["REP"] =     0; </v>
      </c>
      <c r="AY176">
        <f>IF(LEN(P176)&gt;0,VLOOKUP(P176,Faction!A$2:B$77,2,FALSE),1)</f>
        <v>1</v>
      </c>
      <c r="AZ176" t="str">
        <f t="shared" si="167"/>
        <v xml:space="preserve">["FACTION"] =  1; </v>
      </c>
      <c r="BA176" t="str">
        <f t="shared" si="168"/>
        <v xml:space="preserve">["TIER"] = 0; </v>
      </c>
      <c r="BB176" t="str">
        <f t="shared" si="169"/>
        <v xml:space="preserve">                     </v>
      </c>
      <c r="BC176" t="str">
        <f t="shared" si="170"/>
        <v xml:space="preserve">                  </v>
      </c>
      <c r="BD176" t="str">
        <f t="shared" si="171"/>
        <v xml:space="preserve">["NAME"] = { ["EN"] = "Thespian"; }; </v>
      </c>
      <c r="BE176" t="str">
        <f t="shared" si="172"/>
        <v xml:space="preserve">["LORE"] = { ["EN"] = "You have earned the Thespian title."; }; </v>
      </c>
      <c r="BF176" t="str">
        <f t="shared" si="173"/>
        <v xml:space="preserve">["SUMMARY"] = { ["EN"] = "Obtain Title Writ - Thespian"; }; </v>
      </c>
      <c r="BG176" t="str">
        <f t="shared" si="174"/>
        <v xml:space="preserve">["TITLE"] = { ["EN"] = "Thespian"; }; </v>
      </c>
      <c r="BH176" t="str">
        <f t="shared" si="175"/>
        <v/>
      </c>
      <c r="BI176" t="str">
        <f t="shared" si="176"/>
        <v/>
      </c>
      <c r="BJ176" t="str">
        <f t="shared" si="177"/>
        <v>};</v>
      </c>
    </row>
    <row r="177" spans="1:62" x14ac:dyDescent="0.25">
      <c r="A177">
        <v>1879302699</v>
      </c>
      <c r="B177">
        <v>143</v>
      </c>
      <c r="C177" t="s">
        <v>755</v>
      </c>
      <c r="D177" t="s">
        <v>24</v>
      </c>
      <c r="E177" t="s">
        <v>736</v>
      </c>
      <c r="M177" t="s">
        <v>3509</v>
      </c>
      <c r="N177">
        <v>5</v>
      </c>
      <c r="Q177" t="s">
        <v>756</v>
      </c>
      <c r="R177" t="s">
        <v>2956</v>
      </c>
      <c r="S177">
        <v>0</v>
      </c>
      <c r="X177" t="str">
        <f t="shared" si="146"/>
        <v>[176] = {["ID"] = 1879302699; }; -- The Bard (Yule Festival)</v>
      </c>
      <c r="Y177" s="1" t="str">
        <f t="shared" si="145"/>
        <v>[176] = {["ID"] = 1879302699; ["SAVE_INDEX"] = 143; ["TYPE"] = 12;                       ["SUBTYPE"] =   0;                                   ["VXP"] =    0; ["LP"] =  5; ["REP"] =     0; ["FACTION"] =  1; ["TIER"] = 0;                                        ["NAME"] = { ["EN"] = "The Bard"; }; ["LORE"] = { ["EN"] = "You have earned the title of the Bard by performing all three roles in the Yule Festival play, having suffered defeat and glory in being the Laughing-stock and Star of the Show, and having furthered the arts by critiquing the performances of others."; }; ["SUMMARY"] = { ["EN"] = "Complete performance and audience deeds at the Frostbluff Theatre play."; }; ["TITLE"] = { ["EN"] = "the Bard"; }; };</v>
      </c>
      <c r="Z177">
        <f t="shared" si="152"/>
        <v>176</v>
      </c>
      <c r="AA177" t="str">
        <f t="shared" si="147"/>
        <v>[176] = {</v>
      </c>
      <c r="AB177" t="str">
        <f t="shared" si="148"/>
        <v xml:space="preserve">["ID"] = 1879302699; </v>
      </c>
      <c r="AC177" t="str">
        <f t="shared" si="149"/>
        <v xml:space="preserve">["ID"] = 1879302699; </v>
      </c>
      <c r="AD177" t="str">
        <f t="shared" si="150"/>
        <v/>
      </c>
      <c r="AE177" t="str">
        <f t="shared" si="151"/>
        <v xml:space="preserve"> (Yule Festival)</v>
      </c>
      <c r="AF177" s="1" t="str">
        <f t="shared" si="153"/>
        <v xml:space="preserve">["SAVE_INDEX"] = 143; </v>
      </c>
      <c r="AG177">
        <f>VLOOKUP(D177,Type!A$2:B$16,2,FALSE)</f>
        <v>12</v>
      </c>
      <c r="AH177" t="str">
        <f t="shared" si="154"/>
        <v xml:space="preserve">["TYPE"] = 12; </v>
      </c>
      <c r="AI177" t="str">
        <f t="shared" si="155"/>
        <v xml:space="preserve">                      </v>
      </c>
      <c r="AJ177" t="str">
        <f>IF(AND(F177="Class",NOT(ISBLANK(E177))),VLOOKUP(E177,Class!A$1:B$12,2,FALSE),"")</f>
        <v/>
      </c>
      <c r="AK177" t="str">
        <f>IF(AND(F177="Vocation",NOT(ISBLANK(E177))),VLOOKUP(E177,Vocation!A$1:B$8,2,FALSE),"")</f>
        <v/>
      </c>
      <c r="AL177" t="str">
        <f>IF(AND(F177="Race",NOT(ISBLANK(E177))),VLOOKUP(E177,Race!A$1:B$9,2,),"")</f>
        <v/>
      </c>
      <c r="AM177" t="str">
        <f t="shared" si="156"/>
        <v xml:space="preserve">  0</v>
      </c>
      <c r="AN177" t="str">
        <f t="shared" si="157"/>
        <v xml:space="preserve">["SUBTYPE"] =   0; </v>
      </c>
      <c r="AO177" t="str">
        <f>IF(NOT(ISBLANK(G177)),VLOOKUP(G177,Type!D$2:E$6,2,FALSE),"")</f>
        <v/>
      </c>
      <c r="AP177" t="str">
        <f t="shared" si="158"/>
        <v xml:space="preserve">            </v>
      </c>
      <c r="AQ177" t="str">
        <f t="shared" si="159"/>
        <v xml:space="preserve">                      </v>
      </c>
      <c r="AR177" t="str">
        <f t="shared" si="160"/>
        <v/>
      </c>
      <c r="AS177" t="str">
        <f t="shared" si="161"/>
        <v>0</v>
      </c>
      <c r="AT177" t="str">
        <f t="shared" si="162"/>
        <v xml:space="preserve">["VXP"] =    0; </v>
      </c>
      <c r="AU177" t="str">
        <f t="shared" si="163"/>
        <v>5</v>
      </c>
      <c r="AV177" t="str">
        <f t="shared" si="164"/>
        <v xml:space="preserve">["LP"] =  5; </v>
      </c>
      <c r="AW177" t="str">
        <f t="shared" si="165"/>
        <v>0</v>
      </c>
      <c r="AX177" t="str">
        <f t="shared" si="166"/>
        <v xml:space="preserve">["REP"] =     0; </v>
      </c>
      <c r="AY177">
        <f>IF(LEN(P177)&gt;0,VLOOKUP(P177,Faction!A$2:B$77,2,FALSE),1)</f>
        <v>1</v>
      </c>
      <c r="AZ177" t="str">
        <f t="shared" si="167"/>
        <v xml:space="preserve">["FACTION"] =  1; </v>
      </c>
      <c r="BA177" t="str">
        <f t="shared" si="168"/>
        <v xml:space="preserve">["TIER"] = 0; </v>
      </c>
      <c r="BB177" t="str">
        <f t="shared" si="169"/>
        <v xml:space="preserve">                     </v>
      </c>
      <c r="BC177" t="str">
        <f t="shared" si="170"/>
        <v xml:space="preserve">                  </v>
      </c>
      <c r="BD177" t="str">
        <f t="shared" si="171"/>
        <v xml:space="preserve">["NAME"] = { ["EN"] = "The Bard"; }; </v>
      </c>
      <c r="BE177" t="str">
        <f t="shared" si="172"/>
        <v xml:space="preserve">["LORE"] = { ["EN"] = "You have earned the title of the Bard by performing all three roles in the Yule Festival play, having suffered defeat and glory in being the Laughing-stock and Star of the Show, and having furthered the arts by critiquing the performances of others."; }; </v>
      </c>
      <c r="BF177" t="str">
        <f t="shared" si="173"/>
        <v xml:space="preserve">["SUMMARY"] = { ["EN"] = "Complete performance and audience deeds at the Frostbluff Theatre play."; }; </v>
      </c>
      <c r="BG177" t="str">
        <f t="shared" si="174"/>
        <v xml:space="preserve">["TITLE"] = { ["EN"] = "the Bard"; }; </v>
      </c>
      <c r="BH177" t="str">
        <f t="shared" si="175"/>
        <v/>
      </c>
      <c r="BI177" t="str">
        <f t="shared" si="176"/>
        <v/>
      </c>
      <c r="BJ177" t="str">
        <f t="shared" si="177"/>
        <v>};</v>
      </c>
    </row>
    <row r="178" spans="1:62" x14ac:dyDescent="0.25">
      <c r="A178">
        <v>1879200621</v>
      </c>
      <c r="B178">
        <v>146</v>
      </c>
      <c r="C178" t="s">
        <v>751</v>
      </c>
      <c r="D178" t="s">
        <v>24</v>
      </c>
      <c r="E178" t="s">
        <v>736</v>
      </c>
      <c r="M178" t="s">
        <v>751</v>
      </c>
      <c r="N178">
        <v>5</v>
      </c>
      <c r="Q178" t="s">
        <v>758</v>
      </c>
      <c r="R178" t="s">
        <v>757</v>
      </c>
      <c r="S178">
        <v>1</v>
      </c>
      <c r="X178" t="str">
        <f t="shared" si="146"/>
        <v>[177] = {["ID"] = 1879200621; }; -- Villain (Yule Festival)</v>
      </c>
      <c r="Y178" s="1" t="str">
        <f t="shared" si="145"/>
        <v>[177] = {["ID"] = 1879200621; ["SAVE_INDEX"] = 146; ["TYPE"] = 12;                       ["SUBTYPE"] =   0;                                   ["VXP"] =    0; ["LP"] =  5; ["REP"] =     0; ["FACTION"] =  1; ["TIER"] = 1;                                        ["NAME"] = { ["EN"] = "Villain"; }; ["LORE"] = { ["EN"] = "You have earned the Villain title."; }; ["SUMMARY"] = { ["EN"] = "Successfully use an appropriate emote twice in a row as Gandalf during a single Frostbluff Theatre play performance"; }; ["TITLE"] = { ["EN"] = "Villain"; }; };</v>
      </c>
      <c r="Z178">
        <f t="shared" si="152"/>
        <v>177</v>
      </c>
      <c r="AA178" t="str">
        <f t="shared" si="147"/>
        <v>[177] = {</v>
      </c>
      <c r="AB178" t="str">
        <f t="shared" si="148"/>
        <v xml:space="preserve">["ID"] = 1879200621; </v>
      </c>
      <c r="AC178" t="str">
        <f t="shared" si="149"/>
        <v xml:space="preserve">["ID"] = 1879200621; </v>
      </c>
      <c r="AD178" t="str">
        <f t="shared" si="150"/>
        <v/>
      </c>
      <c r="AE178" t="str">
        <f t="shared" si="151"/>
        <v xml:space="preserve"> (Yule Festival)</v>
      </c>
      <c r="AF178" s="1" t="str">
        <f t="shared" si="153"/>
        <v xml:space="preserve">["SAVE_INDEX"] = 146; </v>
      </c>
      <c r="AG178">
        <f>VLOOKUP(D178,Type!A$2:B$16,2,FALSE)</f>
        <v>12</v>
      </c>
      <c r="AH178" t="str">
        <f t="shared" si="154"/>
        <v xml:space="preserve">["TYPE"] = 12; </v>
      </c>
      <c r="AI178" t="str">
        <f t="shared" si="155"/>
        <v xml:space="preserve">                      </v>
      </c>
      <c r="AJ178" t="str">
        <f>IF(AND(F178="Class",NOT(ISBLANK(E178))),VLOOKUP(E178,Class!A$1:B$12,2,FALSE),"")</f>
        <v/>
      </c>
      <c r="AK178" t="str">
        <f>IF(AND(F178="Vocation",NOT(ISBLANK(E178))),VLOOKUP(E178,Vocation!A$1:B$8,2,FALSE),"")</f>
        <v/>
      </c>
      <c r="AL178" t="str">
        <f>IF(AND(F178="Race",NOT(ISBLANK(E178))),VLOOKUP(E178,Race!A$1:B$9,2,),"")</f>
        <v/>
      </c>
      <c r="AM178" t="str">
        <f t="shared" si="156"/>
        <v xml:space="preserve">  0</v>
      </c>
      <c r="AN178" t="str">
        <f t="shared" si="157"/>
        <v xml:space="preserve">["SUBTYPE"] =   0; </v>
      </c>
      <c r="AO178" t="str">
        <f>IF(NOT(ISBLANK(G178)),VLOOKUP(G178,Type!D$2:E$6,2,FALSE),"")</f>
        <v/>
      </c>
      <c r="AP178" t="str">
        <f t="shared" si="158"/>
        <v xml:space="preserve">            </v>
      </c>
      <c r="AQ178" t="str">
        <f t="shared" si="159"/>
        <v xml:space="preserve">                      </v>
      </c>
      <c r="AR178" t="str">
        <f t="shared" si="160"/>
        <v/>
      </c>
      <c r="AS178" t="str">
        <f t="shared" si="161"/>
        <v>0</v>
      </c>
      <c r="AT178" t="str">
        <f t="shared" si="162"/>
        <v xml:space="preserve">["VXP"] =    0; </v>
      </c>
      <c r="AU178" t="str">
        <f t="shared" si="163"/>
        <v>5</v>
      </c>
      <c r="AV178" t="str">
        <f t="shared" si="164"/>
        <v xml:space="preserve">["LP"] =  5; </v>
      </c>
      <c r="AW178" t="str">
        <f t="shared" si="165"/>
        <v>0</v>
      </c>
      <c r="AX178" t="str">
        <f t="shared" si="166"/>
        <v xml:space="preserve">["REP"] =     0; </v>
      </c>
      <c r="AY178">
        <f>IF(LEN(P178)&gt;0,VLOOKUP(P178,Faction!A$2:B$77,2,FALSE),1)</f>
        <v>1</v>
      </c>
      <c r="AZ178" t="str">
        <f t="shared" si="167"/>
        <v xml:space="preserve">["FACTION"] =  1; </v>
      </c>
      <c r="BA178" t="str">
        <f t="shared" si="168"/>
        <v xml:space="preserve">["TIER"] = 1; </v>
      </c>
      <c r="BB178" t="str">
        <f t="shared" si="169"/>
        <v xml:space="preserve">                     </v>
      </c>
      <c r="BC178" t="str">
        <f t="shared" si="170"/>
        <v xml:space="preserve">                  </v>
      </c>
      <c r="BD178" t="str">
        <f t="shared" si="171"/>
        <v xml:space="preserve">["NAME"] = { ["EN"] = "Villain"; }; </v>
      </c>
      <c r="BE178" t="str">
        <f t="shared" si="172"/>
        <v xml:space="preserve">["LORE"] = { ["EN"] = "You have earned the Villain title."; }; </v>
      </c>
      <c r="BF178" t="str">
        <f t="shared" si="173"/>
        <v xml:space="preserve">["SUMMARY"] = { ["EN"] = "Successfully use an appropriate emote twice in a row as Gandalf during a single Frostbluff Theatre play performance"; }; </v>
      </c>
      <c r="BG178" t="str">
        <f t="shared" si="174"/>
        <v xml:space="preserve">["TITLE"] = { ["EN"] = "Villain"; }; </v>
      </c>
      <c r="BH178" t="str">
        <f t="shared" si="175"/>
        <v/>
      </c>
      <c r="BI178" t="str">
        <f t="shared" si="176"/>
        <v/>
      </c>
      <c r="BJ178" t="str">
        <f t="shared" si="177"/>
        <v>};</v>
      </c>
    </row>
    <row r="179" spans="1:62" x14ac:dyDescent="0.25">
      <c r="A179">
        <v>1879200620</v>
      </c>
      <c r="B179">
        <v>145</v>
      </c>
      <c r="C179" t="s">
        <v>746</v>
      </c>
      <c r="D179" t="s">
        <v>24</v>
      </c>
      <c r="E179" t="s">
        <v>736</v>
      </c>
      <c r="M179" t="s">
        <v>746</v>
      </c>
      <c r="N179">
        <v>5</v>
      </c>
      <c r="Q179" t="s">
        <v>752</v>
      </c>
      <c r="R179" t="s">
        <v>747</v>
      </c>
      <c r="S179">
        <v>1</v>
      </c>
      <c r="X179" t="str">
        <f t="shared" si="146"/>
        <v>[178] = {["ID"] = 1879200620; }; -- Protagonist (Yule Festival)</v>
      </c>
      <c r="Y179" s="1" t="str">
        <f t="shared" si="145"/>
        <v>[178] = {["ID"] = 1879200620; ["SAVE_INDEX"] = 145; ["TYPE"] = 12;                       ["SUBTYPE"] =   0;                                   ["VXP"] =    0; ["LP"] =  5; ["REP"] =     0; ["FACTION"] =  1; ["TIER"] = 1;                                        ["NAME"] = { ["EN"] = "Protagonist"; }; ["LORE"] = { ["EN"] = "You have earned the Protagonist title."; }; ["SUMMARY"] = { ["EN"] = "Successfully use an appropriate emote twice in a row as Bilbo Baggins during a single Frostbluff Theatre play performance"; }; ["TITLE"] = { ["EN"] = "Protagonist"; }; };</v>
      </c>
      <c r="Z179">
        <f t="shared" si="152"/>
        <v>178</v>
      </c>
      <c r="AA179" t="str">
        <f t="shared" si="147"/>
        <v>[178] = {</v>
      </c>
      <c r="AB179" t="str">
        <f t="shared" si="148"/>
        <v xml:space="preserve">["ID"] = 1879200620; </v>
      </c>
      <c r="AC179" t="str">
        <f t="shared" si="149"/>
        <v xml:space="preserve">["ID"] = 1879200620; </v>
      </c>
      <c r="AD179" t="str">
        <f t="shared" si="150"/>
        <v/>
      </c>
      <c r="AE179" t="str">
        <f t="shared" si="151"/>
        <v xml:space="preserve"> (Yule Festival)</v>
      </c>
      <c r="AF179" s="1" t="str">
        <f t="shared" si="153"/>
        <v xml:space="preserve">["SAVE_INDEX"] = 145; </v>
      </c>
      <c r="AG179">
        <f>VLOOKUP(D179,Type!A$2:B$16,2,FALSE)</f>
        <v>12</v>
      </c>
      <c r="AH179" t="str">
        <f t="shared" si="154"/>
        <v xml:space="preserve">["TYPE"] = 12; </v>
      </c>
      <c r="AI179" t="str">
        <f t="shared" si="155"/>
        <v xml:space="preserve">                      </v>
      </c>
      <c r="AJ179" t="str">
        <f>IF(AND(F179="Class",NOT(ISBLANK(E179))),VLOOKUP(E179,Class!A$1:B$12,2,FALSE),"")</f>
        <v/>
      </c>
      <c r="AK179" t="str">
        <f>IF(AND(F179="Vocation",NOT(ISBLANK(E179))),VLOOKUP(E179,Vocation!A$1:B$8,2,FALSE),"")</f>
        <v/>
      </c>
      <c r="AL179" t="str">
        <f>IF(AND(F179="Race",NOT(ISBLANK(E179))),VLOOKUP(E179,Race!A$1:B$9,2,),"")</f>
        <v/>
      </c>
      <c r="AM179" t="str">
        <f t="shared" si="156"/>
        <v xml:space="preserve">  0</v>
      </c>
      <c r="AN179" t="str">
        <f t="shared" si="157"/>
        <v xml:space="preserve">["SUBTYPE"] =   0; </v>
      </c>
      <c r="AO179" t="str">
        <f>IF(NOT(ISBLANK(G179)),VLOOKUP(G179,Type!D$2:E$6,2,FALSE),"")</f>
        <v/>
      </c>
      <c r="AP179" t="str">
        <f t="shared" si="158"/>
        <v xml:space="preserve">            </v>
      </c>
      <c r="AQ179" t="str">
        <f t="shared" si="159"/>
        <v xml:space="preserve">                      </v>
      </c>
      <c r="AR179" t="str">
        <f t="shared" si="160"/>
        <v/>
      </c>
      <c r="AS179" t="str">
        <f t="shared" si="161"/>
        <v>0</v>
      </c>
      <c r="AT179" t="str">
        <f t="shared" si="162"/>
        <v xml:space="preserve">["VXP"] =    0; </v>
      </c>
      <c r="AU179" t="str">
        <f t="shared" si="163"/>
        <v>5</v>
      </c>
      <c r="AV179" t="str">
        <f t="shared" si="164"/>
        <v xml:space="preserve">["LP"] =  5; </v>
      </c>
      <c r="AW179" t="str">
        <f t="shared" si="165"/>
        <v>0</v>
      </c>
      <c r="AX179" t="str">
        <f t="shared" si="166"/>
        <v xml:space="preserve">["REP"] =     0; </v>
      </c>
      <c r="AY179">
        <f>IF(LEN(P179)&gt;0,VLOOKUP(P179,Faction!A$2:B$77,2,FALSE),1)</f>
        <v>1</v>
      </c>
      <c r="AZ179" t="str">
        <f t="shared" si="167"/>
        <v xml:space="preserve">["FACTION"] =  1; </v>
      </c>
      <c r="BA179" t="str">
        <f t="shared" si="168"/>
        <v xml:space="preserve">["TIER"] = 1; </v>
      </c>
      <c r="BB179" t="str">
        <f t="shared" si="169"/>
        <v xml:space="preserve">                     </v>
      </c>
      <c r="BC179" t="str">
        <f t="shared" si="170"/>
        <v xml:space="preserve">                  </v>
      </c>
      <c r="BD179" t="str">
        <f t="shared" si="171"/>
        <v xml:space="preserve">["NAME"] = { ["EN"] = "Protagonist"; }; </v>
      </c>
      <c r="BE179" t="str">
        <f t="shared" si="172"/>
        <v xml:space="preserve">["LORE"] = { ["EN"] = "You have earned the Protagonist title."; }; </v>
      </c>
      <c r="BF179" t="str">
        <f t="shared" si="173"/>
        <v xml:space="preserve">["SUMMARY"] = { ["EN"] = "Successfully use an appropriate emote twice in a row as Bilbo Baggins during a single Frostbluff Theatre play performance"; }; </v>
      </c>
      <c r="BG179" t="str">
        <f t="shared" si="174"/>
        <v xml:space="preserve">["TITLE"] = { ["EN"] = "Protagonist"; }; </v>
      </c>
      <c r="BH179" t="str">
        <f t="shared" si="175"/>
        <v/>
      </c>
      <c r="BI179" t="str">
        <f t="shared" si="176"/>
        <v/>
      </c>
      <c r="BJ179" t="str">
        <f t="shared" si="177"/>
        <v>};</v>
      </c>
    </row>
    <row r="180" spans="1:62" x14ac:dyDescent="0.25">
      <c r="A180">
        <v>1879200619</v>
      </c>
      <c r="B180">
        <v>147</v>
      </c>
      <c r="C180" t="s">
        <v>741</v>
      </c>
      <c r="D180" t="s">
        <v>24</v>
      </c>
      <c r="E180" t="s">
        <v>736</v>
      </c>
      <c r="M180" t="s">
        <v>741</v>
      </c>
      <c r="N180">
        <v>5</v>
      </c>
      <c r="Q180" t="s">
        <v>3374</v>
      </c>
      <c r="R180" t="s">
        <v>742</v>
      </c>
      <c r="S180">
        <v>1</v>
      </c>
      <c r="X180" t="str">
        <f t="shared" si="146"/>
        <v>[179] = {["ID"] = 1879200619; }; -- Extra (Yule Festival)</v>
      </c>
      <c r="Y180" s="1" t="str">
        <f t="shared" si="145"/>
        <v>[179] = {["ID"] = 1879200619; ["SAVE_INDEX"] = 147; ["TYPE"] = 12;                       ["SUBTYPE"] =   0;                                   ["VXP"] =    0; ["LP"] =  5; ["REP"] =     0; ["FACTION"] =  1; ["TIER"] = 1;                                        ["NAME"] = { ["EN"] = "Extra"; }; ["LORE"] = { ["EN"] = "You have earned the Extra title."; }; ["SUMMARY"] = { ["EN"] = "Successfully use an appropriate emote twice in a row as the Partygoer during a single Frostbluff Theatre play performance"; }; ["TITLE"] = { ["EN"] = "Extra"; }; };</v>
      </c>
      <c r="Z180">
        <f t="shared" si="152"/>
        <v>179</v>
      </c>
      <c r="AA180" t="str">
        <f t="shared" si="147"/>
        <v>[179] = {</v>
      </c>
      <c r="AB180" t="str">
        <f t="shared" si="148"/>
        <v xml:space="preserve">["ID"] = 1879200619; </v>
      </c>
      <c r="AC180" t="str">
        <f t="shared" si="149"/>
        <v xml:space="preserve">["ID"] = 1879200619; </v>
      </c>
      <c r="AD180" t="str">
        <f t="shared" si="150"/>
        <v/>
      </c>
      <c r="AE180" t="str">
        <f t="shared" si="151"/>
        <v xml:space="preserve"> (Yule Festival)</v>
      </c>
      <c r="AF180" s="1" t="str">
        <f t="shared" si="153"/>
        <v xml:space="preserve">["SAVE_INDEX"] = 147; </v>
      </c>
      <c r="AG180">
        <f>VLOOKUP(D180,Type!A$2:B$16,2,FALSE)</f>
        <v>12</v>
      </c>
      <c r="AH180" t="str">
        <f t="shared" si="154"/>
        <v xml:space="preserve">["TYPE"] = 12; </v>
      </c>
      <c r="AI180" t="str">
        <f t="shared" si="155"/>
        <v xml:space="preserve">                      </v>
      </c>
      <c r="AJ180" t="str">
        <f>IF(AND(F180="Class",NOT(ISBLANK(E180))),VLOOKUP(E180,Class!A$1:B$12,2,FALSE),"")</f>
        <v/>
      </c>
      <c r="AK180" t="str">
        <f>IF(AND(F180="Vocation",NOT(ISBLANK(E180))),VLOOKUP(E180,Vocation!A$1:B$8,2,FALSE),"")</f>
        <v/>
      </c>
      <c r="AL180" t="str">
        <f>IF(AND(F180="Race",NOT(ISBLANK(E180))),VLOOKUP(E180,Race!A$1:B$9,2,),"")</f>
        <v/>
      </c>
      <c r="AM180" t="str">
        <f t="shared" si="156"/>
        <v xml:space="preserve">  0</v>
      </c>
      <c r="AN180" t="str">
        <f t="shared" si="157"/>
        <v xml:space="preserve">["SUBTYPE"] =   0; </v>
      </c>
      <c r="AO180" t="str">
        <f>IF(NOT(ISBLANK(G180)),VLOOKUP(G180,Type!D$2:E$6,2,FALSE),"")</f>
        <v/>
      </c>
      <c r="AP180" t="str">
        <f t="shared" si="158"/>
        <v xml:space="preserve">            </v>
      </c>
      <c r="AQ180" t="str">
        <f t="shared" si="159"/>
        <v xml:space="preserve">                      </v>
      </c>
      <c r="AR180" t="str">
        <f t="shared" si="160"/>
        <v/>
      </c>
      <c r="AS180" t="str">
        <f t="shared" si="161"/>
        <v>0</v>
      </c>
      <c r="AT180" t="str">
        <f t="shared" si="162"/>
        <v xml:space="preserve">["VXP"] =    0; </v>
      </c>
      <c r="AU180" t="str">
        <f t="shared" si="163"/>
        <v>5</v>
      </c>
      <c r="AV180" t="str">
        <f t="shared" si="164"/>
        <v xml:space="preserve">["LP"] =  5; </v>
      </c>
      <c r="AW180" t="str">
        <f t="shared" si="165"/>
        <v>0</v>
      </c>
      <c r="AX180" t="str">
        <f t="shared" si="166"/>
        <v xml:space="preserve">["REP"] =     0; </v>
      </c>
      <c r="AY180">
        <f>IF(LEN(P180)&gt;0,VLOOKUP(P180,Faction!A$2:B$77,2,FALSE),1)</f>
        <v>1</v>
      </c>
      <c r="AZ180" t="str">
        <f t="shared" si="167"/>
        <v xml:space="preserve">["FACTION"] =  1; </v>
      </c>
      <c r="BA180" t="str">
        <f t="shared" si="168"/>
        <v xml:space="preserve">["TIER"] = 1; </v>
      </c>
      <c r="BB180" t="str">
        <f t="shared" si="169"/>
        <v xml:space="preserve">                     </v>
      </c>
      <c r="BC180" t="str">
        <f t="shared" si="170"/>
        <v xml:space="preserve">                  </v>
      </c>
      <c r="BD180" t="str">
        <f t="shared" si="171"/>
        <v xml:space="preserve">["NAME"] = { ["EN"] = "Extra"; }; </v>
      </c>
      <c r="BE180" t="str">
        <f t="shared" si="172"/>
        <v xml:space="preserve">["LORE"] = { ["EN"] = "You have earned the Extra title."; }; </v>
      </c>
      <c r="BF180" t="str">
        <f t="shared" si="173"/>
        <v xml:space="preserve">["SUMMARY"] = { ["EN"] = "Successfully use an appropriate emote twice in a row as the Partygoer during a single Frostbluff Theatre play performance"; }; </v>
      </c>
      <c r="BG180" t="str">
        <f t="shared" si="174"/>
        <v xml:space="preserve">["TITLE"] = { ["EN"] = "Extra"; }; </v>
      </c>
      <c r="BH180" t="str">
        <f t="shared" si="175"/>
        <v/>
      </c>
      <c r="BI180" t="str">
        <f t="shared" si="176"/>
        <v/>
      </c>
      <c r="BJ180" t="str">
        <f t="shared" si="177"/>
        <v>};</v>
      </c>
    </row>
    <row r="181" spans="1:62" x14ac:dyDescent="0.25">
      <c r="A181">
        <v>1879200239</v>
      </c>
      <c r="B181">
        <v>149</v>
      </c>
      <c r="C181" t="s">
        <v>743</v>
      </c>
      <c r="D181" t="s">
        <v>24</v>
      </c>
      <c r="E181" t="s">
        <v>736</v>
      </c>
      <c r="M181" t="s">
        <v>743</v>
      </c>
      <c r="N181">
        <v>5</v>
      </c>
      <c r="Q181" t="s">
        <v>745</v>
      </c>
      <c r="R181" t="s">
        <v>744</v>
      </c>
      <c r="S181">
        <v>1</v>
      </c>
      <c r="X181" t="str">
        <f t="shared" si="146"/>
        <v>[180] = {["ID"] = 1879200239; }; -- Laughing-stock (Yule Festival)</v>
      </c>
      <c r="Y181" s="1" t="str">
        <f t="shared" si="145"/>
        <v>[180] = {["ID"] = 1879200239; ["SAVE_INDEX"] = 149; ["TYPE"] = 12;                       ["SUBTYPE"] =   0;                                   ["VXP"] =    0; ["LP"] =  5; ["REP"] =     0; ["FACTION"] =  1; ["TIER"] = 1;                                        ["NAME"] = { ["EN"] = "Laughing-stock"; }; ["LORE"] = { ["EN"] = "You have earned the Laughing-stock title."; }; ["SUMMARY"] = { ["EN"] = "Successfully use an inappropriate emote twice during a single Frostbluff Theatre play performance"; }; ["TITLE"] = { ["EN"] = "Laughing-stock"; }; };</v>
      </c>
      <c r="Z181">
        <f t="shared" si="152"/>
        <v>180</v>
      </c>
      <c r="AA181" t="str">
        <f t="shared" si="147"/>
        <v>[180] = {</v>
      </c>
      <c r="AB181" t="str">
        <f t="shared" si="148"/>
        <v xml:space="preserve">["ID"] = 1879200239; </v>
      </c>
      <c r="AC181" t="str">
        <f t="shared" si="149"/>
        <v xml:space="preserve">["ID"] = 1879200239; </v>
      </c>
      <c r="AD181" t="str">
        <f t="shared" si="150"/>
        <v/>
      </c>
      <c r="AE181" t="str">
        <f t="shared" si="151"/>
        <v xml:space="preserve"> (Yule Festival)</v>
      </c>
      <c r="AF181" s="1" t="str">
        <f t="shared" si="153"/>
        <v xml:space="preserve">["SAVE_INDEX"] = 149; </v>
      </c>
      <c r="AG181">
        <f>VLOOKUP(D181,Type!A$2:B$16,2,FALSE)</f>
        <v>12</v>
      </c>
      <c r="AH181" t="str">
        <f t="shared" si="154"/>
        <v xml:space="preserve">["TYPE"] = 12; </v>
      </c>
      <c r="AI181" t="str">
        <f t="shared" si="155"/>
        <v xml:space="preserve">                      </v>
      </c>
      <c r="AJ181" t="str">
        <f>IF(AND(F181="Class",NOT(ISBLANK(E181))),VLOOKUP(E181,Class!A$1:B$12,2,FALSE),"")</f>
        <v/>
      </c>
      <c r="AK181" t="str">
        <f>IF(AND(F181="Vocation",NOT(ISBLANK(E181))),VLOOKUP(E181,Vocation!A$1:B$8,2,FALSE),"")</f>
        <v/>
      </c>
      <c r="AL181" t="str">
        <f>IF(AND(F181="Race",NOT(ISBLANK(E181))),VLOOKUP(E181,Race!A$1:B$9,2,),"")</f>
        <v/>
      </c>
      <c r="AM181" t="str">
        <f t="shared" si="156"/>
        <v xml:space="preserve">  0</v>
      </c>
      <c r="AN181" t="str">
        <f t="shared" si="157"/>
        <v xml:space="preserve">["SUBTYPE"] =   0; </v>
      </c>
      <c r="AO181" t="str">
        <f>IF(NOT(ISBLANK(G181)),VLOOKUP(G181,Type!D$2:E$6,2,FALSE),"")</f>
        <v/>
      </c>
      <c r="AP181" t="str">
        <f t="shared" si="158"/>
        <v xml:space="preserve">            </v>
      </c>
      <c r="AQ181" t="str">
        <f t="shared" si="159"/>
        <v xml:space="preserve">                      </v>
      </c>
      <c r="AR181" t="str">
        <f t="shared" si="160"/>
        <v/>
      </c>
      <c r="AS181" t="str">
        <f t="shared" si="161"/>
        <v>0</v>
      </c>
      <c r="AT181" t="str">
        <f t="shared" si="162"/>
        <v xml:space="preserve">["VXP"] =    0; </v>
      </c>
      <c r="AU181" t="str">
        <f t="shared" si="163"/>
        <v>5</v>
      </c>
      <c r="AV181" t="str">
        <f t="shared" si="164"/>
        <v xml:space="preserve">["LP"] =  5; </v>
      </c>
      <c r="AW181" t="str">
        <f t="shared" si="165"/>
        <v>0</v>
      </c>
      <c r="AX181" t="str">
        <f t="shared" si="166"/>
        <v xml:space="preserve">["REP"] =     0; </v>
      </c>
      <c r="AY181">
        <f>IF(LEN(P181)&gt;0,VLOOKUP(P181,Faction!A$2:B$77,2,FALSE),1)</f>
        <v>1</v>
      </c>
      <c r="AZ181" t="str">
        <f t="shared" si="167"/>
        <v xml:space="preserve">["FACTION"] =  1; </v>
      </c>
      <c r="BA181" t="str">
        <f t="shared" si="168"/>
        <v xml:space="preserve">["TIER"] = 1; </v>
      </c>
      <c r="BB181" t="str">
        <f t="shared" si="169"/>
        <v xml:space="preserve">                     </v>
      </c>
      <c r="BC181" t="str">
        <f t="shared" si="170"/>
        <v xml:space="preserve">                  </v>
      </c>
      <c r="BD181" t="str">
        <f t="shared" si="171"/>
        <v xml:space="preserve">["NAME"] = { ["EN"] = "Laughing-stock"; }; </v>
      </c>
      <c r="BE181" t="str">
        <f t="shared" si="172"/>
        <v xml:space="preserve">["LORE"] = { ["EN"] = "You have earned the Laughing-stock title."; }; </v>
      </c>
      <c r="BF181" t="str">
        <f t="shared" si="173"/>
        <v xml:space="preserve">["SUMMARY"] = { ["EN"] = "Successfully use an inappropriate emote twice during a single Frostbluff Theatre play performance"; }; </v>
      </c>
      <c r="BG181" t="str">
        <f t="shared" si="174"/>
        <v xml:space="preserve">["TITLE"] = { ["EN"] = "Laughing-stock"; }; </v>
      </c>
      <c r="BH181" t="str">
        <f t="shared" si="175"/>
        <v/>
      </c>
      <c r="BI181" t="str">
        <f t="shared" si="176"/>
        <v/>
      </c>
      <c r="BJ181" t="str">
        <f t="shared" si="177"/>
        <v>};</v>
      </c>
    </row>
    <row r="182" spans="1:62" x14ac:dyDescent="0.25">
      <c r="A182">
        <v>1879200234</v>
      </c>
      <c r="B182">
        <v>148</v>
      </c>
      <c r="C182" t="s">
        <v>748</v>
      </c>
      <c r="D182" t="s">
        <v>24</v>
      </c>
      <c r="E182" t="s">
        <v>736</v>
      </c>
      <c r="M182" t="s">
        <v>748</v>
      </c>
      <c r="N182">
        <v>5</v>
      </c>
      <c r="Q182" t="s">
        <v>753</v>
      </c>
      <c r="R182" t="s">
        <v>749</v>
      </c>
      <c r="S182">
        <v>1</v>
      </c>
      <c r="X182" t="str">
        <f t="shared" si="146"/>
        <v>[181] = {["ID"] = 1879200234; }; -- Star of the Show (Yule Festival)</v>
      </c>
      <c r="Y182" s="1" t="str">
        <f t="shared" si="145"/>
        <v>[181] = {["ID"] = 1879200234; ["SAVE_INDEX"] = 148; ["TYPE"] = 12;                       ["SUBTYPE"] =   0;                                   ["VXP"] =    0; ["LP"] =  5; ["REP"] =     0; ["FACTION"] =  1; ["TIER"] = 1;                                        ["NAME"] = { ["EN"] = "Star of the Show"; }; ["LORE"] = { ["EN"] = "You have earned the Star of the Show title."; }; ["SUMMARY"] = { ["EN"] = "Successfully use an appropriate emote twice in a row during a single Frostbluff Theatre play performance"; }; ["TITLE"] = { ["EN"] = "Star of the Show"; }; };</v>
      </c>
      <c r="Z182">
        <f t="shared" si="152"/>
        <v>181</v>
      </c>
      <c r="AA182" t="str">
        <f t="shared" si="147"/>
        <v>[181] = {</v>
      </c>
      <c r="AB182" t="str">
        <f t="shared" si="148"/>
        <v xml:space="preserve">["ID"] = 1879200234; </v>
      </c>
      <c r="AC182" t="str">
        <f t="shared" si="149"/>
        <v xml:space="preserve">["ID"] = 1879200234; </v>
      </c>
      <c r="AD182" t="str">
        <f t="shared" si="150"/>
        <v/>
      </c>
      <c r="AE182" t="str">
        <f t="shared" si="151"/>
        <v xml:space="preserve"> (Yule Festival)</v>
      </c>
      <c r="AF182" s="1" t="str">
        <f t="shared" si="153"/>
        <v xml:space="preserve">["SAVE_INDEX"] = 148; </v>
      </c>
      <c r="AG182">
        <f>VLOOKUP(D182,Type!A$2:B$16,2,FALSE)</f>
        <v>12</v>
      </c>
      <c r="AH182" t="str">
        <f t="shared" si="154"/>
        <v xml:space="preserve">["TYPE"] = 12; </v>
      </c>
      <c r="AI182" t="str">
        <f t="shared" si="155"/>
        <v xml:space="preserve">                      </v>
      </c>
      <c r="AJ182" t="str">
        <f>IF(AND(F182="Class",NOT(ISBLANK(E182))),VLOOKUP(E182,Class!A$1:B$12,2,FALSE),"")</f>
        <v/>
      </c>
      <c r="AK182" t="str">
        <f>IF(AND(F182="Vocation",NOT(ISBLANK(E182))),VLOOKUP(E182,Vocation!A$1:B$8,2,FALSE),"")</f>
        <v/>
      </c>
      <c r="AL182" t="str">
        <f>IF(AND(F182="Race",NOT(ISBLANK(E182))),VLOOKUP(E182,Race!A$1:B$9,2,),"")</f>
        <v/>
      </c>
      <c r="AM182" t="str">
        <f t="shared" si="156"/>
        <v xml:space="preserve">  0</v>
      </c>
      <c r="AN182" t="str">
        <f t="shared" si="157"/>
        <v xml:space="preserve">["SUBTYPE"] =   0; </v>
      </c>
      <c r="AO182" t="str">
        <f>IF(NOT(ISBLANK(G182)),VLOOKUP(G182,Type!D$2:E$6,2,FALSE),"")</f>
        <v/>
      </c>
      <c r="AP182" t="str">
        <f t="shared" si="158"/>
        <v xml:space="preserve">            </v>
      </c>
      <c r="AQ182" t="str">
        <f t="shared" si="159"/>
        <v xml:space="preserve">                      </v>
      </c>
      <c r="AR182" t="str">
        <f t="shared" si="160"/>
        <v/>
      </c>
      <c r="AS182" t="str">
        <f t="shared" si="161"/>
        <v>0</v>
      </c>
      <c r="AT182" t="str">
        <f t="shared" si="162"/>
        <v xml:space="preserve">["VXP"] =    0; </v>
      </c>
      <c r="AU182" t="str">
        <f t="shared" si="163"/>
        <v>5</v>
      </c>
      <c r="AV182" t="str">
        <f t="shared" si="164"/>
        <v xml:space="preserve">["LP"] =  5; </v>
      </c>
      <c r="AW182" t="str">
        <f t="shared" si="165"/>
        <v>0</v>
      </c>
      <c r="AX182" t="str">
        <f t="shared" si="166"/>
        <v xml:space="preserve">["REP"] =     0; </v>
      </c>
      <c r="AY182">
        <f>IF(LEN(P182)&gt;0,VLOOKUP(P182,Faction!A$2:B$77,2,FALSE),1)</f>
        <v>1</v>
      </c>
      <c r="AZ182" t="str">
        <f t="shared" si="167"/>
        <v xml:space="preserve">["FACTION"] =  1; </v>
      </c>
      <c r="BA182" t="str">
        <f t="shared" si="168"/>
        <v xml:space="preserve">["TIER"] = 1; </v>
      </c>
      <c r="BB182" t="str">
        <f t="shared" si="169"/>
        <v xml:space="preserve">                     </v>
      </c>
      <c r="BC182" t="str">
        <f t="shared" si="170"/>
        <v xml:space="preserve">                  </v>
      </c>
      <c r="BD182" t="str">
        <f t="shared" si="171"/>
        <v xml:space="preserve">["NAME"] = { ["EN"] = "Star of the Show"; }; </v>
      </c>
      <c r="BE182" t="str">
        <f t="shared" si="172"/>
        <v xml:space="preserve">["LORE"] = { ["EN"] = "You have earned the Star of the Show title."; }; </v>
      </c>
      <c r="BF182" t="str">
        <f t="shared" si="173"/>
        <v xml:space="preserve">["SUMMARY"] = { ["EN"] = "Successfully use an appropriate emote twice in a row during a single Frostbluff Theatre play performance"; }; </v>
      </c>
      <c r="BG182" t="str">
        <f t="shared" si="174"/>
        <v xml:space="preserve">["TITLE"] = { ["EN"] = "Star of the Show"; }; </v>
      </c>
      <c r="BH182" t="str">
        <f t="shared" si="175"/>
        <v/>
      </c>
      <c r="BI182" t="str">
        <f t="shared" si="176"/>
        <v/>
      </c>
      <c r="BJ182" t="str">
        <f t="shared" si="177"/>
        <v>};</v>
      </c>
    </row>
    <row r="183" spans="1:62" x14ac:dyDescent="0.25">
      <c r="A183">
        <v>1879200164</v>
      </c>
      <c r="B183">
        <v>150</v>
      </c>
      <c r="C183" t="s">
        <v>759</v>
      </c>
      <c r="D183" t="s">
        <v>24</v>
      </c>
      <c r="E183" t="s">
        <v>736</v>
      </c>
      <c r="N183">
        <v>5</v>
      </c>
      <c r="Q183" t="s">
        <v>3375</v>
      </c>
      <c r="R183" t="s">
        <v>763</v>
      </c>
      <c r="S183">
        <v>1</v>
      </c>
      <c r="X183" t="str">
        <f t="shared" si="146"/>
        <v>[182] = {["ID"] = 1879200164; }; -- Frostbluff Flower-petals -- Tier 3 (Yule Festival)</v>
      </c>
      <c r="Y183" s="1" t="str">
        <f t="shared" si="145"/>
        <v>[182] = {["ID"] = 1879200164; ["SAVE_INDEX"] = 150; ["TYPE"] = 12;                       ["SUBTYPE"] =   0;                                   ["VXP"] =    0; ["LP"] =  5; ["REP"] =     0; ["FACTION"] =  1; ["TIER"] = 1;                                        ["NAME"] = { ["EN"] = "Frostbluff Flower-petals -- Tier 3"; }; ["LORE"] = { ["EN"] = "Letting actors know how you feel is part of being a good audience member."; }; ["SUMMARY"] = { ["EN"] = "Throw Flower-petals at Actors 25 times"; }; };</v>
      </c>
      <c r="Z183">
        <f t="shared" si="152"/>
        <v>182</v>
      </c>
      <c r="AA183" t="str">
        <f t="shared" si="147"/>
        <v>[182] = {</v>
      </c>
      <c r="AB183" t="str">
        <f t="shared" si="148"/>
        <v xml:space="preserve">["ID"] = 1879200164; </v>
      </c>
      <c r="AC183" t="str">
        <f t="shared" si="149"/>
        <v xml:space="preserve">["ID"] = 1879200164; </v>
      </c>
      <c r="AD183" t="str">
        <f t="shared" si="150"/>
        <v/>
      </c>
      <c r="AE183" t="str">
        <f t="shared" si="151"/>
        <v xml:space="preserve"> (Yule Festival)</v>
      </c>
      <c r="AF183" s="1" t="str">
        <f t="shared" si="153"/>
        <v xml:space="preserve">["SAVE_INDEX"] = 150; </v>
      </c>
      <c r="AG183">
        <f>VLOOKUP(D183,Type!A$2:B$16,2,FALSE)</f>
        <v>12</v>
      </c>
      <c r="AH183" t="str">
        <f t="shared" si="154"/>
        <v xml:space="preserve">["TYPE"] = 12; </v>
      </c>
      <c r="AI183" t="str">
        <f t="shared" si="155"/>
        <v xml:space="preserve">                      </v>
      </c>
      <c r="AJ183" t="str">
        <f>IF(AND(F183="Class",NOT(ISBLANK(E183))),VLOOKUP(E183,Class!A$1:B$12,2,FALSE),"")</f>
        <v/>
      </c>
      <c r="AK183" t="str">
        <f>IF(AND(F183="Vocation",NOT(ISBLANK(E183))),VLOOKUP(E183,Vocation!A$1:B$8,2,FALSE),"")</f>
        <v/>
      </c>
      <c r="AL183" t="str">
        <f>IF(AND(F183="Race",NOT(ISBLANK(E183))),VLOOKUP(E183,Race!A$1:B$9,2,),"")</f>
        <v/>
      </c>
      <c r="AM183" t="str">
        <f t="shared" si="156"/>
        <v xml:space="preserve">  0</v>
      </c>
      <c r="AN183" t="str">
        <f t="shared" si="157"/>
        <v xml:space="preserve">["SUBTYPE"] =   0; </v>
      </c>
      <c r="AO183" t="str">
        <f>IF(NOT(ISBLANK(G183)),VLOOKUP(G183,Type!D$2:E$6,2,FALSE),"")</f>
        <v/>
      </c>
      <c r="AP183" t="str">
        <f t="shared" si="158"/>
        <v xml:space="preserve">            </v>
      </c>
      <c r="AQ183" t="str">
        <f t="shared" si="159"/>
        <v xml:space="preserve">                      </v>
      </c>
      <c r="AR183" t="str">
        <f t="shared" si="160"/>
        <v/>
      </c>
      <c r="AS183" t="str">
        <f t="shared" si="161"/>
        <v>0</v>
      </c>
      <c r="AT183" t="str">
        <f t="shared" si="162"/>
        <v xml:space="preserve">["VXP"] =    0; </v>
      </c>
      <c r="AU183" t="str">
        <f t="shared" si="163"/>
        <v>5</v>
      </c>
      <c r="AV183" t="str">
        <f t="shared" si="164"/>
        <v xml:space="preserve">["LP"] =  5; </v>
      </c>
      <c r="AW183" t="str">
        <f t="shared" si="165"/>
        <v>0</v>
      </c>
      <c r="AX183" t="str">
        <f t="shared" si="166"/>
        <v xml:space="preserve">["REP"] =     0; </v>
      </c>
      <c r="AY183">
        <f>IF(LEN(P183)&gt;0,VLOOKUP(P183,Faction!A$2:B$77,2,FALSE),1)</f>
        <v>1</v>
      </c>
      <c r="AZ183" t="str">
        <f t="shared" si="167"/>
        <v xml:space="preserve">["FACTION"] =  1; </v>
      </c>
      <c r="BA183" t="str">
        <f t="shared" si="168"/>
        <v xml:space="preserve">["TIER"] = 1; </v>
      </c>
      <c r="BB183" t="str">
        <f t="shared" si="169"/>
        <v xml:space="preserve">                     </v>
      </c>
      <c r="BC183" t="str">
        <f t="shared" si="170"/>
        <v xml:space="preserve">                  </v>
      </c>
      <c r="BD183" t="str">
        <f t="shared" si="171"/>
        <v xml:space="preserve">["NAME"] = { ["EN"] = "Frostbluff Flower-petals -- Tier 3"; }; </v>
      </c>
      <c r="BE183" t="str">
        <f t="shared" si="172"/>
        <v xml:space="preserve">["LORE"] = { ["EN"] = "Letting actors know how you feel is part of being a good audience member."; }; </v>
      </c>
      <c r="BF183" t="str">
        <f t="shared" si="173"/>
        <v xml:space="preserve">["SUMMARY"] = { ["EN"] = "Throw Flower-petals at Actors 25 times"; }; </v>
      </c>
      <c r="BG183" t="str">
        <f t="shared" si="174"/>
        <v/>
      </c>
      <c r="BH183" t="str">
        <f t="shared" si="175"/>
        <v/>
      </c>
      <c r="BI183" t="str">
        <f t="shared" si="176"/>
        <v/>
      </c>
      <c r="BJ183" t="str">
        <f t="shared" si="177"/>
        <v>};</v>
      </c>
    </row>
    <row r="184" spans="1:62" x14ac:dyDescent="0.25">
      <c r="A184">
        <v>1879200166</v>
      </c>
      <c r="B184">
        <v>151</v>
      </c>
      <c r="C184" t="s">
        <v>762</v>
      </c>
      <c r="D184" t="s">
        <v>24</v>
      </c>
      <c r="E184" t="s">
        <v>736</v>
      </c>
      <c r="M184" t="s">
        <v>764</v>
      </c>
      <c r="N184">
        <v>5</v>
      </c>
      <c r="Q184" t="s">
        <v>1657</v>
      </c>
      <c r="R184" t="s">
        <v>763</v>
      </c>
      <c r="S184">
        <v>2</v>
      </c>
      <c r="X184" t="str">
        <f t="shared" si="146"/>
        <v>[183] = {["ID"] = 1879200166; }; -- Frostbluff Flower-petals -- Tier 2 (Yule Festival)</v>
      </c>
      <c r="Y184" s="1" t="str">
        <f t="shared" si="145"/>
        <v>[183] = {["ID"] = 1879200166; ["SAVE_INDEX"] = 151; ["TYPE"] = 12;                       ["SUBTYPE"] =   0;                                   ["VXP"] =    0; ["LP"] =  5; ["REP"] =     0; ["FACTION"] =  1; ["TIER"] = 2;                                        ["NAME"] = { ["EN"] = "Frostbluff Flower-petals -- Tier 2"; }; ["LORE"] = { ["EN"] = "Letting actors know how you feel is part of being a good audience member."; }; ["SUMMARY"] = { ["EN"] = "Throw Flower-petals at Actors 10 times"; }; ["TITLE"] = { ["EN"] = "Petal Pusher"; }; };</v>
      </c>
      <c r="Z184">
        <f t="shared" si="152"/>
        <v>183</v>
      </c>
      <c r="AA184" t="str">
        <f t="shared" si="147"/>
        <v>[183] = {</v>
      </c>
      <c r="AB184" t="str">
        <f t="shared" si="148"/>
        <v xml:space="preserve">["ID"] = 1879200166; </v>
      </c>
      <c r="AC184" t="str">
        <f t="shared" si="149"/>
        <v xml:space="preserve">["ID"] = 1879200166; </v>
      </c>
      <c r="AD184" t="str">
        <f t="shared" si="150"/>
        <v/>
      </c>
      <c r="AE184" t="str">
        <f t="shared" si="151"/>
        <v xml:space="preserve"> (Yule Festival)</v>
      </c>
      <c r="AF184" s="1" t="str">
        <f t="shared" si="153"/>
        <v xml:space="preserve">["SAVE_INDEX"] = 151; </v>
      </c>
      <c r="AG184">
        <f>VLOOKUP(D184,Type!A$2:B$16,2,FALSE)</f>
        <v>12</v>
      </c>
      <c r="AH184" t="str">
        <f t="shared" si="154"/>
        <v xml:space="preserve">["TYPE"] = 12; </v>
      </c>
      <c r="AI184" t="str">
        <f t="shared" si="155"/>
        <v xml:space="preserve">                      </v>
      </c>
      <c r="AJ184" t="str">
        <f>IF(AND(F184="Class",NOT(ISBLANK(E184))),VLOOKUP(E184,Class!A$1:B$12,2,FALSE),"")</f>
        <v/>
      </c>
      <c r="AK184" t="str">
        <f>IF(AND(F184="Vocation",NOT(ISBLANK(E184))),VLOOKUP(E184,Vocation!A$1:B$8,2,FALSE),"")</f>
        <v/>
      </c>
      <c r="AL184" t="str">
        <f>IF(AND(F184="Race",NOT(ISBLANK(E184))),VLOOKUP(E184,Race!A$1:B$9,2,),"")</f>
        <v/>
      </c>
      <c r="AM184" t="str">
        <f t="shared" si="156"/>
        <v xml:space="preserve">  0</v>
      </c>
      <c r="AN184" t="str">
        <f t="shared" si="157"/>
        <v xml:space="preserve">["SUBTYPE"] =   0; </v>
      </c>
      <c r="AO184" t="str">
        <f>IF(NOT(ISBLANK(G184)),VLOOKUP(G184,Type!D$2:E$6,2,FALSE),"")</f>
        <v/>
      </c>
      <c r="AP184" t="str">
        <f t="shared" si="158"/>
        <v xml:space="preserve">            </v>
      </c>
      <c r="AQ184" t="str">
        <f t="shared" si="159"/>
        <v xml:space="preserve">                      </v>
      </c>
      <c r="AR184" t="str">
        <f t="shared" si="160"/>
        <v/>
      </c>
      <c r="AS184" t="str">
        <f t="shared" si="161"/>
        <v>0</v>
      </c>
      <c r="AT184" t="str">
        <f t="shared" si="162"/>
        <v xml:space="preserve">["VXP"] =    0; </v>
      </c>
      <c r="AU184" t="str">
        <f t="shared" si="163"/>
        <v>5</v>
      </c>
      <c r="AV184" t="str">
        <f t="shared" si="164"/>
        <v xml:space="preserve">["LP"] =  5; </v>
      </c>
      <c r="AW184" t="str">
        <f t="shared" si="165"/>
        <v>0</v>
      </c>
      <c r="AX184" t="str">
        <f t="shared" si="166"/>
        <v xml:space="preserve">["REP"] =     0; </v>
      </c>
      <c r="AY184">
        <f>IF(LEN(P184)&gt;0,VLOOKUP(P184,Faction!A$2:B$77,2,FALSE),1)</f>
        <v>1</v>
      </c>
      <c r="AZ184" t="str">
        <f t="shared" si="167"/>
        <v xml:space="preserve">["FACTION"] =  1; </v>
      </c>
      <c r="BA184" t="str">
        <f t="shared" si="168"/>
        <v xml:space="preserve">["TIER"] = 2; </v>
      </c>
      <c r="BB184" t="str">
        <f t="shared" si="169"/>
        <v xml:space="preserve">                     </v>
      </c>
      <c r="BC184" t="str">
        <f t="shared" si="170"/>
        <v xml:space="preserve">                  </v>
      </c>
      <c r="BD184" t="str">
        <f t="shared" si="171"/>
        <v xml:space="preserve">["NAME"] = { ["EN"] = "Frostbluff Flower-petals -- Tier 2"; }; </v>
      </c>
      <c r="BE184" t="str">
        <f t="shared" si="172"/>
        <v xml:space="preserve">["LORE"] = { ["EN"] = "Letting actors know how you feel is part of being a good audience member."; }; </v>
      </c>
      <c r="BF184" t="str">
        <f t="shared" si="173"/>
        <v xml:space="preserve">["SUMMARY"] = { ["EN"] = "Throw Flower-petals at Actors 10 times"; }; </v>
      </c>
      <c r="BG184" t="str">
        <f t="shared" si="174"/>
        <v xml:space="preserve">["TITLE"] = { ["EN"] = "Petal Pusher"; }; </v>
      </c>
      <c r="BH184" t="str">
        <f t="shared" si="175"/>
        <v/>
      </c>
      <c r="BI184" t="str">
        <f t="shared" si="176"/>
        <v/>
      </c>
      <c r="BJ184" t="str">
        <f t="shared" si="177"/>
        <v>};</v>
      </c>
    </row>
    <row r="185" spans="1:62" x14ac:dyDescent="0.25">
      <c r="A185">
        <v>1879200165</v>
      </c>
      <c r="B185">
        <v>152</v>
      </c>
      <c r="C185" t="s">
        <v>761</v>
      </c>
      <c r="D185" t="s">
        <v>24</v>
      </c>
      <c r="E185" t="s">
        <v>736</v>
      </c>
      <c r="N185">
        <v>5</v>
      </c>
      <c r="Q185" t="s">
        <v>1656</v>
      </c>
      <c r="R185" t="s">
        <v>763</v>
      </c>
      <c r="S185">
        <v>3</v>
      </c>
      <c r="X185" t="str">
        <f t="shared" si="146"/>
        <v>[184] = {["ID"] = 1879200165; }; -- Frostbluff Flower-petals -- Tier 1 (Yule Festival)</v>
      </c>
      <c r="Y185" s="1" t="str">
        <f t="shared" si="145"/>
        <v>[184] = {["ID"] = 1879200165; ["SAVE_INDEX"] = 152; ["TYPE"] = 12;                       ["SUBTYPE"] =   0;                                   ["VXP"] =    0; ["LP"] =  5; ["REP"] =     0; ["FACTION"] =  1; ["TIER"] = 3;                                        ["NAME"] = { ["EN"] = "Frostbluff Flower-petals -- Tier 1"; }; ["LORE"] = { ["EN"] = "Letting actors know how you feel is part of being a good audience member."; }; ["SUMMARY"] = { ["EN"] = "Throw Flower-petals at Actors 5 times"; }; };</v>
      </c>
      <c r="Z185">
        <f t="shared" si="152"/>
        <v>184</v>
      </c>
      <c r="AA185" t="str">
        <f t="shared" si="147"/>
        <v>[184] = {</v>
      </c>
      <c r="AB185" t="str">
        <f t="shared" si="148"/>
        <v xml:space="preserve">["ID"] = 1879200165; </v>
      </c>
      <c r="AC185" t="str">
        <f t="shared" si="149"/>
        <v xml:space="preserve">["ID"] = 1879200165; </v>
      </c>
      <c r="AD185" t="str">
        <f t="shared" si="150"/>
        <v/>
      </c>
      <c r="AE185" t="str">
        <f t="shared" si="151"/>
        <v xml:space="preserve"> (Yule Festival)</v>
      </c>
      <c r="AF185" s="1" t="str">
        <f t="shared" si="153"/>
        <v xml:space="preserve">["SAVE_INDEX"] = 152; </v>
      </c>
      <c r="AG185">
        <f>VLOOKUP(D185,Type!A$2:B$16,2,FALSE)</f>
        <v>12</v>
      </c>
      <c r="AH185" t="str">
        <f t="shared" si="154"/>
        <v xml:space="preserve">["TYPE"] = 12; </v>
      </c>
      <c r="AI185" t="str">
        <f t="shared" si="155"/>
        <v xml:space="preserve">                      </v>
      </c>
      <c r="AJ185" t="str">
        <f>IF(AND(F185="Class",NOT(ISBLANK(E185))),VLOOKUP(E185,Class!A$1:B$12,2,FALSE),"")</f>
        <v/>
      </c>
      <c r="AK185" t="str">
        <f>IF(AND(F185="Vocation",NOT(ISBLANK(E185))),VLOOKUP(E185,Vocation!A$1:B$8,2,FALSE),"")</f>
        <v/>
      </c>
      <c r="AL185" t="str">
        <f>IF(AND(F185="Race",NOT(ISBLANK(E185))),VLOOKUP(E185,Race!A$1:B$9,2,),"")</f>
        <v/>
      </c>
      <c r="AM185" t="str">
        <f t="shared" si="156"/>
        <v xml:space="preserve">  0</v>
      </c>
      <c r="AN185" t="str">
        <f t="shared" si="157"/>
        <v xml:space="preserve">["SUBTYPE"] =   0; </v>
      </c>
      <c r="AO185" t="str">
        <f>IF(NOT(ISBLANK(G185)),VLOOKUP(G185,Type!D$2:E$6,2,FALSE),"")</f>
        <v/>
      </c>
      <c r="AP185" t="str">
        <f t="shared" si="158"/>
        <v xml:space="preserve">            </v>
      </c>
      <c r="AQ185" t="str">
        <f t="shared" si="159"/>
        <v xml:space="preserve">                      </v>
      </c>
      <c r="AR185" t="str">
        <f t="shared" si="160"/>
        <v/>
      </c>
      <c r="AS185" t="str">
        <f t="shared" si="161"/>
        <v>0</v>
      </c>
      <c r="AT185" t="str">
        <f t="shared" si="162"/>
        <v xml:space="preserve">["VXP"] =    0; </v>
      </c>
      <c r="AU185" t="str">
        <f t="shared" si="163"/>
        <v>5</v>
      </c>
      <c r="AV185" t="str">
        <f t="shared" si="164"/>
        <v xml:space="preserve">["LP"] =  5; </v>
      </c>
      <c r="AW185" t="str">
        <f t="shared" si="165"/>
        <v>0</v>
      </c>
      <c r="AX185" t="str">
        <f t="shared" si="166"/>
        <v xml:space="preserve">["REP"] =     0; </v>
      </c>
      <c r="AY185">
        <f>IF(LEN(P185)&gt;0,VLOOKUP(P185,Faction!A$2:B$77,2,FALSE),1)</f>
        <v>1</v>
      </c>
      <c r="AZ185" t="str">
        <f t="shared" si="167"/>
        <v xml:space="preserve">["FACTION"] =  1; </v>
      </c>
      <c r="BA185" t="str">
        <f t="shared" si="168"/>
        <v xml:space="preserve">["TIER"] = 3; </v>
      </c>
      <c r="BB185" t="str">
        <f t="shared" si="169"/>
        <v xml:space="preserve">                     </v>
      </c>
      <c r="BC185" t="str">
        <f t="shared" si="170"/>
        <v xml:space="preserve">                  </v>
      </c>
      <c r="BD185" t="str">
        <f t="shared" si="171"/>
        <v xml:space="preserve">["NAME"] = { ["EN"] = "Frostbluff Flower-petals -- Tier 1"; }; </v>
      </c>
      <c r="BE185" t="str">
        <f t="shared" si="172"/>
        <v xml:space="preserve">["LORE"] = { ["EN"] = "Letting actors know how you feel is part of being a good audience member."; }; </v>
      </c>
      <c r="BF185" t="str">
        <f t="shared" si="173"/>
        <v xml:space="preserve">["SUMMARY"] = { ["EN"] = "Throw Flower-petals at Actors 5 times"; }; </v>
      </c>
      <c r="BG185" t="str">
        <f t="shared" si="174"/>
        <v/>
      </c>
      <c r="BH185" t="str">
        <f t="shared" si="175"/>
        <v/>
      </c>
      <c r="BI185" t="str">
        <f t="shared" si="176"/>
        <v/>
      </c>
      <c r="BJ185" t="str">
        <f t="shared" si="177"/>
        <v>};</v>
      </c>
    </row>
    <row r="186" spans="1:62" x14ac:dyDescent="0.25">
      <c r="A186">
        <v>1879200163</v>
      </c>
      <c r="B186">
        <v>153</v>
      </c>
      <c r="C186" t="s">
        <v>760</v>
      </c>
      <c r="D186" t="s">
        <v>24</v>
      </c>
      <c r="E186" t="s">
        <v>736</v>
      </c>
      <c r="N186">
        <v>5</v>
      </c>
      <c r="Q186" t="s">
        <v>3376</v>
      </c>
      <c r="R186" t="s">
        <v>763</v>
      </c>
      <c r="S186">
        <v>1</v>
      </c>
      <c r="X186" t="str">
        <f t="shared" si="146"/>
        <v>[185] = {["ID"] = 1879200163; }; -- Frostbluff Rotten Fruit -- Tier 3 (Yule Festival)</v>
      </c>
      <c r="Y186" s="1" t="str">
        <f t="shared" si="145"/>
        <v>[185] = {["ID"] = 1879200163; ["SAVE_INDEX"] = 153; ["TYPE"] = 12;                       ["SUBTYPE"] =   0;                                   ["VXP"] =    0; ["LP"] =  5; ["REP"] =     0; ["FACTION"] =  1; ["TIER"] = 1;                                        ["NAME"] = { ["EN"] = "Frostbluff Rotten Fruit -- Tier 3"; }; ["LORE"] = { ["EN"] = "Letting actors know how you feel is part of being a good audience member."; }; ["SUMMARY"] = { ["EN"] = "Throw Rotten Fruit at Actors 25 times"; }; };</v>
      </c>
      <c r="Z186">
        <f t="shared" si="152"/>
        <v>185</v>
      </c>
      <c r="AA186" t="str">
        <f t="shared" si="147"/>
        <v>[185] = {</v>
      </c>
      <c r="AB186" t="str">
        <f t="shared" si="148"/>
        <v xml:space="preserve">["ID"] = 1879200163; </v>
      </c>
      <c r="AC186" t="str">
        <f t="shared" si="149"/>
        <v xml:space="preserve">["ID"] = 1879200163; </v>
      </c>
      <c r="AD186" t="str">
        <f t="shared" si="150"/>
        <v/>
      </c>
      <c r="AE186" t="str">
        <f t="shared" si="151"/>
        <v xml:space="preserve"> (Yule Festival)</v>
      </c>
      <c r="AF186" s="1" t="str">
        <f t="shared" si="153"/>
        <v xml:space="preserve">["SAVE_INDEX"] = 153; </v>
      </c>
      <c r="AG186">
        <f>VLOOKUP(D186,Type!A$2:B$16,2,FALSE)</f>
        <v>12</v>
      </c>
      <c r="AH186" t="str">
        <f t="shared" si="154"/>
        <v xml:space="preserve">["TYPE"] = 12; </v>
      </c>
      <c r="AI186" t="str">
        <f t="shared" si="155"/>
        <v xml:space="preserve">                      </v>
      </c>
      <c r="AJ186" t="str">
        <f>IF(AND(F186="Class",NOT(ISBLANK(E186))),VLOOKUP(E186,Class!A$1:B$12,2,FALSE),"")</f>
        <v/>
      </c>
      <c r="AK186" t="str">
        <f>IF(AND(F186="Vocation",NOT(ISBLANK(E186))),VLOOKUP(E186,Vocation!A$1:B$8,2,FALSE),"")</f>
        <v/>
      </c>
      <c r="AL186" t="str">
        <f>IF(AND(F186="Race",NOT(ISBLANK(E186))),VLOOKUP(E186,Race!A$1:B$9,2,),"")</f>
        <v/>
      </c>
      <c r="AM186" t="str">
        <f t="shared" si="156"/>
        <v xml:space="preserve">  0</v>
      </c>
      <c r="AN186" t="str">
        <f t="shared" si="157"/>
        <v xml:space="preserve">["SUBTYPE"] =   0; </v>
      </c>
      <c r="AO186" t="str">
        <f>IF(NOT(ISBLANK(G186)),VLOOKUP(G186,Type!D$2:E$6,2,FALSE),"")</f>
        <v/>
      </c>
      <c r="AP186" t="str">
        <f t="shared" si="158"/>
        <v xml:space="preserve">            </v>
      </c>
      <c r="AQ186" t="str">
        <f t="shared" si="159"/>
        <v xml:space="preserve">                      </v>
      </c>
      <c r="AR186" t="str">
        <f t="shared" si="160"/>
        <v/>
      </c>
      <c r="AS186" t="str">
        <f t="shared" si="161"/>
        <v>0</v>
      </c>
      <c r="AT186" t="str">
        <f t="shared" si="162"/>
        <v xml:space="preserve">["VXP"] =    0; </v>
      </c>
      <c r="AU186" t="str">
        <f t="shared" si="163"/>
        <v>5</v>
      </c>
      <c r="AV186" t="str">
        <f t="shared" si="164"/>
        <v xml:space="preserve">["LP"] =  5; </v>
      </c>
      <c r="AW186" t="str">
        <f t="shared" si="165"/>
        <v>0</v>
      </c>
      <c r="AX186" t="str">
        <f t="shared" si="166"/>
        <v xml:space="preserve">["REP"] =     0; </v>
      </c>
      <c r="AY186">
        <f>IF(LEN(P186)&gt;0,VLOOKUP(P186,Faction!A$2:B$77,2,FALSE),1)</f>
        <v>1</v>
      </c>
      <c r="AZ186" t="str">
        <f t="shared" si="167"/>
        <v xml:space="preserve">["FACTION"] =  1; </v>
      </c>
      <c r="BA186" t="str">
        <f t="shared" si="168"/>
        <v xml:space="preserve">["TIER"] = 1; </v>
      </c>
      <c r="BB186" t="str">
        <f t="shared" si="169"/>
        <v xml:space="preserve">                     </v>
      </c>
      <c r="BC186" t="str">
        <f t="shared" si="170"/>
        <v xml:space="preserve">                  </v>
      </c>
      <c r="BD186" t="str">
        <f t="shared" si="171"/>
        <v xml:space="preserve">["NAME"] = { ["EN"] = "Frostbluff Rotten Fruit -- Tier 3"; }; </v>
      </c>
      <c r="BE186" t="str">
        <f t="shared" si="172"/>
        <v xml:space="preserve">["LORE"] = { ["EN"] = "Letting actors know how you feel is part of being a good audience member."; }; </v>
      </c>
      <c r="BF186" t="str">
        <f t="shared" si="173"/>
        <v xml:space="preserve">["SUMMARY"] = { ["EN"] = "Throw Rotten Fruit at Actors 25 times"; }; </v>
      </c>
      <c r="BG186" t="str">
        <f t="shared" si="174"/>
        <v/>
      </c>
      <c r="BH186" t="str">
        <f t="shared" si="175"/>
        <v/>
      </c>
      <c r="BI186" t="str">
        <f t="shared" si="176"/>
        <v/>
      </c>
      <c r="BJ186" t="str">
        <f t="shared" si="177"/>
        <v>};</v>
      </c>
    </row>
    <row r="187" spans="1:62" x14ac:dyDescent="0.25">
      <c r="A187">
        <v>1879200162</v>
      </c>
      <c r="B187">
        <v>154</v>
      </c>
      <c r="C187" t="s">
        <v>766</v>
      </c>
      <c r="D187" t="s">
        <v>24</v>
      </c>
      <c r="E187" t="s">
        <v>736</v>
      </c>
      <c r="M187" t="s">
        <v>767</v>
      </c>
      <c r="N187">
        <v>5</v>
      </c>
      <c r="Q187" t="s">
        <v>1659</v>
      </c>
      <c r="R187" t="s">
        <v>763</v>
      </c>
      <c r="S187">
        <v>2</v>
      </c>
      <c r="X187" t="str">
        <f t="shared" si="146"/>
        <v>[186] = {["ID"] = 1879200162; }; -- Frostbluff Rotten Fruit -- Tier 2 (Yule Festival)</v>
      </c>
      <c r="Y187" s="1" t="str">
        <f t="shared" si="145"/>
        <v>[186] = {["ID"] = 1879200162; ["SAVE_INDEX"] = 154; ["TYPE"] = 12;                       ["SUBTYPE"] =   0;                                   ["VXP"] =    0; ["LP"] =  5; ["REP"] =     0; ["FACTION"] =  1; ["TIER"] = 2;                                        ["NAME"] = { ["EN"] = "Frostbluff Rotten Fruit -- Tier 2"; }; ["LORE"] = { ["EN"] = "Letting actors know how you feel is part of being a good audience member."; }; ["SUMMARY"] = { ["EN"] = "Throw Rotten Fruit at Actors 10 times"; }; ["TITLE"] = { ["EN"] = "Fruit Hucker"; }; };</v>
      </c>
      <c r="Z187">
        <f t="shared" si="152"/>
        <v>186</v>
      </c>
      <c r="AA187" t="str">
        <f t="shared" si="147"/>
        <v>[186] = {</v>
      </c>
      <c r="AB187" t="str">
        <f t="shared" si="148"/>
        <v xml:space="preserve">["ID"] = 1879200162; </v>
      </c>
      <c r="AC187" t="str">
        <f t="shared" si="149"/>
        <v xml:space="preserve">["ID"] = 1879200162; </v>
      </c>
      <c r="AD187" t="str">
        <f t="shared" si="150"/>
        <v/>
      </c>
      <c r="AE187" t="str">
        <f t="shared" si="151"/>
        <v xml:space="preserve"> (Yule Festival)</v>
      </c>
      <c r="AF187" s="1" t="str">
        <f t="shared" si="153"/>
        <v xml:space="preserve">["SAVE_INDEX"] = 154; </v>
      </c>
      <c r="AG187">
        <f>VLOOKUP(D187,Type!A$2:B$16,2,FALSE)</f>
        <v>12</v>
      </c>
      <c r="AH187" t="str">
        <f t="shared" si="154"/>
        <v xml:space="preserve">["TYPE"] = 12; </v>
      </c>
      <c r="AI187" t="str">
        <f t="shared" si="155"/>
        <v xml:space="preserve">                      </v>
      </c>
      <c r="AJ187" t="str">
        <f>IF(AND(F187="Class",NOT(ISBLANK(E187))),VLOOKUP(E187,Class!A$1:B$12,2,FALSE),"")</f>
        <v/>
      </c>
      <c r="AK187" t="str">
        <f>IF(AND(F187="Vocation",NOT(ISBLANK(E187))),VLOOKUP(E187,Vocation!A$1:B$8,2,FALSE),"")</f>
        <v/>
      </c>
      <c r="AL187" t="str">
        <f>IF(AND(F187="Race",NOT(ISBLANK(E187))),VLOOKUP(E187,Race!A$1:B$9,2,),"")</f>
        <v/>
      </c>
      <c r="AM187" t="str">
        <f t="shared" si="156"/>
        <v xml:space="preserve">  0</v>
      </c>
      <c r="AN187" t="str">
        <f t="shared" si="157"/>
        <v xml:space="preserve">["SUBTYPE"] =   0; </v>
      </c>
      <c r="AO187" t="str">
        <f>IF(NOT(ISBLANK(G187)),VLOOKUP(G187,Type!D$2:E$6,2,FALSE),"")</f>
        <v/>
      </c>
      <c r="AP187" t="str">
        <f t="shared" si="158"/>
        <v xml:space="preserve">            </v>
      </c>
      <c r="AQ187" t="str">
        <f t="shared" si="159"/>
        <v xml:space="preserve">                      </v>
      </c>
      <c r="AR187" t="str">
        <f t="shared" si="160"/>
        <v/>
      </c>
      <c r="AS187" t="str">
        <f t="shared" si="161"/>
        <v>0</v>
      </c>
      <c r="AT187" t="str">
        <f t="shared" si="162"/>
        <v xml:space="preserve">["VXP"] =    0; </v>
      </c>
      <c r="AU187" t="str">
        <f t="shared" si="163"/>
        <v>5</v>
      </c>
      <c r="AV187" t="str">
        <f t="shared" si="164"/>
        <v xml:space="preserve">["LP"] =  5; </v>
      </c>
      <c r="AW187" t="str">
        <f t="shared" si="165"/>
        <v>0</v>
      </c>
      <c r="AX187" t="str">
        <f t="shared" si="166"/>
        <v xml:space="preserve">["REP"] =     0; </v>
      </c>
      <c r="AY187">
        <f>IF(LEN(P187)&gt;0,VLOOKUP(P187,Faction!A$2:B$77,2,FALSE),1)</f>
        <v>1</v>
      </c>
      <c r="AZ187" t="str">
        <f t="shared" si="167"/>
        <v xml:space="preserve">["FACTION"] =  1; </v>
      </c>
      <c r="BA187" t="str">
        <f t="shared" si="168"/>
        <v xml:space="preserve">["TIER"] = 2; </v>
      </c>
      <c r="BB187" t="str">
        <f t="shared" si="169"/>
        <v xml:space="preserve">                     </v>
      </c>
      <c r="BC187" t="str">
        <f t="shared" si="170"/>
        <v xml:space="preserve">                  </v>
      </c>
      <c r="BD187" t="str">
        <f t="shared" si="171"/>
        <v xml:space="preserve">["NAME"] = { ["EN"] = "Frostbluff Rotten Fruit -- Tier 2"; }; </v>
      </c>
      <c r="BE187" t="str">
        <f t="shared" si="172"/>
        <v xml:space="preserve">["LORE"] = { ["EN"] = "Letting actors know how you feel is part of being a good audience member."; }; </v>
      </c>
      <c r="BF187" t="str">
        <f t="shared" si="173"/>
        <v xml:space="preserve">["SUMMARY"] = { ["EN"] = "Throw Rotten Fruit at Actors 10 times"; }; </v>
      </c>
      <c r="BG187" t="str">
        <f t="shared" si="174"/>
        <v xml:space="preserve">["TITLE"] = { ["EN"] = "Fruit Hucker"; }; </v>
      </c>
      <c r="BH187" t="str">
        <f t="shared" si="175"/>
        <v/>
      </c>
      <c r="BI187" t="str">
        <f t="shared" si="176"/>
        <v/>
      </c>
      <c r="BJ187" t="str">
        <f t="shared" si="177"/>
        <v>};</v>
      </c>
    </row>
    <row r="188" spans="1:62" x14ac:dyDescent="0.25">
      <c r="A188">
        <v>1879200161</v>
      </c>
      <c r="B188">
        <v>155</v>
      </c>
      <c r="C188" t="s">
        <v>765</v>
      </c>
      <c r="D188" t="s">
        <v>24</v>
      </c>
      <c r="E188" t="s">
        <v>736</v>
      </c>
      <c r="N188">
        <v>5</v>
      </c>
      <c r="Q188" t="s">
        <v>1658</v>
      </c>
      <c r="R188" t="s">
        <v>763</v>
      </c>
      <c r="S188">
        <v>3</v>
      </c>
      <c r="X188" t="str">
        <f t="shared" si="146"/>
        <v>[187] = {["ID"] = 1879200161; }; -- Frostbluff Rotten Fruit -- Tier 1 (Yule Festival)</v>
      </c>
      <c r="Y188" s="1" t="str">
        <f t="shared" si="145"/>
        <v>[187] = {["ID"] = 1879200161; ["SAVE_INDEX"] = 155; ["TYPE"] = 12;                       ["SUBTYPE"] =   0;                                   ["VXP"] =    0; ["LP"] =  5; ["REP"] =     0; ["FACTION"] =  1; ["TIER"] = 3;                                        ["NAME"] = { ["EN"] = "Frostbluff Rotten Fruit -- Tier 1"; }; ["LORE"] = { ["EN"] = "Letting actors know how you feel is part of being a good audience member."; }; ["SUMMARY"] = { ["EN"] = "Throw Rotten Fruit at Actors 5 times"; }; };</v>
      </c>
      <c r="Z188">
        <f t="shared" si="152"/>
        <v>187</v>
      </c>
      <c r="AA188" t="str">
        <f t="shared" si="147"/>
        <v>[187] = {</v>
      </c>
      <c r="AB188" t="str">
        <f t="shared" si="148"/>
        <v xml:space="preserve">["ID"] = 1879200161; </v>
      </c>
      <c r="AC188" t="str">
        <f t="shared" si="149"/>
        <v xml:space="preserve">["ID"] = 1879200161; </v>
      </c>
      <c r="AD188" t="str">
        <f t="shared" si="150"/>
        <v/>
      </c>
      <c r="AE188" t="str">
        <f t="shared" si="151"/>
        <v xml:space="preserve"> (Yule Festival)</v>
      </c>
      <c r="AF188" s="1" t="str">
        <f t="shared" si="153"/>
        <v xml:space="preserve">["SAVE_INDEX"] = 155; </v>
      </c>
      <c r="AG188">
        <f>VLOOKUP(D188,Type!A$2:B$16,2,FALSE)</f>
        <v>12</v>
      </c>
      <c r="AH188" t="str">
        <f t="shared" si="154"/>
        <v xml:space="preserve">["TYPE"] = 12; </v>
      </c>
      <c r="AI188" t="str">
        <f t="shared" si="155"/>
        <v xml:space="preserve">                      </v>
      </c>
      <c r="AJ188" t="str">
        <f>IF(AND(F188="Class",NOT(ISBLANK(E188))),VLOOKUP(E188,Class!A$1:B$12,2,FALSE),"")</f>
        <v/>
      </c>
      <c r="AK188" t="str">
        <f>IF(AND(F188="Vocation",NOT(ISBLANK(E188))),VLOOKUP(E188,Vocation!A$1:B$8,2,FALSE),"")</f>
        <v/>
      </c>
      <c r="AL188" t="str">
        <f>IF(AND(F188="Race",NOT(ISBLANK(E188))),VLOOKUP(E188,Race!A$1:B$9,2,),"")</f>
        <v/>
      </c>
      <c r="AM188" t="str">
        <f t="shared" si="156"/>
        <v xml:space="preserve">  0</v>
      </c>
      <c r="AN188" t="str">
        <f t="shared" si="157"/>
        <v xml:space="preserve">["SUBTYPE"] =   0; </v>
      </c>
      <c r="AO188" t="str">
        <f>IF(NOT(ISBLANK(G188)),VLOOKUP(G188,Type!D$2:E$6,2,FALSE),"")</f>
        <v/>
      </c>
      <c r="AP188" t="str">
        <f t="shared" si="158"/>
        <v xml:space="preserve">            </v>
      </c>
      <c r="AQ188" t="str">
        <f t="shared" si="159"/>
        <v xml:space="preserve">                      </v>
      </c>
      <c r="AR188" t="str">
        <f t="shared" si="160"/>
        <v/>
      </c>
      <c r="AS188" t="str">
        <f t="shared" si="161"/>
        <v>0</v>
      </c>
      <c r="AT188" t="str">
        <f t="shared" si="162"/>
        <v xml:space="preserve">["VXP"] =    0; </v>
      </c>
      <c r="AU188" t="str">
        <f t="shared" si="163"/>
        <v>5</v>
      </c>
      <c r="AV188" t="str">
        <f t="shared" si="164"/>
        <v xml:space="preserve">["LP"] =  5; </v>
      </c>
      <c r="AW188" t="str">
        <f t="shared" si="165"/>
        <v>0</v>
      </c>
      <c r="AX188" t="str">
        <f t="shared" si="166"/>
        <v xml:space="preserve">["REP"] =     0; </v>
      </c>
      <c r="AY188">
        <f>IF(LEN(P188)&gt;0,VLOOKUP(P188,Faction!A$2:B$77,2,FALSE),1)</f>
        <v>1</v>
      </c>
      <c r="AZ188" t="str">
        <f t="shared" si="167"/>
        <v xml:space="preserve">["FACTION"] =  1; </v>
      </c>
      <c r="BA188" t="str">
        <f t="shared" si="168"/>
        <v xml:space="preserve">["TIER"] = 3; </v>
      </c>
      <c r="BB188" t="str">
        <f t="shared" si="169"/>
        <v xml:space="preserve">                     </v>
      </c>
      <c r="BC188" t="str">
        <f t="shared" si="170"/>
        <v xml:space="preserve">                  </v>
      </c>
      <c r="BD188" t="str">
        <f t="shared" si="171"/>
        <v xml:space="preserve">["NAME"] = { ["EN"] = "Frostbluff Rotten Fruit -- Tier 1"; }; </v>
      </c>
      <c r="BE188" t="str">
        <f t="shared" si="172"/>
        <v xml:space="preserve">["LORE"] = { ["EN"] = "Letting actors know how you feel is part of being a good audience member."; }; </v>
      </c>
      <c r="BF188" t="str">
        <f t="shared" si="173"/>
        <v xml:space="preserve">["SUMMARY"] = { ["EN"] = "Throw Rotten Fruit at Actors 5 times"; }; </v>
      </c>
      <c r="BG188" t="str">
        <f t="shared" si="174"/>
        <v/>
      </c>
      <c r="BH188" t="str">
        <f t="shared" si="175"/>
        <v/>
      </c>
      <c r="BI188" t="str">
        <f t="shared" si="176"/>
        <v/>
      </c>
      <c r="BJ188" t="str">
        <f t="shared" si="177"/>
        <v>};</v>
      </c>
    </row>
    <row r="189" spans="1:62" x14ac:dyDescent="0.25">
      <c r="A189">
        <v>1879199421</v>
      </c>
      <c r="B189">
        <v>157</v>
      </c>
      <c r="C189" t="s">
        <v>770</v>
      </c>
      <c r="D189" t="s">
        <v>24</v>
      </c>
      <c r="E189" t="s">
        <v>736</v>
      </c>
      <c r="M189" t="s">
        <v>771</v>
      </c>
      <c r="Q189" t="s">
        <v>773</v>
      </c>
      <c r="R189" t="s">
        <v>772</v>
      </c>
      <c r="S189">
        <v>0</v>
      </c>
      <c r="X189" t="str">
        <f t="shared" si="146"/>
        <v>[188] = {["ID"] = 1879199421; }; -- Raining Snowballs (Yule Festival)</v>
      </c>
      <c r="Y189" s="1" t="str">
        <f t="shared" si="145"/>
        <v>[188] = {["ID"] = 1879199421; ["SAVE_INDEX"] = 157; ["TYPE"] = 12;                       ["SUBTYPE"] =   0;                                   ["VXP"] =    0; ["LP"] =  0; ["REP"] =     0; ["FACTION"] =  1; ["TIER"] = 0;                                        ["NAME"] = { ["EN"] = "Raining Snowballs"; }; ["LORE"] = { ["EN"] = "Win the snowball-fight many times."; }; ["SUMMARY"] = { ["EN"] = "Win the snowball-fight (Easy) 8 times and the snowball-fight (Hard) 3 times"; }; ["TITLE"] = { ["EN"] = "Snow-beast"; }; };</v>
      </c>
      <c r="Z189">
        <f t="shared" si="152"/>
        <v>188</v>
      </c>
      <c r="AA189" t="str">
        <f t="shared" si="147"/>
        <v>[188] = {</v>
      </c>
      <c r="AB189" t="str">
        <f t="shared" si="148"/>
        <v xml:space="preserve">["ID"] = 1879199421; </v>
      </c>
      <c r="AC189" t="str">
        <f t="shared" si="149"/>
        <v xml:space="preserve">["ID"] = 1879199421; </v>
      </c>
      <c r="AD189" t="str">
        <f t="shared" si="150"/>
        <v/>
      </c>
      <c r="AE189" t="str">
        <f t="shared" si="151"/>
        <v xml:space="preserve"> (Yule Festival)</v>
      </c>
      <c r="AF189" s="1" t="str">
        <f t="shared" si="153"/>
        <v xml:space="preserve">["SAVE_INDEX"] = 157; </v>
      </c>
      <c r="AG189">
        <f>VLOOKUP(D189,Type!A$2:B$16,2,FALSE)</f>
        <v>12</v>
      </c>
      <c r="AH189" t="str">
        <f t="shared" si="154"/>
        <v xml:space="preserve">["TYPE"] = 12; </v>
      </c>
      <c r="AI189" t="str">
        <f t="shared" si="155"/>
        <v xml:space="preserve">                      </v>
      </c>
      <c r="AJ189" t="str">
        <f>IF(AND(F189="Class",NOT(ISBLANK(E189))),VLOOKUP(E189,Class!A$1:B$12,2,FALSE),"")</f>
        <v/>
      </c>
      <c r="AK189" t="str">
        <f>IF(AND(F189="Vocation",NOT(ISBLANK(E189))),VLOOKUP(E189,Vocation!A$1:B$8,2,FALSE),"")</f>
        <v/>
      </c>
      <c r="AL189" t="str">
        <f>IF(AND(F189="Race",NOT(ISBLANK(E189))),VLOOKUP(E189,Race!A$1:B$9,2,),"")</f>
        <v/>
      </c>
      <c r="AM189" t="str">
        <f t="shared" si="156"/>
        <v xml:space="preserve">  0</v>
      </c>
      <c r="AN189" t="str">
        <f t="shared" si="157"/>
        <v xml:space="preserve">["SUBTYPE"] =   0; </v>
      </c>
      <c r="AO189" t="str">
        <f>IF(NOT(ISBLANK(G189)),VLOOKUP(G189,Type!D$2:E$6,2,FALSE),"")</f>
        <v/>
      </c>
      <c r="AP189" t="str">
        <f t="shared" si="158"/>
        <v xml:space="preserve">            </v>
      </c>
      <c r="AQ189" t="str">
        <f t="shared" si="159"/>
        <v xml:space="preserve">                      </v>
      </c>
      <c r="AR189" t="str">
        <f t="shared" si="160"/>
        <v/>
      </c>
      <c r="AS189" t="str">
        <f t="shared" si="161"/>
        <v>0</v>
      </c>
      <c r="AT189" t="str">
        <f t="shared" si="162"/>
        <v xml:space="preserve">["VXP"] =    0; </v>
      </c>
      <c r="AU189" t="str">
        <f t="shared" si="163"/>
        <v>0</v>
      </c>
      <c r="AV189" t="str">
        <f t="shared" si="164"/>
        <v xml:space="preserve">["LP"] =  0; </v>
      </c>
      <c r="AW189" t="str">
        <f t="shared" si="165"/>
        <v>0</v>
      </c>
      <c r="AX189" t="str">
        <f t="shared" si="166"/>
        <v xml:space="preserve">["REP"] =     0; </v>
      </c>
      <c r="AY189">
        <f>IF(LEN(P189)&gt;0,VLOOKUP(P189,Faction!A$2:B$77,2,FALSE),1)</f>
        <v>1</v>
      </c>
      <c r="AZ189" t="str">
        <f t="shared" si="167"/>
        <v xml:space="preserve">["FACTION"] =  1; </v>
      </c>
      <c r="BA189" t="str">
        <f t="shared" si="168"/>
        <v xml:space="preserve">["TIER"] = 0; </v>
      </c>
      <c r="BB189" t="str">
        <f t="shared" si="169"/>
        <v xml:space="preserve">                     </v>
      </c>
      <c r="BC189" t="str">
        <f t="shared" si="170"/>
        <v xml:space="preserve">                  </v>
      </c>
      <c r="BD189" t="str">
        <f t="shared" si="171"/>
        <v xml:space="preserve">["NAME"] = { ["EN"] = "Raining Snowballs"; }; </v>
      </c>
      <c r="BE189" t="str">
        <f t="shared" si="172"/>
        <v xml:space="preserve">["LORE"] = { ["EN"] = "Win the snowball-fight many times."; }; </v>
      </c>
      <c r="BF189" t="str">
        <f t="shared" si="173"/>
        <v xml:space="preserve">["SUMMARY"] = { ["EN"] = "Win the snowball-fight (Easy) 8 times and the snowball-fight (Hard) 3 times"; }; </v>
      </c>
      <c r="BG189" t="str">
        <f t="shared" si="174"/>
        <v xml:space="preserve">["TITLE"] = { ["EN"] = "Snow-beast"; }; </v>
      </c>
      <c r="BH189" t="str">
        <f t="shared" si="175"/>
        <v/>
      </c>
      <c r="BI189" t="str">
        <f t="shared" si="176"/>
        <v/>
      </c>
      <c r="BJ189" t="str">
        <f t="shared" si="177"/>
        <v>};</v>
      </c>
    </row>
    <row r="190" spans="1:62" x14ac:dyDescent="0.25">
      <c r="A190">
        <v>1879199980</v>
      </c>
      <c r="B190">
        <v>158</v>
      </c>
      <c r="C190" t="s">
        <v>774</v>
      </c>
      <c r="D190" t="s">
        <v>24</v>
      </c>
      <c r="E190" t="s">
        <v>736</v>
      </c>
      <c r="M190" t="s">
        <v>775</v>
      </c>
      <c r="Q190" t="s">
        <v>777</v>
      </c>
      <c r="R190" t="s">
        <v>776</v>
      </c>
      <c r="S190">
        <v>0</v>
      </c>
      <c r="X190" t="str">
        <f t="shared" si="146"/>
        <v>[189] = {["ID"] = 1879199980; }; -- Such Generosity! (Yule Festival)</v>
      </c>
      <c r="Y190" s="1" t="str">
        <f t="shared" si="145"/>
        <v>[189] = {["ID"] = 1879199980; ["SAVE_INDEX"] = 158; ["TYPE"] = 12;                       ["SUBTYPE"] =   0;                                   ["VXP"] =    0; ["LP"] =  0; ["REP"] =     0; ["FACTION"] =  1; ["TIER"] = 0;                                        ["NAME"] = { ["EN"] = "Such Generosity!"; }; ["LORE"] = { ["EN"] = "You are a wonderful person! So selfless! So generous! So good!"; }; ["SUMMARY"] = { ["EN"] = "Complete the quest A Charitable Spirit 10 times."; }; ["TITLE"] = { ["EN"] = "the Openhanded"; }; };</v>
      </c>
      <c r="Z190">
        <f t="shared" si="152"/>
        <v>189</v>
      </c>
      <c r="AA190" t="str">
        <f t="shared" si="147"/>
        <v>[189] = {</v>
      </c>
      <c r="AB190" t="str">
        <f t="shared" si="148"/>
        <v xml:space="preserve">["ID"] = 1879199980; </v>
      </c>
      <c r="AC190" t="str">
        <f t="shared" si="149"/>
        <v xml:space="preserve">["ID"] = 1879199980; </v>
      </c>
      <c r="AD190" t="str">
        <f t="shared" si="150"/>
        <v/>
      </c>
      <c r="AE190" t="str">
        <f t="shared" si="151"/>
        <v xml:space="preserve"> (Yule Festival)</v>
      </c>
      <c r="AF190" s="1" t="str">
        <f t="shared" si="153"/>
        <v xml:space="preserve">["SAVE_INDEX"] = 158; </v>
      </c>
      <c r="AG190">
        <f>VLOOKUP(D190,Type!A$2:B$16,2,FALSE)</f>
        <v>12</v>
      </c>
      <c r="AH190" t="str">
        <f t="shared" si="154"/>
        <v xml:space="preserve">["TYPE"] = 12; </v>
      </c>
      <c r="AI190" t="str">
        <f t="shared" si="155"/>
        <v xml:space="preserve">                      </v>
      </c>
      <c r="AJ190" t="str">
        <f>IF(AND(F190="Class",NOT(ISBLANK(E190))),VLOOKUP(E190,Class!A$1:B$12,2,FALSE),"")</f>
        <v/>
      </c>
      <c r="AK190" t="str">
        <f>IF(AND(F190="Vocation",NOT(ISBLANK(E190))),VLOOKUP(E190,Vocation!A$1:B$8,2,FALSE),"")</f>
        <v/>
      </c>
      <c r="AL190" t="str">
        <f>IF(AND(F190="Race",NOT(ISBLANK(E190))),VLOOKUP(E190,Race!A$1:B$9,2,),"")</f>
        <v/>
      </c>
      <c r="AM190" t="str">
        <f t="shared" si="156"/>
        <v xml:space="preserve">  0</v>
      </c>
      <c r="AN190" t="str">
        <f t="shared" si="157"/>
        <v xml:space="preserve">["SUBTYPE"] =   0; </v>
      </c>
      <c r="AO190" t="str">
        <f>IF(NOT(ISBLANK(G190)),VLOOKUP(G190,Type!D$2:E$6,2,FALSE),"")</f>
        <v/>
      </c>
      <c r="AP190" t="str">
        <f t="shared" si="158"/>
        <v xml:space="preserve">            </v>
      </c>
      <c r="AQ190" t="str">
        <f t="shared" si="159"/>
        <v xml:space="preserve">                      </v>
      </c>
      <c r="AR190" t="str">
        <f t="shared" si="160"/>
        <v/>
      </c>
      <c r="AS190" t="str">
        <f t="shared" si="161"/>
        <v>0</v>
      </c>
      <c r="AT190" t="str">
        <f t="shared" si="162"/>
        <v xml:space="preserve">["VXP"] =    0; </v>
      </c>
      <c r="AU190" t="str">
        <f t="shared" si="163"/>
        <v>0</v>
      </c>
      <c r="AV190" t="str">
        <f t="shared" si="164"/>
        <v xml:space="preserve">["LP"] =  0; </v>
      </c>
      <c r="AW190" t="str">
        <f t="shared" si="165"/>
        <v>0</v>
      </c>
      <c r="AX190" t="str">
        <f t="shared" si="166"/>
        <v xml:space="preserve">["REP"] =     0; </v>
      </c>
      <c r="AY190">
        <f>IF(LEN(P190)&gt;0,VLOOKUP(P190,Faction!A$2:B$77,2,FALSE),1)</f>
        <v>1</v>
      </c>
      <c r="AZ190" t="str">
        <f t="shared" si="167"/>
        <v xml:space="preserve">["FACTION"] =  1; </v>
      </c>
      <c r="BA190" t="str">
        <f t="shared" si="168"/>
        <v xml:space="preserve">["TIER"] = 0; </v>
      </c>
      <c r="BB190" t="str">
        <f t="shared" si="169"/>
        <v xml:space="preserve">                     </v>
      </c>
      <c r="BC190" t="str">
        <f t="shared" si="170"/>
        <v xml:space="preserve">                  </v>
      </c>
      <c r="BD190" t="str">
        <f t="shared" si="171"/>
        <v xml:space="preserve">["NAME"] = { ["EN"] = "Such Generosity!"; }; </v>
      </c>
      <c r="BE190" t="str">
        <f t="shared" si="172"/>
        <v xml:space="preserve">["LORE"] = { ["EN"] = "You are a wonderful person! So selfless! So generous! So good!"; }; </v>
      </c>
      <c r="BF190" t="str">
        <f t="shared" si="173"/>
        <v xml:space="preserve">["SUMMARY"] = { ["EN"] = "Complete the quest A Charitable Spirit 10 times."; }; </v>
      </c>
      <c r="BG190" t="str">
        <f t="shared" si="174"/>
        <v xml:space="preserve">["TITLE"] = { ["EN"] = "the Openhanded"; }; </v>
      </c>
      <c r="BH190" t="str">
        <f t="shared" si="175"/>
        <v/>
      </c>
      <c r="BI190" t="str">
        <f t="shared" si="176"/>
        <v/>
      </c>
      <c r="BJ190" t="str">
        <f t="shared" si="177"/>
        <v>};</v>
      </c>
    </row>
    <row r="191" spans="1:62" x14ac:dyDescent="0.25">
      <c r="A191">
        <v>1879257047</v>
      </c>
      <c r="B191">
        <v>159</v>
      </c>
      <c r="C191" t="s">
        <v>780</v>
      </c>
      <c r="D191" t="s">
        <v>24</v>
      </c>
      <c r="E191" t="s">
        <v>736</v>
      </c>
      <c r="Q191" t="s">
        <v>1661</v>
      </c>
      <c r="R191" t="s">
        <v>781</v>
      </c>
      <c r="S191">
        <v>0</v>
      </c>
      <c r="T191">
        <v>6</v>
      </c>
      <c r="X191" t="str">
        <f t="shared" si="146"/>
        <v>[190] = {["ID"] = 1879257047; }; -- The More the Merrier (Tier 3) (Yule Festival)</v>
      </c>
      <c r="Y191" s="1" t="str">
        <f t="shared" si="145"/>
        <v>[190] = {["ID"] = 1879257047; ["SAVE_INDEX"] = 159; ["TYPE"] = 12;                       ["SUBTYPE"] =   0;                                   ["VXP"] =    0; ["LP"] =  0; ["REP"] =     0; ["FACTION"] =  1; ["TIER"] = 0; ["MIN_LVL"] =   "6";                   ["NAME"] = { ["EN"] = "The More the Merrier (Tier 3)"; }; ["LORE"] = { ["EN"] = "Complete quests in Winter-home to unlock unique rewards."; }; ["SUMMARY"] = { ["EN"] = "Complete 120 quests in Winter-home to unlock unique rewards"; }; };</v>
      </c>
      <c r="Z191">
        <f t="shared" si="152"/>
        <v>190</v>
      </c>
      <c r="AA191" t="str">
        <f t="shared" si="147"/>
        <v>[190] = {</v>
      </c>
      <c r="AB191" t="str">
        <f t="shared" si="148"/>
        <v xml:space="preserve">["ID"] = 1879257047; </v>
      </c>
      <c r="AC191" t="str">
        <f t="shared" si="149"/>
        <v xml:space="preserve">["ID"] = 1879257047; </v>
      </c>
      <c r="AD191" t="str">
        <f t="shared" si="150"/>
        <v/>
      </c>
      <c r="AE191" t="str">
        <f t="shared" si="151"/>
        <v xml:space="preserve"> (Yule Festival)</v>
      </c>
      <c r="AF191" s="1" t="str">
        <f t="shared" si="153"/>
        <v xml:space="preserve">["SAVE_INDEX"] = 159; </v>
      </c>
      <c r="AG191">
        <f>VLOOKUP(D191,Type!A$2:B$16,2,FALSE)</f>
        <v>12</v>
      </c>
      <c r="AH191" t="str">
        <f t="shared" si="154"/>
        <v xml:space="preserve">["TYPE"] = 12; </v>
      </c>
      <c r="AI191" t="str">
        <f t="shared" si="155"/>
        <v xml:space="preserve">                      </v>
      </c>
      <c r="AJ191" t="str">
        <f>IF(AND(F191="Class",NOT(ISBLANK(E191))),VLOOKUP(E191,Class!A$1:B$12,2,FALSE),"")</f>
        <v/>
      </c>
      <c r="AK191" t="str">
        <f>IF(AND(F191="Vocation",NOT(ISBLANK(E191))),VLOOKUP(E191,Vocation!A$1:B$8,2,FALSE),"")</f>
        <v/>
      </c>
      <c r="AL191" t="str">
        <f>IF(AND(F191="Race",NOT(ISBLANK(E191))),VLOOKUP(E191,Race!A$1:B$9,2,),"")</f>
        <v/>
      </c>
      <c r="AM191" t="str">
        <f t="shared" si="156"/>
        <v xml:space="preserve">  0</v>
      </c>
      <c r="AN191" t="str">
        <f t="shared" si="157"/>
        <v xml:space="preserve">["SUBTYPE"] =   0; </v>
      </c>
      <c r="AO191" t="str">
        <f>IF(NOT(ISBLANK(G191)),VLOOKUP(G191,Type!D$2:E$6,2,FALSE),"")</f>
        <v/>
      </c>
      <c r="AP191" t="str">
        <f t="shared" si="158"/>
        <v xml:space="preserve">            </v>
      </c>
      <c r="AQ191" t="str">
        <f t="shared" si="159"/>
        <v xml:space="preserve">                      </v>
      </c>
      <c r="AR191" t="str">
        <f t="shared" si="160"/>
        <v/>
      </c>
      <c r="AS191" t="str">
        <f t="shared" si="161"/>
        <v>0</v>
      </c>
      <c r="AT191" t="str">
        <f t="shared" si="162"/>
        <v xml:space="preserve">["VXP"] =    0; </v>
      </c>
      <c r="AU191" t="str">
        <f t="shared" si="163"/>
        <v>0</v>
      </c>
      <c r="AV191" t="str">
        <f t="shared" si="164"/>
        <v xml:space="preserve">["LP"] =  0; </v>
      </c>
      <c r="AW191" t="str">
        <f t="shared" si="165"/>
        <v>0</v>
      </c>
      <c r="AX191" t="str">
        <f t="shared" si="166"/>
        <v xml:space="preserve">["REP"] =     0; </v>
      </c>
      <c r="AY191">
        <f>IF(LEN(P191)&gt;0,VLOOKUP(P191,Faction!A$2:B$77,2,FALSE),1)</f>
        <v>1</v>
      </c>
      <c r="AZ191" t="str">
        <f t="shared" si="167"/>
        <v xml:space="preserve">["FACTION"] =  1; </v>
      </c>
      <c r="BA191" t="str">
        <f t="shared" si="168"/>
        <v xml:space="preserve">["TIER"] = 0; </v>
      </c>
      <c r="BB191" t="str">
        <f t="shared" si="169"/>
        <v xml:space="preserve">["MIN_LVL"] =   "6"; </v>
      </c>
      <c r="BC191" t="str">
        <f t="shared" si="170"/>
        <v xml:space="preserve">                  </v>
      </c>
      <c r="BD191" t="str">
        <f t="shared" si="171"/>
        <v xml:space="preserve">["NAME"] = { ["EN"] = "The More the Merrier (Tier 3)"; }; </v>
      </c>
      <c r="BE191" t="str">
        <f t="shared" si="172"/>
        <v xml:space="preserve">["LORE"] = { ["EN"] = "Complete quests in Winter-home to unlock unique rewards."; }; </v>
      </c>
      <c r="BF191" t="str">
        <f t="shared" si="173"/>
        <v xml:space="preserve">["SUMMARY"] = { ["EN"] = "Complete 120 quests in Winter-home to unlock unique rewards"; }; </v>
      </c>
      <c r="BG191" t="str">
        <f t="shared" si="174"/>
        <v/>
      </c>
      <c r="BH191" t="str">
        <f t="shared" si="175"/>
        <v/>
      </c>
      <c r="BI191" t="str">
        <f t="shared" si="176"/>
        <v/>
      </c>
      <c r="BJ191" t="str">
        <f t="shared" si="177"/>
        <v>};</v>
      </c>
    </row>
    <row r="192" spans="1:62" x14ac:dyDescent="0.25">
      <c r="A192">
        <v>1879257046</v>
      </c>
      <c r="B192">
        <v>160</v>
      </c>
      <c r="C192" t="s">
        <v>779</v>
      </c>
      <c r="D192" t="s">
        <v>24</v>
      </c>
      <c r="E192" t="s">
        <v>736</v>
      </c>
      <c r="Q192" t="s">
        <v>1662</v>
      </c>
      <c r="R192" t="s">
        <v>781</v>
      </c>
      <c r="S192">
        <v>1</v>
      </c>
      <c r="T192">
        <v>6</v>
      </c>
      <c r="X192" t="str">
        <f t="shared" si="146"/>
        <v>[191] = {["ID"] = 1879257046; }; -- The More the Merrier (Tier 2) (Yule Festival)</v>
      </c>
      <c r="Y192" s="1" t="str">
        <f t="shared" si="145"/>
        <v>[191] = {["ID"] = 1879257046; ["SAVE_INDEX"] = 160; ["TYPE"] = 12;                       ["SUBTYPE"] =   0;                                   ["VXP"] =    0; ["LP"] =  0; ["REP"] =     0; ["FACTION"] =  1; ["TIER"] = 1; ["MIN_LVL"] =   "6";                   ["NAME"] = { ["EN"] = "The More the Merrier (Tier 2)"; }; ["LORE"] = { ["EN"] = "Complete quests in Winter-home to unlock unique rewards."; }; ["SUMMARY"] = { ["EN"] = "Complete 60 quests in Winter-home to unlock unique rewards"; }; };</v>
      </c>
      <c r="Z192">
        <f t="shared" si="152"/>
        <v>191</v>
      </c>
      <c r="AA192" t="str">
        <f t="shared" si="147"/>
        <v>[191] = {</v>
      </c>
      <c r="AB192" t="str">
        <f t="shared" si="148"/>
        <v xml:space="preserve">["ID"] = 1879257046; </v>
      </c>
      <c r="AC192" t="str">
        <f t="shared" si="149"/>
        <v xml:space="preserve">["ID"] = 1879257046; </v>
      </c>
      <c r="AD192" t="str">
        <f t="shared" si="150"/>
        <v/>
      </c>
      <c r="AE192" t="str">
        <f t="shared" si="151"/>
        <v xml:space="preserve"> (Yule Festival)</v>
      </c>
      <c r="AF192" s="1" t="str">
        <f t="shared" si="153"/>
        <v xml:space="preserve">["SAVE_INDEX"] = 160; </v>
      </c>
      <c r="AG192">
        <f>VLOOKUP(D192,Type!A$2:B$16,2,FALSE)</f>
        <v>12</v>
      </c>
      <c r="AH192" t="str">
        <f t="shared" si="154"/>
        <v xml:space="preserve">["TYPE"] = 12; </v>
      </c>
      <c r="AI192" t="str">
        <f t="shared" si="155"/>
        <v xml:space="preserve">                      </v>
      </c>
      <c r="AJ192" t="str">
        <f>IF(AND(F192="Class",NOT(ISBLANK(E192))),VLOOKUP(E192,Class!A$1:B$12,2,FALSE),"")</f>
        <v/>
      </c>
      <c r="AK192" t="str">
        <f>IF(AND(F192="Vocation",NOT(ISBLANK(E192))),VLOOKUP(E192,Vocation!A$1:B$8,2,FALSE),"")</f>
        <v/>
      </c>
      <c r="AL192" t="str">
        <f>IF(AND(F192="Race",NOT(ISBLANK(E192))),VLOOKUP(E192,Race!A$1:B$9,2,),"")</f>
        <v/>
      </c>
      <c r="AM192" t="str">
        <f t="shared" si="156"/>
        <v xml:space="preserve">  0</v>
      </c>
      <c r="AN192" t="str">
        <f t="shared" si="157"/>
        <v xml:space="preserve">["SUBTYPE"] =   0; </v>
      </c>
      <c r="AO192" t="str">
        <f>IF(NOT(ISBLANK(G192)),VLOOKUP(G192,Type!D$2:E$6,2,FALSE),"")</f>
        <v/>
      </c>
      <c r="AP192" t="str">
        <f t="shared" si="158"/>
        <v xml:space="preserve">            </v>
      </c>
      <c r="AQ192" t="str">
        <f t="shared" si="159"/>
        <v xml:space="preserve">                      </v>
      </c>
      <c r="AR192" t="str">
        <f t="shared" si="160"/>
        <v/>
      </c>
      <c r="AS192" t="str">
        <f t="shared" si="161"/>
        <v>0</v>
      </c>
      <c r="AT192" t="str">
        <f t="shared" si="162"/>
        <v xml:space="preserve">["VXP"] =    0; </v>
      </c>
      <c r="AU192" t="str">
        <f t="shared" si="163"/>
        <v>0</v>
      </c>
      <c r="AV192" t="str">
        <f t="shared" si="164"/>
        <v xml:space="preserve">["LP"] =  0; </v>
      </c>
      <c r="AW192" t="str">
        <f t="shared" si="165"/>
        <v>0</v>
      </c>
      <c r="AX192" t="str">
        <f t="shared" si="166"/>
        <v xml:space="preserve">["REP"] =     0; </v>
      </c>
      <c r="AY192">
        <f>IF(LEN(P192)&gt;0,VLOOKUP(P192,Faction!A$2:B$77,2,FALSE),1)</f>
        <v>1</v>
      </c>
      <c r="AZ192" t="str">
        <f t="shared" si="167"/>
        <v xml:space="preserve">["FACTION"] =  1; </v>
      </c>
      <c r="BA192" t="str">
        <f t="shared" si="168"/>
        <v xml:space="preserve">["TIER"] = 1; </v>
      </c>
      <c r="BB192" t="str">
        <f t="shared" si="169"/>
        <v xml:space="preserve">["MIN_LVL"] =   "6"; </v>
      </c>
      <c r="BC192" t="str">
        <f t="shared" si="170"/>
        <v xml:space="preserve">                  </v>
      </c>
      <c r="BD192" t="str">
        <f t="shared" si="171"/>
        <v xml:space="preserve">["NAME"] = { ["EN"] = "The More the Merrier (Tier 2)"; }; </v>
      </c>
      <c r="BE192" t="str">
        <f t="shared" si="172"/>
        <v xml:space="preserve">["LORE"] = { ["EN"] = "Complete quests in Winter-home to unlock unique rewards."; }; </v>
      </c>
      <c r="BF192" t="str">
        <f t="shared" si="173"/>
        <v xml:space="preserve">["SUMMARY"] = { ["EN"] = "Complete 60 quests in Winter-home to unlock unique rewards"; }; </v>
      </c>
      <c r="BG192" t="str">
        <f t="shared" si="174"/>
        <v/>
      </c>
      <c r="BH192" t="str">
        <f t="shared" si="175"/>
        <v/>
      </c>
      <c r="BI192" t="str">
        <f t="shared" si="176"/>
        <v/>
      </c>
      <c r="BJ192" t="str">
        <f t="shared" si="177"/>
        <v>};</v>
      </c>
    </row>
    <row r="193" spans="1:62" x14ac:dyDescent="0.25">
      <c r="A193">
        <v>1879257048</v>
      </c>
      <c r="B193">
        <v>161</v>
      </c>
      <c r="C193" t="s">
        <v>778</v>
      </c>
      <c r="D193" t="s">
        <v>24</v>
      </c>
      <c r="E193" t="s">
        <v>736</v>
      </c>
      <c r="Q193" t="s">
        <v>1663</v>
      </c>
      <c r="R193" t="s">
        <v>781</v>
      </c>
      <c r="S193">
        <v>2</v>
      </c>
      <c r="T193">
        <v>6</v>
      </c>
      <c r="X193" t="str">
        <f t="shared" si="146"/>
        <v>[192] = {["ID"] = 1879257048; }; -- The More the Merrier (Yule Festival)</v>
      </c>
      <c r="Y193" s="1" t="str">
        <f t="shared" si="145"/>
        <v>[192] = {["ID"] = 1879257048; ["SAVE_INDEX"] = 161; ["TYPE"] = 12;                       ["SUBTYPE"] =   0;                                   ["VXP"] =    0; ["LP"] =  0; ["REP"] =     0; ["FACTION"] =  1; ["TIER"] = 2; ["MIN_LVL"] =   "6";                   ["NAME"] = { ["EN"] = "The More the Merrier"; }; ["LORE"] = { ["EN"] = "Complete quests in Winter-home to unlock unique rewards."; }; ["SUMMARY"] = { ["EN"] = "Complete 20 quests in Winter-home to unlock unique rewards"; }; };</v>
      </c>
      <c r="Z193">
        <f t="shared" si="152"/>
        <v>192</v>
      </c>
      <c r="AA193" t="str">
        <f t="shared" si="147"/>
        <v>[192] = {</v>
      </c>
      <c r="AB193" t="str">
        <f t="shared" si="148"/>
        <v xml:space="preserve">["ID"] = 1879257048; </v>
      </c>
      <c r="AC193" t="str">
        <f t="shared" si="149"/>
        <v xml:space="preserve">["ID"] = 1879257048; </v>
      </c>
      <c r="AD193" t="str">
        <f t="shared" si="150"/>
        <v/>
      </c>
      <c r="AE193" t="str">
        <f t="shared" si="151"/>
        <v xml:space="preserve"> (Yule Festival)</v>
      </c>
      <c r="AF193" s="1" t="str">
        <f t="shared" si="153"/>
        <v xml:space="preserve">["SAVE_INDEX"] = 161; </v>
      </c>
      <c r="AG193">
        <f>VLOOKUP(D193,Type!A$2:B$16,2,FALSE)</f>
        <v>12</v>
      </c>
      <c r="AH193" t="str">
        <f t="shared" si="154"/>
        <v xml:space="preserve">["TYPE"] = 12; </v>
      </c>
      <c r="AI193" t="str">
        <f t="shared" si="155"/>
        <v xml:space="preserve">                      </v>
      </c>
      <c r="AJ193" t="str">
        <f>IF(AND(F193="Class",NOT(ISBLANK(E193))),VLOOKUP(E193,Class!A$1:B$12,2,FALSE),"")</f>
        <v/>
      </c>
      <c r="AK193" t="str">
        <f>IF(AND(F193="Vocation",NOT(ISBLANK(E193))),VLOOKUP(E193,Vocation!A$1:B$8,2,FALSE),"")</f>
        <v/>
      </c>
      <c r="AL193" t="str">
        <f>IF(AND(F193="Race",NOT(ISBLANK(E193))),VLOOKUP(E193,Race!A$1:B$9,2,),"")</f>
        <v/>
      </c>
      <c r="AM193" t="str">
        <f t="shared" si="156"/>
        <v xml:space="preserve">  0</v>
      </c>
      <c r="AN193" t="str">
        <f t="shared" si="157"/>
        <v xml:space="preserve">["SUBTYPE"] =   0; </v>
      </c>
      <c r="AO193" t="str">
        <f>IF(NOT(ISBLANK(G193)),VLOOKUP(G193,Type!D$2:E$6,2,FALSE),"")</f>
        <v/>
      </c>
      <c r="AP193" t="str">
        <f t="shared" si="158"/>
        <v xml:space="preserve">            </v>
      </c>
      <c r="AQ193" t="str">
        <f t="shared" si="159"/>
        <v xml:space="preserve">                      </v>
      </c>
      <c r="AR193" t="str">
        <f t="shared" si="160"/>
        <v/>
      </c>
      <c r="AS193" t="str">
        <f t="shared" si="161"/>
        <v>0</v>
      </c>
      <c r="AT193" t="str">
        <f t="shared" si="162"/>
        <v xml:space="preserve">["VXP"] =    0; </v>
      </c>
      <c r="AU193" t="str">
        <f t="shared" si="163"/>
        <v>0</v>
      </c>
      <c r="AV193" t="str">
        <f t="shared" si="164"/>
        <v xml:space="preserve">["LP"] =  0; </v>
      </c>
      <c r="AW193" t="str">
        <f t="shared" si="165"/>
        <v>0</v>
      </c>
      <c r="AX193" t="str">
        <f t="shared" si="166"/>
        <v xml:space="preserve">["REP"] =     0; </v>
      </c>
      <c r="AY193">
        <f>IF(LEN(P193)&gt;0,VLOOKUP(P193,Faction!A$2:B$77,2,FALSE),1)</f>
        <v>1</v>
      </c>
      <c r="AZ193" t="str">
        <f t="shared" si="167"/>
        <v xml:space="preserve">["FACTION"] =  1; </v>
      </c>
      <c r="BA193" t="str">
        <f t="shared" si="168"/>
        <v xml:space="preserve">["TIER"] = 2; </v>
      </c>
      <c r="BB193" t="str">
        <f t="shared" si="169"/>
        <v xml:space="preserve">["MIN_LVL"] =   "6"; </v>
      </c>
      <c r="BC193" t="str">
        <f t="shared" si="170"/>
        <v xml:space="preserve">                  </v>
      </c>
      <c r="BD193" t="str">
        <f t="shared" si="171"/>
        <v xml:space="preserve">["NAME"] = { ["EN"] = "The More the Merrier"; }; </v>
      </c>
      <c r="BE193" t="str">
        <f t="shared" si="172"/>
        <v xml:space="preserve">["LORE"] = { ["EN"] = "Complete quests in Winter-home to unlock unique rewards."; }; </v>
      </c>
      <c r="BF193" t="str">
        <f t="shared" si="173"/>
        <v xml:space="preserve">["SUMMARY"] = { ["EN"] = "Complete 20 quests in Winter-home to unlock unique rewards"; }; </v>
      </c>
      <c r="BG193" t="str">
        <f t="shared" si="174"/>
        <v/>
      </c>
      <c r="BH193" t="str">
        <f t="shared" si="175"/>
        <v/>
      </c>
      <c r="BI193" t="str">
        <f t="shared" si="176"/>
        <v/>
      </c>
      <c r="BJ193" t="str">
        <f t="shared" si="177"/>
        <v>};</v>
      </c>
    </row>
    <row r="194" spans="1:62" x14ac:dyDescent="0.25">
      <c r="A194">
        <v>1879226367</v>
      </c>
      <c r="B194">
        <v>162</v>
      </c>
      <c r="C194" t="s">
        <v>820</v>
      </c>
      <c r="D194" t="s">
        <v>24</v>
      </c>
      <c r="E194" t="s">
        <v>736</v>
      </c>
      <c r="M194" t="s">
        <v>946</v>
      </c>
      <c r="Q194" t="s">
        <v>887</v>
      </c>
      <c r="R194" t="s">
        <v>886</v>
      </c>
      <c r="S194">
        <v>0</v>
      </c>
      <c r="X194" t="str">
        <f t="shared" si="146"/>
        <v>[193] = {["ID"] = 1879226367; }; -- A Cool Reception (Yule Festival)</v>
      </c>
      <c r="Y194" s="1" t="str">
        <f t="shared" si="145"/>
        <v>[193] = {["ID"] = 1879226367; ["SAVE_INDEX"] = 162; ["TYPE"] = 12;                       ["SUBTYPE"] =   0;                                   ["VXP"] =    0; ["LP"] =  0; ["REP"] =     0; ["FACTION"] =  1; ["TIER"] = 0;                                        ["NAME"] = { ["EN"] = "A Cool Reception"; }; ["LORE"] = { ["EN"] = "Virgil Greenfield has challenged you to build all of his snowmen."; }; ["SUMMARY"] = { ["EN"] = "Complete 5 different snowmen."; }; ["TITLE"] = { ["EN"] = "Gatherer of Cool Company"; }; };</v>
      </c>
      <c r="Z194">
        <f t="shared" si="152"/>
        <v>193</v>
      </c>
      <c r="AA194" t="str">
        <f t="shared" si="147"/>
        <v>[193] = {</v>
      </c>
      <c r="AB194" t="str">
        <f t="shared" si="148"/>
        <v xml:space="preserve">["ID"] = 1879226367; </v>
      </c>
      <c r="AC194" t="str">
        <f t="shared" si="149"/>
        <v xml:space="preserve">["ID"] = 1879226367; </v>
      </c>
      <c r="AD194" t="str">
        <f t="shared" si="150"/>
        <v/>
      </c>
      <c r="AE194" t="str">
        <f t="shared" si="151"/>
        <v xml:space="preserve"> (Yule Festival)</v>
      </c>
      <c r="AF194" s="1" t="str">
        <f t="shared" si="153"/>
        <v xml:space="preserve">["SAVE_INDEX"] = 162; </v>
      </c>
      <c r="AG194">
        <f>VLOOKUP(D194,Type!A$2:B$16,2,FALSE)</f>
        <v>12</v>
      </c>
      <c r="AH194" t="str">
        <f t="shared" si="154"/>
        <v xml:space="preserve">["TYPE"] = 12; </v>
      </c>
      <c r="AI194" t="str">
        <f t="shared" si="155"/>
        <v xml:space="preserve">                      </v>
      </c>
      <c r="AJ194" t="str">
        <f>IF(AND(F194="Class",NOT(ISBLANK(E194))),VLOOKUP(E194,Class!A$1:B$12,2,FALSE),"")</f>
        <v/>
      </c>
      <c r="AK194" t="str">
        <f>IF(AND(F194="Vocation",NOT(ISBLANK(E194))),VLOOKUP(E194,Vocation!A$1:B$8,2,FALSE),"")</f>
        <v/>
      </c>
      <c r="AL194" t="str">
        <f>IF(AND(F194="Race",NOT(ISBLANK(E194))),VLOOKUP(E194,Race!A$1:B$9,2,),"")</f>
        <v/>
      </c>
      <c r="AM194" t="str">
        <f t="shared" si="156"/>
        <v xml:space="preserve">  0</v>
      </c>
      <c r="AN194" t="str">
        <f t="shared" si="157"/>
        <v xml:space="preserve">["SUBTYPE"] =   0; </v>
      </c>
      <c r="AO194" t="str">
        <f>IF(NOT(ISBLANK(G194)),VLOOKUP(G194,Type!D$2:E$6,2,FALSE),"")</f>
        <v/>
      </c>
      <c r="AP194" t="str">
        <f t="shared" si="158"/>
        <v xml:space="preserve">            </v>
      </c>
      <c r="AQ194" t="str">
        <f t="shared" si="159"/>
        <v xml:space="preserve">                      </v>
      </c>
      <c r="AR194" t="str">
        <f t="shared" si="160"/>
        <v/>
      </c>
      <c r="AS194" t="str">
        <f t="shared" si="161"/>
        <v>0</v>
      </c>
      <c r="AT194" t="str">
        <f t="shared" si="162"/>
        <v xml:space="preserve">["VXP"] =    0; </v>
      </c>
      <c r="AU194" t="str">
        <f t="shared" si="163"/>
        <v>0</v>
      </c>
      <c r="AV194" t="str">
        <f t="shared" si="164"/>
        <v xml:space="preserve">["LP"] =  0; </v>
      </c>
      <c r="AW194" t="str">
        <f t="shared" si="165"/>
        <v>0</v>
      </c>
      <c r="AX194" t="str">
        <f t="shared" si="166"/>
        <v xml:space="preserve">["REP"] =     0; </v>
      </c>
      <c r="AY194">
        <f>IF(LEN(P194)&gt;0,VLOOKUP(P194,Faction!A$2:B$77,2,FALSE),1)</f>
        <v>1</v>
      </c>
      <c r="AZ194" t="str">
        <f t="shared" si="167"/>
        <v xml:space="preserve">["FACTION"] =  1; </v>
      </c>
      <c r="BA194" t="str">
        <f t="shared" si="168"/>
        <v xml:space="preserve">["TIER"] = 0; </v>
      </c>
      <c r="BB194" t="str">
        <f t="shared" si="169"/>
        <v xml:space="preserve">                     </v>
      </c>
      <c r="BC194" t="str">
        <f t="shared" si="170"/>
        <v xml:space="preserve">                  </v>
      </c>
      <c r="BD194" t="str">
        <f t="shared" si="171"/>
        <v xml:space="preserve">["NAME"] = { ["EN"] = "A Cool Reception"; }; </v>
      </c>
      <c r="BE194" t="str">
        <f t="shared" si="172"/>
        <v xml:space="preserve">["LORE"] = { ["EN"] = "Virgil Greenfield has challenged you to build all of his snowmen."; }; </v>
      </c>
      <c r="BF194" t="str">
        <f t="shared" si="173"/>
        <v xml:space="preserve">["SUMMARY"] = { ["EN"] = "Complete 5 different snowmen."; }; </v>
      </c>
      <c r="BG194" t="str">
        <f t="shared" si="174"/>
        <v xml:space="preserve">["TITLE"] = { ["EN"] = "Gatherer of Cool Company"; }; </v>
      </c>
      <c r="BH194" t="str">
        <f t="shared" si="175"/>
        <v/>
      </c>
      <c r="BI194" t="str">
        <f t="shared" si="176"/>
        <v/>
      </c>
      <c r="BJ194" t="str">
        <f t="shared" si="177"/>
        <v>};</v>
      </c>
    </row>
    <row r="195" spans="1:62" x14ac:dyDescent="0.25">
      <c r="A195">
        <v>1879217532</v>
      </c>
      <c r="B195">
        <v>163</v>
      </c>
      <c r="C195" t="s">
        <v>967</v>
      </c>
      <c r="D195" t="s">
        <v>24</v>
      </c>
      <c r="E195" t="s">
        <v>736</v>
      </c>
      <c r="Q195" t="s">
        <v>969</v>
      </c>
      <c r="R195" t="s">
        <v>968</v>
      </c>
      <c r="S195">
        <v>0</v>
      </c>
      <c r="X195" t="str">
        <f t="shared" si="146"/>
        <v>[194] = {["ID"] = 1879217532; }; -- Consume Consumables: Frosty Beverage (Yule Festival)</v>
      </c>
      <c r="Y195" s="1" t="str">
        <f t="shared" si="145"/>
        <v>[194] = {["ID"] = 1879217532; ["SAVE_INDEX"] = 163; ["TYPE"] = 12;                       ["SUBTYPE"] =   0;                                   ["VXP"] =    0; ["LP"] =  0; ["REP"] =     0; ["FACTION"] =  1; ["TIER"] = 0;                                        ["NAME"] = { ["EN"] = "Consume Consumables: Frosty Beverage"; }; ["LORE"] = { ["EN"] = "Frosty beverage can be purchased during the Winter Festival. You should use the frosty beverage many times to accomplish this deed."; }; ["SUMMARY"] = { ["EN"] = "Use frosty beverage 300 times."; }; };</v>
      </c>
      <c r="Z195">
        <f t="shared" si="152"/>
        <v>194</v>
      </c>
      <c r="AA195" t="str">
        <f t="shared" si="147"/>
        <v>[194] = {</v>
      </c>
      <c r="AB195" t="str">
        <f t="shared" si="148"/>
        <v xml:space="preserve">["ID"] = 1879217532; </v>
      </c>
      <c r="AC195" t="str">
        <f t="shared" si="149"/>
        <v xml:space="preserve">["ID"] = 1879217532; </v>
      </c>
      <c r="AD195" t="str">
        <f t="shared" si="150"/>
        <v/>
      </c>
      <c r="AE195" t="str">
        <f t="shared" si="151"/>
        <v xml:space="preserve"> (Yule Festival)</v>
      </c>
      <c r="AF195" s="1" t="str">
        <f t="shared" si="153"/>
        <v xml:space="preserve">["SAVE_INDEX"] = 163; </v>
      </c>
      <c r="AG195">
        <f>VLOOKUP(D195,Type!A$2:B$16,2,FALSE)</f>
        <v>12</v>
      </c>
      <c r="AH195" t="str">
        <f t="shared" si="154"/>
        <v xml:space="preserve">["TYPE"] = 12; </v>
      </c>
      <c r="AI195" t="str">
        <f t="shared" si="155"/>
        <v xml:space="preserve">                      </v>
      </c>
      <c r="AJ195" t="str">
        <f>IF(AND(F195="Class",NOT(ISBLANK(E195))),VLOOKUP(E195,Class!A$1:B$12,2,FALSE),"")</f>
        <v/>
      </c>
      <c r="AK195" t="str">
        <f>IF(AND(F195="Vocation",NOT(ISBLANK(E195))),VLOOKUP(E195,Vocation!A$1:B$8,2,FALSE),"")</f>
        <v/>
      </c>
      <c r="AL195" t="str">
        <f>IF(AND(F195="Race",NOT(ISBLANK(E195))),VLOOKUP(E195,Race!A$1:B$9,2,),"")</f>
        <v/>
      </c>
      <c r="AM195" t="str">
        <f t="shared" si="156"/>
        <v xml:space="preserve">  0</v>
      </c>
      <c r="AN195" t="str">
        <f t="shared" si="157"/>
        <v xml:space="preserve">["SUBTYPE"] =   0; </v>
      </c>
      <c r="AO195" t="str">
        <f>IF(NOT(ISBLANK(G195)),VLOOKUP(G195,Type!D$2:E$6,2,FALSE),"")</f>
        <v/>
      </c>
      <c r="AP195" t="str">
        <f t="shared" si="158"/>
        <v xml:space="preserve">            </v>
      </c>
      <c r="AQ195" t="str">
        <f t="shared" si="159"/>
        <v xml:space="preserve">                      </v>
      </c>
      <c r="AR195" t="str">
        <f t="shared" si="160"/>
        <v/>
      </c>
      <c r="AS195" t="str">
        <f t="shared" si="161"/>
        <v>0</v>
      </c>
      <c r="AT195" t="str">
        <f t="shared" si="162"/>
        <v xml:space="preserve">["VXP"] =    0; </v>
      </c>
      <c r="AU195" t="str">
        <f t="shared" si="163"/>
        <v>0</v>
      </c>
      <c r="AV195" t="str">
        <f t="shared" si="164"/>
        <v xml:space="preserve">["LP"] =  0; </v>
      </c>
      <c r="AW195" t="str">
        <f t="shared" si="165"/>
        <v>0</v>
      </c>
      <c r="AX195" t="str">
        <f t="shared" si="166"/>
        <v xml:space="preserve">["REP"] =     0; </v>
      </c>
      <c r="AY195">
        <f>IF(LEN(P195)&gt;0,VLOOKUP(P195,Faction!A$2:B$77,2,FALSE),1)</f>
        <v>1</v>
      </c>
      <c r="AZ195" t="str">
        <f t="shared" si="167"/>
        <v xml:space="preserve">["FACTION"] =  1; </v>
      </c>
      <c r="BA195" t="str">
        <f t="shared" si="168"/>
        <v xml:space="preserve">["TIER"] = 0; </v>
      </c>
      <c r="BB195" t="str">
        <f t="shared" si="169"/>
        <v xml:space="preserve">                     </v>
      </c>
      <c r="BC195" t="str">
        <f t="shared" si="170"/>
        <v xml:space="preserve">                  </v>
      </c>
      <c r="BD195" t="str">
        <f t="shared" si="171"/>
        <v xml:space="preserve">["NAME"] = { ["EN"] = "Consume Consumables: Frosty Beverage"; }; </v>
      </c>
      <c r="BE195" t="str">
        <f t="shared" si="172"/>
        <v xml:space="preserve">["LORE"] = { ["EN"] = "Frosty beverage can be purchased during the Winter Festival. You should use the frosty beverage many times to accomplish this deed."; }; </v>
      </c>
      <c r="BF195" t="str">
        <f t="shared" si="173"/>
        <v xml:space="preserve">["SUMMARY"] = { ["EN"] = "Use frosty beverage 300 times."; }; </v>
      </c>
      <c r="BG195" t="str">
        <f t="shared" si="174"/>
        <v/>
      </c>
      <c r="BH195" t="str">
        <f t="shared" si="175"/>
        <v/>
      </c>
      <c r="BI195" t="str">
        <f t="shared" si="176"/>
        <v/>
      </c>
      <c r="BJ195" t="str">
        <f t="shared" si="177"/>
        <v>};</v>
      </c>
    </row>
    <row r="196" spans="1:62" x14ac:dyDescent="0.25">
      <c r="A196">
        <v>1879217534</v>
      </c>
      <c r="B196">
        <v>164</v>
      </c>
      <c r="C196" t="s">
        <v>832</v>
      </c>
      <c r="D196" t="s">
        <v>24</v>
      </c>
      <c r="E196" t="s">
        <v>736</v>
      </c>
      <c r="Q196" t="s">
        <v>971</v>
      </c>
      <c r="R196" t="s">
        <v>970</v>
      </c>
      <c r="S196">
        <v>0</v>
      </c>
      <c r="X196" t="str">
        <f t="shared" si="146"/>
        <v>[195] = {["ID"] = 1879217534; }; -- Consume Consumables: Grim Crystals (Yule Festival)</v>
      </c>
      <c r="Y196" s="1" t="str">
        <f t="shared" si="145"/>
        <v>[195] = {["ID"] = 1879217534; ["SAVE_INDEX"] = 164; ["TYPE"] = 12;                       ["SUBTYPE"] =   0;                                   ["VXP"] =    0; ["LP"] =  0; ["REP"] =     0; ["FACTION"] =  1; ["TIER"] = 0;                                        ["NAME"] = { ["EN"] = "Consume Consumables: Grim Crystals"; }; ["LORE"] = { ["EN"] = "Grim crystals can be purchased during the Winter Festival. You should use grim crystals many times to accomplish this deed."; }; ["SUMMARY"] = { ["EN"] = "Use grim crystals 300 times."; }; };</v>
      </c>
      <c r="Z196">
        <f t="shared" si="152"/>
        <v>195</v>
      </c>
      <c r="AA196" t="str">
        <f t="shared" si="147"/>
        <v>[195] = {</v>
      </c>
      <c r="AB196" t="str">
        <f t="shared" si="148"/>
        <v xml:space="preserve">["ID"] = 1879217534; </v>
      </c>
      <c r="AC196" t="str">
        <f t="shared" si="149"/>
        <v xml:space="preserve">["ID"] = 1879217534; </v>
      </c>
      <c r="AD196" t="str">
        <f t="shared" si="150"/>
        <v/>
      </c>
      <c r="AE196" t="str">
        <f t="shared" si="151"/>
        <v xml:space="preserve"> (Yule Festival)</v>
      </c>
      <c r="AF196" s="1" t="str">
        <f t="shared" si="153"/>
        <v xml:space="preserve">["SAVE_INDEX"] = 164; </v>
      </c>
      <c r="AG196">
        <f>VLOOKUP(D196,Type!A$2:B$16,2,FALSE)</f>
        <v>12</v>
      </c>
      <c r="AH196" t="str">
        <f t="shared" si="154"/>
        <v xml:space="preserve">["TYPE"] = 12; </v>
      </c>
      <c r="AI196" t="str">
        <f t="shared" si="155"/>
        <v xml:space="preserve">                      </v>
      </c>
      <c r="AJ196" t="str">
        <f>IF(AND(F196="Class",NOT(ISBLANK(E196))),VLOOKUP(E196,Class!A$1:B$12,2,FALSE),"")</f>
        <v/>
      </c>
      <c r="AK196" t="str">
        <f>IF(AND(F196="Vocation",NOT(ISBLANK(E196))),VLOOKUP(E196,Vocation!A$1:B$8,2,FALSE),"")</f>
        <v/>
      </c>
      <c r="AL196" t="str">
        <f>IF(AND(F196="Race",NOT(ISBLANK(E196))),VLOOKUP(E196,Race!A$1:B$9,2,),"")</f>
        <v/>
      </c>
      <c r="AM196" t="str">
        <f t="shared" si="156"/>
        <v xml:space="preserve">  0</v>
      </c>
      <c r="AN196" t="str">
        <f t="shared" si="157"/>
        <v xml:space="preserve">["SUBTYPE"] =   0; </v>
      </c>
      <c r="AO196" t="str">
        <f>IF(NOT(ISBLANK(G196)),VLOOKUP(G196,Type!D$2:E$6,2,FALSE),"")</f>
        <v/>
      </c>
      <c r="AP196" t="str">
        <f t="shared" si="158"/>
        <v xml:space="preserve">            </v>
      </c>
      <c r="AQ196" t="str">
        <f t="shared" si="159"/>
        <v xml:space="preserve">                      </v>
      </c>
      <c r="AR196" t="str">
        <f t="shared" si="160"/>
        <v/>
      </c>
      <c r="AS196" t="str">
        <f t="shared" si="161"/>
        <v>0</v>
      </c>
      <c r="AT196" t="str">
        <f t="shared" si="162"/>
        <v xml:space="preserve">["VXP"] =    0; </v>
      </c>
      <c r="AU196" t="str">
        <f t="shared" si="163"/>
        <v>0</v>
      </c>
      <c r="AV196" t="str">
        <f t="shared" si="164"/>
        <v xml:space="preserve">["LP"] =  0; </v>
      </c>
      <c r="AW196" t="str">
        <f t="shared" si="165"/>
        <v>0</v>
      </c>
      <c r="AX196" t="str">
        <f t="shared" si="166"/>
        <v xml:space="preserve">["REP"] =     0; </v>
      </c>
      <c r="AY196">
        <f>IF(LEN(P196)&gt;0,VLOOKUP(P196,Faction!A$2:B$77,2,FALSE),1)</f>
        <v>1</v>
      </c>
      <c r="AZ196" t="str">
        <f t="shared" si="167"/>
        <v xml:space="preserve">["FACTION"] =  1; </v>
      </c>
      <c r="BA196" t="str">
        <f t="shared" si="168"/>
        <v xml:space="preserve">["TIER"] = 0; </v>
      </c>
      <c r="BB196" t="str">
        <f t="shared" si="169"/>
        <v xml:space="preserve">                     </v>
      </c>
      <c r="BC196" t="str">
        <f t="shared" si="170"/>
        <v xml:space="preserve">                  </v>
      </c>
      <c r="BD196" t="str">
        <f t="shared" si="171"/>
        <v xml:space="preserve">["NAME"] = { ["EN"] = "Consume Consumables: Grim Crystals"; }; </v>
      </c>
      <c r="BE196" t="str">
        <f t="shared" si="172"/>
        <v xml:space="preserve">["LORE"] = { ["EN"] = "Grim crystals can be purchased during the Winter Festival. You should use grim crystals many times to accomplish this deed."; }; </v>
      </c>
      <c r="BF196" t="str">
        <f t="shared" si="173"/>
        <v xml:space="preserve">["SUMMARY"] = { ["EN"] = "Use grim crystals 300 times."; }; </v>
      </c>
      <c r="BG196" t="str">
        <f t="shared" si="174"/>
        <v/>
      </c>
      <c r="BH196" t="str">
        <f t="shared" si="175"/>
        <v/>
      </c>
      <c r="BI196" t="str">
        <f t="shared" si="176"/>
        <v/>
      </c>
      <c r="BJ196" t="str">
        <f t="shared" si="177"/>
        <v>};</v>
      </c>
    </row>
    <row r="197" spans="1:62" x14ac:dyDescent="0.25">
      <c r="A197">
        <v>1879217533</v>
      </c>
      <c r="B197">
        <v>165</v>
      </c>
      <c r="C197" t="s">
        <v>834</v>
      </c>
      <c r="D197" t="s">
        <v>24</v>
      </c>
      <c r="E197" t="s">
        <v>736</v>
      </c>
      <c r="Q197" t="s">
        <v>973</v>
      </c>
      <c r="R197" t="s">
        <v>972</v>
      </c>
      <c r="S197">
        <v>0</v>
      </c>
      <c r="X197" t="str">
        <f t="shared" si="146"/>
        <v>[196] = {["ID"] = 1879217533; }; -- Consume Consumables: Perfect Snowballs (Yule Festival)</v>
      </c>
      <c r="Y197" s="1" t="str">
        <f t="shared" si="145"/>
        <v>[196] = {["ID"] = 1879217533; ["SAVE_INDEX"] = 165; ["TYPE"] = 12;                       ["SUBTYPE"] =   0;                                   ["VXP"] =    0; ["LP"] =  0; ["REP"] =     0; ["FACTION"] =  1; ["TIER"] = 0;                                        ["NAME"] = { ["EN"] = "Consume Consumables: Perfect Snowballs"; }; ["LORE"] = { ["EN"] = "Perfect snowballs can be purchased during the Winter Festival. You should use perfect snowballs many times to accomplish this deed."; }; ["SUMMARY"] = { ["EN"] = "Use perfect snowballs 300 times."; }; };</v>
      </c>
      <c r="Z197">
        <f t="shared" si="152"/>
        <v>196</v>
      </c>
      <c r="AA197" t="str">
        <f t="shared" si="147"/>
        <v>[196] = {</v>
      </c>
      <c r="AB197" t="str">
        <f t="shared" si="148"/>
        <v xml:space="preserve">["ID"] = 1879217533; </v>
      </c>
      <c r="AC197" t="str">
        <f t="shared" si="149"/>
        <v xml:space="preserve">["ID"] = 1879217533; </v>
      </c>
      <c r="AD197" t="str">
        <f t="shared" si="150"/>
        <v/>
      </c>
      <c r="AE197" t="str">
        <f t="shared" si="151"/>
        <v xml:space="preserve"> (Yule Festival)</v>
      </c>
      <c r="AF197" s="1" t="str">
        <f t="shared" si="153"/>
        <v xml:space="preserve">["SAVE_INDEX"] = 165; </v>
      </c>
      <c r="AG197">
        <f>VLOOKUP(D197,Type!A$2:B$16,2,FALSE)</f>
        <v>12</v>
      </c>
      <c r="AH197" t="str">
        <f t="shared" si="154"/>
        <v xml:space="preserve">["TYPE"] = 12; </v>
      </c>
      <c r="AI197" t="str">
        <f t="shared" si="155"/>
        <v xml:space="preserve">                      </v>
      </c>
      <c r="AJ197" t="str">
        <f>IF(AND(F197="Class",NOT(ISBLANK(E197))),VLOOKUP(E197,Class!A$1:B$12,2,FALSE),"")</f>
        <v/>
      </c>
      <c r="AK197" t="str">
        <f>IF(AND(F197="Vocation",NOT(ISBLANK(E197))),VLOOKUP(E197,Vocation!A$1:B$8,2,FALSE),"")</f>
        <v/>
      </c>
      <c r="AL197" t="str">
        <f>IF(AND(F197="Race",NOT(ISBLANK(E197))),VLOOKUP(E197,Race!A$1:B$9,2,),"")</f>
        <v/>
      </c>
      <c r="AM197" t="str">
        <f t="shared" si="156"/>
        <v xml:space="preserve">  0</v>
      </c>
      <c r="AN197" t="str">
        <f t="shared" si="157"/>
        <v xml:space="preserve">["SUBTYPE"] =   0; </v>
      </c>
      <c r="AO197" t="str">
        <f>IF(NOT(ISBLANK(G197)),VLOOKUP(G197,Type!D$2:E$6,2,FALSE),"")</f>
        <v/>
      </c>
      <c r="AP197" t="str">
        <f t="shared" si="158"/>
        <v xml:space="preserve">            </v>
      </c>
      <c r="AQ197" t="str">
        <f t="shared" si="159"/>
        <v xml:space="preserve">                      </v>
      </c>
      <c r="AR197" t="str">
        <f t="shared" si="160"/>
        <v/>
      </c>
      <c r="AS197" t="str">
        <f t="shared" si="161"/>
        <v>0</v>
      </c>
      <c r="AT197" t="str">
        <f t="shared" si="162"/>
        <v xml:space="preserve">["VXP"] =    0; </v>
      </c>
      <c r="AU197" t="str">
        <f t="shared" si="163"/>
        <v>0</v>
      </c>
      <c r="AV197" t="str">
        <f t="shared" si="164"/>
        <v xml:space="preserve">["LP"] =  0; </v>
      </c>
      <c r="AW197" t="str">
        <f t="shared" si="165"/>
        <v>0</v>
      </c>
      <c r="AX197" t="str">
        <f t="shared" si="166"/>
        <v xml:space="preserve">["REP"] =     0; </v>
      </c>
      <c r="AY197">
        <f>IF(LEN(P197)&gt;0,VLOOKUP(P197,Faction!A$2:B$77,2,FALSE),1)</f>
        <v>1</v>
      </c>
      <c r="AZ197" t="str">
        <f t="shared" si="167"/>
        <v xml:space="preserve">["FACTION"] =  1; </v>
      </c>
      <c r="BA197" t="str">
        <f t="shared" si="168"/>
        <v xml:space="preserve">["TIER"] = 0; </v>
      </c>
      <c r="BB197" t="str">
        <f t="shared" si="169"/>
        <v xml:space="preserve">                     </v>
      </c>
      <c r="BC197" t="str">
        <f t="shared" si="170"/>
        <v xml:space="preserve">                  </v>
      </c>
      <c r="BD197" t="str">
        <f t="shared" si="171"/>
        <v xml:space="preserve">["NAME"] = { ["EN"] = "Consume Consumables: Perfect Snowballs"; }; </v>
      </c>
      <c r="BE197" t="str">
        <f t="shared" si="172"/>
        <v xml:space="preserve">["LORE"] = { ["EN"] = "Perfect snowballs can be purchased during the Winter Festival. You should use perfect snowballs many times to accomplish this deed."; }; </v>
      </c>
      <c r="BF197" t="str">
        <f t="shared" si="173"/>
        <v xml:space="preserve">["SUMMARY"] = { ["EN"] = "Use perfect snowballs 300 times."; }; </v>
      </c>
      <c r="BG197" t="str">
        <f t="shared" si="174"/>
        <v/>
      </c>
      <c r="BH197" t="str">
        <f t="shared" si="175"/>
        <v/>
      </c>
      <c r="BI197" t="str">
        <f t="shared" si="176"/>
        <v/>
      </c>
      <c r="BJ197" t="str">
        <f t="shared" si="177"/>
        <v>};</v>
      </c>
    </row>
    <row r="198" spans="1:62" x14ac:dyDescent="0.25">
      <c r="A198">
        <v>1879217536</v>
      </c>
      <c r="B198">
        <v>166</v>
      </c>
      <c r="C198" t="s">
        <v>835</v>
      </c>
      <c r="D198" t="s">
        <v>24</v>
      </c>
      <c r="E198" t="s">
        <v>736</v>
      </c>
      <c r="Q198" t="s">
        <v>976</v>
      </c>
      <c r="R198" t="s">
        <v>975</v>
      </c>
      <c r="S198">
        <v>0</v>
      </c>
      <c r="X198" t="str">
        <f t="shared" si="146"/>
        <v>[197] = {["ID"] = 1879217536; }; -- Consume Consumables: Piles of Fluffy Snow (Yule Festival)</v>
      </c>
      <c r="Y198" s="1" t="str">
        <f t="shared" ref="Y198:Y261" si="185">CONCATENATE(AA198,AB198,AF198,AH198,AI198,AN198,AP198,AQ198,AR198,AT198,AV198,AX198,AZ198,BA198,BB198,BC198,BD198,BE198,BF198,BG198,BH198,BI198,BJ198)</f>
        <v>[197] = {["ID"] = 1879217536; ["SAVE_INDEX"] = 166; ["TYPE"] = 12;                       ["SUBTYPE"] =   0;                                   ["VXP"] =    0; ["LP"] =  0; ["REP"] =     0; ["FACTION"] =  1; ["TIER"] = 0;                                        ["NAME"] = { ["EN"] = "Consume Consumables: Piles of Fluffy Snow"; }; ["LORE"] = { ["EN"] = "Piles of fluffy snow can be purchased during the Winter Festival. You should use piles of fluffy snow many times to accomplish this deed."; }; ["SUMMARY"] = { ["EN"] = "Use piles of fluffy snow 300 times."; }; };</v>
      </c>
      <c r="Z198">
        <f t="shared" si="152"/>
        <v>197</v>
      </c>
      <c r="AA198" t="str">
        <f t="shared" si="147"/>
        <v>[197] = {</v>
      </c>
      <c r="AB198" t="str">
        <f t="shared" si="148"/>
        <v xml:space="preserve">["ID"] = 1879217536; </v>
      </c>
      <c r="AC198" t="str">
        <f t="shared" si="149"/>
        <v xml:space="preserve">["ID"] = 1879217536; </v>
      </c>
      <c r="AD198" t="str">
        <f t="shared" si="150"/>
        <v/>
      </c>
      <c r="AE198" t="str">
        <f t="shared" si="151"/>
        <v xml:space="preserve"> (Yule Festival)</v>
      </c>
      <c r="AF198" s="1" t="str">
        <f t="shared" si="153"/>
        <v xml:space="preserve">["SAVE_INDEX"] = 166; </v>
      </c>
      <c r="AG198">
        <f>VLOOKUP(D198,Type!A$2:B$16,2,FALSE)</f>
        <v>12</v>
      </c>
      <c r="AH198" t="str">
        <f t="shared" si="154"/>
        <v xml:space="preserve">["TYPE"] = 12; </v>
      </c>
      <c r="AI198" t="str">
        <f t="shared" si="155"/>
        <v xml:space="preserve">                      </v>
      </c>
      <c r="AJ198" t="str">
        <f>IF(AND(F198="Class",NOT(ISBLANK(E198))),VLOOKUP(E198,Class!A$1:B$12,2,FALSE),"")</f>
        <v/>
      </c>
      <c r="AK198" t="str">
        <f>IF(AND(F198="Vocation",NOT(ISBLANK(E198))),VLOOKUP(E198,Vocation!A$1:B$8,2,FALSE),"")</f>
        <v/>
      </c>
      <c r="AL198" t="str">
        <f>IF(AND(F198="Race",NOT(ISBLANK(E198))),VLOOKUP(E198,Race!A$1:B$9,2,),"")</f>
        <v/>
      </c>
      <c r="AM198" t="str">
        <f t="shared" si="156"/>
        <v xml:space="preserve">  0</v>
      </c>
      <c r="AN198" t="str">
        <f t="shared" si="157"/>
        <v xml:space="preserve">["SUBTYPE"] =   0; </v>
      </c>
      <c r="AO198" t="str">
        <f>IF(NOT(ISBLANK(G198)),VLOOKUP(G198,Type!D$2:E$6,2,FALSE),"")</f>
        <v/>
      </c>
      <c r="AP198" t="str">
        <f t="shared" si="158"/>
        <v xml:space="preserve">            </v>
      </c>
      <c r="AQ198" t="str">
        <f t="shared" si="159"/>
        <v xml:space="preserve">                      </v>
      </c>
      <c r="AR198" t="str">
        <f t="shared" si="160"/>
        <v/>
      </c>
      <c r="AS198" t="str">
        <f t="shared" si="161"/>
        <v>0</v>
      </c>
      <c r="AT198" t="str">
        <f t="shared" si="162"/>
        <v xml:space="preserve">["VXP"] =    0; </v>
      </c>
      <c r="AU198" t="str">
        <f t="shared" si="163"/>
        <v>0</v>
      </c>
      <c r="AV198" t="str">
        <f t="shared" si="164"/>
        <v xml:space="preserve">["LP"] =  0; </v>
      </c>
      <c r="AW198" t="str">
        <f t="shared" si="165"/>
        <v>0</v>
      </c>
      <c r="AX198" t="str">
        <f t="shared" si="166"/>
        <v xml:space="preserve">["REP"] =     0; </v>
      </c>
      <c r="AY198">
        <f>IF(LEN(P198)&gt;0,VLOOKUP(P198,Faction!A$2:B$77,2,FALSE),1)</f>
        <v>1</v>
      </c>
      <c r="AZ198" t="str">
        <f t="shared" si="167"/>
        <v xml:space="preserve">["FACTION"] =  1; </v>
      </c>
      <c r="BA198" t="str">
        <f t="shared" si="168"/>
        <v xml:space="preserve">["TIER"] = 0; </v>
      </c>
      <c r="BB198" t="str">
        <f t="shared" si="169"/>
        <v xml:space="preserve">                     </v>
      </c>
      <c r="BC198" t="str">
        <f t="shared" si="170"/>
        <v xml:space="preserve">                  </v>
      </c>
      <c r="BD198" t="str">
        <f t="shared" si="171"/>
        <v xml:space="preserve">["NAME"] = { ["EN"] = "Consume Consumables: Piles of Fluffy Snow"; }; </v>
      </c>
      <c r="BE198" t="str">
        <f t="shared" si="172"/>
        <v xml:space="preserve">["LORE"] = { ["EN"] = "Piles of fluffy snow can be purchased during the Winter Festival. You should use piles of fluffy snow many times to accomplish this deed."; }; </v>
      </c>
      <c r="BF198" t="str">
        <f t="shared" si="173"/>
        <v xml:space="preserve">["SUMMARY"] = { ["EN"] = "Use piles of fluffy snow 300 times."; }; </v>
      </c>
      <c r="BG198" t="str">
        <f t="shared" si="174"/>
        <v/>
      </c>
      <c r="BH198" t="str">
        <f t="shared" si="175"/>
        <v/>
      </c>
      <c r="BI198" t="str">
        <f t="shared" si="176"/>
        <v/>
      </c>
      <c r="BJ198" t="str">
        <f t="shared" si="177"/>
        <v>};</v>
      </c>
    </row>
    <row r="199" spans="1:62" x14ac:dyDescent="0.25">
      <c r="A199">
        <v>1879217535</v>
      </c>
      <c r="B199">
        <v>167</v>
      </c>
      <c r="C199" t="s">
        <v>2650</v>
      </c>
      <c r="D199" t="s">
        <v>24</v>
      </c>
      <c r="E199" t="s">
        <v>736</v>
      </c>
      <c r="Q199" t="s">
        <v>981</v>
      </c>
      <c r="R199" t="s">
        <v>980</v>
      </c>
      <c r="S199">
        <v>0</v>
      </c>
      <c r="X199" t="str">
        <f t="shared" ref="X199:X262" si="186">CONCATENATE(AA199,AC199,AD199,BJ199," -- ",C199,AE199)</f>
        <v>[198] = {["ID"] = 1879217535; }; -- Consume Consumables: Snow-jars (Yule Festival)</v>
      </c>
      <c r="Y199" s="1" t="str">
        <f t="shared" si="185"/>
        <v>[198] = {["ID"] = 1879217535; ["SAVE_INDEX"] = 167; ["TYPE"] = 12;                       ["SUBTYPE"] =   0;                                   ["VXP"] =    0; ["LP"] =  0; ["REP"] =     0; ["FACTION"] =  1; ["TIER"] = 0;                                        ["NAME"] = { ["EN"] = "Consume Consumables: Snow-jars"; }; ["LORE"] = { ["EN"] = "Snow-jars can be purchased during the Winter Festival. You should use snow-jars many times to accomplish this deed."; }; ["SUMMARY"] = { ["EN"] = "Use snow-jars 300 times."; }; };</v>
      </c>
      <c r="Z199">
        <f t="shared" si="152"/>
        <v>198</v>
      </c>
      <c r="AA199" t="str">
        <f t="shared" ref="AA199:AA262" si="187">CONCATENATE(REPT(" ",3-LEN(Z199)),"[",Z199,"] = {")</f>
        <v>[198] = {</v>
      </c>
      <c r="AB199" t="str">
        <f t="shared" ref="AB199:AB262" si="188">IF(LEN(A199)&gt;0,CONCATENATE("[""ID""] = ",A199,"; "),"                     ")</f>
        <v xml:space="preserve">["ID"] = 1879217535; </v>
      </c>
      <c r="AC199" t="str">
        <f t="shared" ref="AC199:AC262" si="189">IF(LEN(A199)&gt;0,CONCATENATE("[""ID""] = ",A199,"; "),"")</f>
        <v xml:space="preserve">["ID"] = 1879217535; </v>
      </c>
      <c r="AD199" t="str">
        <f t="shared" ref="AD199:AD262" si="190">IF(LEN(V199)&gt;0,CONCATENATE("[""CAT_ID""] = ",V199,"; "),"")</f>
        <v/>
      </c>
      <c r="AE199" t="str">
        <f t="shared" ref="AE199:AE262" si="191">IF(LEN(E199)&gt;0,CONCATENATE(" (",E199,")"),IF(LEN(J199)&gt;0,CONCATENATE(" (",J199,")"),""))</f>
        <v xml:space="preserve"> (Yule Festival)</v>
      </c>
      <c r="AF199" s="1" t="str">
        <f t="shared" si="153"/>
        <v xml:space="preserve">["SAVE_INDEX"] = 167; </v>
      </c>
      <c r="AG199">
        <f>VLOOKUP(D199,Type!A$2:B$16,2,FALSE)</f>
        <v>12</v>
      </c>
      <c r="AH199" t="str">
        <f t="shared" si="154"/>
        <v xml:space="preserve">["TYPE"] = 12; </v>
      </c>
      <c r="AI199" t="str">
        <f t="shared" si="155"/>
        <v xml:space="preserve">                      </v>
      </c>
      <c r="AJ199" t="str">
        <f>IF(AND(F199="Class",NOT(ISBLANK(E199))),VLOOKUP(E199,Class!A$1:B$12,2,FALSE),"")</f>
        <v/>
      </c>
      <c r="AK199" t="str">
        <f>IF(AND(F199="Vocation",NOT(ISBLANK(E199))),VLOOKUP(E199,Vocation!A$1:B$8,2,FALSE),"")</f>
        <v/>
      </c>
      <c r="AL199" t="str">
        <f>IF(AND(F199="Race",NOT(ISBLANK(E199))),VLOOKUP(E199,Race!A$1:B$9,2,),"")</f>
        <v/>
      </c>
      <c r="AM199" t="str">
        <f t="shared" si="156"/>
        <v xml:space="preserve">  0</v>
      </c>
      <c r="AN199" t="str">
        <f t="shared" si="157"/>
        <v xml:space="preserve">["SUBTYPE"] =   0; </v>
      </c>
      <c r="AO199" t="str">
        <f>IF(NOT(ISBLANK(G199)),VLOOKUP(G199,Type!D$2:E$6,2,FALSE),"")</f>
        <v/>
      </c>
      <c r="AP199" t="str">
        <f t="shared" si="158"/>
        <v xml:space="preserve">            </v>
      </c>
      <c r="AQ199" t="str">
        <f t="shared" si="159"/>
        <v xml:space="preserve">                      </v>
      </c>
      <c r="AR199" t="str">
        <f t="shared" si="160"/>
        <v/>
      </c>
      <c r="AS199" t="str">
        <f t="shared" si="161"/>
        <v>0</v>
      </c>
      <c r="AT199" t="str">
        <f t="shared" si="162"/>
        <v xml:space="preserve">["VXP"] =    0; </v>
      </c>
      <c r="AU199" t="str">
        <f t="shared" si="163"/>
        <v>0</v>
      </c>
      <c r="AV199" t="str">
        <f t="shared" si="164"/>
        <v xml:space="preserve">["LP"] =  0; </v>
      </c>
      <c r="AW199" t="str">
        <f t="shared" si="165"/>
        <v>0</v>
      </c>
      <c r="AX199" t="str">
        <f t="shared" si="166"/>
        <v xml:space="preserve">["REP"] =     0; </v>
      </c>
      <c r="AY199">
        <f>IF(LEN(P199)&gt;0,VLOOKUP(P199,Faction!A$2:B$77,2,FALSE),1)</f>
        <v>1</v>
      </c>
      <c r="AZ199" t="str">
        <f t="shared" si="167"/>
        <v xml:space="preserve">["FACTION"] =  1; </v>
      </c>
      <c r="BA199" t="str">
        <f t="shared" si="168"/>
        <v xml:space="preserve">["TIER"] = 0; </v>
      </c>
      <c r="BB199" t="str">
        <f t="shared" si="169"/>
        <v xml:space="preserve">                     </v>
      </c>
      <c r="BC199" t="str">
        <f t="shared" si="170"/>
        <v xml:space="preserve">                  </v>
      </c>
      <c r="BD199" t="str">
        <f t="shared" si="171"/>
        <v xml:space="preserve">["NAME"] = { ["EN"] = "Consume Consumables: Snow-jars"; }; </v>
      </c>
      <c r="BE199" t="str">
        <f t="shared" si="172"/>
        <v xml:space="preserve">["LORE"] = { ["EN"] = "Snow-jars can be purchased during the Winter Festival. You should use snow-jars many times to accomplish this deed."; }; </v>
      </c>
      <c r="BF199" t="str">
        <f t="shared" si="173"/>
        <v xml:space="preserve">["SUMMARY"] = { ["EN"] = "Use snow-jars 300 times."; }; </v>
      </c>
      <c r="BG199" t="str">
        <f t="shared" si="174"/>
        <v/>
      </c>
      <c r="BH199" t="str">
        <f t="shared" si="175"/>
        <v/>
      </c>
      <c r="BI199" t="str">
        <f t="shared" si="176"/>
        <v/>
      </c>
      <c r="BJ199" t="str">
        <f t="shared" si="177"/>
        <v>};</v>
      </c>
    </row>
    <row r="200" spans="1:62" x14ac:dyDescent="0.25">
      <c r="A200">
        <v>1879414454</v>
      </c>
      <c r="B200">
        <v>211</v>
      </c>
      <c r="C200" t="s">
        <v>1682</v>
      </c>
      <c r="D200" t="s">
        <v>24</v>
      </c>
      <c r="E200" t="s">
        <v>736</v>
      </c>
      <c r="Q200" t="s">
        <v>1683</v>
      </c>
      <c r="R200" t="s">
        <v>2178</v>
      </c>
      <c r="S200">
        <v>0</v>
      </c>
      <c r="T200">
        <v>20</v>
      </c>
      <c r="X200" t="str">
        <f t="shared" si="186"/>
        <v>[199] = {["ID"] = 1879414454; }; -- Bringer of Good Cheer (Yule Festival)</v>
      </c>
      <c r="Y200" s="1" t="str">
        <f t="shared" si="185"/>
        <v>[199] = {["ID"] = 1879414454; ["SAVE_INDEX"] = 211; ["TYPE"] = 12;                       ["SUBTYPE"] =   0;                                   ["VXP"] =    0; ["LP"] =  0; ["REP"] =     0; ["FACTION"] =  1; ["TIER"] = 0; ["MIN_LVL"] =  "20";                   ["NAME"] = { ["EN"] = "Bringer of Good Cheer"; }; ["LORE"] = { ["EN"] = "Complete 'A Mission to Bring Good Cheer'."; }; ["SUMMARY"] = { ["EN"] = "Complete 'A Mission to Bring Good Cheer' 40 times."; }; };</v>
      </c>
      <c r="Z200">
        <f t="shared" si="152"/>
        <v>199</v>
      </c>
      <c r="AA200" t="str">
        <f t="shared" si="187"/>
        <v>[199] = {</v>
      </c>
      <c r="AB200" t="str">
        <f t="shared" si="188"/>
        <v xml:space="preserve">["ID"] = 1879414454; </v>
      </c>
      <c r="AC200" t="str">
        <f t="shared" si="189"/>
        <v xml:space="preserve">["ID"] = 1879414454; </v>
      </c>
      <c r="AD200" t="str">
        <f t="shared" si="190"/>
        <v/>
      </c>
      <c r="AE200" t="str">
        <f t="shared" si="191"/>
        <v xml:space="preserve"> (Yule Festival)</v>
      </c>
      <c r="AF200" s="1" t="str">
        <f t="shared" si="153"/>
        <v xml:space="preserve">["SAVE_INDEX"] = 211; </v>
      </c>
      <c r="AG200">
        <f>VLOOKUP(D200,Type!A$2:B$16,2,FALSE)</f>
        <v>12</v>
      </c>
      <c r="AH200" t="str">
        <f t="shared" si="154"/>
        <v xml:space="preserve">["TYPE"] = 12; </v>
      </c>
      <c r="AI200" t="str">
        <f t="shared" si="155"/>
        <v xml:space="preserve">                      </v>
      </c>
      <c r="AJ200" t="str">
        <f>IF(AND(F200="Class",NOT(ISBLANK(E200))),VLOOKUP(E200,Class!A$1:B$12,2,FALSE),"")</f>
        <v/>
      </c>
      <c r="AK200" t="str">
        <f>IF(AND(F200="Vocation",NOT(ISBLANK(E200))),VLOOKUP(E200,Vocation!A$1:B$8,2,FALSE),"")</f>
        <v/>
      </c>
      <c r="AL200" t="str">
        <f>IF(AND(F200="Race",NOT(ISBLANK(E200))),VLOOKUP(E200,Race!A$1:B$9,2,),"")</f>
        <v/>
      </c>
      <c r="AM200" t="str">
        <f t="shared" si="156"/>
        <v xml:space="preserve">  0</v>
      </c>
      <c r="AN200" t="str">
        <f t="shared" si="157"/>
        <v xml:space="preserve">["SUBTYPE"] =   0; </v>
      </c>
      <c r="AO200" t="str">
        <f>IF(NOT(ISBLANK(G200)),VLOOKUP(G200,Type!D$2:E$6,2,FALSE),"")</f>
        <v/>
      </c>
      <c r="AP200" t="str">
        <f t="shared" si="158"/>
        <v xml:space="preserve">            </v>
      </c>
      <c r="AQ200" t="str">
        <f t="shared" si="159"/>
        <v xml:space="preserve">                      </v>
      </c>
      <c r="AR200" t="str">
        <f t="shared" si="160"/>
        <v/>
      </c>
      <c r="AS200" t="str">
        <f t="shared" si="161"/>
        <v>0</v>
      </c>
      <c r="AT200" t="str">
        <f t="shared" si="162"/>
        <v xml:space="preserve">["VXP"] =    0; </v>
      </c>
      <c r="AU200" t="str">
        <f t="shared" si="163"/>
        <v>0</v>
      </c>
      <c r="AV200" t="str">
        <f t="shared" si="164"/>
        <v xml:space="preserve">["LP"] =  0; </v>
      </c>
      <c r="AW200" t="str">
        <f t="shared" si="165"/>
        <v>0</v>
      </c>
      <c r="AX200" t="str">
        <f t="shared" si="166"/>
        <v xml:space="preserve">["REP"] =     0; </v>
      </c>
      <c r="AY200">
        <f>IF(LEN(P200)&gt;0,VLOOKUP(P200,Faction!A$2:B$77,2,FALSE),1)</f>
        <v>1</v>
      </c>
      <c r="AZ200" t="str">
        <f t="shared" si="167"/>
        <v xml:space="preserve">["FACTION"] =  1; </v>
      </c>
      <c r="BA200" t="str">
        <f t="shared" si="168"/>
        <v xml:space="preserve">["TIER"] = 0; </v>
      </c>
      <c r="BB200" t="str">
        <f t="shared" si="169"/>
        <v xml:space="preserve">["MIN_LVL"] =  "20"; </v>
      </c>
      <c r="BC200" t="str">
        <f t="shared" si="170"/>
        <v xml:space="preserve">                  </v>
      </c>
      <c r="BD200" t="str">
        <f t="shared" si="171"/>
        <v xml:space="preserve">["NAME"] = { ["EN"] = "Bringer of Good Cheer"; }; </v>
      </c>
      <c r="BE200" t="str">
        <f t="shared" si="172"/>
        <v xml:space="preserve">["LORE"] = { ["EN"] = "Complete 'A Mission to Bring Good Cheer'."; }; </v>
      </c>
      <c r="BF200" t="str">
        <f t="shared" si="173"/>
        <v xml:space="preserve">["SUMMARY"] = { ["EN"] = "Complete 'A Mission to Bring Good Cheer' 40 times."; }; </v>
      </c>
      <c r="BG200" t="str">
        <f t="shared" si="174"/>
        <v/>
      </c>
      <c r="BH200" t="str">
        <f t="shared" si="175"/>
        <v/>
      </c>
      <c r="BI200" t="str">
        <f t="shared" si="176"/>
        <v/>
      </c>
      <c r="BJ200" t="str">
        <f t="shared" si="177"/>
        <v>};</v>
      </c>
    </row>
    <row r="201" spans="1:62" x14ac:dyDescent="0.25">
      <c r="C201" s="3" t="s">
        <v>2768</v>
      </c>
      <c r="D201" s="2" t="s">
        <v>812</v>
      </c>
      <c r="S201" s="4">
        <v>1</v>
      </c>
      <c r="V201">
        <v>141</v>
      </c>
      <c r="X201" t="str">
        <f t="shared" si="186"/>
        <v>[200] = {["CAT_ID"] = 141; }; -- - Boss from the Vaults: Storvâgûn -</v>
      </c>
      <c r="Y201" s="1" t="str">
        <f t="shared" si="185"/>
        <v>[200] = {                                           ["TYPE"] = 14;                       ["SUBTYPE"] =   0;                                   ["VXP"] =    0; ["LP"] =  0; ["REP"] =     0; ["FACTION"] =  1; ["TIER"] = 1;                                        ["NAME"] = { ["EN"] = "- Boss from the Vaults: Storvâgûn -"; }; };</v>
      </c>
      <c r="Z201">
        <f t="shared" si="152"/>
        <v>200</v>
      </c>
      <c r="AA201" t="str">
        <f t="shared" si="187"/>
        <v>[200] = {</v>
      </c>
      <c r="AB201" t="str">
        <f t="shared" si="188"/>
        <v xml:space="preserve">                     </v>
      </c>
      <c r="AC201" t="str">
        <f t="shared" si="189"/>
        <v/>
      </c>
      <c r="AD201" t="str">
        <f t="shared" si="190"/>
        <v xml:space="preserve">["CAT_ID"] = 141; </v>
      </c>
      <c r="AE201" t="str">
        <f t="shared" si="191"/>
        <v/>
      </c>
      <c r="AF201" s="1" t="str">
        <f t="shared" si="153"/>
        <v xml:space="preserve">                      </v>
      </c>
      <c r="AG201">
        <f>VLOOKUP(D201,Type!A$2:B$16,2,FALSE)</f>
        <v>14</v>
      </c>
      <c r="AH201" t="str">
        <f t="shared" si="154"/>
        <v xml:space="preserve">["TYPE"] = 14; </v>
      </c>
      <c r="AI201" t="str">
        <f t="shared" si="155"/>
        <v xml:space="preserve">                      </v>
      </c>
      <c r="AJ201" t="str">
        <f>IF(AND(F201="Class",NOT(ISBLANK(E201))),VLOOKUP(E201,Class!A$1:B$12,2,FALSE),"")</f>
        <v/>
      </c>
      <c r="AK201" t="str">
        <f>IF(AND(F201="Vocation",NOT(ISBLANK(E201))),VLOOKUP(E201,Vocation!A$1:B$8,2,FALSE),"")</f>
        <v/>
      </c>
      <c r="AL201" t="str">
        <f>IF(AND(F201="Race",NOT(ISBLANK(E201))),VLOOKUP(E201,Race!A$1:B$9,2,),"")</f>
        <v/>
      </c>
      <c r="AM201" t="str">
        <f t="shared" si="156"/>
        <v xml:space="preserve">  0</v>
      </c>
      <c r="AN201" t="str">
        <f t="shared" si="157"/>
        <v xml:space="preserve">["SUBTYPE"] =   0; </v>
      </c>
      <c r="AO201" t="str">
        <f>IF(NOT(ISBLANK(G201)),VLOOKUP(G201,Type!D$2:E$6,2,FALSE),"")</f>
        <v/>
      </c>
      <c r="AP201" t="str">
        <f t="shared" si="158"/>
        <v xml:space="preserve">            </v>
      </c>
      <c r="AQ201" t="str">
        <f t="shared" si="159"/>
        <v xml:space="preserve">                      </v>
      </c>
      <c r="AR201" t="str">
        <f t="shared" si="160"/>
        <v/>
      </c>
      <c r="AS201" t="str">
        <f t="shared" si="161"/>
        <v>0</v>
      </c>
      <c r="AT201" t="str">
        <f t="shared" si="162"/>
        <v xml:space="preserve">["VXP"] =    0; </v>
      </c>
      <c r="AU201" t="str">
        <f t="shared" si="163"/>
        <v>0</v>
      </c>
      <c r="AV201" t="str">
        <f t="shared" si="164"/>
        <v xml:space="preserve">["LP"] =  0; </v>
      </c>
      <c r="AW201" t="str">
        <f t="shared" si="165"/>
        <v>0</v>
      </c>
      <c r="AX201" t="str">
        <f t="shared" si="166"/>
        <v xml:space="preserve">["REP"] =     0; </v>
      </c>
      <c r="AY201">
        <f>IF(LEN(P201)&gt;0,VLOOKUP(P201,Faction!A$2:B$77,2,FALSE),1)</f>
        <v>1</v>
      </c>
      <c r="AZ201" t="str">
        <f t="shared" si="167"/>
        <v xml:space="preserve">["FACTION"] =  1; </v>
      </c>
      <c r="BA201" t="str">
        <f t="shared" si="168"/>
        <v xml:space="preserve">["TIER"] = 1; </v>
      </c>
      <c r="BB201" t="str">
        <f t="shared" si="169"/>
        <v xml:space="preserve">                     </v>
      </c>
      <c r="BC201" t="str">
        <f t="shared" si="170"/>
        <v xml:space="preserve">                  </v>
      </c>
      <c r="BD201" t="str">
        <f t="shared" si="171"/>
        <v xml:space="preserve">["NAME"] = { ["EN"] = "- Boss from the Vaults: Storvâgûn -"; }; </v>
      </c>
      <c r="BE201" t="str">
        <f t="shared" si="172"/>
        <v/>
      </c>
      <c r="BF201" t="str">
        <f t="shared" si="173"/>
        <v/>
      </c>
      <c r="BG201" t="str">
        <f t="shared" si="174"/>
        <v/>
      </c>
      <c r="BH201" t="str">
        <f t="shared" si="175"/>
        <v/>
      </c>
      <c r="BI201" t="str">
        <f t="shared" si="176"/>
        <v/>
      </c>
      <c r="BJ201" t="str">
        <f t="shared" si="177"/>
        <v>};</v>
      </c>
    </row>
    <row r="202" spans="1:62" x14ac:dyDescent="0.25">
      <c r="A202">
        <v>1879385054</v>
      </c>
      <c r="B202">
        <v>99</v>
      </c>
      <c r="C202" t="s">
        <v>1848</v>
      </c>
      <c r="D202" t="s">
        <v>24</v>
      </c>
      <c r="E202" t="s">
        <v>736</v>
      </c>
      <c r="M202" t="s">
        <v>3529</v>
      </c>
      <c r="Q202" t="s">
        <v>1850</v>
      </c>
      <c r="R202" t="s">
        <v>1849</v>
      </c>
      <c r="S202">
        <v>0</v>
      </c>
      <c r="T202" t="s">
        <v>1691</v>
      </c>
      <c r="X202" t="str">
        <f t="shared" si="186"/>
        <v>[201] = {["ID"] = 1879385054; }; -- Aggravated Avalanches (Yule Festival)</v>
      </c>
      <c r="Y202" s="1" t="str">
        <f t="shared" si="185"/>
        <v>[201] = {["ID"] = 1879385054; ["SAVE_INDEX"] =  99; ["TYPE"] = 12;                       ["SUBTYPE"] =   0;                                   ["VXP"] =    0; ["LP"] =  0; ["REP"] =     0; ["FACTION"] =  1; ["TIER"] = 0; ["MIN_LVL"] = "CAP";                   ["NAME"] = { ["EN"] = "Aggravated Avalanches"; }; ["LORE"] = { ["EN"] = "After spending countless years in the Misty Mountains, Storvâgûn has learned to withstand great avalanches."; }; ["SUMMARY"] = { ["EN"] = "Defeat Storvâgûn without anyone being caught in an avalanche at Tier 2, level cap."; }; ["TITLE"] = { ["EN"] = "the Sure-footed"; }; };</v>
      </c>
      <c r="Z202">
        <f t="shared" si="152"/>
        <v>201</v>
      </c>
      <c r="AA202" t="str">
        <f t="shared" si="187"/>
        <v>[201] = {</v>
      </c>
      <c r="AB202" t="str">
        <f t="shared" si="188"/>
        <v xml:space="preserve">["ID"] = 1879385054; </v>
      </c>
      <c r="AC202" t="str">
        <f t="shared" si="189"/>
        <v xml:space="preserve">["ID"] = 1879385054; </v>
      </c>
      <c r="AD202" t="str">
        <f t="shared" si="190"/>
        <v/>
      </c>
      <c r="AE202" t="str">
        <f t="shared" si="191"/>
        <v xml:space="preserve"> (Yule Festival)</v>
      </c>
      <c r="AF202" s="1" t="str">
        <f t="shared" si="153"/>
        <v xml:space="preserve">["SAVE_INDEX"] =  99; </v>
      </c>
      <c r="AG202">
        <f>VLOOKUP(D202,Type!A$2:B$16,2,FALSE)</f>
        <v>12</v>
      </c>
      <c r="AH202" t="str">
        <f t="shared" si="154"/>
        <v xml:space="preserve">["TYPE"] = 12; </v>
      </c>
      <c r="AI202" t="str">
        <f t="shared" si="155"/>
        <v xml:space="preserve">                      </v>
      </c>
      <c r="AJ202" t="str">
        <f>IF(AND(F202="Class",NOT(ISBLANK(E202))),VLOOKUP(E202,Class!A$1:B$12,2,FALSE),"")</f>
        <v/>
      </c>
      <c r="AK202" t="str">
        <f>IF(AND(F202="Vocation",NOT(ISBLANK(E202))),VLOOKUP(E202,Vocation!A$1:B$8,2,FALSE),"")</f>
        <v/>
      </c>
      <c r="AL202" t="str">
        <f>IF(AND(F202="Race",NOT(ISBLANK(E202))),VLOOKUP(E202,Race!A$1:B$9,2,),"")</f>
        <v/>
      </c>
      <c r="AM202" t="str">
        <f t="shared" si="156"/>
        <v xml:space="preserve">  0</v>
      </c>
      <c r="AN202" t="str">
        <f t="shared" si="157"/>
        <v xml:space="preserve">["SUBTYPE"] =   0; </v>
      </c>
      <c r="AO202" t="str">
        <f>IF(NOT(ISBLANK(G202)),VLOOKUP(G202,Type!D$2:E$6,2,FALSE),"")</f>
        <v/>
      </c>
      <c r="AP202" t="str">
        <f t="shared" si="158"/>
        <v xml:space="preserve">            </v>
      </c>
      <c r="AQ202" t="str">
        <f t="shared" si="159"/>
        <v xml:space="preserve">                      </v>
      </c>
      <c r="AR202" t="str">
        <f t="shared" si="160"/>
        <v/>
      </c>
      <c r="AS202" t="str">
        <f t="shared" si="161"/>
        <v>0</v>
      </c>
      <c r="AT202" t="str">
        <f t="shared" si="162"/>
        <v xml:space="preserve">["VXP"] =    0; </v>
      </c>
      <c r="AU202" t="str">
        <f t="shared" si="163"/>
        <v>0</v>
      </c>
      <c r="AV202" t="str">
        <f t="shared" si="164"/>
        <v xml:space="preserve">["LP"] =  0; </v>
      </c>
      <c r="AW202" t="str">
        <f t="shared" si="165"/>
        <v>0</v>
      </c>
      <c r="AX202" t="str">
        <f t="shared" si="166"/>
        <v xml:space="preserve">["REP"] =     0; </v>
      </c>
      <c r="AY202">
        <f>IF(LEN(P202)&gt;0,VLOOKUP(P202,Faction!A$2:B$77,2,FALSE),1)</f>
        <v>1</v>
      </c>
      <c r="AZ202" t="str">
        <f t="shared" si="167"/>
        <v xml:space="preserve">["FACTION"] =  1; </v>
      </c>
      <c r="BA202" t="str">
        <f t="shared" si="168"/>
        <v xml:space="preserve">["TIER"] = 0; </v>
      </c>
      <c r="BB202" t="str">
        <f t="shared" si="169"/>
        <v xml:space="preserve">["MIN_LVL"] = "CAP"; </v>
      </c>
      <c r="BC202" t="str">
        <f t="shared" si="170"/>
        <v xml:space="preserve">                  </v>
      </c>
      <c r="BD202" t="str">
        <f t="shared" si="171"/>
        <v xml:space="preserve">["NAME"] = { ["EN"] = "Aggravated Avalanches"; }; </v>
      </c>
      <c r="BE202" t="str">
        <f t="shared" si="172"/>
        <v xml:space="preserve">["LORE"] = { ["EN"] = "After spending countless years in the Misty Mountains, Storvâgûn has learned to withstand great avalanches."; }; </v>
      </c>
      <c r="BF202" t="str">
        <f t="shared" si="173"/>
        <v xml:space="preserve">["SUMMARY"] = { ["EN"] = "Defeat Storvâgûn without anyone being caught in an avalanche at Tier 2, level cap."; }; </v>
      </c>
      <c r="BG202" t="str">
        <f t="shared" si="174"/>
        <v xml:space="preserve">["TITLE"] = { ["EN"] = "the Sure-footed"; }; </v>
      </c>
      <c r="BH202" t="str">
        <f t="shared" si="175"/>
        <v/>
      </c>
      <c r="BI202" t="str">
        <f t="shared" si="176"/>
        <v/>
      </c>
      <c r="BJ202" t="str">
        <f t="shared" si="177"/>
        <v>};</v>
      </c>
    </row>
    <row r="203" spans="1:62" x14ac:dyDescent="0.25">
      <c r="C203" s="3" t="s">
        <v>2766</v>
      </c>
      <c r="D203" s="2" t="s">
        <v>812</v>
      </c>
      <c r="S203">
        <v>1</v>
      </c>
      <c r="V203">
        <v>142</v>
      </c>
      <c r="X203" t="str">
        <f t="shared" si="186"/>
        <v>[202] = {["CAT_ID"] = 142; }; -- - The Battle at Frostbluff -</v>
      </c>
      <c r="Y203" s="1" t="str">
        <f t="shared" si="185"/>
        <v>[202] = {                                           ["TYPE"] = 14;                       ["SUBTYPE"] =   0;                                   ["VXP"] =    0; ["LP"] =  0; ["REP"] =     0; ["FACTION"] =  1; ["TIER"] = 1;                                        ["NAME"] = { ["EN"] = "- The Battle at Frostbluff -"; }; };</v>
      </c>
      <c r="Z203">
        <f t="shared" si="152"/>
        <v>202</v>
      </c>
      <c r="AA203" t="str">
        <f t="shared" si="187"/>
        <v>[202] = {</v>
      </c>
      <c r="AB203" t="str">
        <f t="shared" si="188"/>
        <v xml:space="preserve">                     </v>
      </c>
      <c r="AC203" t="str">
        <f t="shared" si="189"/>
        <v/>
      </c>
      <c r="AD203" t="str">
        <f t="shared" si="190"/>
        <v xml:space="preserve">["CAT_ID"] = 142; </v>
      </c>
      <c r="AE203" t="str">
        <f t="shared" si="191"/>
        <v/>
      </c>
      <c r="AF203" s="1" t="str">
        <f t="shared" si="153"/>
        <v xml:space="preserve">                      </v>
      </c>
      <c r="AG203">
        <f>VLOOKUP(D203,Type!A$2:B$16,2,FALSE)</f>
        <v>14</v>
      </c>
      <c r="AH203" t="str">
        <f t="shared" si="154"/>
        <v xml:space="preserve">["TYPE"] = 14; </v>
      </c>
      <c r="AI203" t="str">
        <f t="shared" si="155"/>
        <v xml:space="preserve">                      </v>
      </c>
      <c r="AJ203" t="str">
        <f>IF(AND(F203="Class",NOT(ISBLANK(E203))),VLOOKUP(E203,Class!A$1:B$12,2,FALSE),"")</f>
        <v/>
      </c>
      <c r="AK203" t="str">
        <f>IF(AND(F203="Vocation",NOT(ISBLANK(E203))),VLOOKUP(E203,Vocation!A$1:B$8,2,FALSE),"")</f>
        <v/>
      </c>
      <c r="AL203" t="str">
        <f>IF(AND(F203="Race",NOT(ISBLANK(E203))),VLOOKUP(E203,Race!A$1:B$9,2,),"")</f>
        <v/>
      </c>
      <c r="AM203" t="str">
        <f t="shared" si="156"/>
        <v xml:space="preserve">  0</v>
      </c>
      <c r="AN203" t="str">
        <f t="shared" si="157"/>
        <v xml:space="preserve">["SUBTYPE"] =   0; </v>
      </c>
      <c r="AO203" t="str">
        <f>IF(NOT(ISBLANK(G203)),VLOOKUP(G203,Type!D$2:E$6,2,FALSE),"")</f>
        <v/>
      </c>
      <c r="AP203" t="str">
        <f t="shared" si="158"/>
        <v xml:space="preserve">            </v>
      </c>
      <c r="AQ203" t="str">
        <f t="shared" si="159"/>
        <v xml:space="preserve">                      </v>
      </c>
      <c r="AR203" t="str">
        <f t="shared" si="160"/>
        <v/>
      </c>
      <c r="AS203" t="str">
        <f t="shared" si="161"/>
        <v>0</v>
      </c>
      <c r="AT203" t="str">
        <f t="shared" si="162"/>
        <v xml:space="preserve">["VXP"] =    0; </v>
      </c>
      <c r="AU203" t="str">
        <f t="shared" si="163"/>
        <v>0</v>
      </c>
      <c r="AV203" t="str">
        <f t="shared" si="164"/>
        <v xml:space="preserve">["LP"] =  0; </v>
      </c>
      <c r="AW203" t="str">
        <f t="shared" si="165"/>
        <v>0</v>
      </c>
      <c r="AX203" t="str">
        <f t="shared" si="166"/>
        <v xml:space="preserve">["REP"] =     0; </v>
      </c>
      <c r="AY203">
        <f>IF(LEN(P203)&gt;0,VLOOKUP(P203,Faction!A$2:B$77,2,FALSE),1)</f>
        <v>1</v>
      </c>
      <c r="AZ203" t="str">
        <f t="shared" si="167"/>
        <v xml:space="preserve">["FACTION"] =  1; </v>
      </c>
      <c r="BA203" t="str">
        <f t="shared" si="168"/>
        <v xml:space="preserve">["TIER"] = 1; </v>
      </c>
      <c r="BB203" t="str">
        <f t="shared" si="169"/>
        <v xml:space="preserve">                     </v>
      </c>
      <c r="BC203" t="str">
        <f t="shared" si="170"/>
        <v xml:space="preserve">                  </v>
      </c>
      <c r="BD203" t="str">
        <f t="shared" si="171"/>
        <v xml:space="preserve">["NAME"] = { ["EN"] = "- The Battle at Frostbluff -"; }; </v>
      </c>
      <c r="BE203" t="str">
        <f t="shared" si="172"/>
        <v/>
      </c>
      <c r="BF203" t="str">
        <f t="shared" si="173"/>
        <v/>
      </c>
      <c r="BG203" t="str">
        <f t="shared" si="174"/>
        <v/>
      </c>
      <c r="BH203" t="str">
        <f t="shared" si="175"/>
        <v/>
      </c>
      <c r="BI203" t="str">
        <f t="shared" si="176"/>
        <v/>
      </c>
      <c r="BJ203" t="str">
        <f t="shared" si="177"/>
        <v>};</v>
      </c>
    </row>
    <row r="204" spans="1:62" x14ac:dyDescent="0.25">
      <c r="A204">
        <v>1879382901</v>
      </c>
      <c r="B204">
        <v>295</v>
      </c>
      <c r="C204" t="s">
        <v>2657</v>
      </c>
      <c r="D204" t="s">
        <v>24</v>
      </c>
      <c r="E204" t="s">
        <v>736</v>
      </c>
      <c r="M204" t="s">
        <v>2659</v>
      </c>
      <c r="Q204" t="s">
        <v>2661</v>
      </c>
      <c r="R204" t="s">
        <v>2660</v>
      </c>
      <c r="S204">
        <v>0</v>
      </c>
      <c r="T204" t="s">
        <v>1691</v>
      </c>
      <c r="X204" t="str">
        <f t="shared" si="186"/>
        <v>[203] = {["ID"] = 1879382901; }; -- Challenge: The Battle at Frostbluff -- Small Fellowship (Yule Festival)</v>
      </c>
      <c r="Y204" s="1" t="str">
        <f t="shared" si="185"/>
        <v>[203] = {["ID"] = 1879382901; ["SAVE_INDEX"] = 295; ["TYPE"] = 12;                       ["SUBTYPE"] =   0;                                   ["VXP"] =    0; ["LP"] =  0; ["REP"] =     0; ["FACTION"] =  1; ["TIER"] = 0; ["MIN_LVL"] = "CAP";                   ["NAME"] = { ["EN"] = "Challenge: The Battle at Frostbluff -- Small Fellowship"; }; ["LORE"] = { ["EN"] = "A dreadful cold has come down from the mountains!"; }; ["SUMMARY"] = { ["EN"] = "Complete -- Challenge: The Flame Shall Burn -- Small Fellowship"; }; ["TITLE"] = { ["EN"] = "Squire of Cluckland"; }; };</v>
      </c>
      <c r="Z204">
        <f t="shared" si="152"/>
        <v>203</v>
      </c>
      <c r="AA204" t="str">
        <f t="shared" si="187"/>
        <v>[203] = {</v>
      </c>
      <c r="AB204" t="str">
        <f t="shared" si="188"/>
        <v xml:space="preserve">["ID"] = 1879382901; </v>
      </c>
      <c r="AC204" t="str">
        <f t="shared" si="189"/>
        <v xml:space="preserve">["ID"] = 1879382901; </v>
      </c>
      <c r="AD204" t="str">
        <f t="shared" si="190"/>
        <v/>
      </c>
      <c r="AE204" t="str">
        <f t="shared" si="191"/>
        <v xml:space="preserve"> (Yule Festival)</v>
      </c>
      <c r="AF204" s="1" t="str">
        <f t="shared" ref="AF204:AF267" si="192">IF(LEN(B204)&gt;0,CONCATENATE("[""SAVE_INDEX""] = ",REPT(" ",3-LEN(B204)),B204,"; "),"                      ")</f>
        <v xml:space="preserve">["SAVE_INDEX"] = 295; </v>
      </c>
      <c r="AG204">
        <f>VLOOKUP(D204,Type!A$2:B$16,2,FALSE)</f>
        <v>12</v>
      </c>
      <c r="AH204" t="str">
        <f t="shared" ref="AH204:AH267" si="193">CONCATENATE("[""TYPE""] = ",REPT(" ",2-LEN(AG204)),AG204,"; ")</f>
        <v xml:space="preserve">["TYPE"] = 12; </v>
      </c>
      <c r="AI204" t="str">
        <f t="shared" ref="AI204:AI267" si="194">IF(LEN(F204)&gt;0,CONCATENATE("[""CRV""] = ","""",F204,"""; ",REPT(" ",8-LEN(F204))),REPT(" ",22))</f>
        <v xml:space="preserve">                      </v>
      </c>
      <c r="AJ204" t="str">
        <f>IF(AND(F204="Class",NOT(ISBLANK(E204))),VLOOKUP(E204,Class!A$1:B$12,2,FALSE),"")</f>
        <v/>
      </c>
      <c r="AK204" t="str">
        <f>IF(AND(F204="Vocation",NOT(ISBLANK(E204))),VLOOKUP(E204,Vocation!A$1:B$8,2,FALSE),"")</f>
        <v/>
      </c>
      <c r="AL204" t="str">
        <f>IF(AND(F204="Race",NOT(ISBLANK(E204))),VLOOKUP(E204,Race!A$1:B$9,2,),"")</f>
        <v/>
      </c>
      <c r="AM204" t="str">
        <f t="shared" ref="AM204:AM267" si="195">IF(
  LEN(AJ204)=0,
  IF(
    LEN(AK204)=0,
    IF(
      LEN(AL204)=0,
      "  0",
      CONCATENATE(REPT(" ",3-LEN(AL204)),AL204)
    ),
    CONCATENATE(REPT(" ",3-LEN(AK204)),AK204)
  ),
  CONCATENATE(REPT(" ",3-LEN(AJ204)),AJ204)
)</f>
        <v xml:space="preserve">  0</v>
      </c>
      <c r="AN204" t="str">
        <f t="shared" ref="AN204:AN267" si="196">CONCATENATE("[""SUBTYPE""] = ",AM204,"; ")</f>
        <v xml:space="preserve">["SUBTYPE"] =   0; </v>
      </c>
      <c r="AO204" t="str">
        <f>IF(NOT(ISBLANK(G204)),VLOOKUP(G204,Type!D$2:E$6,2,FALSE),"")</f>
        <v/>
      </c>
      <c r="AP204" t="str">
        <f t="shared" ref="AP204:AP267" si="197">IF(NOT(ISBLANK(G204)),CONCATENATE("[""NA""] = ",AO204,"; "),"            ")</f>
        <v xml:space="preserve">            </v>
      </c>
      <c r="AQ204" t="str">
        <f t="shared" ref="AQ204:AQ267" si="198">IF(NOT(ISBLANK(I204)),"[""LEGENDARY""] = true; ","                      ")</f>
        <v xml:space="preserve">                      </v>
      </c>
      <c r="AR204" t="str">
        <f t="shared" ref="AR204:AR267" si="199">IF(LEN(J204)&gt;0,CONCATENATE("[""MOUNT""] = """,J204,"""; "),"")</f>
        <v/>
      </c>
      <c r="AS204" t="str">
        <f t="shared" ref="AS204:AS267" si="200">TEXT(L204,0)</f>
        <v>0</v>
      </c>
      <c r="AT204" t="str">
        <f t="shared" ref="AT204:AT267" si="201">CONCATENATE("[""VXP""] = ",REPT(" ",4-LEN(AS204)),TEXT(AS204,"0"),"; ")</f>
        <v xml:space="preserve">["VXP"] =    0; </v>
      </c>
      <c r="AU204" t="str">
        <f t="shared" ref="AU204:AU267" si="202">TEXT(N204,0)</f>
        <v>0</v>
      </c>
      <c r="AV204" t="str">
        <f t="shared" ref="AV204:AV267" si="203">CONCATENATE("[""LP""] = ",REPT(" ",2-LEN(AU204)),TEXT(AU204,"0"),"; ")</f>
        <v xml:space="preserve">["LP"] =  0; </v>
      </c>
      <c r="AW204" t="str">
        <f t="shared" ref="AW204:AW267" si="204">TEXT(O204,0)</f>
        <v>0</v>
      </c>
      <c r="AX204" t="str">
        <f t="shared" ref="AX204:AX267" si="205">CONCATENATE("[""REP""] = ",REPT(" ",5-LEN(AW204)),TEXT(AW204,"0"),"; ")</f>
        <v xml:space="preserve">["REP"] =     0; </v>
      </c>
      <c r="AY204">
        <f>IF(LEN(P204)&gt;0,VLOOKUP(P204,Faction!A$2:B$77,2,FALSE),1)</f>
        <v>1</v>
      </c>
      <c r="AZ204" t="str">
        <f t="shared" ref="AZ204:AZ267" si="206">CONCATENATE("[""FACTION""] = ",REPT(" ",2-LEN(AY204)),TEXT(AY204,"0"),"; ")</f>
        <v xml:space="preserve">["FACTION"] =  1; </v>
      </c>
      <c r="BA204" t="str">
        <f t="shared" ref="BA204:BA267" si="207">CONCATENATE("[""TIER""] = ",TEXT(S204,"0"),"; ")</f>
        <v xml:space="preserve">["TIER"] = 0; </v>
      </c>
      <c r="BB204" t="str">
        <f t="shared" ref="BB204:BB267" si="208">IF(LEN(T204)&gt;0,CONCATENATE("[""MIN_LVL""] = ",REPT(" ",3-LEN(T204)),"""",T204,"""; "),"                     ")</f>
        <v xml:space="preserve">["MIN_LVL"] = "CAP"; </v>
      </c>
      <c r="BC204" t="str">
        <f t="shared" ref="BC204:BC267" si="209">IF(LEN(U204)&gt;0,CONCATENATE("[""MAX_LVL""] = ",REPT(" ",2-LEN(U204)),U204,"; "),"                  ")</f>
        <v xml:space="preserve">                  </v>
      </c>
      <c r="BD204" t="str">
        <f t="shared" ref="BD204:BD267" si="210">CONCATENATE("[""NAME""] = { [""EN""] = """,C204,"""; }; ")</f>
        <v xml:space="preserve">["NAME"] = { ["EN"] = "Challenge: The Battle at Frostbluff -- Small Fellowship"; }; </v>
      </c>
      <c r="BE204" t="str">
        <f t="shared" ref="BE204:BE267" si="211">IF(LEN(R204)&gt;0,CONCATENATE("[""LORE""] = { [""EN""] = """,R204,"""; }; "),"")</f>
        <v xml:space="preserve">["LORE"] = { ["EN"] = "A dreadful cold has come down from the mountains!"; }; </v>
      </c>
      <c r="BF204" t="str">
        <f t="shared" ref="BF204:BF267" si="212">IF(LEN(Q204)&gt;0,CONCATENATE("[""SUMMARY""] = { [""EN""] = """,Q204,"""; }; "),"")</f>
        <v xml:space="preserve">["SUMMARY"] = { ["EN"] = "Complete -- Challenge: The Flame Shall Burn -- Small Fellowship"; }; </v>
      </c>
      <c r="BG204" t="str">
        <f t="shared" ref="BG204:BG267" si="213">IF(LEN(M204)&gt;0,CONCATENATE("[""TITLE""] = { [""EN""] = """,M204,"""; }; "),"")</f>
        <v xml:space="preserve">["TITLE"] = { ["EN"] = "Squire of Cluckland"; }; </v>
      </c>
      <c r="BH204" t="str">
        <f t="shared" ref="BH204:BH267" si="214">IF(LEN(H204)&gt;0,CONCATENATE("[""NOTE""] = { [""EN""] = """,H204,"""; }; "),"")</f>
        <v/>
      </c>
      <c r="BI204" t="str">
        <f t="shared" ref="BI204:BI267" si="215">IF(LEN(K204)&gt;0,CONCATENATE("[""PAIRED""] = { ",K204, " }; "),"")</f>
        <v/>
      </c>
      <c r="BJ204" t="str">
        <f t="shared" si="177"/>
        <v>};</v>
      </c>
    </row>
    <row r="205" spans="1:62" x14ac:dyDescent="0.25">
      <c r="A205">
        <v>1879382897</v>
      </c>
      <c r="B205">
        <v>296</v>
      </c>
      <c r="C205" t="s">
        <v>2658</v>
      </c>
      <c r="D205" t="s">
        <v>24</v>
      </c>
      <c r="E205" t="s">
        <v>736</v>
      </c>
      <c r="M205" t="s">
        <v>2663</v>
      </c>
      <c r="Q205" t="s">
        <v>2662</v>
      </c>
      <c r="R205" t="s">
        <v>2660</v>
      </c>
      <c r="S205">
        <v>0</v>
      </c>
      <c r="T205" t="s">
        <v>1691</v>
      </c>
      <c r="X205" t="str">
        <f t="shared" si="186"/>
        <v>[204] = {["ID"] = 1879382897; }; -- Challenge: The Battle at Frostbluff -- Fellowship (Yule Festival)</v>
      </c>
      <c r="Y205" s="1" t="str">
        <f t="shared" si="185"/>
        <v>[204] = {["ID"] = 1879382897; ["SAVE_INDEX"] = 296; ["TYPE"] = 12;                       ["SUBTYPE"] =   0;                                   ["VXP"] =    0; ["LP"] =  0; ["REP"] =     0; ["FACTION"] =  1; ["TIER"] = 0; ["MIN_LVL"] = "CAP";                   ["NAME"] = { ["EN"] = "Challenge: The Battle at Frostbluff -- Fellowship"; }; ["LORE"] = { ["EN"] = "A dreadful cold has come down from the mountains!"; }; ["SUMMARY"] = { ["EN"] = "Complete -- Challenge: The Flame Shall Burn -- Fellowship"; }; ["TITLE"] = { ["EN"] = "The Frostbluff King"; }; };</v>
      </c>
      <c r="Z205">
        <f t="shared" ref="Z205:Z268" si="216">ROW()-1</f>
        <v>204</v>
      </c>
      <c r="AA205" t="str">
        <f t="shared" si="187"/>
        <v>[204] = {</v>
      </c>
      <c r="AB205" t="str">
        <f t="shared" si="188"/>
        <v xml:space="preserve">["ID"] = 1879382897; </v>
      </c>
      <c r="AC205" t="str">
        <f t="shared" si="189"/>
        <v xml:space="preserve">["ID"] = 1879382897; </v>
      </c>
      <c r="AD205" t="str">
        <f t="shared" si="190"/>
        <v/>
      </c>
      <c r="AE205" t="str">
        <f t="shared" si="191"/>
        <v xml:space="preserve"> (Yule Festival)</v>
      </c>
      <c r="AF205" s="1" t="str">
        <f t="shared" si="192"/>
        <v xml:space="preserve">["SAVE_INDEX"] = 296; </v>
      </c>
      <c r="AG205">
        <f>VLOOKUP(D205,Type!A$2:B$16,2,FALSE)</f>
        <v>12</v>
      </c>
      <c r="AH205" t="str">
        <f t="shared" si="193"/>
        <v xml:space="preserve">["TYPE"] = 12; </v>
      </c>
      <c r="AI205" t="str">
        <f t="shared" si="194"/>
        <v xml:space="preserve">                      </v>
      </c>
      <c r="AJ205" t="str">
        <f>IF(AND(F205="Class",NOT(ISBLANK(E205))),VLOOKUP(E205,Class!A$1:B$12,2,FALSE),"")</f>
        <v/>
      </c>
      <c r="AK205" t="str">
        <f>IF(AND(F205="Vocation",NOT(ISBLANK(E205))),VLOOKUP(E205,Vocation!A$1:B$8,2,FALSE),"")</f>
        <v/>
      </c>
      <c r="AL205" t="str">
        <f>IF(AND(F205="Race",NOT(ISBLANK(E205))),VLOOKUP(E205,Race!A$1:B$9,2,),"")</f>
        <v/>
      </c>
      <c r="AM205" t="str">
        <f t="shared" si="195"/>
        <v xml:space="preserve">  0</v>
      </c>
      <c r="AN205" t="str">
        <f t="shared" si="196"/>
        <v xml:space="preserve">["SUBTYPE"] =   0; </v>
      </c>
      <c r="AO205" t="str">
        <f>IF(NOT(ISBLANK(G205)),VLOOKUP(G205,Type!D$2:E$6,2,FALSE),"")</f>
        <v/>
      </c>
      <c r="AP205" t="str">
        <f t="shared" si="197"/>
        <v xml:space="preserve">            </v>
      </c>
      <c r="AQ205" t="str">
        <f t="shared" si="198"/>
        <v xml:space="preserve">                      </v>
      </c>
      <c r="AR205" t="str">
        <f t="shared" si="199"/>
        <v/>
      </c>
      <c r="AS205" t="str">
        <f t="shared" si="200"/>
        <v>0</v>
      </c>
      <c r="AT205" t="str">
        <f t="shared" si="201"/>
        <v xml:space="preserve">["VXP"] =    0; </v>
      </c>
      <c r="AU205" t="str">
        <f t="shared" si="202"/>
        <v>0</v>
      </c>
      <c r="AV205" t="str">
        <f t="shared" si="203"/>
        <v xml:space="preserve">["LP"] =  0; </v>
      </c>
      <c r="AW205" t="str">
        <f t="shared" si="204"/>
        <v>0</v>
      </c>
      <c r="AX205" t="str">
        <f t="shared" si="205"/>
        <v xml:space="preserve">["REP"] =     0; </v>
      </c>
      <c r="AY205">
        <f>IF(LEN(P205)&gt;0,VLOOKUP(P205,Faction!A$2:B$77,2,FALSE),1)</f>
        <v>1</v>
      </c>
      <c r="AZ205" t="str">
        <f t="shared" si="206"/>
        <v xml:space="preserve">["FACTION"] =  1; </v>
      </c>
      <c r="BA205" t="str">
        <f t="shared" si="207"/>
        <v xml:space="preserve">["TIER"] = 0; </v>
      </c>
      <c r="BB205" t="str">
        <f t="shared" si="208"/>
        <v xml:space="preserve">["MIN_LVL"] = "CAP"; </v>
      </c>
      <c r="BC205" t="str">
        <f t="shared" si="209"/>
        <v xml:space="preserve">                  </v>
      </c>
      <c r="BD205" t="str">
        <f t="shared" si="210"/>
        <v xml:space="preserve">["NAME"] = { ["EN"] = "Challenge: The Battle at Frostbluff -- Fellowship"; }; </v>
      </c>
      <c r="BE205" t="str">
        <f t="shared" si="211"/>
        <v xml:space="preserve">["LORE"] = { ["EN"] = "A dreadful cold has come down from the mountains!"; }; </v>
      </c>
      <c r="BF205" t="str">
        <f t="shared" si="212"/>
        <v xml:space="preserve">["SUMMARY"] = { ["EN"] = "Complete -- Challenge: The Flame Shall Burn -- Fellowship"; }; </v>
      </c>
      <c r="BG205" t="str">
        <f t="shared" si="213"/>
        <v xml:space="preserve">["TITLE"] = { ["EN"] = "The Frostbluff King"; }; </v>
      </c>
      <c r="BH205" t="str">
        <f t="shared" si="214"/>
        <v/>
      </c>
      <c r="BI205" t="str">
        <f t="shared" si="215"/>
        <v/>
      </c>
      <c r="BJ205" t="str">
        <f t="shared" si="177"/>
        <v>};</v>
      </c>
    </row>
    <row r="206" spans="1:62" x14ac:dyDescent="0.25">
      <c r="C206" s="2" t="s">
        <v>2651</v>
      </c>
      <c r="D206" s="2" t="s">
        <v>812</v>
      </c>
      <c r="S206">
        <v>0</v>
      </c>
      <c r="V206">
        <v>143</v>
      </c>
      <c r="X206" t="str">
        <f t="shared" si="186"/>
        <v>[205] = {["CAT_ID"] = 143; }; -- Ill Omens</v>
      </c>
      <c r="Y206" s="1" t="str">
        <f t="shared" si="185"/>
        <v>[205] = {                                           ["TYPE"] = 14;                       ["SUBTYPE"] =   0;                                   ["VXP"] =    0; ["LP"] =  0; ["REP"] =     0; ["FACTION"] =  1; ["TIER"] = 0;                                        ["NAME"] = { ["EN"] = "Ill Omens"; }; };</v>
      </c>
      <c r="Z206">
        <f t="shared" si="216"/>
        <v>205</v>
      </c>
      <c r="AA206" t="str">
        <f t="shared" si="187"/>
        <v>[205] = {</v>
      </c>
      <c r="AB206" t="str">
        <f t="shared" si="188"/>
        <v xml:space="preserve">                     </v>
      </c>
      <c r="AC206" t="str">
        <f t="shared" si="189"/>
        <v/>
      </c>
      <c r="AD206" t="str">
        <f t="shared" si="190"/>
        <v xml:space="preserve">["CAT_ID"] = 143; </v>
      </c>
      <c r="AE206" t="str">
        <f t="shared" si="191"/>
        <v/>
      </c>
      <c r="AF206" s="1" t="str">
        <f t="shared" si="192"/>
        <v xml:space="preserve">                      </v>
      </c>
      <c r="AG206">
        <f>VLOOKUP(D206,Type!A$2:B$16,2,FALSE)</f>
        <v>14</v>
      </c>
      <c r="AH206" t="str">
        <f t="shared" si="193"/>
        <v xml:space="preserve">["TYPE"] = 14; </v>
      </c>
      <c r="AI206" t="str">
        <f t="shared" si="194"/>
        <v xml:space="preserve">                      </v>
      </c>
      <c r="AJ206" t="str">
        <f>IF(AND(F206="Class",NOT(ISBLANK(E206))),VLOOKUP(E206,Class!A$1:B$12,2,FALSE),"")</f>
        <v/>
      </c>
      <c r="AK206" t="str">
        <f>IF(AND(F206="Vocation",NOT(ISBLANK(E206))),VLOOKUP(E206,Vocation!A$1:B$8,2,FALSE),"")</f>
        <v/>
      </c>
      <c r="AL206" t="str">
        <f>IF(AND(F206="Race",NOT(ISBLANK(E206))),VLOOKUP(E206,Race!A$1:B$9,2,),"")</f>
        <v/>
      </c>
      <c r="AM206" t="str">
        <f t="shared" si="195"/>
        <v xml:space="preserve">  0</v>
      </c>
      <c r="AN206" t="str">
        <f t="shared" si="196"/>
        <v xml:space="preserve">["SUBTYPE"] =   0; </v>
      </c>
      <c r="AO206" t="str">
        <f>IF(NOT(ISBLANK(G206)),VLOOKUP(G206,Type!D$2:E$6,2,FALSE),"")</f>
        <v/>
      </c>
      <c r="AP206" t="str">
        <f t="shared" si="197"/>
        <v xml:space="preserve">            </v>
      </c>
      <c r="AQ206" t="str">
        <f t="shared" si="198"/>
        <v xml:space="preserve">                      </v>
      </c>
      <c r="AR206" t="str">
        <f t="shared" si="199"/>
        <v/>
      </c>
      <c r="AS206" t="str">
        <f t="shared" si="200"/>
        <v>0</v>
      </c>
      <c r="AT206" t="str">
        <f t="shared" si="201"/>
        <v xml:space="preserve">["VXP"] =    0; </v>
      </c>
      <c r="AU206" t="str">
        <f t="shared" si="202"/>
        <v>0</v>
      </c>
      <c r="AV206" t="str">
        <f t="shared" si="203"/>
        <v xml:space="preserve">["LP"] =  0; </v>
      </c>
      <c r="AW206" t="str">
        <f t="shared" si="204"/>
        <v>0</v>
      </c>
      <c r="AX206" t="str">
        <f t="shared" si="205"/>
        <v xml:space="preserve">["REP"] =     0; </v>
      </c>
      <c r="AY206">
        <f>IF(LEN(P206)&gt;0,VLOOKUP(P206,Faction!A$2:B$77,2,FALSE),1)</f>
        <v>1</v>
      </c>
      <c r="AZ206" t="str">
        <f t="shared" si="206"/>
        <v xml:space="preserve">["FACTION"] =  1; </v>
      </c>
      <c r="BA206" t="str">
        <f t="shared" si="207"/>
        <v xml:space="preserve">["TIER"] = 0; </v>
      </c>
      <c r="BB206" t="str">
        <f t="shared" si="208"/>
        <v xml:space="preserve">                     </v>
      </c>
      <c r="BC206" t="str">
        <f t="shared" si="209"/>
        <v xml:space="preserve">                  </v>
      </c>
      <c r="BD206" t="str">
        <f t="shared" si="210"/>
        <v xml:space="preserve">["NAME"] = { ["EN"] = "Ill Omens"; }; </v>
      </c>
      <c r="BE206" t="str">
        <f t="shared" si="211"/>
        <v/>
      </c>
      <c r="BF206" t="str">
        <f t="shared" si="212"/>
        <v/>
      </c>
      <c r="BG206" t="str">
        <f t="shared" si="213"/>
        <v/>
      </c>
      <c r="BH206" t="str">
        <f t="shared" si="214"/>
        <v/>
      </c>
      <c r="BI206" t="str">
        <f t="shared" si="215"/>
        <v/>
      </c>
      <c r="BJ206" t="str">
        <f t="shared" si="177"/>
        <v>};</v>
      </c>
    </row>
    <row r="207" spans="1:62" x14ac:dyDescent="0.25">
      <c r="A207">
        <v>1879404512</v>
      </c>
      <c r="B207">
        <v>240</v>
      </c>
      <c r="C207" t="s">
        <v>2652</v>
      </c>
      <c r="D207" t="s">
        <v>24</v>
      </c>
      <c r="E207" t="s">
        <v>2651</v>
      </c>
      <c r="Q207" t="s">
        <v>2654</v>
      </c>
      <c r="R207" t="s">
        <v>2653</v>
      </c>
      <c r="S207">
        <v>0</v>
      </c>
      <c r="X207" t="str">
        <f t="shared" si="186"/>
        <v>[206] = {["ID"] = 1879404512; }; -- Consume Consumables: Bat Whirl (Ill Omens)</v>
      </c>
      <c r="Y207" s="1" t="str">
        <f t="shared" si="185"/>
        <v>[206] = {["ID"] = 1879404512; ["SAVE_INDEX"] = 240; ["TYPE"] = 12;                       ["SUBTYPE"] =   0;                                   ["VXP"] =    0; ["LP"] =  0; ["REP"] =     0; ["FACTION"] =  1; ["TIER"] = 0;                                        ["NAME"] = { ["EN"] = "Consume Consumables: Bat Whirl"; }; ["LORE"] = { ["EN"] = "Bat Whirl can be purchased during the Ill Omens Skirmish event. You should use Bat Whirl many times to accomplish this deed."; }; ["SUMMARY"] = { ["EN"] = "Use 100 bat whirls"; }; };</v>
      </c>
      <c r="Z207">
        <f t="shared" si="216"/>
        <v>206</v>
      </c>
      <c r="AA207" t="str">
        <f t="shared" si="187"/>
        <v>[206] = {</v>
      </c>
      <c r="AB207" t="str">
        <f t="shared" si="188"/>
        <v xml:space="preserve">["ID"] = 1879404512; </v>
      </c>
      <c r="AC207" t="str">
        <f t="shared" si="189"/>
        <v xml:space="preserve">["ID"] = 1879404512; </v>
      </c>
      <c r="AD207" t="str">
        <f t="shared" si="190"/>
        <v/>
      </c>
      <c r="AE207" t="str">
        <f t="shared" si="191"/>
        <v xml:space="preserve"> (Ill Omens)</v>
      </c>
      <c r="AF207" s="1" t="str">
        <f t="shared" si="192"/>
        <v xml:space="preserve">["SAVE_INDEX"] = 240; </v>
      </c>
      <c r="AG207">
        <f>VLOOKUP(D207,Type!A$2:B$16,2,FALSE)</f>
        <v>12</v>
      </c>
      <c r="AH207" t="str">
        <f t="shared" si="193"/>
        <v xml:space="preserve">["TYPE"] = 12; </v>
      </c>
      <c r="AI207" t="str">
        <f t="shared" si="194"/>
        <v xml:space="preserve">                      </v>
      </c>
      <c r="AJ207" t="str">
        <f>IF(AND(F207="Class",NOT(ISBLANK(E207))),VLOOKUP(E207,Class!A$1:B$12,2,FALSE),"")</f>
        <v/>
      </c>
      <c r="AK207" t="str">
        <f>IF(AND(F207="Vocation",NOT(ISBLANK(E207))),VLOOKUP(E207,Vocation!A$1:B$8,2,FALSE),"")</f>
        <v/>
      </c>
      <c r="AL207" t="str">
        <f>IF(AND(F207="Race",NOT(ISBLANK(E207))),VLOOKUP(E207,Race!A$1:B$9,2,),"")</f>
        <v/>
      </c>
      <c r="AM207" t="str">
        <f t="shared" si="195"/>
        <v xml:space="preserve">  0</v>
      </c>
      <c r="AN207" t="str">
        <f t="shared" si="196"/>
        <v xml:space="preserve">["SUBTYPE"] =   0; </v>
      </c>
      <c r="AO207" t="str">
        <f>IF(NOT(ISBLANK(G207)),VLOOKUP(G207,Type!D$2:E$6,2,FALSE),"")</f>
        <v/>
      </c>
      <c r="AP207" t="str">
        <f t="shared" si="197"/>
        <v xml:space="preserve">            </v>
      </c>
      <c r="AQ207" t="str">
        <f t="shared" si="198"/>
        <v xml:space="preserve">                      </v>
      </c>
      <c r="AR207" t="str">
        <f t="shared" si="199"/>
        <v/>
      </c>
      <c r="AS207" t="str">
        <f t="shared" si="200"/>
        <v>0</v>
      </c>
      <c r="AT207" t="str">
        <f t="shared" si="201"/>
        <v xml:space="preserve">["VXP"] =    0; </v>
      </c>
      <c r="AU207" t="str">
        <f t="shared" si="202"/>
        <v>0</v>
      </c>
      <c r="AV207" t="str">
        <f t="shared" si="203"/>
        <v xml:space="preserve">["LP"] =  0; </v>
      </c>
      <c r="AW207" t="str">
        <f t="shared" si="204"/>
        <v>0</v>
      </c>
      <c r="AX207" t="str">
        <f t="shared" si="205"/>
        <v xml:space="preserve">["REP"] =     0; </v>
      </c>
      <c r="AY207">
        <f>IF(LEN(P207)&gt;0,VLOOKUP(P207,Faction!A$2:B$77,2,FALSE),1)</f>
        <v>1</v>
      </c>
      <c r="AZ207" t="str">
        <f t="shared" si="206"/>
        <v xml:space="preserve">["FACTION"] =  1; </v>
      </c>
      <c r="BA207" t="str">
        <f t="shared" si="207"/>
        <v xml:space="preserve">["TIER"] = 0; </v>
      </c>
      <c r="BB207" t="str">
        <f t="shared" si="208"/>
        <v xml:space="preserve">                     </v>
      </c>
      <c r="BC207" t="str">
        <f t="shared" si="209"/>
        <v xml:space="preserve">                  </v>
      </c>
      <c r="BD207" t="str">
        <f t="shared" si="210"/>
        <v xml:space="preserve">["NAME"] = { ["EN"] = "Consume Consumables: Bat Whirl"; }; </v>
      </c>
      <c r="BE207" t="str">
        <f t="shared" si="211"/>
        <v xml:space="preserve">["LORE"] = { ["EN"] = "Bat Whirl can be purchased during the Ill Omens Skirmish event. You should use Bat Whirl many times to accomplish this deed."; }; </v>
      </c>
      <c r="BF207" t="str">
        <f t="shared" si="212"/>
        <v xml:space="preserve">["SUMMARY"] = { ["EN"] = "Use 100 bat whirls"; }; </v>
      </c>
      <c r="BG207" t="str">
        <f t="shared" si="213"/>
        <v/>
      </c>
      <c r="BH207" t="str">
        <f t="shared" si="214"/>
        <v/>
      </c>
      <c r="BI207" t="str">
        <f t="shared" si="215"/>
        <v/>
      </c>
      <c r="BJ207" t="str">
        <f t="shared" si="177"/>
        <v>};</v>
      </c>
    </row>
    <row r="208" spans="1:62" x14ac:dyDescent="0.25">
      <c r="C208" s="2" t="s">
        <v>782</v>
      </c>
      <c r="D208" s="2" t="s">
        <v>812</v>
      </c>
      <c r="S208">
        <v>0</v>
      </c>
      <c r="V208">
        <v>144</v>
      </c>
      <c r="X208" t="str">
        <f t="shared" si="186"/>
        <v>[207] = {["CAT_ID"] = 144; }; -- Spring Festival</v>
      </c>
      <c r="Y208" s="1" t="str">
        <f t="shared" si="185"/>
        <v>[207] = {                                           ["TYPE"] = 14;                       ["SUBTYPE"] =   0;                                   ["VXP"] =    0; ["LP"] =  0; ["REP"] =     0; ["FACTION"] =  1; ["TIER"] = 0;                                        ["NAME"] = { ["EN"] = "Spring Festival"; }; };</v>
      </c>
      <c r="Z208">
        <f t="shared" si="216"/>
        <v>207</v>
      </c>
      <c r="AA208" t="str">
        <f t="shared" si="187"/>
        <v>[207] = {</v>
      </c>
      <c r="AB208" t="str">
        <f t="shared" si="188"/>
        <v xml:space="preserve">                     </v>
      </c>
      <c r="AC208" t="str">
        <f t="shared" si="189"/>
        <v/>
      </c>
      <c r="AD208" t="str">
        <f t="shared" si="190"/>
        <v xml:space="preserve">["CAT_ID"] = 144; </v>
      </c>
      <c r="AE208" t="str">
        <f t="shared" si="191"/>
        <v/>
      </c>
      <c r="AF208" s="1" t="str">
        <f t="shared" si="192"/>
        <v xml:space="preserve">                      </v>
      </c>
      <c r="AG208">
        <f>VLOOKUP(D208,Type!A$2:B$16,2,FALSE)</f>
        <v>14</v>
      </c>
      <c r="AH208" t="str">
        <f t="shared" si="193"/>
        <v xml:space="preserve">["TYPE"] = 14; </v>
      </c>
      <c r="AI208" t="str">
        <f t="shared" si="194"/>
        <v xml:space="preserve">                      </v>
      </c>
      <c r="AJ208" t="str">
        <f>IF(AND(F208="Class",NOT(ISBLANK(E208))),VLOOKUP(E208,Class!A$1:B$12,2,FALSE),"")</f>
        <v/>
      </c>
      <c r="AK208" t="str">
        <f>IF(AND(F208="Vocation",NOT(ISBLANK(E208))),VLOOKUP(E208,Vocation!A$1:B$8,2,FALSE),"")</f>
        <v/>
      </c>
      <c r="AL208" t="str">
        <f>IF(AND(F208="Race",NOT(ISBLANK(E208))),VLOOKUP(E208,Race!A$1:B$9,2,),"")</f>
        <v/>
      </c>
      <c r="AM208" t="str">
        <f t="shared" si="195"/>
        <v xml:space="preserve">  0</v>
      </c>
      <c r="AN208" t="str">
        <f t="shared" si="196"/>
        <v xml:space="preserve">["SUBTYPE"] =   0; </v>
      </c>
      <c r="AO208" t="str">
        <f>IF(NOT(ISBLANK(G208)),VLOOKUP(G208,Type!D$2:E$6,2,FALSE),"")</f>
        <v/>
      </c>
      <c r="AP208" t="str">
        <f t="shared" si="197"/>
        <v xml:space="preserve">            </v>
      </c>
      <c r="AQ208" t="str">
        <f t="shared" si="198"/>
        <v xml:space="preserve">                      </v>
      </c>
      <c r="AR208" t="str">
        <f t="shared" si="199"/>
        <v/>
      </c>
      <c r="AS208" t="str">
        <f t="shared" si="200"/>
        <v>0</v>
      </c>
      <c r="AT208" t="str">
        <f t="shared" si="201"/>
        <v xml:space="preserve">["VXP"] =    0; </v>
      </c>
      <c r="AU208" t="str">
        <f t="shared" si="202"/>
        <v>0</v>
      </c>
      <c r="AV208" t="str">
        <f t="shared" si="203"/>
        <v xml:space="preserve">["LP"] =  0; </v>
      </c>
      <c r="AW208" t="str">
        <f t="shared" si="204"/>
        <v>0</v>
      </c>
      <c r="AX208" t="str">
        <f t="shared" si="205"/>
        <v xml:space="preserve">["REP"] =     0; </v>
      </c>
      <c r="AY208">
        <f>IF(LEN(P208)&gt;0,VLOOKUP(P208,Faction!A$2:B$77,2,FALSE),1)</f>
        <v>1</v>
      </c>
      <c r="AZ208" t="str">
        <f t="shared" si="206"/>
        <v xml:space="preserve">["FACTION"] =  1; </v>
      </c>
      <c r="BA208" t="str">
        <f t="shared" si="207"/>
        <v xml:space="preserve">["TIER"] = 0; </v>
      </c>
      <c r="BB208" t="str">
        <f t="shared" si="208"/>
        <v xml:space="preserve">                     </v>
      </c>
      <c r="BC208" t="str">
        <f t="shared" si="209"/>
        <v xml:space="preserve">                  </v>
      </c>
      <c r="BD208" t="str">
        <f t="shared" si="210"/>
        <v xml:space="preserve">["NAME"] = { ["EN"] = "Spring Festival"; }; </v>
      </c>
      <c r="BE208" t="str">
        <f t="shared" si="211"/>
        <v/>
      </c>
      <c r="BF208" t="str">
        <f t="shared" si="212"/>
        <v/>
      </c>
      <c r="BG208" t="str">
        <f t="shared" si="213"/>
        <v/>
      </c>
      <c r="BH208" t="str">
        <f t="shared" si="214"/>
        <v/>
      </c>
      <c r="BI208" t="str">
        <f t="shared" si="215"/>
        <v/>
      </c>
      <c r="BJ208" t="str">
        <f t="shared" si="177"/>
        <v>};</v>
      </c>
    </row>
    <row r="209" spans="1:62" x14ac:dyDescent="0.25">
      <c r="A209">
        <v>1879184300</v>
      </c>
      <c r="B209">
        <v>168</v>
      </c>
      <c r="C209" t="s">
        <v>795</v>
      </c>
      <c r="D209" t="s">
        <v>24</v>
      </c>
      <c r="E209" t="s">
        <v>782</v>
      </c>
      <c r="M209" t="s">
        <v>798</v>
      </c>
      <c r="Q209" t="s">
        <v>796</v>
      </c>
      <c r="R209" t="s">
        <v>2146</v>
      </c>
      <c r="S209">
        <v>0</v>
      </c>
      <c r="T209">
        <v>6</v>
      </c>
      <c r="X209" t="str">
        <f t="shared" si="186"/>
        <v>[208] = {["ID"] = 1879184300; }; -- Festival Fortunes: Oddly Familiar (Spring Festival)</v>
      </c>
      <c r="Y209" s="1" t="str">
        <f t="shared" si="185"/>
        <v>[208] = {["ID"] = 1879184300; ["SAVE_INDEX"] = 168; ["TYPE"] = 12;                       ["SUBTYPE"] =   0;                                   ["VXP"] =    0; ["LP"] =  0; ["REP"] =     0; ["FACTION"] =  1; ["TIER"] = 0; ["MIN_LVL"] =   "6";                   ["NAME"] = { ["EN"] = "Festival Fortunes: Oddly Familiar"; }; ["LORE"] = { ["EN"] = "The festival cookies all contained strange pieces of paper with meaningingful phrases written upon them."; }; ["SUMMARY"] = { ["EN"] = "Collect Fortune Cookies 1 - 10"; }; ["TITLE"] = { ["EN"] = "Same Old Song"; }; };</v>
      </c>
      <c r="Z209">
        <f t="shared" si="216"/>
        <v>208</v>
      </c>
      <c r="AA209" t="str">
        <f t="shared" si="187"/>
        <v>[208] = {</v>
      </c>
      <c r="AB209" t="str">
        <f t="shared" si="188"/>
        <v xml:space="preserve">["ID"] = 1879184300; </v>
      </c>
      <c r="AC209" t="str">
        <f t="shared" si="189"/>
        <v xml:space="preserve">["ID"] = 1879184300; </v>
      </c>
      <c r="AD209" t="str">
        <f t="shared" si="190"/>
        <v/>
      </c>
      <c r="AE209" t="str">
        <f t="shared" si="191"/>
        <v xml:space="preserve"> (Spring Festival)</v>
      </c>
      <c r="AF209" s="1" t="str">
        <f t="shared" si="192"/>
        <v xml:space="preserve">["SAVE_INDEX"] = 168; </v>
      </c>
      <c r="AG209">
        <f>VLOOKUP(D209,Type!A$2:B$16,2,FALSE)</f>
        <v>12</v>
      </c>
      <c r="AH209" t="str">
        <f t="shared" si="193"/>
        <v xml:space="preserve">["TYPE"] = 12; </v>
      </c>
      <c r="AI209" t="str">
        <f t="shared" si="194"/>
        <v xml:space="preserve">                      </v>
      </c>
      <c r="AJ209" t="str">
        <f>IF(AND(F209="Class",NOT(ISBLANK(E209))),VLOOKUP(E209,Class!A$1:B$12,2,FALSE),"")</f>
        <v/>
      </c>
      <c r="AK209" t="str">
        <f>IF(AND(F209="Vocation",NOT(ISBLANK(E209))),VLOOKUP(E209,Vocation!A$1:B$8,2,FALSE),"")</f>
        <v/>
      </c>
      <c r="AL209" t="str">
        <f>IF(AND(F209="Race",NOT(ISBLANK(E209))),VLOOKUP(E209,Race!A$1:B$9,2,),"")</f>
        <v/>
      </c>
      <c r="AM209" t="str">
        <f t="shared" si="195"/>
        <v xml:space="preserve">  0</v>
      </c>
      <c r="AN209" t="str">
        <f t="shared" si="196"/>
        <v xml:space="preserve">["SUBTYPE"] =   0; </v>
      </c>
      <c r="AO209" t="str">
        <f>IF(NOT(ISBLANK(G209)),VLOOKUP(G209,Type!D$2:E$6,2,FALSE),"")</f>
        <v/>
      </c>
      <c r="AP209" t="str">
        <f t="shared" si="197"/>
        <v xml:space="preserve">            </v>
      </c>
      <c r="AQ209" t="str">
        <f t="shared" si="198"/>
        <v xml:space="preserve">                      </v>
      </c>
      <c r="AR209" t="str">
        <f t="shared" si="199"/>
        <v/>
      </c>
      <c r="AS209" t="str">
        <f t="shared" si="200"/>
        <v>0</v>
      </c>
      <c r="AT209" t="str">
        <f t="shared" si="201"/>
        <v xml:space="preserve">["VXP"] =    0; </v>
      </c>
      <c r="AU209" t="str">
        <f t="shared" si="202"/>
        <v>0</v>
      </c>
      <c r="AV209" t="str">
        <f t="shared" si="203"/>
        <v xml:space="preserve">["LP"] =  0; </v>
      </c>
      <c r="AW209" t="str">
        <f t="shared" si="204"/>
        <v>0</v>
      </c>
      <c r="AX209" t="str">
        <f t="shared" si="205"/>
        <v xml:space="preserve">["REP"] =     0; </v>
      </c>
      <c r="AY209">
        <f>IF(LEN(P209)&gt;0,VLOOKUP(P209,Faction!A$2:B$77,2,FALSE),1)</f>
        <v>1</v>
      </c>
      <c r="AZ209" t="str">
        <f t="shared" si="206"/>
        <v xml:space="preserve">["FACTION"] =  1; </v>
      </c>
      <c r="BA209" t="str">
        <f t="shared" si="207"/>
        <v xml:space="preserve">["TIER"] = 0; </v>
      </c>
      <c r="BB209" t="str">
        <f t="shared" si="208"/>
        <v xml:space="preserve">["MIN_LVL"] =   "6"; </v>
      </c>
      <c r="BC209" t="str">
        <f t="shared" si="209"/>
        <v xml:space="preserve">                  </v>
      </c>
      <c r="BD209" t="str">
        <f t="shared" si="210"/>
        <v xml:space="preserve">["NAME"] = { ["EN"] = "Festival Fortunes: Oddly Familiar"; }; </v>
      </c>
      <c r="BE209" t="str">
        <f t="shared" si="211"/>
        <v xml:space="preserve">["LORE"] = { ["EN"] = "The festival cookies all contained strange pieces of paper with meaningingful phrases written upon them."; }; </v>
      </c>
      <c r="BF209" t="str">
        <f t="shared" si="212"/>
        <v xml:space="preserve">["SUMMARY"] = { ["EN"] = "Collect Fortune Cookies 1 - 10"; }; </v>
      </c>
      <c r="BG209" t="str">
        <f t="shared" si="213"/>
        <v xml:space="preserve">["TITLE"] = { ["EN"] = "Same Old Song"; }; </v>
      </c>
      <c r="BH209" t="str">
        <f t="shared" si="214"/>
        <v/>
      </c>
      <c r="BI209" t="str">
        <f t="shared" si="215"/>
        <v/>
      </c>
      <c r="BJ209" t="str">
        <f t="shared" si="177"/>
        <v>};</v>
      </c>
    </row>
    <row r="210" spans="1:62" x14ac:dyDescent="0.25">
      <c r="A210">
        <v>1879184301</v>
      </c>
      <c r="B210">
        <v>169</v>
      </c>
      <c r="C210" t="s">
        <v>783</v>
      </c>
      <c r="D210" t="s">
        <v>24</v>
      </c>
      <c r="E210" t="s">
        <v>782</v>
      </c>
      <c r="M210" t="s">
        <v>784</v>
      </c>
      <c r="Q210" t="s">
        <v>790</v>
      </c>
      <c r="R210" t="s">
        <v>2147</v>
      </c>
      <c r="S210">
        <v>0</v>
      </c>
      <c r="T210">
        <v>6</v>
      </c>
      <c r="X210" t="str">
        <f t="shared" si="186"/>
        <v>[209] = {["ID"] = 1879184301; }; -- Festival Fortunes: A Storyteller's Snippets (Spring Festival)</v>
      </c>
      <c r="Y210" s="1" t="str">
        <f t="shared" si="185"/>
        <v>[209] = {["ID"] = 1879184301; ["SAVE_INDEX"] = 169; ["TYPE"] = 12;                       ["SUBTYPE"] =   0;                                   ["VXP"] =    0; ["LP"] =  0; ["REP"] =     0; ["FACTION"] =  1; ["TIER"] = 0; ["MIN_LVL"] =   "6";                   ["NAME"] = { ["EN"] = "Festival Fortunes: A Storyteller's Snippets"; }; ["LORE"] = { ["EN"] = "The festival cookies all contained strange pieces of paper with meaningingful phrases written on them."; }; ["SUMMARY"] = { ["EN"] = "Collect Fortune Cookies 11 - 20"; }; ["TITLE"] = { ["EN"] = "the Peculiar"; }; };</v>
      </c>
      <c r="Z210">
        <f t="shared" si="216"/>
        <v>209</v>
      </c>
      <c r="AA210" t="str">
        <f t="shared" si="187"/>
        <v>[209] = {</v>
      </c>
      <c r="AB210" t="str">
        <f t="shared" si="188"/>
        <v xml:space="preserve">["ID"] = 1879184301; </v>
      </c>
      <c r="AC210" t="str">
        <f t="shared" si="189"/>
        <v xml:space="preserve">["ID"] = 1879184301; </v>
      </c>
      <c r="AD210" t="str">
        <f t="shared" si="190"/>
        <v/>
      </c>
      <c r="AE210" t="str">
        <f t="shared" si="191"/>
        <v xml:space="preserve"> (Spring Festival)</v>
      </c>
      <c r="AF210" s="1" t="str">
        <f t="shared" si="192"/>
        <v xml:space="preserve">["SAVE_INDEX"] = 169; </v>
      </c>
      <c r="AG210">
        <f>VLOOKUP(D210,Type!A$2:B$16,2,FALSE)</f>
        <v>12</v>
      </c>
      <c r="AH210" t="str">
        <f t="shared" si="193"/>
        <v xml:space="preserve">["TYPE"] = 12; </v>
      </c>
      <c r="AI210" t="str">
        <f t="shared" si="194"/>
        <v xml:space="preserve">                      </v>
      </c>
      <c r="AJ210" t="str">
        <f>IF(AND(F210="Class",NOT(ISBLANK(E210))),VLOOKUP(E210,Class!A$1:B$12,2,FALSE),"")</f>
        <v/>
      </c>
      <c r="AK210" t="str">
        <f>IF(AND(F210="Vocation",NOT(ISBLANK(E210))),VLOOKUP(E210,Vocation!A$1:B$8,2,FALSE),"")</f>
        <v/>
      </c>
      <c r="AL210" t="str">
        <f>IF(AND(F210="Race",NOT(ISBLANK(E210))),VLOOKUP(E210,Race!A$1:B$9,2,),"")</f>
        <v/>
      </c>
      <c r="AM210" t="str">
        <f t="shared" si="195"/>
        <v xml:space="preserve">  0</v>
      </c>
      <c r="AN210" t="str">
        <f t="shared" si="196"/>
        <v xml:space="preserve">["SUBTYPE"] =   0; </v>
      </c>
      <c r="AO210" t="str">
        <f>IF(NOT(ISBLANK(G210)),VLOOKUP(G210,Type!D$2:E$6,2,FALSE),"")</f>
        <v/>
      </c>
      <c r="AP210" t="str">
        <f t="shared" si="197"/>
        <v xml:space="preserve">            </v>
      </c>
      <c r="AQ210" t="str">
        <f t="shared" si="198"/>
        <v xml:space="preserve">                      </v>
      </c>
      <c r="AR210" t="str">
        <f t="shared" si="199"/>
        <v/>
      </c>
      <c r="AS210" t="str">
        <f t="shared" si="200"/>
        <v>0</v>
      </c>
      <c r="AT210" t="str">
        <f t="shared" si="201"/>
        <v xml:space="preserve">["VXP"] =    0; </v>
      </c>
      <c r="AU210" t="str">
        <f t="shared" si="202"/>
        <v>0</v>
      </c>
      <c r="AV210" t="str">
        <f t="shared" si="203"/>
        <v xml:space="preserve">["LP"] =  0; </v>
      </c>
      <c r="AW210" t="str">
        <f t="shared" si="204"/>
        <v>0</v>
      </c>
      <c r="AX210" t="str">
        <f t="shared" si="205"/>
        <v xml:space="preserve">["REP"] =     0; </v>
      </c>
      <c r="AY210">
        <f>IF(LEN(P210)&gt;0,VLOOKUP(P210,Faction!A$2:B$77,2,FALSE),1)</f>
        <v>1</v>
      </c>
      <c r="AZ210" t="str">
        <f t="shared" si="206"/>
        <v xml:space="preserve">["FACTION"] =  1; </v>
      </c>
      <c r="BA210" t="str">
        <f t="shared" si="207"/>
        <v xml:space="preserve">["TIER"] = 0; </v>
      </c>
      <c r="BB210" t="str">
        <f t="shared" si="208"/>
        <v xml:space="preserve">["MIN_LVL"] =   "6"; </v>
      </c>
      <c r="BC210" t="str">
        <f t="shared" si="209"/>
        <v xml:space="preserve">                  </v>
      </c>
      <c r="BD210" t="str">
        <f t="shared" si="210"/>
        <v xml:space="preserve">["NAME"] = { ["EN"] = "Festival Fortunes: A Storyteller's Snippets"; }; </v>
      </c>
      <c r="BE210" t="str">
        <f t="shared" si="211"/>
        <v xml:space="preserve">["LORE"] = { ["EN"] = "The festival cookies all contained strange pieces of paper with meaningingful phrases written on them."; }; </v>
      </c>
      <c r="BF210" t="str">
        <f t="shared" si="212"/>
        <v xml:space="preserve">["SUMMARY"] = { ["EN"] = "Collect Fortune Cookies 11 - 20"; }; </v>
      </c>
      <c r="BG210" t="str">
        <f t="shared" si="213"/>
        <v xml:space="preserve">["TITLE"] = { ["EN"] = "the Peculiar"; }; </v>
      </c>
      <c r="BH210" t="str">
        <f t="shared" si="214"/>
        <v/>
      </c>
      <c r="BI210" t="str">
        <f t="shared" si="215"/>
        <v/>
      </c>
      <c r="BJ210" t="str">
        <f t="shared" ref="BJ210:BJ273" si="217">CONCATENATE("};")</f>
        <v>};</v>
      </c>
    </row>
    <row r="211" spans="1:62" x14ac:dyDescent="0.25">
      <c r="A211">
        <v>1879184302</v>
      </c>
      <c r="B211">
        <v>170</v>
      </c>
      <c r="C211" t="s">
        <v>793</v>
      </c>
      <c r="D211" t="s">
        <v>24</v>
      </c>
      <c r="E211" t="s">
        <v>782</v>
      </c>
      <c r="M211" t="s">
        <v>797</v>
      </c>
      <c r="Q211" t="s">
        <v>794</v>
      </c>
      <c r="R211" t="s">
        <v>2147</v>
      </c>
      <c r="S211">
        <v>0</v>
      </c>
      <c r="T211">
        <v>6</v>
      </c>
      <c r="X211" t="str">
        <f t="shared" si="186"/>
        <v>[210] = {["ID"] = 1879184302; }; -- Festival Fortunes: Fateful Foretellings (Spring Festival)</v>
      </c>
      <c r="Y211" s="1" t="str">
        <f t="shared" si="185"/>
        <v>[210] = {["ID"] = 1879184302; ["SAVE_INDEX"] = 170; ["TYPE"] = 12;                       ["SUBTYPE"] =   0;                                   ["VXP"] =    0; ["LP"] =  0; ["REP"] =     0; ["FACTION"] =  1; ["TIER"] = 0; ["MIN_LVL"] =   "6";                   ["NAME"] = { ["EN"] = "Festival Fortunes: Fateful Foretellings"; }; ["LORE"] = { ["EN"] = "The festival cookies all contained strange pieces of paper with meaningingful phrases written on them."; }; ["SUMMARY"] = { ["EN"] = "Collect Fortune Cookies 21 - 30"; }; ["TITLE"] = { ["EN"] = "Writing on the Wall"; }; };</v>
      </c>
      <c r="Z211">
        <f t="shared" si="216"/>
        <v>210</v>
      </c>
      <c r="AA211" t="str">
        <f t="shared" si="187"/>
        <v>[210] = {</v>
      </c>
      <c r="AB211" t="str">
        <f t="shared" si="188"/>
        <v xml:space="preserve">["ID"] = 1879184302; </v>
      </c>
      <c r="AC211" t="str">
        <f t="shared" si="189"/>
        <v xml:space="preserve">["ID"] = 1879184302; </v>
      </c>
      <c r="AD211" t="str">
        <f t="shared" si="190"/>
        <v/>
      </c>
      <c r="AE211" t="str">
        <f t="shared" si="191"/>
        <v xml:space="preserve"> (Spring Festival)</v>
      </c>
      <c r="AF211" s="1" t="str">
        <f t="shared" si="192"/>
        <v xml:space="preserve">["SAVE_INDEX"] = 170; </v>
      </c>
      <c r="AG211">
        <f>VLOOKUP(D211,Type!A$2:B$16,2,FALSE)</f>
        <v>12</v>
      </c>
      <c r="AH211" t="str">
        <f t="shared" si="193"/>
        <v xml:space="preserve">["TYPE"] = 12; </v>
      </c>
      <c r="AI211" t="str">
        <f t="shared" si="194"/>
        <v xml:space="preserve">                      </v>
      </c>
      <c r="AJ211" t="str">
        <f>IF(AND(F211="Class",NOT(ISBLANK(E211))),VLOOKUP(E211,Class!A$1:B$12,2,FALSE),"")</f>
        <v/>
      </c>
      <c r="AK211" t="str">
        <f>IF(AND(F211="Vocation",NOT(ISBLANK(E211))),VLOOKUP(E211,Vocation!A$1:B$8,2,FALSE),"")</f>
        <v/>
      </c>
      <c r="AL211" t="str">
        <f>IF(AND(F211="Race",NOT(ISBLANK(E211))),VLOOKUP(E211,Race!A$1:B$9,2,),"")</f>
        <v/>
      </c>
      <c r="AM211" t="str">
        <f t="shared" si="195"/>
        <v xml:space="preserve">  0</v>
      </c>
      <c r="AN211" t="str">
        <f t="shared" si="196"/>
        <v xml:space="preserve">["SUBTYPE"] =   0; </v>
      </c>
      <c r="AO211" t="str">
        <f>IF(NOT(ISBLANK(G211)),VLOOKUP(G211,Type!D$2:E$6,2,FALSE),"")</f>
        <v/>
      </c>
      <c r="AP211" t="str">
        <f t="shared" si="197"/>
        <v xml:space="preserve">            </v>
      </c>
      <c r="AQ211" t="str">
        <f t="shared" si="198"/>
        <v xml:space="preserve">                      </v>
      </c>
      <c r="AR211" t="str">
        <f t="shared" si="199"/>
        <v/>
      </c>
      <c r="AS211" t="str">
        <f t="shared" si="200"/>
        <v>0</v>
      </c>
      <c r="AT211" t="str">
        <f t="shared" si="201"/>
        <v xml:space="preserve">["VXP"] =    0; </v>
      </c>
      <c r="AU211" t="str">
        <f t="shared" si="202"/>
        <v>0</v>
      </c>
      <c r="AV211" t="str">
        <f t="shared" si="203"/>
        <v xml:space="preserve">["LP"] =  0; </v>
      </c>
      <c r="AW211" t="str">
        <f t="shared" si="204"/>
        <v>0</v>
      </c>
      <c r="AX211" t="str">
        <f t="shared" si="205"/>
        <v xml:space="preserve">["REP"] =     0; </v>
      </c>
      <c r="AY211">
        <f>IF(LEN(P211)&gt;0,VLOOKUP(P211,Faction!A$2:B$77,2,FALSE),1)</f>
        <v>1</v>
      </c>
      <c r="AZ211" t="str">
        <f t="shared" si="206"/>
        <v xml:space="preserve">["FACTION"] =  1; </v>
      </c>
      <c r="BA211" t="str">
        <f t="shared" si="207"/>
        <v xml:space="preserve">["TIER"] = 0; </v>
      </c>
      <c r="BB211" t="str">
        <f t="shared" si="208"/>
        <v xml:space="preserve">["MIN_LVL"] =   "6"; </v>
      </c>
      <c r="BC211" t="str">
        <f t="shared" si="209"/>
        <v xml:space="preserve">                  </v>
      </c>
      <c r="BD211" t="str">
        <f t="shared" si="210"/>
        <v xml:space="preserve">["NAME"] = { ["EN"] = "Festival Fortunes: Fateful Foretellings"; }; </v>
      </c>
      <c r="BE211" t="str">
        <f t="shared" si="211"/>
        <v xml:space="preserve">["LORE"] = { ["EN"] = "The festival cookies all contained strange pieces of paper with meaningingful phrases written on them."; }; </v>
      </c>
      <c r="BF211" t="str">
        <f t="shared" si="212"/>
        <v xml:space="preserve">["SUMMARY"] = { ["EN"] = "Collect Fortune Cookies 21 - 30"; }; </v>
      </c>
      <c r="BG211" t="str">
        <f t="shared" si="213"/>
        <v xml:space="preserve">["TITLE"] = { ["EN"] = "Writing on the Wall"; }; </v>
      </c>
      <c r="BH211" t="str">
        <f t="shared" si="214"/>
        <v/>
      </c>
      <c r="BI211" t="str">
        <f t="shared" si="215"/>
        <v/>
      </c>
      <c r="BJ211" t="str">
        <f t="shared" si="217"/>
        <v>};</v>
      </c>
    </row>
    <row r="212" spans="1:62" x14ac:dyDescent="0.25">
      <c r="A212">
        <v>1879184303</v>
      </c>
      <c r="B212">
        <v>171</v>
      </c>
      <c r="C212" t="s">
        <v>788</v>
      </c>
      <c r="D212" t="s">
        <v>24</v>
      </c>
      <c r="E212" t="s">
        <v>782</v>
      </c>
      <c r="M212" t="s">
        <v>789</v>
      </c>
      <c r="Q212" t="s">
        <v>792</v>
      </c>
      <c r="R212" t="s">
        <v>785</v>
      </c>
      <c r="S212">
        <v>0</v>
      </c>
      <c r="T212">
        <v>6</v>
      </c>
      <c r="X212" t="str">
        <f t="shared" si="186"/>
        <v>[211] = {["ID"] = 1879184303; }; -- Festival Fortunes: Excellent Advice (Spring Festival)</v>
      </c>
      <c r="Y212" s="1" t="str">
        <f t="shared" si="185"/>
        <v>[211] = {["ID"] = 1879184303; ["SAVE_INDEX"] = 171; ["TYPE"] = 12;                       ["SUBTYPE"] =   0;                                   ["VXP"] =    0; ["LP"] =  0; ["REP"] =     0; ["FACTION"] =  1; ["TIER"] = 0; ["MIN_LVL"] =   "6";                   ["NAME"] = { ["EN"] = "Festival Fortunes: Excellent Advice"; }; ["LORE"] = { ["EN"] = "The festival cookies all contained strange pieces of paper with meaningful phrases written on them."; }; ["SUMMARY"] = { ["EN"] = "Collect Fortune Cookies 31 - 40"; }; ["TITLE"] = { ["EN"] = "the Enlightened"; }; };</v>
      </c>
      <c r="Z212">
        <f t="shared" si="216"/>
        <v>211</v>
      </c>
      <c r="AA212" t="str">
        <f t="shared" si="187"/>
        <v>[211] = {</v>
      </c>
      <c r="AB212" t="str">
        <f t="shared" si="188"/>
        <v xml:space="preserve">["ID"] = 1879184303; </v>
      </c>
      <c r="AC212" t="str">
        <f t="shared" si="189"/>
        <v xml:space="preserve">["ID"] = 1879184303; </v>
      </c>
      <c r="AD212" t="str">
        <f t="shared" si="190"/>
        <v/>
      </c>
      <c r="AE212" t="str">
        <f t="shared" si="191"/>
        <v xml:space="preserve"> (Spring Festival)</v>
      </c>
      <c r="AF212" s="1" t="str">
        <f t="shared" si="192"/>
        <v xml:space="preserve">["SAVE_INDEX"] = 171; </v>
      </c>
      <c r="AG212">
        <f>VLOOKUP(D212,Type!A$2:B$16,2,FALSE)</f>
        <v>12</v>
      </c>
      <c r="AH212" t="str">
        <f t="shared" si="193"/>
        <v xml:space="preserve">["TYPE"] = 12; </v>
      </c>
      <c r="AI212" t="str">
        <f t="shared" si="194"/>
        <v xml:space="preserve">                      </v>
      </c>
      <c r="AJ212" t="str">
        <f>IF(AND(F212="Class",NOT(ISBLANK(E212))),VLOOKUP(E212,Class!A$1:B$12,2,FALSE),"")</f>
        <v/>
      </c>
      <c r="AK212" t="str">
        <f>IF(AND(F212="Vocation",NOT(ISBLANK(E212))),VLOOKUP(E212,Vocation!A$1:B$8,2,FALSE),"")</f>
        <v/>
      </c>
      <c r="AL212" t="str">
        <f>IF(AND(F212="Race",NOT(ISBLANK(E212))),VLOOKUP(E212,Race!A$1:B$9,2,),"")</f>
        <v/>
      </c>
      <c r="AM212" t="str">
        <f t="shared" si="195"/>
        <v xml:space="preserve">  0</v>
      </c>
      <c r="AN212" t="str">
        <f t="shared" si="196"/>
        <v xml:space="preserve">["SUBTYPE"] =   0; </v>
      </c>
      <c r="AO212" t="str">
        <f>IF(NOT(ISBLANK(G212)),VLOOKUP(G212,Type!D$2:E$6,2,FALSE),"")</f>
        <v/>
      </c>
      <c r="AP212" t="str">
        <f t="shared" si="197"/>
        <v xml:space="preserve">            </v>
      </c>
      <c r="AQ212" t="str">
        <f t="shared" si="198"/>
        <v xml:space="preserve">                      </v>
      </c>
      <c r="AR212" t="str">
        <f t="shared" si="199"/>
        <v/>
      </c>
      <c r="AS212" t="str">
        <f t="shared" si="200"/>
        <v>0</v>
      </c>
      <c r="AT212" t="str">
        <f t="shared" si="201"/>
        <v xml:space="preserve">["VXP"] =    0; </v>
      </c>
      <c r="AU212" t="str">
        <f t="shared" si="202"/>
        <v>0</v>
      </c>
      <c r="AV212" t="str">
        <f t="shared" si="203"/>
        <v xml:space="preserve">["LP"] =  0; </v>
      </c>
      <c r="AW212" t="str">
        <f t="shared" si="204"/>
        <v>0</v>
      </c>
      <c r="AX212" t="str">
        <f t="shared" si="205"/>
        <v xml:space="preserve">["REP"] =     0; </v>
      </c>
      <c r="AY212">
        <f>IF(LEN(P212)&gt;0,VLOOKUP(P212,Faction!A$2:B$77,2,FALSE),1)</f>
        <v>1</v>
      </c>
      <c r="AZ212" t="str">
        <f t="shared" si="206"/>
        <v xml:space="preserve">["FACTION"] =  1; </v>
      </c>
      <c r="BA212" t="str">
        <f t="shared" si="207"/>
        <v xml:space="preserve">["TIER"] = 0; </v>
      </c>
      <c r="BB212" t="str">
        <f t="shared" si="208"/>
        <v xml:space="preserve">["MIN_LVL"] =   "6"; </v>
      </c>
      <c r="BC212" t="str">
        <f t="shared" si="209"/>
        <v xml:space="preserve">                  </v>
      </c>
      <c r="BD212" t="str">
        <f t="shared" si="210"/>
        <v xml:space="preserve">["NAME"] = { ["EN"] = "Festival Fortunes: Excellent Advice"; }; </v>
      </c>
      <c r="BE212" t="str">
        <f t="shared" si="211"/>
        <v xml:space="preserve">["LORE"] = { ["EN"] = "The festival cookies all contained strange pieces of paper with meaningful phrases written on them."; }; </v>
      </c>
      <c r="BF212" t="str">
        <f t="shared" si="212"/>
        <v xml:space="preserve">["SUMMARY"] = { ["EN"] = "Collect Fortune Cookies 31 - 40"; }; </v>
      </c>
      <c r="BG212" t="str">
        <f t="shared" si="213"/>
        <v xml:space="preserve">["TITLE"] = { ["EN"] = "the Enlightened"; }; </v>
      </c>
      <c r="BH212" t="str">
        <f t="shared" si="214"/>
        <v/>
      </c>
      <c r="BI212" t="str">
        <f t="shared" si="215"/>
        <v/>
      </c>
      <c r="BJ212" t="str">
        <f t="shared" si="217"/>
        <v>};</v>
      </c>
    </row>
    <row r="213" spans="1:62" x14ac:dyDescent="0.25">
      <c r="A213">
        <v>1879184304</v>
      </c>
      <c r="B213">
        <v>172</v>
      </c>
      <c r="C213" t="s">
        <v>786</v>
      </c>
      <c r="D213" t="s">
        <v>24</v>
      </c>
      <c r="E213" t="s">
        <v>782</v>
      </c>
      <c r="M213" t="s">
        <v>787</v>
      </c>
      <c r="Q213" t="s">
        <v>791</v>
      </c>
      <c r="R213" t="s">
        <v>785</v>
      </c>
      <c r="S213">
        <v>0</v>
      </c>
      <c r="T213">
        <v>6</v>
      </c>
      <c r="X213" t="str">
        <f t="shared" si="186"/>
        <v>[212] = {["ID"] = 1879184304; }; -- Festival Fortunes: An Adventurer's Song (Spring Festival)</v>
      </c>
      <c r="Y213" s="1" t="str">
        <f t="shared" si="185"/>
        <v>[212] = {["ID"] = 1879184304; ["SAVE_INDEX"] = 172; ["TYPE"] = 12;                       ["SUBTYPE"] =   0;                                   ["VXP"] =    0; ["LP"] =  0; ["REP"] =     0; ["FACTION"] =  1; ["TIER"] = 0; ["MIN_LVL"] =   "6";                   ["NAME"] = { ["EN"] = "Festival Fortunes: An Adventurer's Song"; }; ["LORE"] = { ["EN"] = "The festival cookies all contained strange pieces of paper with meaningful phrases written on them."; }; ["SUMMARY"] = { ["EN"] = "Collect Fortune Cookies 41 - 50"; }; ["TITLE"] = { ["EN"] = "the Poetical"; }; };</v>
      </c>
      <c r="Z213">
        <f t="shared" si="216"/>
        <v>212</v>
      </c>
      <c r="AA213" t="str">
        <f t="shared" si="187"/>
        <v>[212] = {</v>
      </c>
      <c r="AB213" t="str">
        <f t="shared" si="188"/>
        <v xml:space="preserve">["ID"] = 1879184304; </v>
      </c>
      <c r="AC213" t="str">
        <f t="shared" si="189"/>
        <v xml:space="preserve">["ID"] = 1879184304; </v>
      </c>
      <c r="AD213" t="str">
        <f t="shared" si="190"/>
        <v/>
      </c>
      <c r="AE213" t="str">
        <f t="shared" si="191"/>
        <v xml:space="preserve"> (Spring Festival)</v>
      </c>
      <c r="AF213" s="1" t="str">
        <f t="shared" si="192"/>
        <v xml:space="preserve">["SAVE_INDEX"] = 172; </v>
      </c>
      <c r="AG213">
        <f>VLOOKUP(D213,Type!A$2:B$16,2,FALSE)</f>
        <v>12</v>
      </c>
      <c r="AH213" t="str">
        <f t="shared" si="193"/>
        <v xml:space="preserve">["TYPE"] = 12; </v>
      </c>
      <c r="AI213" t="str">
        <f t="shared" si="194"/>
        <v xml:space="preserve">                      </v>
      </c>
      <c r="AJ213" t="str">
        <f>IF(AND(F213="Class",NOT(ISBLANK(E213))),VLOOKUP(E213,Class!A$1:B$12,2,FALSE),"")</f>
        <v/>
      </c>
      <c r="AK213" t="str">
        <f>IF(AND(F213="Vocation",NOT(ISBLANK(E213))),VLOOKUP(E213,Vocation!A$1:B$8,2,FALSE),"")</f>
        <v/>
      </c>
      <c r="AL213" t="str">
        <f>IF(AND(F213="Race",NOT(ISBLANK(E213))),VLOOKUP(E213,Race!A$1:B$9,2,),"")</f>
        <v/>
      </c>
      <c r="AM213" t="str">
        <f t="shared" si="195"/>
        <v xml:space="preserve">  0</v>
      </c>
      <c r="AN213" t="str">
        <f t="shared" si="196"/>
        <v xml:space="preserve">["SUBTYPE"] =   0; </v>
      </c>
      <c r="AO213" t="str">
        <f>IF(NOT(ISBLANK(G213)),VLOOKUP(G213,Type!D$2:E$6,2,FALSE),"")</f>
        <v/>
      </c>
      <c r="AP213" t="str">
        <f t="shared" si="197"/>
        <v xml:space="preserve">            </v>
      </c>
      <c r="AQ213" t="str">
        <f t="shared" si="198"/>
        <v xml:space="preserve">                      </v>
      </c>
      <c r="AR213" t="str">
        <f t="shared" si="199"/>
        <v/>
      </c>
      <c r="AS213" t="str">
        <f t="shared" si="200"/>
        <v>0</v>
      </c>
      <c r="AT213" t="str">
        <f t="shared" si="201"/>
        <v xml:space="preserve">["VXP"] =    0; </v>
      </c>
      <c r="AU213" t="str">
        <f t="shared" si="202"/>
        <v>0</v>
      </c>
      <c r="AV213" t="str">
        <f t="shared" si="203"/>
        <v xml:space="preserve">["LP"] =  0; </v>
      </c>
      <c r="AW213" t="str">
        <f t="shared" si="204"/>
        <v>0</v>
      </c>
      <c r="AX213" t="str">
        <f t="shared" si="205"/>
        <v xml:space="preserve">["REP"] =     0; </v>
      </c>
      <c r="AY213">
        <f>IF(LEN(P213)&gt;0,VLOOKUP(P213,Faction!A$2:B$77,2,FALSE),1)</f>
        <v>1</v>
      </c>
      <c r="AZ213" t="str">
        <f t="shared" si="206"/>
        <v xml:space="preserve">["FACTION"] =  1; </v>
      </c>
      <c r="BA213" t="str">
        <f t="shared" si="207"/>
        <v xml:space="preserve">["TIER"] = 0; </v>
      </c>
      <c r="BB213" t="str">
        <f t="shared" si="208"/>
        <v xml:space="preserve">["MIN_LVL"] =   "6"; </v>
      </c>
      <c r="BC213" t="str">
        <f t="shared" si="209"/>
        <v xml:space="preserve">                  </v>
      </c>
      <c r="BD213" t="str">
        <f t="shared" si="210"/>
        <v xml:space="preserve">["NAME"] = { ["EN"] = "Festival Fortunes: An Adventurer's Song"; }; </v>
      </c>
      <c r="BE213" t="str">
        <f t="shared" si="211"/>
        <v xml:space="preserve">["LORE"] = { ["EN"] = "The festival cookies all contained strange pieces of paper with meaningful phrases written on them."; }; </v>
      </c>
      <c r="BF213" t="str">
        <f t="shared" si="212"/>
        <v xml:space="preserve">["SUMMARY"] = { ["EN"] = "Collect Fortune Cookies 41 - 50"; }; </v>
      </c>
      <c r="BG213" t="str">
        <f t="shared" si="213"/>
        <v xml:space="preserve">["TITLE"] = { ["EN"] = "the Poetical"; }; </v>
      </c>
      <c r="BH213" t="str">
        <f t="shared" si="214"/>
        <v/>
      </c>
      <c r="BI213" t="str">
        <f t="shared" si="215"/>
        <v/>
      </c>
      <c r="BJ213" t="str">
        <f t="shared" si="217"/>
        <v>};</v>
      </c>
    </row>
    <row r="214" spans="1:62" x14ac:dyDescent="0.25">
      <c r="A214">
        <v>1879182340</v>
      </c>
      <c r="B214">
        <v>173</v>
      </c>
      <c r="C214" t="s">
        <v>799</v>
      </c>
      <c r="D214" t="s">
        <v>24</v>
      </c>
      <c r="E214" t="s">
        <v>782</v>
      </c>
      <c r="M214" t="s">
        <v>800</v>
      </c>
      <c r="Q214" t="s">
        <v>802</v>
      </c>
      <c r="R214" t="s">
        <v>801</v>
      </c>
      <c r="S214">
        <v>0</v>
      </c>
      <c r="X214" t="str">
        <f t="shared" si="186"/>
        <v>[213] = {["ID"] = 1879182340; }; -- Spring is Dandy (Spring Festival)</v>
      </c>
      <c r="Y214" s="1" t="str">
        <f t="shared" si="185"/>
        <v>[213] = {["ID"] = 1879182340; ["SAVE_INDEX"] = 173; ["TYPE"] = 12;                       ["SUBTYPE"] =   0;                                   ["VXP"] =    0; ["LP"] =  0; ["REP"] =     0; ["FACTION"] =  1; ["TIER"] = 0;                                        ["NAME"] = { ["EN"] = "Spring is Dandy"; }; ["LORE"] = { ["EN"] = "Spring is a dandy time of year!"; }; ["SUMMARY"] = { ["EN"] = "Complete many Spring Festival quests"; }; ["TITLE"] = { ["EN"] = "Spring Dandy"; }; };</v>
      </c>
      <c r="Z214">
        <f t="shared" si="216"/>
        <v>213</v>
      </c>
      <c r="AA214" t="str">
        <f t="shared" si="187"/>
        <v>[213] = {</v>
      </c>
      <c r="AB214" t="str">
        <f t="shared" si="188"/>
        <v xml:space="preserve">["ID"] = 1879182340; </v>
      </c>
      <c r="AC214" t="str">
        <f t="shared" si="189"/>
        <v xml:space="preserve">["ID"] = 1879182340; </v>
      </c>
      <c r="AD214" t="str">
        <f t="shared" si="190"/>
        <v/>
      </c>
      <c r="AE214" t="str">
        <f t="shared" si="191"/>
        <v xml:space="preserve"> (Spring Festival)</v>
      </c>
      <c r="AF214" s="1" t="str">
        <f t="shared" si="192"/>
        <v xml:space="preserve">["SAVE_INDEX"] = 173; </v>
      </c>
      <c r="AG214">
        <f>VLOOKUP(D214,Type!A$2:B$16,2,FALSE)</f>
        <v>12</v>
      </c>
      <c r="AH214" t="str">
        <f t="shared" si="193"/>
        <v xml:space="preserve">["TYPE"] = 12; </v>
      </c>
      <c r="AI214" t="str">
        <f t="shared" si="194"/>
        <v xml:space="preserve">                      </v>
      </c>
      <c r="AJ214" t="str">
        <f>IF(AND(F214="Class",NOT(ISBLANK(E214))),VLOOKUP(E214,Class!A$1:B$12,2,FALSE),"")</f>
        <v/>
      </c>
      <c r="AK214" t="str">
        <f>IF(AND(F214="Vocation",NOT(ISBLANK(E214))),VLOOKUP(E214,Vocation!A$1:B$8,2,FALSE),"")</f>
        <v/>
      </c>
      <c r="AL214" t="str">
        <f>IF(AND(F214="Race",NOT(ISBLANK(E214))),VLOOKUP(E214,Race!A$1:B$9,2,),"")</f>
        <v/>
      </c>
      <c r="AM214" t="str">
        <f t="shared" si="195"/>
        <v xml:space="preserve">  0</v>
      </c>
      <c r="AN214" t="str">
        <f t="shared" si="196"/>
        <v xml:space="preserve">["SUBTYPE"] =   0; </v>
      </c>
      <c r="AO214" t="str">
        <f>IF(NOT(ISBLANK(G214)),VLOOKUP(G214,Type!D$2:E$6,2,FALSE),"")</f>
        <v/>
      </c>
      <c r="AP214" t="str">
        <f t="shared" si="197"/>
        <v xml:space="preserve">            </v>
      </c>
      <c r="AQ214" t="str">
        <f t="shared" si="198"/>
        <v xml:space="preserve">                      </v>
      </c>
      <c r="AR214" t="str">
        <f t="shared" si="199"/>
        <v/>
      </c>
      <c r="AS214" t="str">
        <f t="shared" si="200"/>
        <v>0</v>
      </c>
      <c r="AT214" t="str">
        <f t="shared" si="201"/>
        <v xml:space="preserve">["VXP"] =    0; </v>
      </c>
      <c r="AU214" t="str">
        <f t="shared" si="202"/>
        <v>0</v>
      </c>
      <c r="AV214" t="str">
        <f t="shared" si="203"/>
        <v xml:space="preserve">["LP"] =  0; </v>
      </c>
      <c r="AW214" t="str">
        <f t="shared" si="204"/>
        <v>0</v>
      </c>
      <c r="AX214" t="str">
        <f t="shared" si="205"/>
        <v xml:space="preserve">["REP"] =     0; </v>
      </c>
      <c r="AY214">
        <f>IF(LEN(P214)&gt;0,VLOOKUP(P214,Faction!A$2:B$77,2,FALSE),1)</f>
        <v>1</v>
      </c>
      <c r="AZ214" t="str">
        <f t="shared" si="206"/>
        <v xml:space="preserve">["FACTION"] =  1; </v>
      </c>
      <c r="BA214" t="str">
        <f t="shared" si="207"/>
        <v xml:space="preserve">["TIER"] = 0; </v>
      </c>
      <c r="BB214" t="str">
        <f t="shared" si="208"/>
        <v xml:space="preserve">                     </v>
      </c>
      <c r="BC214" t="str">
        <f t="shared" si="209"/>
        <v xml:space="preserve">                  </v>
      </c>
      <c r="BD214" t="str">
        <f t="shared" si="210"/>
        <v xml:space="preserve">["NAME"] = { ["EN"] = "Spring is Dandy"; }; </v>
      </c>
      <c r="BE214" t="str">
        <f t="shared" si="211"/>
        <v xml:space="preserve">["LORE"] = { ["EN"] = "Spring is a dandy time of year!"; }; </v>
      </c>
      <c r="BF214" t="str">
        <f t="shared" si="212"/>
        <v xml:space="preserve">["SUMMARY"] = { ["EN"] = "Complete many Spring Festival quests"; }; </v>
      </c>
      <c r="BG214" t="str">
        <f t="shared" si="213"/>
        <v xml:space="preserve">["TITLE"] = { ["EN"] = "Spring Dandy"; }; </v>
      </c>
      <c r="BH214" t="str">
        <f t="shared" si="214"/>
        <v/>
      </c>
      <c r="BI214" t="str">
        <f t="shared" si="215"/>
        <v/>
      </c>
      <c r="BJ214" t="str">
        <f t="shared" si="217"/>
        <v>};</v>
      </c>
    </row>
    <row r="215" spans="1:62" x14ac:dyDescent="0.25">
      <c r="A215">
        <v>1879210647</v>
      </c>
      <c r="B215">
        <v>174</v>
      </c>
      <c r="C215" t="s">
        <v>828</v>
      </c>
      <c r="D215" t="s">
        <v>24</v>
      </c>
      <c r="E215" t="s">
        <v>782</v>
      </c>
      <c r="Q215" t="s">
        <v>960</v>
      </c>
      <c r="R215" t="s">
        <v>959</v>
      </c>
      <c r="S215">
        <v>0</v>
      </c>
      <c r="X215" t="str">
        <f t="shared" si="186"/>
        <v>[214] = {["ID"] = 1879210647; }; -- Consume Consumables: D.R.A.G.O.N. (Spring Festival)</v>
      </c>
      <c r="Y215" s="1" t="str">
        <f t="shared" si="185"/>
        <v>[214] = {["ID"] = 1879210647; ["SAVE_INDEX"] = 174; ["TYPE"] = 12;                       ["SUBTYPE"] =   0;                                   ["VXP"] =    0; ["LP"] =  0; ["REP"] =     0; ["FACTION"] =  1; ["TIER"] = 0;                                        ["NAME"] = { ["EN"] = "Consume Consumables: D.R.A.G.O.N."; }; ["LORE"] = { ["EN"] = "D.R.A.G.O.N. can be purchased during the Spring Festival."; }; ["SUMMARY"] = { ["EN"] = "Use D.R.A.G.O.N. 300 times."; }; };</v>
      </c>
      <c r="Z215">
        <f t="shared" si="216"/>
        <v>214</v>
      </c>
      <c r="AA215" t="str">
        <f t="shared" si="187"/>
        <v>[214] = {</v>
      </c>
      <c r="AB215" t="str">
        <f t="shared" si="188"/>
        <v xml:space="preserve">["ID"] = 1879210647; </v>
      </c>
      <c r="AC215" t="str">
        <f t="shared" si="189"/>
        <v xml:space="preserve">["ID"] = 1879210647; </v>
      </c>
      <c r="AD215" t="str">
        <f t="shared" si="190"/>
        <v/>
      </c>
      <c r="AE215" t="str">
        <f t="shared" si="191"/>
        <v xml:space="preserve"> (Spring Festival)</v>
      </c>
      <c r="AF215" s="1" t="str">
        <f t="shared" si="192"/>
        <v xml:space="preserve">["SAVE_INDEX"] = 174; </v>
      </c>
      <c r="AG215">
        <f>VLOOKUP(D215,Type!A$2:B$16,2,FALSE)</f>
        <v>12</v>
      </c>
      <c r="AH215" t="str">
        <f t="shared" si="193"/>
        <v xml:space="preserve">["TYPE"] = 12; </v>
      </c>
      <c r="AI215" t="str">
        <f t="shared" si="194"/>
        <v xml:space="preserve">                      </v>
      </c>
      <c r="AJ215" t="str">
        <f>IF(AND(F215="Class",NOT(ISBLANK(E215))),VLOOKUP(E215,Class!A$1:B$12,2,FALSE),"")</f>
        <v/>
      </c>
      <c r="AK215" t="str">
        <f>IF(AND(F215="Vocation",NOT(ISBLANK(E215))),VLOOKUP(E215,Vocation!A$1:B$8,2,FALSE),"")</f>
        <v/>
      </c>
      <c r="AL215" t="str">
        <f>IF(AND(F215="Race",NOT(ISBLANK(E215))),VLOOKUP(E215,Race!A$1:B$9,2,),"")</f>
        <v/>
      </c>
      <c r="AM215" t="str">
        <f t="shared" si="195"/>
        <v xml:space="preserve">  0</v>
      </c>
      <c r="AN215" t="str">
        <f t="shared" si="196"/>
        <v xml:space="preserve">["SUBTYPE"] =   0; </v>
      </c>
      <c r="AO215" t="str">
        <f>IF(NOT(ISBLANK(G215)),VLOOKUP(G215,Type!D$2:E$6,2,FALSE),"")</f>
        <v/>
      </c>
      <c r="AP215" t="str">
        <f t="shared" si="197"/>
        <v xml:space="preserve">            </v>
      </c>
      <c r="AQ215" t="str">
        <f t="shared" si="198"/>
        <v xml:space="preserve">                      </v>
      </c>
      <c r="AR215" t="str">
        <f t="shared" si="199"/>
        <v/>
      </c>
      <c r="AS215" t="str">
        <f t="shared" si="200"/>
        <v>0</v>
      </c>
      <c r="AT215" t="str">
        <f t="shared" si="201"/>
        <v xml:space="preserve">["VXP"] =    0; </v>
      </c>
      <c r="AU215" t="str">
        <f t="shared" si="202"/>
        <v>0</v>
      </c>
      <c r="AV215" t="str">
        <f t="shared" si="203"/>
        <v xml:space="preserve">["LP"] =  0; </v>
      </c>
      <c r="AW215" t="str">
        <f t="shared" si="204"/>
        <v>0</v>
      </c>
      <c r="AX215" t="str">
        <f t="shared" si="205"/>
        <v xml:space="preserve">["REP"] =     0; </v>
      </c>
      <c r="AY215">
        <f>IF(LEN(P215)&gt;0,VLOOKUP(P215,Faction!A$2:B$77,2,FALSE),1)</f>
        <v>1</v>
      </c>
      <c r="AZ215" t="str">
        <f t="shared" si="206"/>
        <v xml:space="preserve">["FACTION"] =  1; </v>
      </c>
      <c r="BA215" t="str">
        <f t="shared" si="207"/>
        <v xml:space="preserve">["TIER"] = 0; </v>
      </c>
      <c r="BB215" t="str">
        <f t="shared" si="208"/>
        <v xml:space="preserve">                     </v>
      </c>
      <c r="BC215" t="str">
        <f t="shared" si="209"/>
        <v xml:space="preserve">                  </v>
      </c>
      <c r="BD215" t="str">
        <f t="shared" si="210"/>
        <v xml:space="preserve">["NAME"] = { ["EN"] = "Consume Consumables: D.R.A.G.O.N."; }; </v>
      </c>
      <c r="BE215" t="str">
        <f t="shared" si="211"/>
        <v xml:space="preserve">["LORE"] = { ["EN"] = "D.R.A.G.O.N. can be purchased during the Spring Festival."; }; </v>
      </c>
      <c r="BF215" t="str">
        <f t="shared" si="212"/>
        <v xml:space="preserve">["SUMMARY"] = { ["EN"] = "Use D.R.A.G.O.N. 300 times."; }; </v>
      </c>
      <c r="BG215" t="str">
        <f t="shared" si="213"/>
        <v/>
      </c>
      <c r="BH215" t="str">
        <f t="shared" si="214"/>
        <v/>
      </c>
      <c r="BI215" t="str">
        <f t="shared" si="215"/>
        <v/>
      </c>
      <c r="BJ215" t="str">
        <f t="shared" si="217"/>
        <v>};</v>
      </c>
    </row>
    <row r="216" spans="1:62" x14ac:dyDescent="0.25">
      <c r="A216">
        <v>1879153207</v>
      </c>
      <c r="B216">
        <v>175</v>
      </c>
      <c r="C216" t="s">
        <v>858</v>
      </c>
      <c r="D216" t="s">
        <v>24</v>
      </c>
      <c r="E216" t="s">
        <v>782</v>
      </c>
      <c r="M216" t="s">
        <v>1034</v>
      </c>
      <c r="Q216" t="s">
        <v>2769</v>
      </c>
      <c r="R216" t="s">
        <v>1030</v>
      </c>
      <c r="S216">
        <v>0</v>
      </c>
      <c r="X216" t="str">
        <f t="shared" si="186"/>
        <v>[215] = {["ID"] = 1879153207; }; -- Spring Sprung! (Spring Festival)</v>
      </c>
      <c r="Y216" s="1" t="str">
        <f t="shared" si="185"/>
        <v>[215] = {["ID"] = 1879153207; ["SAVE_INDEX"] = 175; ["TYPE"] = 12;                       ["SUBTYPE"] =   0;                                   ["VXP"] =    0; ["LP"] =  0; ["REP"] =     0; ["FACTION"] =  1; ["TIER"] = 0;                                        ["NAME"] = { ["EN"] = "Spring Sprung!"; }; ["LORE"] = { ["EN"] = "Participate in the joyous festival to welcome the wonders of spring!"; }; ["SUMMARY"] = { ["EN"] = "Complete 'The Chicken Dash', 'A Last Laugh at the Lost', 'Misplaced Companions', 'The Green Challenge', and 'A Fool's Errand' quests in The Hedge Maze."; }; ["TITLE"] = { ["EN"] = "Amazeling"; }; };</v>
      </c>
      <c r="Z216">
        <f t="shared" si="216"/>
        <v>215</v>
      </c>
      <c r="AA216" t="str">
        <f t="shared" si="187"/>
        <v>[215] = {</v>
      </c>
      <c r="AB216" t="str">
        <f t="shared" si="188"/>
        <v xml:space="preserve">["ID"] = 1879153207; </v>
      </c>
      <c r="AC216" t="str">
        <f t="shared" si="189"/>
        <v xml:space="preserve">["ID"] = 1879153207; </v>
      </c>
      <c r="AD216" t="str">
        <f t="shared" si="190"/>
        <v/>
      </c>
      <c r="AE216" t="str">
        <f t="shared" si="191"/>
        <v xml:space="preserve"> (Spring Festival)</v>
      </c>
      <c r="AF216" s="1" t="str">
        <f t="shared" si="192"/>
        <v xml:space="preserve">["SAVE_INDEX"] = 175; </v>
      </c>
      <c r="AG216">
        <f>VLOOKUP(D216,Type!A$2:B$16,2,FALSE)</f>
        <v>12</v>
      </c>
      <c r="AH216" t="str">
        <f t="shared" si="193"/>
        <v xml:space="preserve">["TYPE"] = 12; </v>
      </c>
      <c r="AI216" t="str">
        <f t="shared" si="194"/>
        <v xml:space="preserve">                      </v>
      </c>
      <c r="AJ216" t="str">
        <f>IF(AND(F216="Class",NOT(ISBLANK(E216))),VLOOKUP(E216,Class!A$1:B$12,2,FALSE),"")</f>
        <v/>
      </c>
      <c r="AK216" t="str">
        <f>IF(AND(F216="Vocation",NOT(ISBLANK(E216))),VLOOKUP(E216,Vocation!A$1:B$8,2,FALSE),"")</f>
        <v/>
      </c>
      <c r="AL216" t="str">
        <f>IF(AND(F216="Race",NOT(ISBLANK(E216))),VLOOKUP(E216,Race!A$1:B$9,2,),"")</f>
        <v/>
      </c>
      <c r="AM216" t="str">
        <f t="shared" si="195"/>
        <v xml:space="preserve">  0</v>
      </c>
      <c r="AN216" t="str">
        <f t="shared" si="196"/>
        <v xml:space="preserve">["SUBTYPE"] =   0; </v>
      </c>
      <c r="AO216" t="str">
        <f>IF(NOT(ISBLANK(G216)),VLOOKUP(G216,Type!D$2:E$6,2,FALSE),"")</f>
        <v/>
      </c>
      <c r="AP216" t="str">
        <f t="shared" si="197"/>
        <v xml:space="preserve">            </v>
      </c>
      <c r="AQ216" t="str">
        <f t="shared" si="198"/>
        <v xml:space="preserve">                      </v>
      </c>
      <c r="AR216" t="str">
        <f t="shared" si="199"/>
        <v/>
      </c>
      <c r="AS216" t="str">
        <f t="shared" si="200"/>
        <v>0</v>
      </c>
      <c r="AT216" t="str">
        <f t="shared" si="201"/>
        <v xml:space="preserve">["VXP"] =    0; </v>
      </c>
      <c r="AU216" t="str">
        <f t="shared" si="202"/>
        <v>0</v>
      </c>
      <c r="AV216" t="str">
        <f t="shared" si="203"/>
        <v xml:space="preserve">["LP"] =  0; </v>
      </c>
      <c r="AW216" t="str">
        <f t="shared" si="204"/>
        <v>0</v>
      </c>
      <c r="AX216" t="str">
        <f t="shared" si="205"/>
        <v xml:space="preserve">["REP"] =     0; </v>
      </c>
      <c r="AY216">
        <f>IF(LEN(P216)&gt;0,VLOOKUP(P216,Faction!A$2:B$77,2,FALSE),1)</f>
        <v>1</v>
      </c>
      <c r="AZ216" t="str">
        <f t="shared" si="206"/>
        <v xml:space="preserve">["FACTION"] =  1; </v>
      </c>
      <c r="BA216" t="str">
        <f t="shared" si="207"/>
        <v xml:space="preserve">["TIER"] = 0; </v>
      </c>
      <c r="BB216" t="str">
        <f t="shared" si="208"/>
        <v xml:space="preserve">                     </v>
      </c>
      <c r="BC216" t="str">
        <f t="shared" si="209"/>
        <v xml:space="preserve">                  </v>
      </c>
      <c r="BD216" t="str">
        <f t="shared" si="210"/>
        <v xml:space="preserve">["NAME"] = { ["EN"] = "Spring Sprung!"; }; </v>
      </c>
      <c r="BE216" t="str">
        <f t="shared" si="211"/>
        <v xml:space="preserve">["LORE"] = { ["EN"] = "Participate in the joyous festival to welcome the wonders of spring!"; }; </v>
      </c>
      <c r="BF216" t="str">
        <f t="shared" si="212"/>
        <v xml:space="preserve">["SUMMARY"] = { ["EN"] = "Complete 'The Chicken Dash', 'A Last Laugh at the Lost', 'Misplaced Companions', 'The Green Challenge', and 'A Fool's Errand' quests in The Hedge Maze."; }; </v>
      </c>
      <c r="BG216" t="str">
        <f t="shared" si="213"/>
        <v xml:space="preserve">["TITLE"] = { ["EN"] = "Amazeling"; }; </v>
      </c>
      <c r="BH216" t="str">
        <f t="shared" si="214"/>
        <v/>
      </c>
      <c r="BI216" t="str">
        <f t="shared" si="215"/>
        <v/>
      </c>
      <c r="BJ216" t="str">
        <f t="shared" si="217"/>
        <v>};</v>
      </c>
    </row>
    <row r="217" spans="1:62" x14ac:dyDescent="0.25">
      <c r="A217">
        <v>1879182327</v>
      </c>
      <c r="B217">
        <v>176</v>
      </c>
      <c r="C217" t="s">
        <v>862</v>
      </c>
      <c r="D217" t="s">
        <v>24</v>
      </c>
      <c r="E217" t="s">
        <v>782</v>
      </c>
      <c r="M217" t="s">
        <v>936</v>
      </c>
      <c r="Q217" t="s">
        <v>935</v>
      </c>
      <c r="R217" t="s">
        <v>2143</v>
      </c>
      <c r="S217">
        <v>0</v>
      </c>
      <c r="T217">
        <v>6</v>
      </c>
      <c r="X217" t="str">
        <f t="shared" si="186"/>
        <v>[216] = {["ID"] = 1879182327; }; -- The Taming of the Shrews (Spring Festival)</v>
      </c>
      <c r="Y217" s="1" t="str">
        <f t="shared" si="185"/>
        <v>[216] = {["ID"] = 1879182327; ["SAVE_INDEX"] = 176; ["TYPE"] = 12;                       ["SUBTYPE"] =   0;                                   ["VXP"] =    0; ["LP"] =  0; ["REP"] =     0; ["FACTION"] =  1; ["TIER"] = 0; ["MIN_LVL"] =   "6";                   ["NAME"] = { ["EN"] = "The Taming of the Shrews"; }; ["LORE"] = { ["EN"] = "The Festival Garden of Duillond is rife with pesky pests, and some very practical help is needed to rid the garden of its problems."; }; ["SUMMARY"] = { ["EN"] = "Defeat 400 shrews in the Festival Garden at Duillond"; }; ["TITLE"] = { ["EN"] = "Tamer of the Shrews"; }; };</v>
      </c>
      <c r="Z217">
        <f t="shared" si="216"/>
        <v>216</v>
      </c>
      <c r="AA217" t="str">
        <f t="shared" si="187"/>
        <v>[216] = {</v>
      </c>
      <c r="AB217" t="str">
        <f t="shared" si="188"/>
        <v xml:space="preserve">["ID"] = 1879182327; </v>
      </c>
      <c r="AC217" t="str">
        <f t="shared" si="189"/>
        <v xml:space="preserve">["ID"] = 1879182327; </v>
      </c>
      <c r="AD217" t="str">
        <f t="shared" si="190"/>
        <v/>
      </c>
      <c r="AE217" t="str">
        <f t="shared" si="191"/>
        <v xml:space="preserve"> (Spring Festival)</v>
      </c>
      <c r="AF217" s="1" t="str">
        <f t="shared" si="192"/>
        <v xml:space="preserve">["SAVE_INDEX"] = 176; </v>
      </c>
      <c r="AG217">
        <f>VLOOKUP(D217,Type!A$2:B$16,2,FALSE)</f>
        <v>12</v>
      </c>
      <c r="AH217" t="str">
        <f t="shared" si="193"/>
        <v xml:space="preserve">["TYPE"] = 12; </v>
      </c>
      <c r="AI217" t="str">
        <f t="shared" si="194"/>
        <v xml:space="preserve">                      </v>
      </c>
      <c r="AJ217" t="str">
        <f>IF(AND(F217="Class",NOT(ISBLANK(E217))),VLOOKUP(E217,Class!A$1:B$12,2,FALSE),"")</f>
        <v/>
      </c>
      <c r="AK217" t="str">
        <f>IF(AND(F217="Vocation",NOT(ISBLANK(E217))),VLOOKUP(E217,Vocation!A$1:B$8,2,FALSE),"")</f>
        <v/>
      </c>
      <c r="AL217" t="str">
        <f>IF(AND(F217="Race",NOT(ISBLANK(E217))),VLOOKUP(E217,Race!A$1:B$9,2,),"")</f>
        <v/>
      </c>
      <c r="AM217" t="str">
        <f t="shared" si="195"/>
        <v xml:space="preserve">  0</v>
      </c>
      <c r="AN217" t="str">
        <f t="shared" si="196"/>
        <v xml:space="preserve">["SUBTYPE"] =   0; </v>
      </c>
      <c r="AO217" t="str">
        <f>IF(NOT(ISBLANK(G217)),VLOOKUP(G217,Type!D$2:E$6,2,FALSE),"")</f>
        <v/>
      </c>
      <c r="AP217" t="str">
        <f t="shared" si="197"/>
        <v xml:space="preserve">            </v>
      </c>
      <c r="AQ217" t="str">
        <f t="shared" si="198"/>
        <v xml:space="preserve">                      </v>
      </c>
      <c r="AR217" t="str">
        <f t="shared" si="199"/>
        <v/>
      </c>
      <c r="AS217" t="str">
        <f t="shared" si="200"/>
        <v>0</v>
      </c>
      <c r="AT217" t="str">
        <f t="shared" si="201"/>
        <v xml:space="preserve">["VXP"] =    0; </v>
      </c>
      <c r="AU217" t="str">
        <f t="shared" si="202"/>
        <v>0</v>
      </c>
      <c r="AV217" t="str">
        <f t="shared" si="203"/>
        <v xml:space="preserve">["LP"] =  0; </v>
      </c>
      <c r="AW217" t="str">
        <f t="shared" si="204"/>
        <v>0</v>
      </c>
      <c r="AX217" t="str">
        <f t="shared" si="205"/>
        <v xml:space="preserve">["REP"] =     0; </v>
      </c>
      <c r="AY217">
        <f>IF(LEN(P217)&gt;0,VLOOKUP(P217,Faction!A$2:B$77,2,FALSE),1)</f>
        <v>1</v>
      </c>
      <c r="AZ217" t="str">
        <f t="shared" si="206"/>
        <v xml:space="preserve">["FACTION"] =  1; </v>
      </c>
      <c r="BA217" t="str">
        <f t="shared" si="207"/>
        <v xml:space="preserve">["TIER"] = 0; </v>
      </c>
      <c r="BB217" t="str">
        <f t="shared" si="208"/>
        <v xml:space="preserve">["MIN_LVL"] =   "6"; </v>
      </c>
      <c r="BC217" t="str">
        <f t="shared" si="209"/>
        <v xml:space="preserve">                  </v>
      </c>
      <c r="BD217" t="str">
        <f t="shared" si="210"/>
        <v xml:space="preserve">["NAME"] = { ["EN"] = "The Taming of the Shrews"; }; </v>
      </c>
      <c r="BE217" t="str">
        <f t="shared" si="211"/>
        <v xml:space="preserve">["LORE"] = { ["EN"] = "The Festival Garden of Duillond is rife with pesky pests, and some very practical help is needed to rid the garden of its problems."; }; </v>
      </c>
      <c r="BF217" t="str">
        <f t="shared" si="212"/>
        <v xml:space="preserve">["SUMMARY"] = { ["EN"] = "Defeat 400 shrews in the Festival Garden at Duillond"; }; </v>
      </c>
      <c r="BG217" t="str">
        <f t="shared" si="213"/>
        <v xml:space="preserve">["TITLE"] = { ["EN"] = "Tamer of the Shrews"; }; </v>
      </c>
      <c r="BH217" t="str">
        <f t="shared" si="214"/>
        <v/>
      </c>
      <c r="BI217" t="str">
        <f t="shared" si="215"/>
        <v/>
      </c>
      <c r="BJ217" t="str">
        <f t="shared" si="217"/>
        <v>};</v>
      </c>
    </row>
    <row r="218" spans="1:62" x14ac:dyDescent="0.25">
      <c r="A218">
        <v>1879182332</v>
      </c>
      <c r="B218">
        <v>177</v>
      </c>
      <c r="C218" t="s">
        <v>861</v>
      </c>
      <c r="D218" t="s">
        <v>24</v>
      </c>
      <c r="E218" t="s">
        <v>782</v>
      </c>
      <c r="M218" t="s">
        <v>934</v>
      </c>
      <c r="Q218" t="s">
        <v>933</v>
      </c>
      <c r="R218" t="s">
        <v>2143</v>
      </c>
      <c r="S218">
        <v>1</v>
      </c>
      <c r="T218">
        <v>6</v>
      </c>
      <c r="X218" t="str">
        <f t="shared" si="186"/>
        <v>[217] = {["ID"] = 1879182332; }; -- The Shrewd Gardener (Spring Festival)</v>
      </c>
      <c r="Y218" s="1" t="str">
        <f t="shared" si="185"/>
        <v>[217] = {["ID"] = 1879182332; ["SAVE_INDEX"] = 177; ["TYPE"] = 12;                       ["SUBTYPE"] =   0;                                   ["VXP"] =    0; ["LP"] =  0; ["REP"] =     0; ["FACTION"] =  1; ["TIER"] = 1; ["MIN_LVL"] =   "6";                   ["NAME"] = { ["EN"] = "The Shrewd Gardener"; }; ["LORE"] = { ["EN"] = "The Festival Garden of Duillond is rife with pesky pests, and some very practical help is needed to rid the garden of its problems."; }; ["SUMMARY"] = { ["EN"] = "Defeat 160 shrews in the Festival Garden at Duillond"; }; ["TITLE"] = { ["EN"] = "the Shrewd"; }; };</v>
      </c>
      <c r="Z218">
        <f t="shared" si="216"/>
        <v>217</v>
      </c>
      <c r="AA218" t="str">
        <f t="shared" si="187"/>
        <v>[217] = {</v>
      </c>
      <c r="AB218" t="str">
        <f t="shared" si="188"/>
        <v xml:space="preserve">["ID"] = 1879182332; </v>
      </c>
      <c r="AC218" t="str">
        <f t="shared" si="189"/>
        <v xml:space="preserve">["ID"] = 1879182332; </v>
      </c>
      <c r="AD218" t="str">
        <f t="shared" si="190"/>
        <v/>
      </c>
      <c r="AE218" t="str">
        <f t="shared" si="191"/>
        <v xml:space="preserve"> (Spring Festival)</v>
      </c>
      <c r="AF218" s="1" t="str">
        <f t="shared" si="192"/>
        <v xml:space="preserve">["SAVE_INDEX"] = 177; </v>
      </c>
      <c r="AG218">
        <f>VLOOKUP(D218,Type!A$2:B$16,2,FALSE)</f>
        <v>12</v>
      </c>
      <c r="AH218" t="str">
        <f t="shared" si="193"/>
        <v xml:space="preserve">["TYPE"] = 12; </v>
      </c>
      <c r="AI218" t="str">
        <f t="shared" si="194"/>
        <v xml:space="preserve">                      </v>
      </c>
      <c r="AJ218" t="str">
        <f>IF(AND(F218="Class",NOT(ISBLANK(E218))),VLOOKUP(E218,Class!A$1:B$12,2,FALSE),"")</f>
        <v/>
      </c>
      <c r="AK218" t="str">
        <f>IF(AND(F218="Vocation",NOT(ISBLANK(E218))),VLOOKUP(E218,Vocation!A$1:B$8,2,FALSE),"")</f>
        <v/>
      </c>
      <c r="AL218" t="str">
        <f>IF(AND(F218="Race",NOT(ISBLANK(E218))),VLOOKUP(E218,Race!A$1:B$9,2,),"")</f>
        <v/>
      </c>
      <c r="AM218" t="str">
        <f t="shared" si="195"/>
        <v xml:space="preserve">  0</v>
      </c>
      <c r="AN218" t="str">
        <f t="shared" si="196"/>
        <v xml:space="preserve">["SUBTYPE"] =   0; </v>
      </c>
      <c r="AO218" t="str">
        <f>IF(NOT(ISBLANK(G218)),VLOOKUP(G218,Type!D$2:E$6,2,FALSE),"")</f>
        <v/>
      </c>
      <c r="AP218" t="str">
        <f t="shared" si="197"/>
        <v xml:space="preserve">            </v>
      </c>
      <c r="AQ218" t="str">
        <f t="shared" si="198"/>
        <v xml:space="preserve">                      </v>
      </c>
      <c r="AR218" t="str">
        <f t="shared" si="199"/>
        <v/>
      </c>
      <c r="AS218" t="str">
        <f t="shared" si="200"/>
        <v>0</v>
      </c>
      <c r="AT218" t="str">
        <f t="shared" si="201"/>
        <v xml:space="preserve">["VXP"] =    0; </v>
      </c>
      <c r="AU218" t="str">
        <f t="shared" si="202"/>
        <v>0</v>
      </c>
      <c r="AV218" t="str">
        <f t="shared" si="203"/>
        <v xml:space="preserve">["LP"] =  0; </v>
      </c>
      <c r="AW218" t="str">
        <f t="shared" si="204"/>
        <v>0</v>
      </c>
      <c r="AX218" t="str">
        <f t="shared" si="205"/>
        <v xml:space="preserve">["REP"] =     0; </v>
      </c>
      <c r="AY218">
        <f>IF(LEN(P218)&gt;0,VLOOKUP(P218,Faction!A$2:B$77,2,FALSE),1)</f>
        <v>1</v>
      </c>
      <c r="AZ218" t="str">
        <f t="shared" si="206"/>
        <v xml:space="preserve">["FACTION"] =  1; </v>
      </c>
      <c r="BA218" t="str">
        <f t="shared" si="207"/>
        <v xml:space="preserve">["TIER"] = 1; </v>
      </c>
      <c r="BB218" t="str">
        <f t="shared" si="208"/>
        <v xml:space="preserve">["MIN_LVL"] =   "6"; </v>
      </c>
      <c r="BC218" t="str">
        <f t="shared" si="209"/>
        <v xml:space="preserve">                  </v>
      </c>
      <c r="BD218" t="str">
        <f t="shared" si="210"/>
        <v xml:space="preserve">["NAME"] = { ["EN"] = "The Shrewd Gardener"; }; </v>
      </c>
      <c r="BE218" t="str">
        <f t="shared" si="211"/>
        <v xml:space="preserve">["LORE"] = { ["EN"] = "The Festival Garden of Duillond is rife with pesky pests, and some very practical help is needed to rid the garden of its problems."; }; </v>
      </c>
      <c r="BF218" t="str">
        <f t="shared" si="212"/>
        <v xml:space="preserve">["SUMMARY"] = { ["EN"] = "Defeat 160 shrews in the Festival Garden at Duillond"; }; </v>
      </c>
      <c r="BG218" t="str">
        <f t="shared" si="213"/>
        <v xml:space="preserve">["TITLE"] = { ["EN"] = "the Shrewd"; }; </v>
      </c>
      <c r="BH218" t="str">
        <f t="shared" si="214"/>
        <v/>
      </c>
      <c r="BI218" t="str">
        <f t="shared" si="215"/>
        <v/>
      </c>
      <c r="BJ218" t="str">
        <f t="shared" si="217"/>
        <v>};</v>
      </c>
    </row>
    <row r="219" spans="1:62" x14ac:dyDescent="0.25">
      <c r="C219" s="3" t="s">
        <v>2765</v>
      </c>
      <c r="D219" s="2" t="s">
        <v>812</v>
      </c>
      <c r="S219">
        <v>1</v>
      </c>
      <c r="V219">
        <v>145</v>
      </c>
      <c r="X219" t="str">
        <f t="shared" si="186"/>
        <v>[218] = {["CAT_ID"] = 145; }; -- - Bee's Big Business -</v>
      </c>
      <c r="Y219" s="1" t="str">
        <f t="shared" si="185"/>
        <v>[218] = {                                           ["TYPE"] = 14;                       ["SUBTYPE"] =   0;                                   ["VXP"] =    0; ["LP"] =  0; ["REP"] =     0; ["FACTION"] =  1; ["TIER"] = 1;                                        ["NAME"] = { ["EN"] = "- Bee's Big Business -"; }; };</v>
      </c>
      <c r="Z219">
        <f t="shared" si="216"/>
        <v>218</v>
      </c>
      <c r="AA219" t="str">
        <f t="shared" si="187"/>
        <v>[218] = {</v>
      </c>
      <c r="AB219" t="str">
        <f t="shared" si="188"/>
        <v xml:space="preserve">                     </v>
      </c>
      <c r="AC219" t="str">
        <f t="shared" si="189"/>
        <v/>
      </c>
      <c r="AD219" t="str">
        <f t="shared" si="190"/>
        <v xml:space="preserve">["CAT_ID"] = 145; </v>
      </c>
      <c r="AE219" t="str">
        <f t="shared" si="191"/>
        <v/>
      </c>
      <c r="AF219" s="1" t="str">
        <f t="shared" si="192"/>
        <v xml:space="preserve">                      </v>
      </c>
      <c r="AG219">
        <f>VLOOKUP(D219,Type!A$2:B$16,2,FALSE)</f>
        <v>14</v>
      </c>
      <c r="AH219" t="str">
        <f t="shared" si="193"/>
        <v xml:space="preserve">["TYPE"] = 14; </v>
      </c>
      <c r="AI219" t="str">
        <f t="shared" si="194"/>
        <v xml:space="preserve">                      </v>
      </c>
      <c r="AJ219" t="str">
        <f>IF(AND(F219="Class",NOT(ISBLANK(E219))),VLOOKUP(E219,Class!A$1:B$12,2,FALSE),"")</f>
        <v/>
      </c>
      <c r="AK219" t="str">
        <f>IF(AND(F219="Vocation",NOT(ISBLANK(E219))),VLOOKUP(E219,Vocation!A$1:B$8,2,FALSE),"")</f>
        <v/>
      </c>
      <c r="AL219" t="str">
        <f>IF(AND(F219="Race",NOT(ISBLANK(E219))),VLOOKUP(E219,Race!A$1:B$9,2,),"")</f>
        <v/>
      </c>
      <c r="AM219" t="str">
        <f t="shared" si="195"/>
        <v xml:space="preserve">  0</v>
      </c>
      <c r="AN219" t="str">
        <f t="shared" si="196"/>
        <v xml:space="preserve">["SUBTYPE"] =   0; </v>
      </c>
      <c r="AO219" t="str">
        <f>IF(NOT(ISBLANK(G219)),VLOOKUP(G219,Type!D$2:E$6,2,FALSE),"")</f>
        <v/>
      </c>
      <c r="AP219" t="str">
        <f t="shared" si="197"/>
        <v xml:space="preserve">            </v>
      </c>
      <c r="AQ219" t="str">
        <f t="shared" si="198"/>
        <v xml:space="preserve">                      </v>
      </c>
      <c r="AR219" t="str">
        <f t="shared" si="199"/>
        <v/>
      </c>
      <c r="AS219" t="str">
        <f t="shared" si="200"/>
        <v>0</v>
      </c>
      <c r="AT219" t="str">
        <f t="shared" si="201"/>
        <v xml:space="preserve">["VXP"] =    0; </v>
      </c>
      <c r="AU219" t="str">
        <f t="shared" si="202"/>
        <v>0</v>
      </c>
      <c r="AV219" t="str">
        <f t="shared" si="203"/>
        <v xml:space="preserve">["LP"] =  0; </v>
      </c>
      <c r="AW219" t="str">
        <f t="shared" si="204"/>
        <v>0</v>
      </c>
      <c r="AX219" t="str">
        <f t="shared" si="205"/>
        <v xml:space="preserve">["REP"] =     0; </v>
      </c>
      <c r="AY219">
        <f>IF(LEN(P219)&gt;0,VLOOKUP(P219,Faction!A$2:B$77,2,FALSE),1)</f>
        <v>1</v>
      </c>
      <c r="AZ219" t="str">
        <f t="shared" si="206"/>
        <v xml:space="preserve">["FACTION"] =  1; </v>
      </c>
      <c r="BA219" t="str">
        <f t="shared" si="207"/>
        <v xml:space="preserve">["TIER"] = 1; </v>
      </c>
      <c r="BB219" t="str">
        <f t="shared" si="208"/>
        <v xml:space="preserve">                     </v>
      </c>
      <c r="BC219" t="str">
        <f t="shared" si="209"/>
        <v xml:space="preserve">                  </v>
      </c>
      <c r="BD219" t="str">
        <f t="shared" si="210"/>
        <v xml:space="preserve">["NAME"] = { ["EN"] = "- Bee's Big Business -"; }; </v>
      </c>
      <c r="BE219" t="str">
        <f t="shared" si="211"/>
        <v/>
      </c>
      <c r="BF219" t="str">
        <f t="shared" si="212"/>
        <v/>
      </c>
      <c r="BG219" t="str">
        <f t="shared" si="213"/>
        <v/>
      </c>
      <c r="BH219" t="str">
        <f t="shared" si="214"/>
        <v/>
      </c>
      <c r="BI219" t="str">
        <f t="shared" si="215"/>
        <v/>
      </c>
      <c r="BJ219" t="str">
        <f t="shared" si="217"/>
        <v>};</v>
      </c>
    </row>
    <row r="220" spans="1:62" x14ac:dyDescent="0.25">
      <c r="A220">
        <v>1879414344</v>
      </c>
      <c r="B220">
        <v>325</v>
      </c>
      <c r="C220" t="s">
        <v>2758</v>
      </c>
      <c r="D220" t="s">
        <v>24</v>
      </c>
      <c r="E220" t="s">
        <v>782</v>
      </c>
      <c r="M220" t="s">
        <v>2764</v>
      </c>
      <c r="Q220" t="s">
        <v>2761</v>
      </c>
      <c r="R220" t="s">
        <v>2760</v>
      </c>
      <c r="S220">
        <v>0</v>
      </c>
      <c r="T220" t="s">
        <v>1691</v>
      </c>
      <c r="X220" t="str">
        <f t="shared" si="186"/>
        <v>[219] = {["ID"] = 1879414344; }; -- Challenge: Bee's Big Business -- Small Fellowship (Spring Festival)</v>
      </c>
      <c r="Y220" s="1" t="str">
        <f t="shared" si="185"/>
        <v>[219] = {["ID"] = 1879414344; ["SAVE_INDEX"] = 325; ["TYPE"] = 12;                       ["SUBTYPE"] =   0;                                   ["VXP"] =    0; ["LP"] =  0; ["REP"] =     0; ["FACTION"] =  1; ["TIER"] = 0; ["MIN_LVL"] = "CAP";                   ["NAME"] = { ["EN"] = "Challenge: Bee's Big Business -- Small Fellowship"; }; ["LORE"] = { ["EN"] = "It is time to pollinate the meadows!"; }; ["SUMMARY"] = { ["EN"] = "Complete -- Challenge: Flower Power -- Small Fellowship"; }; ["TITLE"] = { ["EN"] = "The Pollinator"; }; };</v>
      </c>
      <c r="Z220">
        <f t="shared" si="216"/>
        <v>219</v>
      </c>
      <c r="AA220" t="str">
        <f t="shared" si="187"/>
        <v>[219] = {</v>
      </c>
      <c r="AB220" t="str">
        <f t="shared" si="188"/>
        <v xml:space="preserve">["ID"] = 1879414344; </v>
      </c>
      <c r="AC220" t="str">
        <f t="shared" si="189"/>
        <v xml:space="preserve">["ID"] = 1879414344; </v>
      </c>
      <c r="AD220" t="str">
        <f t="shared" si="190"/>
        <v/>
      </c>
      <c r="AE220" t="str">
        <f t="shared" si="191"/>
        <v xml:space="preserve"> (Spring Festival)</v>
      </c>
      <c r="AF220" s="1" t="str">
        <f t="shared" si="192"/>
        <v xml:space="preserve">["SAVE_INDEX"] = 325; </v>
      </c>
      <c r="AG220">
        <f>VLOOKUP(D220,Type!A$2:B$16,2,FALSE)</f>
        <v>12</v>
      </c>
      <c r="AH220" t="str">
        <f t="shared" si="193"/>
        <v xml:space="preserve">["TYPE"] = 12; </v>
      </c>
      <c r="AI220" t="str">
        <f t="shared" si="194"/>
        <v xml:space="preserve">                      </v>
      </c>
      <c r="AJ220" t="str">
        <f>IF(AND(F220="Class",NOT(ISBLANK(E220))),VLOOKUP(E220,Class!A$1:B$12,2,FALSE),"")</f>
        <v/>
      </c>
      <c r="AK220" t="str">
        <f>IF(AND(F220="Vocation",NOT(ISBLANK(E220))),VLOOKUP(E220,Vocation!A$1:B$8,2,FALSE),"")</f>
        <v/>
      </c>
      <c r="AL220" t="str">
        <f>IF(AND(F220="Race",NOT(ISBLANK(E220))),VLOOKUP(E220,Race!A$1:B$9,2,),"")</f>
        <v/>
      </c>
      <c r="AM220" t="str">
        <f t="shared" si="195"/>
        <v xml:space="preserve">  0</v>
      </c>
      <c r="AN220" t="str">
        <f t="shared" si="196"/>
        <v xml:space="preserve">["SUBTYPE"] =   0; </v>
      </c>
      <c r="AO220" t="str">
        <f>IF(NOT(ISBLANK(G220)),VLOOKUP(G220,Type!D$2:E$6,2,FALSE),"")</f>
        <v/>
      </c>
      <c r="AP220" t="str">
        <f t="shared" si="197"/>
        <v xml:space="preserve">            </v>
      </c>
      <c r="AQ220" t="str">
        <f t="shared" si="198"/>
        <v xml:space="preserve">                      </v>
      </c>
      <c r="AR220" t="str">
        <f t="shared" si="199"/>
        <v/>
      </c>
      <c r="AS220" t="str">
        <f t="shared" si="200"/>
        <v>0</v>
      </c>
      <c r="AT220" t="str">
        <f t="shared" si="201"/>
        <v xml:space="preserve">["VXP"] =    0; </v>
      </c>
      <c r="AU220" t="str">
        <f t="shared" si="202"/>
        <v>0</v>
      </c>
      <c r="AV220" t="str">
        <f t="shared" si="203"/>
        <v xml:space="preserve">["LP"] =  0; </v>
      </c>
      <c r="AW220" t="str">
        <f t="shared" si="204"/>
        <v>0</v>
      </c>
      <c r="AX220" t="str">
        <f t="shared" si="205"/>
        <v xml:space="preserve">["REP"] =     0; </v>
      </c>
      <c r="AY220">
        <f>IF(LEN(P220)&gt;0,VLOOKUP(P220,Faction!A$2:B$77,2,FALSE),1)</f>
        <v>1</v>
      </c>
      <c r="AZ220" t="str">
        <f t="shared" si="206"/>
        <v xml:space="preserve">["FACTION"] =  1; </v>
      </c>
      <c r="BA220" t="str">
        <f t="shared" si="207"/>
        <v xml:space="preserve">["TIER"] = 0; </v>
      </c>
      <c r="BB220" t="str">
        <f t="shared" si="208"/>
        <v xml:space="preserve">["MIN_LVL"] = "CAP"; </v>
      </c>
      <c r="BC220" t="str">
        <f t="shared" si="209"/>
        <v xml:space="preserve">                  </v>
      </c>
      <c r="BD220" t="str">
        <f t="shared" si="210"/>
        <v xml:space="preserve">["NAME"] = { ["EN"] = "Challenge: Bee's Big Business -- Small Fellowship"; }; </v>
      </c>
      <c r="BE220" t="str">
        <f t="shared" si="211"/>
        <v xml:space="preserve">["LORE"] = { ["EN"] = "It is time to pollinate the meadows!"; }; </v>
      </c>
      <c r="BF220" t="str">
        <f t="shared" si="212"/>
        <v xml:space="preserve">["SUMMARY"] = { ["EN"] = "Complete -- Challenge: Flower Power -- Small Fellowship"; }; </v>
      </c>
      <c r="BG220" t="str">
        <f t="shared" si="213"/>
        <v xml:space="preserve">["TITLE"] = { ["EN"] = "The Pollinator"; }; </v>
      </c>
      <c r="BH220" t="str">
        <f t="shared" si="214"/>
        <v/>
      </c>
      <c r="BI220" t="str">
        <f t="shared" si="215"/>
        <v/>
      </c>
      <c r="BJ220" t="str">
        <f t="shared" si="217"/>
        <v>};</v>
      </c>
    </row>
    <row r="221" spans="1:62" x14ac:dyDescent="0.25">
      <c r="A221">
        <v>1879414345</v>
      </c>
      <c r="B221">
        <v>326</v>
      </c>
      <c r="C221" t="s">
        <v>2759</v>
      </c>
      <c r="D221" t="s">
        <v>24</v>
      </c>
      <c r="E221" t="s">
        <v>782</v>
      </c>
      <c r="M221" t="s">
        <v>2763</v>
      </c>
      <c r="Q221" t="s">
        <v>2762</v>
      </c>
      <c r="R221" t="s">
        <v>2760</v>
      </c>
      <c r="S221">
        <v>0</v>
      </c>
      <c r="T221" t="s">
        <v>1691</v>
      </c>
      <c r="X221" t="str">
        <f t="shared" si="186"/>
        <v>[220] = {["ID"] = 1879414345; }; -- Challenge: Bee's Big Business -- Fellowship (Spring Festival)</v>
      </c>
      <c r="Y221" s="1" t="str">
        <f t="shared" si="185"/>
        <v>[220] = {["ID"] = 1879414345; ["SAVE_INDEX"] = 326; ["TYPE"] = 12;                       ["SUBTYPE"] =   0;                                   ["VXP"] =    0; ["LP"] =  0; ["REP"] =     0; ["FACTION"] =  1; ["TIER"] = 0; ["MIN_LVL"] = "CAP";                   ["NAME"] = { ["EN"] = "Challenge: Bee's Big Business -- Fellowship"; }; ["LORE"] = { ["EN"] = "It is time to pollinate the meadows!"; }; ["SUMMARY"] = { ["EN"] = "Complete -- Challenge: Flower Power -- Fellowship"; }; ["TITLE"] = { ["EN"] = "The Biggest Busiest Bee"; }; };</v>
      </c>
      <c r="Z221">
        <f t="shared" si="216"/>
        <v>220</v>
      </c>
      <c r="AA221" t="str">
        <f t="shared" si="187"/>
        <v>[220] = {</v>
      </c>
      <c r="AB221" t="str">
        <f t="shared" si="188"/>
        <v xml:space="preserve">["ID"] = 1879414345; </v>
      </c>
      <c r="AC221" t="str">
        <f t="shared" si="189"/>
        <v xml:space="preserve">["ID"] = 1879414345; </v>
      </c>
      <c r="AD221" t="str">
        <f t="shared" si="190"/>
        <v/>
      </c>
      <c r="AE221" t="str">
        <f t="shared" si="191"/>
        <v xml:space="preserve"> (Spring Festival)</v>
      </c>
      <c r="AF221" s="1" t="str">
        <f t="shared" si="192"/>
        <v xml:space="preserve">["SAVE_INDEX"] = 326; </v>
      </c>
      <c r="AG221">
        <f>VLOOKUP(D221,Type!A$2:B$16,2,FALSE)</f>
        <v>12</v>
      </c>
      <c r="AH221" t="str">
        <f t="shared" si="193"/>
        <v xml:space="preserve">["TYPE"] = 12; </v>
      </c>
      <c r="AI221" t="str">
        <f t="shared" si="194"/>
        <v xml:space="preserve">                      </v>
      </c>
      <c r="AJ221" t="str">
        <f>IF(AND(F221="Class",NOT(ISBLANK(E221))),VLOOKUP(E221,Class!A$1:B$12,2,FALSE),"")</f>
        <v/>
      </c>
      <c r="AK221" t="str">
        <f>IF(AND(F221="Vocation",NOT(ISBLANK(E221))),VLOOKUP(E221,Vocation!A$1:B$8,2,FALSE),"")</f>
        <v/>
      </c>
      <c r="AL221" t="str">
        <f>IF(AND(F221="Race",NOT(ISBLANK(E221))),VLOOKUP(E221,Race!A$1:B$9,2,),"")</f>
        <v/>
      </c>
      <c r="AM221" t="str">
        <f t="shared" si="195"/>
        <v xml:space="preserve">  0</v>
      </c>
      <c r="AN221" t="str">
        <f t="shared" si="196"/>
        <v xml:space="preserve">["SUBTYPE"] =   0; </v>
      </c>
      <c r="AO221" t="str">
        <f>IF(NOT(ISBLANK(G221)),VLOOKUP(G221,Type!D$2:E$6,2,FALSE),"")</f>
        <v/>
      </c>
      <c r="AP221" t="str">
        <f t="shared" si="197"/>
        <v xml:space="preserve">            </v>
      </c>
      <c r="AQ221" t="str">
        <f t="shared" si="198"/>
        <v xml:space="preserve">                      </v>
      </c>
      <c r="AR221" t="str">
        <f t="shared" si="199"/>
        <v/>
      </c>
      <c r="AS221" t="str">
        <f t="shared" si="200"/>
        <v>0</v>
      </c>
      <c r="AT221" t="str">
        <f t="shared" si="201"/>
        <v xml:space="preserve">["VXP"] =    0; </v>
      </c>
      <c r="AU221" t="str">
        <f t="shared" si="202"/>
        <v>0</v>
      </c>
      <c r="AV221" t="str">
        <f t="shared" si="203"/>
        <v xml:space="preserve">["LP"] =  0; </v>
      </c>
      <c r="AW221" t="str">
        <f t="shared" si="204"/>
        <v>0</v>
      </c>
      <c r="AX221" t="str">
        <f t="shared" si="205"/>
        <v xml:space="preserve">["REP"] =     0; </v>
      </c>
      <c r="AY221">
        <f>IF(LEN(P221)&gt;0,VLOOKUP(P221,Faction!A$2:B$77,2,FALSE),1)</f>
        <v>1</v>
      </c>
      <c r="AZ221" t="str">
        <f t="shared" si="206"/>
        <v xml:space="preserve">["FACTION"] =  1; </v>
      </c>
      <c r="BA221" t="str">
        <f t="shared" si="207"/>
        <v xml:space="preserve">["TIER"] = 0; </v>
      </c>
      <c r="BB221" t="str">
        <f t="shared" si="208"/>
        <v xml:space="preserve">["MIN_LVL"] = "CAP"; </v>
      </c>
      <c r="BC221" t="str">
        <f t="shared" si="209"/>
        <v xml:space="preserve">                  </v>
      </c>
      <c r="BD221" t="str">
        <f t="shared" si="210"/>
        <v xml:space="preserve">["NAME"] = { ["EN"] = "Challenge: Bee's Big Business -- Fellowship"; }; </v>
      </c>
      <c r="BE221" t="str">
        <f t="shared" si="211"/>
        <v xml:space="preserve">["LORE"] = { ["EN"] = "It is time to pollinate the meadows!"; }; </v>
      </c>
      <c r="BF221" t="str">
        <f t="shared" si="212"/>
        <v xml:space="preserve">["SUMMARY"] = { ["EN"] = "Complete -- Challenge: Flower Power -- Fellowship"; }; </v>
      </c>
      <c r="BG221" t="str">
        <f t="shared" si="213"/>
        <v xml:space="preserve">["TITLE"] = { ["EN"] = "The Biggest Busiest Bee"; }; </v>
      </c>
      <c r="BH221" t="str">
        <f t="shared" si="214"/>
        <v/>
      </c>
      <c r="BI221" t="str">
        <f t="shared" si="215"/>
        <v/>
      </c>
      <c r="BJ221" t="str">
        <f t="shared" si="217"/>
        <v>};</v>
      </c>
    </row>
    <row r="222" spans="1:62" x14ac:dyDescent="0.25">
      <c r="C222" s="2" t="s">
        <v>962</v>
      </c>
      <c r="D222" s="2" t="s">
        <v>812</v>
      </c>
      <c r="V222">
        <v>146</v>
      </c>
      <c r="X222" t="str">
        <f t="shared" si="186"/>
        <v>[221] = {["CAT_ID"] = 146; }; -- Farmers Faire and Spring Festival</v>
      </c>
      <c r="Y222" s="1" t="str">
        <f t="shared" si="185"/>
        <v>[221] = {                                           ["TYPE"] = 14;                       ["SUBTYPE"] =   0;                                   ["VXP"] =    0; ["LP"] =  0; ["REP"] =     0; ["FACTION"] =  1; ["TIER"] = 0;                                        ["NAME"] = { ["EN"] = "Farmers Faire and Spring Festival"; }; };</v>
      </c>
      <c r="Z222">
        <f t="shared" si="216"/>
        <v>221</v>
      </c>
      <c r="AA222" t="str">
        <f t="shared" si="187"/>
        <v>[221] = {</v>
      </c>
      <c r="AB222" t="str">
        <f t="shared" si="188"/>
        <v xml:space="preserve">                     </v>
      </c>
      <c r="AC222" t="str">
        <f t="shared" si="189"/>
        <v/>
      </c>
      <c r="AD222" t="str">
        <f t="shared" si="190"/>
        <v xml:space="preserve">["CAT_ID"] = 146; </v>
      </c>
      <c r="AE222" t="str">
        <f t="shared" si="191"/>
        <v/>
      </c>
      <c r="AF222" s="1" t="str">
        <f t="shared" si="192"/>
        <v xml:space="preserve">                      </v>
      </c>
      <c r="AG222">
        <f>VLOOKUP(D222,Type!A$2:B$16,2,FALSE)</f>
        <v>14</v>
      </c>
      <c r="AH222" t="str">
        <f t="shared" si="193"/>
        <v xml:space="preserve">["TYPE"] = 14; </v>
      </c>
      <c r="AI222" t="str">
        <f t="shared" si="194"/>
        <v xml:space="preserve">                      </v>
      </c>
      <c r="AJ222" t="str">
        <f>IF(AND(F222="Class",NOT(ISBLANK(E222))),VLOOKUP(E222,Class!A$1:B$12,2,FALSE),"")</f>
        <v/>
      </c>
      <c r="AK222" t="str">
        <f>IF(AND(F222="Vocation",NOT(ISBLANK(E222))),VLOOKUP(E222,Vocation!A$1:B$8,2,FALSE),"")</f>
        <v/>
      </c>
      <c r="AL222" t="str">
        <f>IF(AND(F222="Race",NOT(ISBLANK(E222))),VLOOKUP(E222,Race!A$1:B$9,2,),"")</f>
        <v/>
      </c>
      <c r="AM222" t="str">
        <f t="shared" si="195"/>
        <v xml:space="preserve">  0</v>
      </c>
      <c r="AN222" t="str">
        <f t="shared" si="196"/>
        <v xml:space="preserve">["SUBTYPE"] =   0; </v>
      </c>
      <c r="AO222" t="str">
        <f>IF(NOT(ISBLANK(G222)),VLOOKUP(G222,Type!D$2:E$6,2,FALSE),"")</f>
        <v/>
      </c>
      <c r="AP222" t="str">
        <f t="shared" si="197"/>
        <v xml:space="preserve">            </v>
      </c>
      <c r="AQ222" t="str">
        <f t="shared" si="198"/>
        <v xml:space="preserve">                      </v>
      </c>
      <c r="AR222" t="str">
        <f t="shared" si="199"/>
        <v/>
      </c>
      <c r="AS222" t="str">
        <f t="shared" si="200"/>
        <v>0</v>
      </c>
      <c r="AT222" t="str">
        <f t="shared" si="201"/>
        <v xml:space="preserve">["VXP"] =    0; </v>
      </c>
      <c r="AU222" t="str">
        <f t="shared" si="202"/>
        <v>0</v>
      </c>
      <c r="AV222" t="str">
        <f t="shared" si="203"/>
        <v xml:space="preserve">["LP"] =  0; </v>
      </c>
      <c r="AW222" t="str">
        <f t="shared" si="204"/>
        <v>0</v>
      </c>
      <c r="AX222" t="str">
        <f t="shared" si="205"/>
        <v xml:space="preserve">["REP"] =     0; </v>
      </c>
      <c r="AY222">
        <f>IF(LEN(P222)&gt;0,VLOOKUP(P222,Faction!A$2:B$77,2,FALSE),1)</f>
        <v>1</v>
      </c>
      <c r="AZ222" t="str">
        <f t="shared" si="206"/>
        <v xml:space="preserve">["FACTION"] =  1; </v>
      </c>
      <c r="BA222" t="str">
        <f t="shared" si="207"/>
        <v xml:space="preserve">["TIER"] = 0; </v>
      </c>
      <c r="BB222" t="str">
        <f t="shared" si="208"/>
        <v xml:space="preserve">                     </v>
      </c>
      <c r="BC222" t="str">
        <f t="shared" si="209"/>
        <v xml:space="preserve">                  </v>
      </c>
      <c r="BD222" t="str">
        <f t="shared" si="210"/>
        <v xml:space="preserve">["NAME"] = { ["EN"] = "Farmers Faire and Spring Festival"; }; </v>
      </c>
      <c r="BE222" t="str">
        <f t="shared" si="211"/>
        <v/>
      </c>
      <c r="BF222" t="str">
        <f t="shared" si="212"/>
        <v/>
      </c>
      <c r="BG222" t="str">
        <f t="shared" si="213"/>
        <v/>
      </c>
      <c r="BH222" t="str">
        <f t="shared" si="214"/>
        <v/>
      </c>
      <c r="BI222" t="str">
        <f t="shared" si="215"/>
        <v/>
      </c>
      <c r="BJ222" t="str">
        <f t="shared" si="217"/>
        <v>};</v>
      </c>
    </row>
    <row r="223" spans="1:62" x14ac:dyDescent="0.25">
      <c r="A223">
        <v>1879210648</v>
      </c>
      <c r="B223">
        <v>178</v>
      </c>
      <c r="C223" t="s">
        <v>829</v>
      </c>
      <c r="D223" t="s">
        <v>24</v>
      </c>
      <c r="E223" t="s">
        <v>962</v>
      </c>
      <c r="Q223" t="s">
        <v>961</v>
      </c>
      <c r="R223" t="s">
        <v>2160</v>
      </c>
      <c r="S223">
        <v>0</v>
      </c>
      <c r="X223" t="str">
        <f t="shared" si="186"/>
        <v>[222] = {["ID"] = 1879210648; }; -- Consume Consumables: Doom-shroom (Farmers Faire and Spring Festival)</v>
      </c>
      <c r="Y223" s="1" t="str">
        <f t="shared" si="185"/>
        <v>[222] = {["ID"] = 1879210648; ["SAVE_INDEX"] = 178; ["TYPE"] = 12;                       ["SUBTYPE"] =   0;                                   ["VXP"] =    0; ["LP"] =  0; ["REP"] =     0; ["FACTION"] =  1; ["TIER"] = 0;                                        ["NAME"] = { ["EN"] = "Consume Consumables: Doom-shroom"; }; ["LORE"] = { ["EN"] = "Doom-shrooms can be purchased during the Spring Festival. You should use doom-shrooms many times to accomplish this deed."; }; ["SUMMARY"] = { ["EN"] = "Use Doom-shrooms 300 times."; }; };</v>
      </c>
      <c r="Z223">
        <f t="shared" si="216"/>
        <v>222</v>
      </c>
      <c r="AA223" t="str">
        <f t="shared" si="187"/>
        <v>[222] = {</v>
      </c>
      <c r="AB223" t="str">
        <f t="shared" si="188"/>
        <v xml:space="preserve">["ID"] = 1879210648; </v>
      </c>
      <c r="AC223" t="str">
        <f t="shared" si="189"/>
        <v xml:space="preserve">["ID"] = 1879210648; </v>
      </c>
      <c r="AD223" t="str">
        <f t="shared" si="190"/>
        <v/>
      </c>
      <c r="AE223" t="str">
        <f t="shared" si="191"/>
        <v xml:space="preserve"> (Farmers Faire and Spring Festival)</v>
      </c>
      <c r="AF223" s="1" t="str">
        <f t="shared" si="192"/>
        <v xml:space="preserve">["SAVE_INDEX"] = 178; </v>
      </c>
      <c r="AG223">
        <f>VLOOKUP(D223,Type!A$2:B$16,2,FALSE)</f>
        <v>12</v>
      </c>
      <c r="AH223" t="str">
        <f t="shared" si="193"/>
        <v xml:space="preserve">["TYPE"] = 12; </v>
      </c>
      <c r="AI223" t="str">
        <f t="shared" si="194"/>
        <v xml:space="preserve">                      </v>
      </c>
      <c r="AJ223" t="str">
        <f>IF(AND(F223="Class",NOT(ISBLANK(E223))),VLOOKUP(E223,Class!A$1:B$12,2,FALSE),"")</f>
        <v/>
      </c>
      <c r="AK223" t="str">
        <f>IF(AND(F223="Vocation",NOT(ISBLANK(E223))),VLOOKUP(E223,Vocation!A$1:B$8,2,FALSE),"")</f>
        <v/>
      </c>
      <c r="AL223" t="str">
        <f>IF(AND(F223="Race",NOT(ISBLANK(E223))),VLOOKUP(E223,Race!A$1:B$9,2,),"")</f>
        <v/>
      </c>
      <c r="AM223" t="str">
        <f t="shared" si="195"/>
        <v xml:space="preserve">  0</v>
      </c>
      <c r="AN223" t="str">
        <f t="shared" si="196"/>
        <v xml:space="preserve">["SUBTYPE"] =   0; </v>
      </c>
      <c r="AO223" t="str">
        <f>IF(NOT(ISBLANK(G223)),VLOOKUP(G223,Type!D$2:E$6,2,FALSE),"")</f>
        <v/>
      </c>
      <c r="AP223" t="str">
        <f t="shared" si="197"/>
        <v xml:space="preserve">            </v>
      </c>
      <c r="AQ223" t="str">
        <f t="shared" si="198"/>
        <v xml:space="preserve">                      </v>
      </c>
      <c r="AR223" t="str">
        <f t="shared" si="199"/>
        <v/>
      </c>
      <c r="AS223" t="str">
        <f t="shared" si="200"/>
        <v>0</v>
      </c>
      <c r="AT223" t="str">
        <f t="shared" si="201"/>
        <v xml:space="preserve">["VXP"] =    0; </v>
      </c>
      <c r="AU223" t="str">
        <f t="shared" si="202"/>
        <v>0</v>
      </c>
      <c r="AV223" t="str">
        <f t="shared" si="203"/>
        <v xml:space="preserve">["LP"] =  0; </v>
      </c>
      <c r="AW223" t="str">
        <f t="shared" si="204"/>
        <v>0</v>
      </c>
      <c r="AX223" t="str">
        <f t="shared" si="205"/>
        <v xml:space="preserve">["REP"] =     0; </v>
      </c>
      <c r="AY223">
        <f>IF(LEN(P223)&gt;0,VLOOKUP(P223,Faction!A$2:B$77,2,FALSE),1)</f>
        <v>1</v>
      </c>
      <c r="AZ223" t="str">
        <f t="shared" si="206"/>
        <v xml:space="preserve">["FACTION"] =  1; </v>
      </c>
      <c r="BA223" t="str">
        <f t="shared" si="207"/>
        <v xml:space="preserve">["TIER"] = 0; </v>
      </c>
      <c r="BB223" t="str">
        <f t="shared" si="208"/>
        <v xml:space="preserve">                     </v>
      </c>
      <c r="BC223" t="str">
        <f t="shared" si="209"/>
        <v xml:space="preserve">                  </v>
      </c>
      <c r="BD223" t="str">
        <f t="shared" si="210"/>
        <v xml:space="preserve">["NAME"] = { ["EN"] = "Consume Consumables: Doom-shroom"; }; </v>
      </c>
      <c r="BE223" t="str">
        <f t="shared" si="211"/>
        <v xml:space="preserve">["LORE"] = { ["EN"] = "Doom-shrooms can be purchased during the Spring Festival. You should use doom-shrooms many times to accomplish this deed."; }; </v>
      </c>
      <c r="BF223" t="str">
        <f t="shared" si="212"/>
        <v xml:space="preserve">["SUMMARY"] = { ["EN"] = "Use Doom-shrooms 300 times."; }; </v>
      </c>
      <c r="BG223" t="str">
        <f t="shared" si="213"/>
        <v/>
      </c>
      <c r="BH223" t="str">
        <f t="shared" si="214"/>
        <v/>
      </c>
      <c r="BI223" t="str">
        <f t="shared" si="215"/>
        <v/>
      </c>
      <c r="BJ223" t="str">
        <f t="shared" si="217"/>
        <v>};</v>
      </c>
    </row>
    <row r="224" spans="1:62" x14ac:dyDescent="0.25">
      <c r="C224" s="2" t="s">
        <v>986</v>
      </c>
      <c r="D224" s="2" t="s">
        <v>812</v>
      </c>
      <c r="V224">
        <v>147</v>
      </c>
      <c r="X224" t="str">
        <f t="shared" si="186"/>
        <v>[223] = {["CAT_ID"] = 147; }; -- Hobnanigans and Treasure Hunt</v>
      </c>
      <c r="Y224" s="1" t="str">
        <f t="shared" si="185"/>
        <v>[223] = {                                           ["TYPE"] = 14;                       ["SUBTYPE"] =   0;                                   ["VXP"] =    0; ["LP"] =  0; ["REP"] =     0; ["FACTION"] =  1; ["TIER"] = 0;                                        ["NAME"] = { ["EN"] = "Hobnanigans and Treasure Hunt"; }; };</v>
      </c>
      <c r="Z224">
        <f t="shared" si="216"/>
        <v>223</v>
      </c>
      <c r="AA224" t="str">
        <f t="shared" si="187"/>
        <v>[223] = {</v>
      </c>
      <c r="AB224" t="str">
        <f t="shared" si="188"/>
        <v xml:space="preserve">                     </v>
      </c>
      <c r="AC224" t="str">
        <f t="shared" si="189"/>
        <v/>
      </c>
      <c r="AD224" t="str">
        <f t="shared" si="190"/>
        <v xml:space="preserve">["CAT_ID"] = 147; </v>
      </c>
      <c r="AE224" t="str">
        <f t="shared" si="191"/>
        <v/>
      </c>
      <c r="AF224" s="1" t="str">
        <f t="shared" si="192"/>
        <v xml:space="preserve">                      </v>
      </c>
      <c r="AG224">
        <f>VLOOKUP(D224,Type!A$2:B$16,2,FALSE)</f>
        <v>14</v>
      </c>
      <c r="AH224" t="str">
        <f t="shared" si="193"/>
        <v xml:space="preserve">["TYPE"] = 14; </v>
      </c>
      <c r="AI224" t="str">
        <f t="shared" si="194"/>
        <v xml:space="preserve">                      </v>
      </c>
      <c r="AJ224" t="str">
        <f>IF(AND(F224="Class",NOT(ISBLANK(E224))),VLOOKUP(E224,Class!A$1:B$12,2,FALSE),"")</f>
        <v/>
      </c>
      <c r="AK224" t="str">
        <f>IF(AND(F224="Vocation",NOT(ISBLANK(E224))),VLOOKUP(E224,Vocation!A$1:B$8,2,FALSE),"")</f>
        <v/>
      </c>
      <c r="AL224" t="str">
        <f>IF(AND(F224="Race",NOT(ISBLANK(E224))),VLOOKUP(E224,Race!A$1:B$9,2,),"")</f>
        <v/>
      </c>
      <c r="AM224" t="str">
        <f t="shared" si="195"/>
        <v xml:space="preserve">  0</v>
      </c>
      <c r="AN224" t="str">
        <f t="shared" si="196"/>
        <v xml:space="preserve">["SUBTYPE"] =   0; </v>
      </c>
      <c r="AO224" t="str">
        <f>IF(NOT(ISBLANK(G224)),VLOOKUP(G224,Type!D$2:E$6,2,FALSE),"")</f>
        <v/>
      </c>
      <c r="AP224" t="str">
        <f t="shared" si="197"/>
        <v xml:space="preserve">            </v>
      </c>
      <c r="AQ224" t="str">
        <f t="shared" si="198"/>
        <v xml:space="preserve">                      </v>
      </c>
      <c r="AR224" t="str">
        <f t="shared" si="199"/>
        <v/>
      </c>
      <c r="AS224" t="str">
        <f t="shared" si="200"/>
        <v>0</v>
      </c>
      <c r="AT224" t="str">
        <f t="shared" si="201"/>
        <v xml:space="preserve">["VXP"] =    0; </v>
      </c>
      <c r="AU224" t="str">
        <f t="shared" si="202"/>
        <v>0</v>
      </c>
      <c r="AV224" t="str">
        <f t="shared" si="203"/>
        <v xml:space="preserve">["LP"] =  0; </v>
      </c>
      <c r="AW224" t="str">
        <f t="shared" si="204"/>
        <v>0</v>
      </c>
      <c r="AX224" t="str">
        <f t="shared" si="205"/>
        <v xml:space="preserve">["REP"] =     0; </v>
      </c>
      <c r="AY224">
        <f>IF(LEN(P224)&gt;0,VLOOKUP(P224,Faction!A$2:B$77,2,FALSE),1)</f>
        <v>1</v>
      </c>
      <c r="AZ224" t="str">
        <f t="shared" si="206"/>
        <v xml:space="preserve">["FACTION"] =  1; </v>
      </c>
      <c r="BA224" t="str">
        <f t="shared" si="207"/>
        <v xml:space="preserve">["TIER"] = 0; </v>
      </c>
      <c r="BB224" t="str">
        <f t="shared" si="208"/>
        <v xml:space="preserve">                     </v>
      </c>
      <c r="BC224" t="str">
        <f t="shared" si="209"/>
        <v xml:space="preserve">                  </v>
      </c>
      <c r="BD224" t="str">
        <f t="shared" si="210"/>
        <v xml:space="preserve">["NAME"] = { ["EN"] = "Hobnanigans and Treasure Hunt"; }; </v>
      </c>
      <c r="BE224" t="str">
        <f t="shared" si="211"/>
        <v/>
      </c>
      <c r="BF224" t="str">
        <f t="shared" si="212"/>
        <v/>
      </c>
      <c r="BG224" t="str">
        <f t="shared" si="213"/>
        <v/>
      </c>
      <c r="BH224" t="str">
        <f t="shared" si="214"/>
        <v/>
      </c>
      <c r="BI224" t="str">
        <f t="shared" si="215"/>
        <v/>
      </c>
      <c r="BJ224" t="str">
        <f t="shared" si="217"/>
        <v>};</v>
      </c>
    </row>
    <row r="225" spans="1:62" x14ac:dyDescent="0.25">
      <c r="A225">
        <v>1879406772</v>
      </c>
      <c r="B225">
        <v>179</v>
      </c>
      <c r="C225" t="s">
        <v>878</v>
      </c>
      <c r="D225" t="s">
        <v>24</v>
      </c>
      <c r="E225" t="s">
        <v>986</v>
      </c>
      <c r="Q225" t="s">
        <v>985</v>
      </c>
      <c r="R225" t="s">
        <v>2173</v>
      </c>
      <c r="S225">
        <v>0</v>
      </c>
      <c r="X225" t="str">
        <f t="shared" si="186"/>
        <v>[224] = {["ID"] = 1879406772; }; -- Consume Consumables: Black-foot Carrying Chicken (Hobnanigans and Treasure Hunt)</v>
      </c>
      <c r="Y225" s="1" t="str">
        <f t="shared" si="185"/>
        <v>[224] = {["ID"] = 1879406772; ["SAVE_INDEX"] = 179; ["TYPE"] = 12;                       ["SUBTYPE"] =   0;                                   ["VXP"] =    0; ["LP"] =  0; ["REP"] =     0; ["FACTION"] =  1; ["TIER"] = 0;                                        ["NAME"] = { ["EN"] = "Consume Consumables: Black-foot Carrying Chicken"; }; ["LORE"] = { ["EN"] = "Black-foot Carrying Chickens can be bartered for Hobnanigans Tokens or Buried Treasure Tokens during either event. You should use a Black-foot Carrying Chicken many times to accomplish this deed."; }; ["SUMMARY"] = { ["EN"] = "Use Black-foot Carrying Chickens 50 times."; }; };</v>
      </c>
      <c r="Z225">
        <f t="shared" si="216"/>
        <v>224</v>
      </c>
      <c r="AA225" t="str">
        <f t="shared" si="187"/>
        <v>[224] = {</v>
      </c>
      <c r="AB225" t="str">
        <f t="shared" si="188"/>
        <v xml:space="preserve">["ID"] = 1879406772; </v>
      </c>
      <c r="AC225" t="str">
        <f t="shared" si="189"/>
        <v xml:space="preserve">["ID"] = 1879406772; </v>
      </c>
      <c r="AD225" t="str">
        <f t="shared" si="190"/>
        <v/>
      </c>
      <c r="AE225" t="str">
        <f t="shared" si="191"/>
        <v xml:space="preserve"> (Hobnanigans and Treasure Hunt)</v>
      </c>
      <c r="AF225" s="1" t="str">
        <f t="shared" si="192"/>
        <v xml:space="preserve">["SAVE_INDEX"] = 179; </v>
      </c>
      <c r="AG225">
        <f>VLOOKUP(D225,Type!A$2:B$16,2,FALSE)</f>
        <v>12</v>
      </c>
      <c r="AH225" t="str">
        <f t="shared" si="193"/>
        <v xml:space="preserve">["TYPE"] = 12; </v>
      </c>
      <c r="AI225" t="str">
        <f t="shared" si="194"/>
        <v xml:space="preserve">                      </v>
      </c>
      <c r="AJ225" t="str">
        <f>IF(AND(F225="Class",NOT(ISBLANK(E225))),VLOOKUP(E225,Class!A$1:B$12,2,FALSE),"")</f>
        <v/>
      </c>
      <c r="AK225" t="str">
        <f>IF(AND(F225="Vocation",NOT(ISBLANK(E225))),VLOOKUP(E225,Vocation!A$1:B$8,2,FALSE),"")</f>
        <v/>
      </c>
      <c r="AL225" t="str">
        <f>IF(AND(F225="Race",NOT(ISBLANK(E225))),VLOOKUP(E225,Race!A$1:B$9,2,),"")</f>
        <v/>
      </c>
      <c r="AM225" t="str">
        <f t="shared" si="195"/>
        <v xml:space="preserve">  0</v>
      </c>
      <c r="AN225" t="str">
        <f t="shared" si="196"/>
        <v xml:space="preserve">["SUBTYPE"] =   0; </v>
      </c>
      <c r="AO225" t="str">
        <f>IF(NOT(ISBLANK(G225)),VLOOKUP(G225,Type!D$2:E$6,2,FALSE),"")</f>
        <v/>
      </c>
      <c r="AP225" t="str">
        <f t="shared" si="197"/>
        <v xml:space="preserve">            </v>
      </c>
      <c r="AQ225" t="str">
        <f t="shared" si="198"/>
        <v xml:space="preserve">                      </v>
      </c>
      <c r="AR225" t="str">
        <f t="shared" si="199"/>
        <v/>
      </c>
      <c r="AS225" t="str">
        <f t="shared" si="200"/>
        <v>0</v>
      </c>
      <c r="AT225" t="str">
        <f t="shared" si="201"/>
        <v xml:space="preserve">["VXP"] =    0; </v>
      </c>
      <c r="AU225" t="str">
        <f t="shared" si="202"/>
        <v>0</v>
      </c>
      <c r="AV225" t="str">
        <f t="shared" si="203"/>
        <v xml:space="preserve">["LP"] =  0; </v>
      </c>
      <c r="AW225" t="str">
        <f t="shared" si="204"/>
        <v>0</v>
      </c>
      <c r="AX225" t="str">
        <f t="shared" si="205"/>
        <v xml:space="preserve">["REP"] =     0; </v>
      </c>
      <c r="AY225">
        <f>IF(LEN(P225)&gt;0,VLOOKUP(P225,Faction!A$2:B$77,2,FALSE),1)</f>
        <v>1</v>
      </c>
      <c r="AZ225" t="str">
        <f t="shared" si="206"/>
        <v xml:space="preserve">["FACTION"] =  1; </v>
      </c>
      <c r="BA225" t="str">
        <f t="shared" si="207"/>
        <v xml:space="preserve">["TIER"] = 0; </v>
      </c>
      <c r="BB225" t="str">
        <f t="shared" si="208"/>
        <v xml:space="preserve">                     </v>
      </c>
      <c r="BC225" t="str">
        <f t="shared" si="209"/>
        <v xml:space="preserve">                  </v>
      </c>
      <c r="BD225" t="str">
        <f t="shared" si="210"/>
        <v xml:space="preserve">["NAME"] = { ["EN"] = "Consume Consumables: Black-foot Carrying Chicken"; }; </v>
      </c>
      <c r="BE225" t="str">
        <f t="shared" si="211"/>
        <v xml:space="preserve">["LORE"] = { ["EN"] = "Black-foot Carrying Chickens can be bartered for Hobnanigans Tokens or Buried Treasure Tokens during either event. You should use a Black-foot Carrying Chicken many times to accomplish this deed."; }; </v>
      </c>
      <c r="BF225" t="str">
        <f t="shared" si="212"/>
        <v xml:space="preserve">["SUMMARY"] = { ["EN"] = "Use Black-foot Carrying Chickens 50 times."; }; </v>
      </c>
      <c r="BG225" t="str">
        <f t="shared" si="213"/>
        <v/>
      </c>
      <c r="BH225" t="str">
        <f t="shared" si="214"/>
        <v/>
      </c>
      <c r="BI225" t="str">
        <f t="shared" si="215"/>
        <v/>
      </c>
      <c r="BJ225" t="str">
        <f t="shared" si="217"/>
        <v>};</v>
      </c>
    </row>
    <row r="226" spans="1:62" x14ac:dyDescent="0.25">
      <c r="A226">
        <v>1879406771</v>
      </c>
      <c r="B226">
        <v>180</v>
      </c>
      <c r="C226" t="s">
        <v>879</v>
      </c>
      <c r="D226" t="s">
        <v>24</v>
      </c>
      <c r="E226" t="s">
        <v>986</v>
      </c>
      <c r="Q226" t="s">
        <v>987</v>
      </c>
      <c r="R226" t="s">
        <v>988</v>
      </c>
      <c r="S226">
        <v>0</v>
      </c>
      <c r="X226" t="str">
        <f t="shared" si="186"/>
        <v>[225] = {["ID"] = 1879406771; }; -- Consume Consumables: Dorking Carrying Chicken (Hobnanigans and Treasure Hunt)</v>
      </c>
      <c r="Y226" s="1" t="str">
        <f t="shared" si="185"/>
        <v>[225] = {["ID"] = 1879406771; ["SAVE_INDEX"] = 180; ["TYPE"] = 12;                       ["SUBTYPE"] =   0;                                   ["VXP"] =    0; ["LP"] =  0; ["REP"] =     0; ["FACTION"] =  1; ["TIER"] = 0;                                        ["NAME"] = { ["EN"] = "Consume Consumables: Dorking Carrying Chicken"; }; ["LORE"] = { ["EN"] = "Dorking Carrying Chickens can be bartered for Hobnanigans Tokens or Buried Treasure Tokens during the events. You should use a Dorking Carrying Chicken many times to accomplish this deed."; }; ["SUMMARY"] = { ["EN"] = "Use Dorking Carrying Chickens 50 times."; }; };</v>
      </c>
      <c r="Z226">
        <f t="shared" si="216"/>
        <v>225</v>
      </c>
      <c r="AA226" t="str">
        <f t="shared" si="187"/>
        <v>[225] = {</v>
      </c>
      <c r="AB226" t="str">
        <f t="shared" si="188"/>
        <v xml:space="preserve">["ID"] = 1879406771; </v>
      </c>
      <c r="AC226" t="str">
        <f t="shared" si="189"/>
        <v xml:space="preserve">["ID"] = 1879406771; </v>
      </c>
      <c r="AD226" t="str">
        <f t="shared" si="190"/>
        <v/>
      </c>
      <c r="AE226" t="str">
        <f t="shared" si="191"/>
        <v xml:space="preserve"> (Hobnanigans and Treasure Hunt)</v>
      </c>
      <c r="AF226" s="1" t="str">
        <f t="shared" si="192"/>
        <v xml:space="preserve">["SAVE_INDEX"] = 180; </v>
      </c>
      <c r="AG226">
        <f>VLOOKUP(D226,Type!A$2:B$16,2,FALSE)</f>
        <v>12</v>
      </c>
      <c r="AH226" t="str">
        <f t="shared" si="193"/>
        <v xml:space="preserve">["TYPE"] = 12; </v>
      </c>
      <c r="AI226" t="str">
        <f t="shared" si="194"/>
        <v xml:space="preserve">                      </v>
      </c>
      <c r="AJ226" t="str">
        <f>IF(AND(F226="Class",NOT(ISBLANK(E226))),VLOOKUP(E226,Class!A$1:B$12,2,FALSE),"")</f>
        <v/>
      </c>
      <c r="AK226" t="str">
        <f>IF(AND(F226="Vocation",NOT(ISBLANK(E226))),VLOOKUP(E226,Vocation!A$1:B$8,2,FALSE),"")</f>
        <v/>
      </c>
      <c r="AL226" t="str">
        <f>IF(AND(F226="Race",NOT(ISBLANK(E226))),VLOOKUP(E226,Race!A$1:B$9,2,),"")</f>
        <v/>
      </c>
      <c r="AM226" t="str">
        <f t="shared" si="195"/>
        <v xml:space="preserve">  0</v>
      </c>
      <c r="AN226" t="str">
        <f t="shared" si="196"/>
        <v xml:space="preserve">["SUBTYPE"] =   0; </v>
      </c>
      <c r="AO226" t="str">
        <f>IF(NOT(ISBLANK(G226)),VLOOKUP(G226,Type!D$2:E$6,2,FALSE),"")</f>
        <v/>
      </c>
      <c r="AP226" t="str">
        <f t="shared" si="197"/>
        <v xml:space="preserve">            </v>
      </c>
      <c r="AQ226" t="str">
        <f t="shared" si="198"/>
        <v xml:space="preserve">                      </v>
      </c>
      <c r="AR226" t="str">
        <f t="shared" si="199"/>
        <v/>
      </c>
      <c r="AS226" t="str">
        <f t="shared" si="200"/>
        <v>0</v>
      </c>
      <c r="AT226" t="str">
        <f t="shared" si="201"/>
        <v xml:space="preserve">["VXP"] =    0; </v>
      </c>
      <c r="AU226" t="str">
        <f t="shared" si="202"/>
        <v>0</v>
      </c>
      <c r="AV226" t="str">
        <f t="shared" si="203"/>
        <v xml:space="preserve">["LP"] =  0; </v>
      </c>
      <c r="AW226" t="str">
        <f t="shared" si="204"/>
        <v>0</v>
      </c>
      <c r="AX226" t="str">
        <f t="shared" si="205"/>
        <v xml:space="preserve">["REP"] =     0; </v>
      </c>
      <c r="AY226">
        <f>IF(LEN(P226)&gt;0,VLOOKUP(P226,Faction!A$2:B$77,2,FALSE),1)</f>
        <v>1</v>
      </c>
      <c r="AZ226" t="str">
        <f t="shared" si="206"/>
        <v xml:space="preserve">["FACTION"] =  1; </v>
      </c>
      <c r="BA226" t="str">
        <f t="shared" si="207"/>
        <v xml:space="preserve">["TIER"] = 0; </v>
      </c>
      <c r="BB226" t="str">
        <f t="shared" si="208"/>
        <v xml:space="preserve">                     </v>
      </c>
      <c r="BC226" t="str">
        <f t="shared" si="209"/>
        <v xml:space="preserve">                  </v>
      </c>
      <c r="BD226" t="str">
        <f t="shared" si="210"/>
        <v xml:space="preserve">["NAME"] = { ["EN"] = "Consume Consumables: Dorking Carrying Chicken"; }; </v>
      </c>
      <c r="BE226" t="str">
        <f t="shared" si="211"/>
        <v xml:space="preserve">["LORE"] = { ["EN"] = "Dorking Carrying Chickens can be bartered for Hobnanigans Tokens or Buried Treasure Tokens during the events. You should use a Dorking Carrying Chicken many times to accomplish this deed."; }; </v>
      </c>
      <c r="BF226" t="str">
        <f t="shared" si="212"/>
        <v xml:space="preserve">["SUMMARY"] = { ["EN"] = "Use Dorking Carrying Chickens 50 times."; }; </v>
      </c>
      <c r="BG226" t="str">
        <f t="shared" si="213"/>
        <v/>
      </c>
      <c r="BH226" t="str">
        <f t="shared" si="214"/>
        <v/>
      </c>
      <c r="BI226" t="str">
        <f t="shared" si="215"/>
        <v/>
      </c>
      <c r="BJ226" t="str">
        <f t="shared" si="217"/>
        <v>};</v>
      </c>
    </row>
    <row r="227" spans="1:62" x14ac:dyDescent="0.25">
      <c r="A227">
        <v>1879406774</v>
      </c>
      <c r="B227">
        <v>181</v>
      </c>
      <c r="C227" t="s">
        <v>880</v>
      </c>
      <c r="D227" t="s">
        <v>24</v>
      </c>
      <c r="E227" t="s">
        <v>986</v>
      </c>
      <c r="Q227" t="s">
        <v>989</v>
      </c>
      <c r="R227" t="s">
        <v>2174</v>
      </c>
      <c r="S227">
        <v>0</v>
      </c>
      <c r="X227" t="str">
        <f t="shared" si="186"/>
        <v>[226] = {["ID"] = 1879406774; }; -- Consume Consumables: Orange Wyandotte Carrying Chicken (Hobnanigans and Treasure Hunt)</v>
      </c>
      <c r="Y227" s="1" t="str">
        <f t="shared" si="185"/>
        <v>[226] = {["ID"] = 1879406774; ["SAVE_INDEX"] = 181; ["TYPE"] = 12;                       ["SUBTYPE"] =   0;                                   ["VXP"] =    0; ["LP"] =  0; ["REP"] =     0; ["FACTION"] =  1; ["TIER"] = 0;                                        ["NAME"] = { ["EN"] = "Consume Consumables: Orange Wyandotte Carrying Chicken"; }; ["LORE"] = { ["EN"] = "Orange Wyandotte Carrying Chickens can be bartered for Hobnanigans Tokens or Buried Treasure Tokens during either event. You should use an Orange Wyandotte Carrying Chicken many times to accomplish this deed."; }; ["SUMMARY"] = { ["EN"] = "Use Orange Wyandotte Carrying Chickens 50 times."; }; };</v>
      </c>
      <c r="Z227">
        <f t="shared" si="216"/>
        <v>226</v>
      </c>
      <c r="AA227" t="str">
        <f t="shared" si="187"/>
        <v>[226] = {</v>
      </c>
      <c r="AB227" t="str">
        <f t="shared" si="188"/>
        <v xml:space="preserve">["ID"] = 1879406774; </v>
      </c>
      <c r="AC227" t="str">
        <f t="shared" si="189"/>
        <v xml:space="preserve">["ID"] = 1879406774; </v>
      </c>
      <c r="AD227" t="str">
        <f t="shared" si="190"/>
        <v/>
      </c>
      <c r="AE227" t="str">
        <f t="shared" si="191"/>
        <v xml:space="preserve"> (Hobnanigans and Treasure Hunt)</v>
      </c>
      <c r="AF227" s="1" t="str">
        <f t="shared" si="192"/>
        <v xml:space="preserve">["SAVE_INDEX"] = 181; </v>
      </c>
      <c r="AG227">
        <f>VLOOKUP(D227,Type!A$2:B$16,2,FALSE)</f>
        <v>12</v>
      </c>
      <c r="AH227" t="str">
        <f t="shared" si="193"/>
        <v xml:space="preserve">["TYPE"] = 12; </v>
      </c>
      <c r="AI227" t="str">
        <f t="shared" si="194"/>
        <v xml:space="preserve">                      </v>
      </c>
      <c r="AJ227" t="str">
        <f>IF(AND(F227="Class",NOT(ISBLANK(E227))),VLOOKUP(E227,Class!A$1:B$12,2,FALSE),"")</f>
        <v/>
      </c>
      <c r="AK227" t="str">
        <f>IF(AND(F227="Vocation",NOT(ISBLANK(E227))),VLOOKUP(E227,Vocation!A$1:B$8,2,FALSE),"")</f>
        <v/>
      </c>
      <c r="AL227" t="str">
        <f>IF(AND(F227="Race",NOT(ISBLANK(E227))),VLOOKUP(E227,Race!A$1:B$9,2,),"")</f>
        <v/>
      </c>
      <c r="AM227" t="str">
        <f t="shared" si="195"/>
        <v xml:space="preserve">  0</v>
      </c>
      <c r="AN227" t="str">
        <f t="shared" si="196"/>
        <v xml:space="preserve">["SUBTYPE"] =   0; </v>
      </c>
      <c r="AO227" t="str">
        <f>IF(NOT(ISBLANK(G227)),VLOOKUP(G227,Type!D$2:E$6,2,FALSE),"")</f>
        <v/>
      </c>
      <c r="AP227" t="str">
        <f t="shared" si="197"/>
        <v xml:space="preserve">            </v>
      </c>
      <c r="AQ227" t="str">
        <f t="shared" si="198"/>
        <v xml:space="preserve">                      </v>
      </c>
      <c r="AR227" t="str">
        <f t="shared" si="199"/>
        <v/>
      </c>
      <c r="AS227" t="str">
        <f t="shared" si="200"/>
        <v>0</v>
      </c>
      <c r="AT227" t="str">
        <f t="shared" si="201"/>
        <v xml:space="preserve">["VXP"] =    0; </v>
      </c>
      <c r="AU227" t="str">
        <f t="shared" si="202"/>
        <v>0</v>
      </c>
      <c r="AV227" t="str">
        <f t="shared" si="203"/>
        <v xml:space="preserve">["LP"] =  0; </v>
      </c>
      <c r="AW227" t="str">
        <f t="shared" si="204"/>
        <v>0</v>
      </c>
      <c r="AX227" t="str">
        <f t="shared" si="205"/>
        <v xml:space="preserve">["REP"] =     0; </v>
      </c>
      <c r="AY227">
        <f>IF(LEN(P227)&gt;0,VLOOKUP(P227,Faction!A$2:B$77,2,FALSE),1)</f>
        <v>1</v>
      </c>
      <c r="AZ227" t="str">
        <f t="shared" si="206"/>
        <v xml:space="preserve">["FACTION"] =  1; </v>
      </c>
      <c r="BA227" t="str">
        <f t="shared" si="207"/>
        <v xml:space="preserve">["TIER"] = 0; </v>
      </c>
      <c r="BB227" t="str">
        <f t="shared" si="208"/>
        <v xml:space="preserve">                     </v>
      </c>
      <c r="BC227" t="str">
        <f t="shared" si="209"/>
        <v xml:space="preserve">                  </v>
      </c>
      <c r="BD227" t="str">
        <f t="shared" si="210"/>
        <v xml:space="preserve">["NAME"] = { ["EN"] = "Consume Consumables: Orange Wyandotte Carrying Chicken"; }; </v>
      </c>
      <c r="BE227" t="str">
        <f t="shared" si="211"/>
        <v xml:space="preserve">["LORE"] = { ["EN"] = "Orange Wyandotte Carrying Chickens can be bartered for Hobnanigans Tokens or Buried Treasure Tokens during either event. You should use an Orange Wyandotte Carrying Chicken many times to accomplish this deed."; }; </v>
      </c>
      <c r="BF227" t="str">
        <f t="shared" si="212"/>
        <v xml:space="preserve">["SUMMARY"] = { ["EN"] = "Use Orange Wyandotte Carrying Chickens 50 times."; }; </v>
      </c>
      <c r="BG227" t="str">
        <f t="shared" si="213"/>
        <v/>
      </c>
      <c r="BH227" t="str">
        <f t="shared" si="214"/>
        <v/>
      </c>
      <c r="BI227" t="str">
        <f t="shared" si="215"/>
        <v/>
      </c>
      <c r="BJ227" t="str">
        <f t="shared" si="217"/>
        <v>};</v>
      </c>
    </row>
    <row r="228" spans="1:62" x14ac:dyDescent="0.25">
      <c r="A228">
        <v>1879406769</v>
      </c>
      <c r="B228">
        <v>182</v>
      </c>
      <c r="C228" t="s">
        <v>881</v>
      </c>
      <c r="D228" t="s">
        <v>24</v>
      </c>
      <c r="E228" t="s">
        <v>986</v>
      </c>
      <c r="Q228" t="s">
        <v>993</v>
      </c>
      <c r="R228" t="s">
        <v>990</v>
      </c>
      <c r="S228">
        <v>0</v>
      </c>
      <c r="X228" t="str">
        <f t="shared" si="186"/>
        <v>[227] = {["ID"] = 1879406769; }; -- Consume Consumables: Red Carrying Chicken (Hobnanigans and Treasure Hunt)</v>
      </c>
      <c r="Y228" s="1" t="str">
        <f t="shared" si="185"/>
        <v>[227] = {["ID"] = 1879406769; ["SAVE_INDEX"] = 182; ["TYPE"] = 12;                       ["SUBTYPE"] =   0;                                   ["VXP"] =    0; ["LP"] =  0; ["REP"] =     0; ["FACTION"] =  1; ["TIER"] = 0;                                        ["NAME"] = { ["EN"] = "Consume Consumables: Red Carrying Chicken"; }; ["LORE"] = { ["EN"] = "Red Carrying Chickens can be bartered for Hobnanigans Tokens or Buried Treasure Tokens during the events. You should use a Red Carrying Chicken many times to accomplish this deed."; }; ["SUMMARY"] = { ["EN"] = "Use Red Carrying Chickens 50 times."; }; };</v>
      </c>
      <c r="Z228">
        <f t="shared" si="216"/>
        <v>227</v>
      </c>
      <c r="AA228" t="str">
        <f t="shared" si="187"/>
        <v>[227] = {</v>
      </c>
      <c r="AB228" t="str">
        <f t="shared" si="188"/>
        <v xml:space="preserve">["ID"] = 1879406769; </v>
      </c>
      <c r="AC228" t="str">
        <f t="shared" si="189"/>
        <v xml:space="preserve">["ID"] = 1879406769; </v>
      </c>
      <c r="AD228" t="str">
        <f t="shared" si="190"/>
        <v/>
      </c>
      <c r="AE228" t="str">
        <f t="shared" si="191"/>
        <v xml:space="preserve"> (Hobnanigans and Treasure Hunt)</v>
      </c>
      <c r="AF228" s="1" t="str">
        <f t="shared" si="192"/>
        <v xml:space="preserve">["SAVE_INDEX"] = 182; </v>
      </c>
      <c r="AG228">
        <f>VLOOKUP(D228,Type!A$2:B$16,2,FALSE)</f>
        <v>12</v>
      </c>
      <c r="AH228" t="str">
        <f t="shared" si="193"/>
        <v xml:space="preserve">["TYPE"] = 12; </v>
      </c>
      <c r="AI228" t="str">
        <f t="shared" si="194"/>
        <v xml:space="preserve">                      </v>
      </c>
      <c r="AJ228" t="str">
        <f>IF(AND(F228="Class",NOT(ISBLANK(E228))),VLOOKUP(E228,Class!A$1:B$12,2,FALSE),"")</f>
        <v/>
      </c>
      <c r="AK228" t="str">
        <f>IF(AND(F228="Vocation",NOT(ISBLANK(E228))),VLOOKUP(E228,Vocation!A$1:B$8,2,FALSE),"")</f>
        <v/>
      </c>
      <c r="AL228" t="str">
        <f>IF(AND(F228="Race",NOT(ISBLANK(E228))),VLOOKUP(E228,Race!A$1:B$9,2,),"")</f>
        <v/>
      </c>
      <c r="AM228" t="str">
        <f t="shared" si="195"/>
        <v xml:space="preserve">  0</v>
      </c>
      <c r="AN228" t="str">
        <f t="shared" si="196"/>
        <v xml:space="preserve">["SUBTYPE"] =   0; </v>
      </c>
      <c r="AO228" t="str">
        <f>IF(NOT(ISBLANK(G228)),VLOOKUP(G228,Type!D$2:E$6,2,FALSE),"")</f>
        <v/>
      </c>
      <c r="AP228" t="str">
        <f t="shared" si="197"/>
        <v xml:space="preserve">            </v>
      </c>
      <c r="AQ228" t="str">
        <f t="shared" si="198"/>
        <v xml:space="preserve">                      </v>
      </c>
      <c r="AR228" t="str">
        <f t="shared" si="199"/>
        <v/>
      </c>
      <c r="AS228" t="str">
        <f t="shared" si="200"/>
        <v>0</v>
      </c>
      <c r="AT228" t="str">
        <f t="shared" si="201"/>
        <v xml:space="preserve">["VXP"] =    0; </v>
      </c>
      <c r="AU228" t="str">
        <f t="shared" si="202"/>
        <v>0</v>
      </c>
      <c r="AV228" t="str">
        <f t="shared" si="203"/>
        <v xml:space="preserve">["LP"] =  0; </v>
      </c>
      <c r="AW228" t="str">
        <f t="shared" si="204"/>
        <v>0</v>
      </c>
      <c r="AX228" t="str">
        <f t="shared" si="205"/>
        <v xml:space="preserve">["REP"] =     0; </v>
      </c>
      <c r="AY228">
        <f>IF(LEN(P228)&gt;0,VLOOKUP(P228,Faction!A$2:B$77,2,FALSE),1)</f>
        <v>1</v>
      </c>
      <c r="AZ228" t="str">
        <f t="shared" si="206"/>
        <v xml:space="preserve">["FACTION"] =  1; </v>
      </c>
      <c r="BA228" t="str">
        <f t="shared" si="207"/>
        <v xml:space="preserve">["TIER"] = 0; </v>
      </c>
      <c r="BB228" t="str">
        <f t="shared" si="208"/>
        <v xml:space="preserve">                     </v>
      </c>
      <c r="BC228" t="str">
        <f t="shared" si="209"/>
        <v xml:space="preserve">                  </v>
      </c>
      <c r="BD228" t="str">
        <f t="shared" si="210"/>
        <v xml:space="preserve">["NAME"] = { ["EN"] = "Consume Consumables: Red Carrying Chicken"; }; </v>
      </c>
      <c r="BE228" t="str">
        <f t="shared" si="211"/>
        <v xml:space="preserve">["LORE"] = { ["EN"] = "Red Carrying Chickens can be bartered for Hobnanigans Tokens or Buried Treasure Tokens during the events. You should use a Red Carrying Chicken many times to accomplish this deed."; }; </v>
      </c>
      <c r="BF228" t="str">
        <f t="shared" si="212"/>
        <v xml:space="preserve">["SUMMARY"] = { ["EN"] = "Use Red Carrying Chickens 50 times."; }; </v>
      </c>
      <c r="BG228" t="str">
        <f t="shared" si="213"/>
        <v/>
      </c>
      <c r="BH228" t="str">
        <f t="shared" si="214"/>
        <v/>
      </c>
      <c r="BI228" t="str">
        <f t="shared" si="215"/>
        <v/>
      </c>
      <c r="BJ228" t="str">
        <f t="shared" si="217"/>
        <v>};</v>
      </c>
    </row>
    <row r="229" spans="1:62" x14ac:dyDescent="0.25">
      <c r="A229">
        <v>1879406773</v>
      </c>
      <c r="B229">
        <v>183</v>
      </c>
      <c r="C229" t="s">
        <v>882</v>
      </c>
      <c r="D229" t="s">
        <v>24</v>
      </c>
      <c r="E229" t="s">
        <v>986</v>
      </c>
      <c r="Q229" t="s">
        <v>992</v>
      </c>
      <c r="R229" t="s">
        <v>991</v>
      </c>
      <c r="S229">
        <v>0</v>
      </c>
      <c r="X229" t="str">
        <f t="shared" si="186"/>
        <v>[228] = {["ID"] = 1879406773; }; -- Consume Consumables: Scrapper Carrying Chicken (Hobnanigans and Treasure Hunt)</v>
      </c>
      <c r="Y229" s="1" t="str">
        <f t="shared" si="185"/>
        <v>[228] = {["ID"] = 1879406773; ["SAVE_INDEX"] = 183; ["TYPE"] = 12;                       ["SUBTYPE"] =   0;                                   ["VXP"] =    0; ["LP"] =  0; ["REP"] =     0; ["FACTION"] =  1; ["TIER"] = 0;                                        ["NAME"] = { ["EN"] = "Consume Consumables: Scrapper Carrying Chicken"; }; ["LORE"] = { ["EN"] = "Scrapper Carrying Chickens can be bartered for Hobnanigans Tokens or Buried Treasure Tokens during the events. You should use a Scrapper Carrying Chicken many times to accomplish this deed."; }; ["SUMMARY"] = { ["EN"] = "Use Scrapper Carrying Chickens 50 times."; }; };</v>
      </c>
      <c r="Z229">
        <f t="shared" si="216"/>
        <v>228</v>
      </c>
      <c r="AA229" t="str">
        <f t="shared" si="187"/>
        <v>[228] = {</v>
      </c>
      <c r="AB229" t="str">
        <f t="shared" si="188"/>
        <v xml:space="preserve">["ID"] = 1879406773; </v>
      </c>
      <c r="AC229" t="str">
        <f t="shared" si="189"/>
        <v xml:space="preserve">["ID"] = 1879406773; </v>
      </c>
      <c r="AD229" t="str">
        <f t="shared" si="190"/>
        <v/>
      </c>
      <c r="AE229" t="str">
        <f t="shared" si="191"/>
        <v xml:space="preserve"> (Hobnanigans and Treasure Hunt)</v>
      </c>
      <c r="AF229" s="1" t="str">
        <f t="shared" si="192"/>
        <v xml:space="preserve">["SAVE_INDEX"] = 183; </v>
      </c>
      <c r="AG229">
        <f>VLOOKUP(D229,Type!A$2:B$16,2,FALSE)</f>
        <v>12</v>
      </c>
      <c r="AH229" t="str">
        <f t="shared" si="193"/>
        <v xml:space="preserve">["TYPE"] = 12; </v>
      </c>
      <c r="AI229" t="str">
        <f t="shared" si="194"/>
        <v xml:space="preserve">                      </v>
      </c>
      <c r="AJ229" t="str">
        <f>IF(AND(F229="Class",NOT(ISBLANK(E229))),VLOOKUP(E229,Class!A$1:B$12,2,FALSE),"")</f>
        <v/>
      </c>
      <c r="AK229" t="str">
        <f>IF(AND(F229="Vocation",NOT(ISBLANK(E229))),VLOOKUP(E229,Vocation!A$1:B$8,2,FALSE),"")</f>
        <v/>
      </c>
      <c r="AL229" t="str">
        <f>IF(AND(F229="Race",NOT(ISBLANK(E229))),VLOOKUP(E229,Race!A$1:B$9,2,),"")</f>
        <v/>
      </c>
      <c r="AM229" t="str">
        <f t="shared" si="195"/>
        <v xml:space="preserve">  0</v>
      </c>
      <c r="AN229" t="str">
        <f t="shared" si="196"/>
        <v xml:space="preserve">["SUBTYPE"] =   0; </v>
      </c>
      <c r="AO229" t="str">
        <f>IF(NOT(ISBLANK(G229)),VLOOKUP(G229,Type!D$2:E$6,2,FALSE),"")</f>
        <v/>
      </c>
      <c r="AP229" t="str">
        <f t="shared" si="197"/>
        <v xml:space="preserve">            </v>
      </c>
      <c r="AQ229" t="str">
        <f t="shared" si="198"/>
        <v xml:space="preserve">                      </v>
      </c>
      <c r="AR229" t="str">
        <f t="shared" si="199"/>
        <v/>
      </c>
      <c r="AS229" t="str">
        <f t="shared" si="200"/>
        <v>0</v>
      </c>
      <c r="AT229" t="str">
        <f t="shared" si="201"/>
        <v xml:space="preserve">["VXP"] =    0; </v>
      </c>
      <c r="AU229" t="str">
        <f t="shared" si="202"/>
        <v>0</v>
      </c>
      <c r="AV229" t="str">
        <f t="shared" si="203"/>
        <v xml:space="preserve">["LP"] =  0; </v>
      </c>
      <c r="AW229" t="str">
        <f t="shared" si="204"/>
        <v>0</v>
      </c>
      <c r="AX229" t="str">
        <f t="shared" si="205"/>
        <v xml:space="preserve">["REP"] =     0; </v>
      </c>
      <c r="AY229">
        <f>IF(LEN(P229)&gt;0,VLOOKUP(P229,Faction!A$2:B$77,2,FALSE),1)</f>
        <v>1</v>
      </c>
      <c r="AZ229" t="str">
        <f t="shared" si="206"/>
        <v xml:space="preserve">["FACTION"] =  1; </v>
      </c>
      <c r="BA229" t="str">
        <f t="shared" si="207"/>
        <v xml:space="preserve">["TIER"] = 0; </v>
      </c>
      <c r="BB229" t="str">
        <f t="shared" si="208"/>
        <v xml:space="preserve">                     </v>
      </c>
      <c r="BC229" t="str">
        <f t="shared" si="209"/>
        <v xml:space="preserve">                  </v>
      </c>
      <c r="BD229" t="str">
        <f t="shared" si="210"/>
        <v xml:space="preserve">["NAME"] = { ["EN"] = "Consume Consumables: Scrapper Carrying Chicken"; }; </v>
      </c>
      <c r="BE229" t="str">
        <f t="shared" si="211"/>
        <v xml:space="preserve">["LORE"] = { ["EN"] = "Scrapper Carrying Chickens can be bartered for Hobnanigans Tokens or Buried Treasure Tokens during the events. You should use a Scrapper Carrying Chicken many times to accomplish this deed."; }; </v>
      </c>
      <c r="BF229" t="str">
        <f t="shared" si="212"/>
        <v xml:space="preserve">["SUMMARY"] = { ["EN"] = "Use Scrapper Carrying Chickens 50 times."; }; </v>
      </c>
      <c r="BG229" t="str">
        <f t="shared" si="213"/>
        <v/>
      </c>
      <c r="BH229" t="str">
        <f t="shared" si="214"/>
        <v/>
      </c>
      <c r="BI229" t="str">
        <f t="shared" si="215"/>
        <v/>
      </c>
      <c r="BJ229" t="str">
        <f t="shared" si="217"/>
        <v>};</v>
      </c>
    </row>
    <row r="230" spans="1:62" x14ac:dyDescent="0.25">
      <c r="A230">
        <v>1879406770</v>
      </c>
      <c r="B230">
        <v>184</v>
      </c>
      <c r="C230" t="s">
        <v>883</v>
      </c>
      <c r="D230" t="s">
        <v>24</v>
      </c>
      <c r="E230" t="s">
        <v>986</v>
      </c>
      <c r="Q230" t="s">
        <v>995</v>
      </c>
      <c r="R230" t="s">
        <v>994</v>
      </c>
      <c r="S230">
        <v>0</v>
      </c>
      <c r="X230" t="str">
        <f t="shared" si="186"/>
        <v>[229] = {["ID"] = 1879406770; }; -- Consume Consumables: White Carrying Chicken (Hobnanigans and Treasure Hunt)</v>
      </c>
      <c r="Y230" s="1" t="str">
        <f t="shared" si="185"/>
        <v>[229] = {["ID"] = 1879406770; ["SAVE_INDEX"] = 184; ["TYPE"] = 12;                       ["SUBTYPE"] =   0;                                   ["VXP"] =    0; ["LP"] =  0; ["REP"] =     0; ["FACTION"] =  1; ["TIER"] = 0;                                        ["NAME"] = { ["EN"] = "Consume Consumables: White Carrying Chicken"; }; ["LORE"] = { ["EN"] = "White Carrying Chickens can be bartered for Hobnanigans Tokens or Buried Treasure Tokens during the events. You should use a White Carrying Chicken many times to accomplish this deed."; }; ["SUMMARY"] = { ["EN"] = "Use White Carrying Chickens 50 times."; }; };</v>
      </c>
      <c r="Z230">
        <f t="shared" si="216"/>
        <v>229</v>
      </c>
      <c r="AA230" t="str">
        <f t="shared" si="187"/>
        <v>[229] = {</v>
      </c>
      <c r="AB230" t="str">
        <f t="shared" si="188"/>
        <v xml:space="preserve">["ID"] = 1879406770; </v>
      </c>
      <c r="AC230" t="str">
        <f t="shared" si="189"/>
        <v xml:space="preserve">["ID"] = 1879406770; </v>
      </c>
      <c r="AD230" t="str">
        <f t="shared" si="190"/>
        <v/>
      </c>
      <c r="AE230" t="str">
        <f t="shared" si="191"/>
        <v xml:space="preserve"> (Hobnanigans and Treasure Hunt)</v>
      </c>
      <c r="AF230" s="1" t="str">
        <f t="shared" si="192"/>
        <v xml:space="preserve">["SAVE_INDEX"] = 184; </v>
      </c>
      <c r="AG230">
        <f>VLOOKUP(D230,Type!A$2:B$16,2,FALSE)</f>
        <v>12</v>
      </c>
      <c r="AH230" t="str">
        <f t="shared" si="193"/>
        <v xml:space="preserve">["TYPE"] = 12; </v>
      </c>
      <c r="AI230" t="str">
        <f t="shared" si="194"/>
        <v xml:space="preserve">                      </v>
      </c>
      <c r="AJ230" t="str">
        <f>IF(AND(F230="Class",NOT(ISBLANK(E230))),VLOOKUP(E230,Class!A$1:B$12,2,FALSE),"")</f>
        <v/>
      </c>
      <c r="AK230" t="str">
        <f>IF(AND(F230="Vocation",NOT(ISBLANK(E230))),VLOOKUP(E230,Vocation!A$1:B$8,2,FALSE),"")</f>
        <v/>
      </c>
      <c r="AL230" t="str">
        <f>IF(AND(F230="Race",NOT(ISBLANK(E230))),VLOOKUP(E230,Race!A$1:B$9,2,),"")</f>
        <v/>
      </c>
      <c r="AM230" t="str">
        <f t="shared" si="195"/>
        <v xml:space="preserve">  0</v>
      </c>
      <c r="AN230" t="str">
        <f t="shared" si="196"/>
        <v xml:space="preserve">["SUBTYPE"] =   0; </v>
      </c>
      <c r="AO230" t="str">
        <f>IF(NOT(ISBLANK(G230)),VLOOKUP(G230,Type!D$2:E$6,2,FALSE),"")</f>
        <v/>
      </c>
      <c r="AP230" t="str">
        <f t="shared" si="197"/>
        <v xml:space="preserve">            </v>
      </c>
      <c r="AQ230" t="str">
        <f t="shared" si="198"/>
        <v xml:space="preserve">                      </v>
      </c>
      <c r="AR230" t="str">
        <f t="shared" si="199"/>
        <v/>
      </c>
      <c r="AS230" t="str">
        <f t="shared" si="200"/>
        <v>0</v>
      </c>
      <c r="AT230" t="str">
        <f t="shared" si="201"/>
        <v xml:space="preserve">["VXP"] =    0; </v>
      </c>
      <c r="AU230" t="str">
        <f t="shared" si="202"/>
        <v>0</v>
      </c>
      <c r="AV230" t="str">
        <f t="shared" si="203"/>
        <v xml:space="preserve">["LP"] =  0; </v>
      </c>
      <c r="AW230" t="str">
        <f t="shared" si="204"/>
        <v>0</v>
      </c>
      <c r="AX230" t="str">
        <f t="shared" si="205"/>
        <v xml:space="preserve">["REP"] =     0; </v>
      </c>
      <c r="AY230">
        <f>IF(LEN(P230)&gt;0,VLOOKUP(P230,Faction!A$2:B$77,2,FALSE),1)</f>
        <v>1</v>
      </c>
      <c r="AZ230" t="str">
        <f t="shared" si="206"/>
        <v xml:space="preserve">["FACTION"] =  1; </v>
      </c>
      <c r="BA230" t="str">
        <f t="shared" si="207"/>
        <v xml:space="preserve">["TIER"] = 0; </v>
      </c>
      <c r="BB230" t="str">
        <f t="shared" si="208"/>
        <v xml:space="preserve">                     </v>
      </c>
      <c r="BC230" t="str">
        <f t="shared" si="209"/>
        <v xml:space="preserve">                  </v>
      </c>
      <c r="BD230" t="str">
        <f t="shared" si="210"/>
        <v xml:space="preserve">["NAME"] = { ["EN"] = "Consume Consumables: White Carrying Chicken"; }; </v>
      </c>
      <c r="BE230" t="str">
        <f t="shared" si="211"/>
        <v xml:space="preserve">["LORE"] = { ["EN"] = "White Carrying Chickens can be bartered for Hobnanigans Tokens or Buried Treasure Tokens during the events. You should use a White Carrying Chicken many times to accomplish this deed."; }; </v>
      </c>
      <c r="BF230" t="str">
        <f t="shared" si="212"/>
        <v xml:space="preserve">["SUMMARY"] = { ["EN"] = "Use White Carrying Chickens 50 times."; }; </v>
      </c>
      <c r="BG230" t="str">
        <f t="shared" si="213"/>
        <v/>
      </c>
      <c r="BH230" t="str">
        <f t="shared" si="214"/>
        <v/>
      </c>
      <c r="BI230" t="str">
        <f t="shared" si="215"/>
        <v/>
      </c>
      <c r="BJ230" t="str">
        <f t="shared" si="217"/>
        <v>};</v>
      </c>
    </row>
    <row r="231" spans="1:62" x14ac:dyDescent="0.25">
      <c r="A231">
        <v>1879418933</v>
      </c>
      <c r="B231">
        <v>333</v>
      </c>
      <c r="C231" t="s">
        <v>2871</v>
      </c>
      <c r="D231" t="s">
        <v>24</v>
      </c>
      <c r="E231" t="s">
        <v>986</v>
      </c>
      <c r="Q231" t="s">
        <v>2880</v>
      </c>
      <c r="R231" t="s">
        <v>2879</v>
      </c>
      <c r="S231">
        <v>0</v>
      </c>
      <c r="X231" t="str">
        <f t="shared" si="186"/>
        <v>[230] = {["ID"] = 1879418933; }; -- Consume Consumables: Flower Facepaint Stencils (Hobnanigans and Treasure Hunt)</v>
      </c>
      <c r="Y231" s="1" t="str">
        <f t="shared" si="185"/>
        <v>[230] = {["ID"] = 1879418933; ["SAVE_INDEX"] = 333; ["TYPE"] = 12;                       ["SUBTYPE"] =   0;                                   ["VXP"] =    0; ["LP"] =  0; ["REP"] =     0; ["FACTION"] =  1; ["TIER"] = 0;                                        ["NAME"] = { ["EN"] = "Consume Consumables: Flower Facepaint Stencils"; }; ["LORE"] = { ["EN"] = "Flower facepaint stencils can be bartered for Hobnanigans Tokens or Buried Treasure Tokens during the events."; }; ["SUMMARY"] = { ["EN"] = "Use flower facepaint stencils 50 times."; }; };</v>
      </c>
      <c r="Z231">
        <f t="shared" si="216"/>
        <v>230</v>
      </c>
      <c r="AA231" t="str">
        <f t="shared" si="187"/>
        <v>[230] = {</v>
      </c>
      <c r="AB231" t="str">
        <f t="shared" si="188"/>
        <v xml:space="preserve">["ID"] = 1879418933; </v>
      </c>
      <c r="AC231" t="str">
        <f t="shared" si="189"/>
        <v xml:space="preserve">["ID"] = 1879418933; </v>
      </c>
      <c r="AD231" t="str">
        <f t="shared" si="190"/>
        <v/>
      </c>
      <c r="AE231" t="str">
        <f t="shared" si="191"/>
        <v xml:space="preserve"> (Hobnanigans and Treasure Hunt)</v>
      </c>
      <c r="AF231" s="1" t="str">
        <f t="shared" si="192"/>
        <v xml:space="preserve">["SAVE_INDEX"] = 333; </v>
      </c>
      <c r="AG231">
        <f>VLOOKUP(D231,Type!A$2:B$16,2,FALSE)</f>
        <v>12</v>
      </c>
      <c r="AH231" t="str">
        <f t="shared" si="193"/>
        <v xml:space="preserve">["TYPE"] = 12; </v>
      </c>
      <c r="AI231" t="str">
        <f t="shared" si="194"/>
        <v xml:space="preserve">                      </v>
      </c>
      <c r="AJ231" t="str">
        <f>IF(AND(F231="Class",NOT(ISBLANK(E231))),VLOOKUP(E231,Class!A$1:B$12,2,FALSE),"")</f>
        <v/>
      </c>
      <c r="AK231" t="str">
        <f>IF(AND(F231="Vocation",NOT(ISBLANK(E231))),VLOOKUP(E231,Vocation!A$1:B$8,2,FALSE),"")</f>
        <v/>
      </c>
      <c r="AL231" t="str">
        <f>IF(AND(F231="Race",NOT(ISBLANK(E231))),VLOOKUP(E231,Race!A$1:B$9,2,),"")</f>
        <v/>
      </c>
      <c r="AM231" t="str">
        <f t="shared" si="195"/>
        <v xml:space="preserve">  0</v>
      </c>
      <c r="AN231" t="str">
        <f t="shared" si="196"/>
        <v xml:space="preserve">["SUBTYPE"] =   0; </v>
      </c>
      <c r="AO231" t="str">
        <f>IF(NOT(ISBLANK(G231)),VLOOKUP(G231,Type!D$2:E$6,2,FALSE),"")</f>
        <v/>
      </c>
      <c r="AP231" t="str">
        <f t="shared" si="197"/>
        <v xml:space="preserve">            </v>
      </c>
      <c r="AQ231" t="str">
        <f t="shared" si="198"/>
        <v xml:space="preserve">                      </v>
      </c>
      <c r="AR231" t="str">
        <f t="shared" si="199"/>
        <v/>
      </c>
      <c r="AS231" t="str">
        <f t="shared" si="200"/>
        <v>0</v>
      </c>
      <c r="AT231" t="str">
        <f t="shared" si="201"/>
        <v xml:space="preserve">["VXP"] =    0; </v>
      </c>
      <c r="AU231" t="str">
        <f t="shared" si="202"/>
        <v>0</v>
      </c>
      <c r="AV231" t="str">
        <f t="shared" si="203"/>
        <v xml:space="preserve">["LP"] =  0; </v>
      </c>
      <c r="AW231" t="str">
        <f t="shared" si="204"/>
        <v>0</v>
      </c>
      <c r="AX231" t="str">
        <f t="shared" si="205"/>
        <v xml:space="preserve">["REP"] =     0; </v>
      </c>
      <c r="AY231">
        <f>IF(LEN(P231)&gt;0,VLOOKUP(P231,Faction!A$2:B$77,2,FALSE),1)</f>
        <v>1</v>
      </c>
      <c r="AZ231" t="str">
        <f t="shared" si="206"/>
        <v xml:space="preserve">["FACTION"] =  1; </v>
      </c>
      <c r="BA231" t="str">
        <f t="shared" si="207"/>
        <v xml:space="preserve">["TIER"] = 0; </v>
      </c>
      <c r="BB231" t="str">
        <f t="shared" si="208"/>
        <v xml:space="preserve">                     </v>
      </c>
      <c r="BC231" t="str">
        <f t="shared" si="209"/>
        <v xml:space="preserve">                  </v>
      </c>
      <c r="BD231" t="str">
        <f t="shared" si="210"/>
        <v xml:space="preserve">["NAME"] = { ["EN"] = "Consume Consumables: Flower Facepaint Stencils"; }; </v>
      </c>
      <c r="BE231" t="str">
        <f t="shared" si="211"/>
        <v xml:space="preserve">["LORE"] = { ["EN"] = "Flower facepaint stencils can be bartered for Hobnanigans Tokens or Buried Treasure Tokens during the events."; }; </v>
      </c>
      <c r="BF231" t="str">
        <f t="shared" si="212"/>
        <v xml:space="preserve">["SUMMARY"] = { ["EN"] = "Use flower facepaint stencils 50 times."; }; </v>
      </c>
      <c r="BG231" t="str">
        <f t="shared" si="213"/>
        <v/>
      </c>
      <c r="BH231" t="str">
        <f t="shared" si="214"/>
        <v/>
      </c>
      <c r="BI231" t="str">
        <f t="shared" si="215"/>
        <v/>
      </c>
      <c r="BJ231" t="str">
        <f t="shared" si="217"/>
        <v>};</v>
      </c>
    </row>
    <row r="232" spans="1:62" x14ac:dyDescent="0.25">
      <c r="A232">
        <v>1879418934</v>
      </c>
      <c r="B232">
        <v>334</v>
      </c>
      <c r="C232" t="s">
        <v>2872</v>
      </c>
      <c r="D232" t="s">
        <v>24</v>
      </c>
      <c r="E232" t="s">
        <v>986</v>
      </c>
      <c r="Q232" t="s">
        <v>2888</v>
      </c>
      <c r="R232" t="s">
        <v>2881</v>
      </c>
      <c r="S232">
        <v>0</v>
      </c>
      <c r="X232" t="str">
        <f t="shared" si="186"/>
        <v>[231] = {["ID"] = 1879418934; }; -- Consume Consumables: Bee Facepaint Stencils (Hobnanigans and Treasure Hunt)</v>
      </c>
      <c r="Y232" s="1" t="str">
        <f t="shared" si="185"/>
        <v>[231] = {["ID"] = 1879418934; ["SAVE_INDEX"] = 334; ["TYPE"] = 12;                       ["SUBTYPE"] =   0;                                   ["VXP"] =    0; ["LP"] =  0; ["REP"] =     0; ["FACTION"] =  1; ["TIER"] = 0;                                        ["NAME"] = { ["EN"] = "Consume Consumables: Bee Facepaint Stencils"; }; ["LORE"] = { ["EN"] = "Bee facepaint stencils can be bartered for Hobnanigans Tokens or Buried Treasure Tokens during the events."; }; ["SUMMARY"] = { ["EN"] = "Use bee facepaint stencils 50 times."; }; };</v>
      </c>
      <c r="Z232">
        <f t="shared" si="216"/>
        <v>231</v>
      </c>
      <c r="AA232" t="str">
        <f t="shared" si="187"/>
        <v>[231] = {</v>
      </c>
      <c r="AB232" t="str">
        <f t="shared" si="188"/>
        <v xml:space="preserve">["ID"] = 1879418934; </v>
      </c>
      <c r="AC232" t="str">
        <f t="shared" si="189"/>
        <v xml:space="preserve">["ID"] = 1879418934; </v>
      </c>
      <c r="AD232" t="str">
        <f t="shared" si="190"/>
        <v/>
      </c>
      <c r="AE232" t="str">
        <f t="shared" si="191"/>
        <v xml:space="preserve"> (Hobnanigans and Treasure Hunt)</v>
      </c>
      <c r="AF232" s="1" t="str">
        <f t="shared" si="192"/>
        <v xml:space="preserve">["SAVE_INDEX"] = 334; </v>
      </c>
      <c r="AG232">
        <f>VLOOKUP(D232,Type!A$2:B$16,2,FALSE)</f>
        <v>12</v>
      </c>
      <c r="AH232" t="str">
        <f t="shared" si="193"/>
        <v xml:space="preserve">["TYPE"] = 12; </v>
      </c>
      <c r="AI232" t="str">
        <f t="shared" si="194"/>
        <v xml:space="preserve">                      </v>
      </c>
      <c r="AJ232" t="str">
        <f>IF(AND(F232="Class",NOT(ISBLANK(E232))),VLOOKUP(E232,Class!A$1:B$12,2,FALSE),"")</f>
        <v/>
      </c>
      <c r="AK232" t="str">
        <f>IF(AND(F232="Vocation",NOT(ISBLANK(E232))),VLOOKUP(E232,Vocation!A$1:B$8,2,FALSE),"")</f>
        <v/>
      </c>
      <c r="AL232" t="str">
        <f>IF(AND(F232="Race",NOT(ISBLANK(E232))),VLOOKUP(E232,Race!A$1:B$9,2,),"")</f>
        <v/>
      </c>
      <c r="AM232" t="str">
        <f t="shared" si="195"/>
        <v xml:space="preserve">  0</v>
      </c>
      <c r="AN232" t="str">
        <f t="shared" si="196"/>
        <v xml:space="preserve">["SUBTYPE"] =   0; </v>
      </c>
      <c r="AO232" t="str">
        <f>IF(NOT(ISBLANK(G232)),VLOOKUP(G232,Type!D$2:E$6,2,FALSE),"")</f>
        <v/>
      </c>
      <c r="AP232" t="str">
        <f t="shared" si="197"/>
        <v xml:space="preserve">            </v>
      </c>
      <c r="AQ232" t="str">
        <f t="shared" si="198"/>
        <v xml:space="preserve">                      </v>
      </c>
      <c r="AR232" t="str">
        <f t="shared" si="199"/>
        <v/>
      </c>
      <c r="AS232" t="str">
        <f t="shared" si="200"/>
        <v>0</v>
      </c>
      <c r="AT232" t="str">
        <f t="shared" si="201"/>
        <v xml:space="preserve">["VXP"] =    0; </v>
      </c>
      <c r="AU232" t="str">
        <f t="shared" si="202"/>
        <v>0</v>
      </c>
      <c r="AV232" t="str">
        <f t="shared" si="203"/>
        <v xml:space="preserve">["LP"] =  0; </v>
      </c>
      <c r="AW232" t="str">
        <f t="shared" si="204"/>
        <v>0</v>
      </c>
      <c r="AX232" t="str">
        <f t="shared" si="205"/>
        <v xml:space="preserve">["REP"] =     0; </v>
      </c>
      <c r="AY232">
        <f>IF(LEN(P232)&gt;0,VLOOKUP(P232,Faction!A$2:B$77,2,FALSE),1)</f>
        <v>1</v>
      </c>
      <c r="AZ232" t="str">
        <f t="shared" si="206"/>
        <v xml:space="preserve">["FACTION"] =  1; </v>
      </c>
      <c r="BA232" t="str">
        <f t="shared" si="207"/>
        <v xml:space="preserve">["TIER"] = 0; </v>
      </c>
      <c r="BB232" t="str">
        <f t="shared" si="208"/>
        <v xml:space="preserve">                     </v>
      </c>
      <c r="BC232" t="str">
        <f t="shared" si="209"/>
        <v xml:space="preserve">                  </v>
      </c>
      <c r="BD232" t="str">
        <f t="shared" si="210"/>
        <v xml:space="preserve">["NAME"] = { ["EN"] = "Consume Consumables: Bee Facepaint Stencils"; }; </v>
      </c>
      <c r="BE232" t="str">
        <f t="shared" si="211"/>
        <v xml:space="preserve">["LORE"] = { ["EN"] = "Bee facepaint stencils can be bartered for Hobnanigans Tokens or Buried Treasure Tokens during the events."; }; </v>
      </c>
      <c r="BF232" t="str">
        <f t="shared" si="212"/>
        <v xml:space="preserve">["SUMMARY"] = { ["EN"] = "Use bee facepaint stencils 50 times."; }; </v>
      </c>
      <c r="BG232" t="str">
        <f t="shared" si="213"/>
        <v/>
      </c>
      <c r="BH232" t="str">
        <f t="shared" si="214"/>
        <v/>
      </c>
      <c r="BI232" t="str">
        <f t="shared" si="215"/>
        <v/>
      </c>
      <c r="BJ232" t="str">
        <f t="shared" si="217"/>
        <v>};</v>
      </c>
    </row>
    <row r="233" spans="1:62" x14ac:dyDescent="0.25">
      <c r="A233">
        <v>1879418935</v>
      </c>
      <c r="B233">
        <v>335</v>
      </c>
      <c r="C233" t="s">
        <v>2873</v>
      </c>
      <c r="D233" t="s">
        <v>24</v>
      </c>
      <c r="E233" t="s">
        <v>986</v>
      </c>
      <c r="Q233" t="s">
        <v>2889</v>
      </c>
      <c r="R233" t="s">
        <v>2882</v>
      </c>
      <c r="S233">
        <v>0</v>
      </c>
      <c r="X233" t="str">
        <f t="shared" si="186"/>
        <v>[232] = {["ID"] = 1879418935; }; -- Consume Consumables: Feather Facepaint Stencils (Hobnanigans and Treasure Hunt)</v>
      </c>
      <c r="Y233" s="1" t="str">
        <f t="shared" si="185"/>
        <v>[232] = {["ID"] = 1879418935; ["SAVE_INDEX"] = 335; ["TYPE"] = 12;                       ["SUBTYPE"] =   0;                                   ["VXP"] =    0; ["LP"] =  0; ["REP"] =     0; ["FACTION"] =  1; ["TIER"] = 0;                                        ["NAME"] = { ["EN"] = "Consume Consumables: Feather Facepaint Stencils"; }; ["LORE"] = { ["EN"] = "Feather facepaint stencils can be bartered for Hobnanigans Tokens or Buried Treasure Tokens during the events."; }; ["SUMMARY"] = { ["EN"] = "Use feather facepaint stencils 50 times."; }; };</v>
      </c>
      <c r="Z233">
        <f t="shared" si="216"/>
        <v>232</v>
      </c>
      <c r="AA233" t="str">
        <f t="shared" si="187"/>
        <v>[232] = {</v>
      </c>
      <c r="AB233" t="str">
        <f t="shared" si="188"/>
        <v xml:space="preserve">["ID"] = 1879418935; </v>
      </c>
      <c r="AC233" t="str">
        <f t="shared" si="189"/>
        <v xml:space="preserve">["ID"] = 1879418935; </v>
      </c>
      <c r="AD233" t="str">
        <f t="shared" si="190"/>
        <v/>
      </c>
      <c r="AE233" t="str">
        <f t="shared" si="191"/>
        <v xml:space="preserve"> (Hobnanigans and Treasure Hunt)</v>
      </c>
      <c r="AF233" s="1" t="str">
        <f t="shared" si="192"/>
        <v xml:space="preserve">["SAVE_INDEX"] = 335; </v>
      </c>
      <c r="AG233">
        <f>VLOOKUP(D233,Type!A$2:B$16,2,FALSE)</f>
        <v>12</v>
      </c>
      <c r="AH233" t="str">
        <f t="shared" si="193"/>
        <v xml:space="preserve">["TYPE"] = 12; </v>
      </c>
      <c r="AI233" t="str">
        <f t="shared" si="194"/>
        <v xml:space="preserve">                      </v>
      </c>
      <c r="AJ233" t="str">
        <f>IF(AND(F233="Class",NOT(ISBLANK(E233))),VLOOKUP(E233,Class!A$1:B$12,2,FALSE),"")</f>
        <v/>
      </c>
      <c r="AK233" t="str">
        <f>IF(AND(F233="Vocation",NOT(ISBLANK(E233))),VLOOKUP(E233,Vocation!A$1:B$8,2,FALSE),"")</f>
        <v/>
      </c>
      <c r="AL233" t="str">
        <f>IF(AND(F233="Race",NOT(ISBLANK(E233))),VLOOKUP(E233,Race!A$1:B$9,2,),"")</f>
        <v/>
      </c>
      <c r="AM233" t="str">
        <f t="shared" si="195"/>
        <v xml:space="preserve">  0</v>
      </c>
      <c r="AN233" t="str">
        <f t="shared" si="196"/>
        <v xml:space="preserve">["SUBTYPE"] =   0; </v>
      </c>
      <c r="AO233" t="str">
        <f>IF(NOT(ISBLANK(G233)),VLOOKUP(G233,Type!D$2:E$6,2,FALSE),"")</f>
        <v/>
      </c>
      <c r="AP233" t="str">
        <f t="shared" si="197"/>
        <v xml:space="preserve">            </v>
      </c>
      <c r="AQ233" t="str">
        <f t="shared" si="198"/>
        <v xml:space="preserve">                      </v>
      </c>
      <c r="AR233" t="str">
        <f t="shared" si="199"/>
        <v/>
      </c>
      <c r="AS233" t="str">
        <f t="shared" si="200"/>
        <v>0</v>
      </c>
      <c r="AT233" t="str">
        <f t="shared" si="201"/>
        <v xml:space="preserve">["VXP"] =    0; </v>
      </c>
      <c r="AU233" t="str">
        <f t="shared" si="202"/>
        <v>0</v>
      </c>
      <c r="AV233" t="str">
        <f t="shared" si="203"/>
        <v xml:space="preserve">["LP"] =  0; </v>
      </c>
      <c r="AW233" t="str">
        <f t="shared" si="204"/>
        <v>0</v>
      </c>
      <c r="AX233" t="str">
        <f t="shared" si="205"/>
        <v xml:space="preserve">["REP"] =     0; </v>
      </c>
      <c r="AY233">
        <f>IF(LEN(P233)&gt;0,VLOOKUP(P233,Faction!A$2:B$77,2,FALSE),1)</f>
        <v>1</v>
      </c>
      <c r="AZ233" t="str">
        <f t="shared" si="206"/>
        <v xml:space="preserve">["FACTION"] =  1; </v>
      </c>
      <c r="BA233" t="str">
        <f t="shared" si="207"/>
        <v xml:space="preserve">["TIER"] = 0; </v>
      </c>
      <c r="BB233" t="str">
        <f t="shared" si="208"/>
        <v xml:space="preserve">                     </v>
      </c>
      <c r="BC233" t="str">
        <f t="shared" si="209"/>
        <v xml:space="preserve">                  </v>
      </c>
      <c r="BD233" t="str">
        <f t="shared" si="210"/>
        <v xml:space="preserve">["NAME"] = { ["EN"] = "Consume Consumables: Feather Facepaint Stencils"; }; </v>
      </c>
      <c r="BE233" t="str">
        <f t="shared" si="211"/>
        <v xml:space="preserve">["LORE"] = { ["EN"] = "Feather facepaint stencils can be bartered for Hobnanigans Tokens or Buried Treasure Tokens during the events."; }; </v>
      </c>
      <c r="BF233" t="str">
        <f t="shared" si="212"/>
        <v xml:space="preserve">["SUMMARY"] = { ["EN"] = "Use feather facepaint stencils 50 times."; }; </v>
      </c>
      <c r="BG233" t="str">
        <f t="shared" si="213"/>
        <v/>
      </c>
      <c r="BH233" t="str">
        <f t="shared" si="214"/>
        <v/>
      </c>
      <c r="BI233" t="str">
        <f t="shared" si="215"/>
        <v/>
      </c>
      <c r="BJ233" t="str">
        <f t="shared" si="217"/>
        <v>};</v>
      </c>
    </row>
    <row r="234" spans="1:62" x14ac:dyDescent="0.25">
      <c r="A234">
        <v>1879418936</v>
      </c>
      <c r="B234">
        <v>336</v>
      </c>
      <c r="C234" t="s">
        <v>2874</v>
      </c>
      <c r="D234" t="s">
        <v>24</v>
      </c>
      <c r="E234" t="s">
        <v>986</v>
      </c>
      <c r="Q234" t="s">
        <v>2890</v>
      </c>
      <c r="R234" t="s">
        <v>2883</v>
      </c>
      <c r="S234">
        <v>0</v>
      </c>
      <c r="X234" t="str">
        <f t="shared" si="186"/>
        <v>[233] = {["ID"] = 1879418936; }; -- Consume Consumables: Butterfly Facepaint Stencils (Hobnanigans and Treasure Hunt)</v>
      </c>
      <c r="Y234" s="1" t="str">
        <f t="shared" si="185"/>
        <v>[233] = {["ID"] = 1879418936; ["SAVE_INDEX"] = 336; ["TYPE"] = 12;                       ["SUBTYPE"] =   0;                                   ["VXP"] =    0; ["LP"] =  0; ["REP"] =     0; ["FACTION"] =  1; ["TIER"] = 0;                                        ["NAME"] = { ["EN"] = "Consume Consumables: Butterfly Facepaint Stencils"; }; ["LORE"] = { ["EN"] = "Butterfly facepaint stencils can be bartered for Hobnanigans Tokens or Buried Treasure Tokens during the events."; }; ["SUMMARY"] = { ["EN"] = "Use butterfly facepaint stencils 50 times."; }; };</v>
      </c>
      <c r="Z234">
        <f t="shared" si="216"/>
        <v>233</v>
      </c>
      <c r="AA234" t="str">
        <f t="shared" si="187"/>
        <v>[233] = {</v>
      </c>
      <c r="AB234" t="str">
        <f t="shared" si="188"/>
        <v xml:space="preserve">["ID"] = 1879418936; </v>
      </c>
      <c r="AC234" t="str">
        <f t="shared" si="189"/>
        <v xml:space="preserve">["ID"] = 1879418936; </v>
      </c>
      <c r="AD234" t="str">
        <f t="shared" si="190"/>
        <v/>
      </c>
      <c r="AE234" t="str">
        <f t="shared" si="191"/>
        <v xml:space="preserve"> (Hobnanigans and Treasure Hunt)</v>
      </c>
      <c r="AF234" s="1" t="str">
        <f t="shared" si="192"/>
        <v xml:space="preserve">["SAVE_INDEX"] = 336; </v>
      </c>
      <c r="AG234">
        <f>VLOOKUP(D234,Type!A$2:B$16,2,FALSE)</f>
        <v>12</v>
      </c>
      <c r="AH234" t="str">
        <f t="shared" si="193"/>
        <v xml:space="preserve">["TYPE"] = 12; </v>
      </c>
      <c r="AI234" t="str">
        <f t="shared" si="194"/>
        <v xml:space="preserve">                      </v>
      </c>
      <c r="AJ234" t="str">
        <f>IF(AND(F234="Class",NOT(ISBLANK(E234))),VLOOKUP(E234,Class!A$1:B$12,2,FALSE),"")</f>
        <v/>
      </c>
      <c r="AK234" t="str">
        <f>IF(AND(F234="Vocation",NOT(ISBLANK(E234))),VLOOKUP(E234,Vocation!A$1:B$8,2,FALSE),"")</f>
        <v/>
      </c>
      <c r="AL234" t="str">
        <f>IF(AND(F234="Race",NOT(ISBLANK(E234))),VLOOKUP(E234,Race!A$1:B$9,2,),"")</f>
        <v/>
      </c>
      <c r="AM234" t="str">
        <f t="shared" si="195"/>
        <v xml:space="preserve">  0</v>
      </c>
      <c r="AN234" t="str">
        <f t="shared" si="196"/>
        <v xml:space="preserve">["SUBTYPE"] =   0; </v>
      </c>
      <c r="AO234" t="str">
        <f>IF(NOT(ISBLANK(G234)),VLOOKUP(G234,Type!D$2:E$6,2,FALSE),"")</f>
        <v/>
      </c>
      <c r="AP234" t="str">
        <f t="shared" si="197"/>
        <v xml:space="preserve">            </v>
      </c>
      <c r="AQ234" t="str">
        <f t="shared" si="198"/>
        <v xml:space="preserve">                      </v>
      </c>
      <c r="AR234" t="str">
        <f t="shared" si="199"/>
        <v/>
      </c>
      <c r="AS234" t="str">
        <f t="shared" si="200"/>
        <v>0</v>
      </c>
      <c r="AT234" t="str">
        <f t="shared" si="201"/>
        <v xml:space="preserve">["VXP"] =    0; </v>
      </c>
      <c r="AU234" t="str">
        <f t="shared" si="202"/>
        <v>0</v>
      </c>
      <c r="AV234" t="str">
        <f t="shared" si="203"/>
        <v xml:space="preserve">["LP"] =  0; </v>
      </c>
      <c r="AW234" t="str">
        <f t="shared" si="204"/>
        <v>0</v>
      </c>
      <c r="AX234" t="str">
        <f t="shared" si="205"/>
        <v xml:space="preserve">["REP"] =     0; </v>
      </c>
      <c r="AY234">
        <f>IF(LEN(P234)&gt;0,VLOOKUP(P234,Faction!A$2:B$77,2,FALSE),1)</f>
        <v>1</v>
      </c>
      <c r="AZ234" t="str">
        <f t="shared" si="206"/>
        <v xml:space="preserve">["FACTION"] =  1; </v>
      </c>
      <c r="BA234" t="str">
        <f t="shared" si="207"/>
        <v xml:space="preserve">["TIER"] = 0; </v>
      </c>
      <c r="BB234" t="str">
        <f t="shared" si="208"/>
        <v xml:space="preserve">                     </v>
      </c>
      <c r="BC234" t="str">
        <f t="shared" si="209"/>
        <v xml:space="preserve">                  </v>
      </c>
      <c r="BD234" t="str">
        <f t="shared" si="210"/>
        <v xml:space="preserve">["NAME"] = { ["EN"] = "Consume Consumables: Butterfly Facepaint Stencils"; }; </v>
      </c>
      <c r="BE234" t="str">
        <f t="shared" si="211"/>
        <v xml:space="preserve">["LORE"] = { ["EN"] = "Butterfly facepaint stencils can be bartered for Hobnanigans Tokens or Buried Treasure Tokens during the events."; }; </v>
      </c>
      <c r="BF234" t="str">
        <f t="shared" si="212"/>
        <v xml:space="preserve">["SUMMARY"] = { ["EN"] = "Use butterfly facepaint stencils 50 times."; }; </v>
      </c>
      <c r="BG234" t="str">
        <f t="shared" si="213"/>
        <v/>
      </c>
      <c r="BH234" t="str">
        <f t="shared" si="214"/>
        <v/>
      </c>
      <c r="BI234" t="str">
        <f t="shared" si="215"/>
        <v/>
      </c>
      <c r="BJ234" t="str">
        <f t="shared" si="217"/>
        <v>};</v>
      </c>
    </row>
    <row r="235" spans="1:62" x14ac:dyDescent="0.25">
      <c r="A235">
        <v>1879418937</v>
      </c>
      <c r="B235">
        <v>337</v>
      </c>
      <c r="C235" t="s">
        <v>2875</v>
      </c>
      <c r="D235" t="s">
        <v>24</v>
      </c>
      <c r="E235" t="s">
        <v>986</v>
      </c>
      <c r="Q235" t="s">
        <v>2891</v>
      </c>
      <c r="R235" t="s">
        <v>2884</v>
      </c>
      <c r="S235">
        <v>0</v>
      </c>
      <c r="X235" t="str">
        <f t="shared" si="186"/>
        <v>[234] = {["ID"] = 1879418937; }; -- Consume Consumables: Bow Facepaint Stencils (Hobnanigans and Treasure Hunt)</v>
      </c>
      <c r="Y235" s="1" t="str">
        <f t="shared" si="185"/>
        <v>[234] = {["ID"] = 1879418937; ["SAVE_INDEX"] = 337; ["TYPE"] = 12;                       ["SUBTYPE"] =   0;                                   ["VXP"] =    0; ["LP"] =  0; ["REP"] =     0; ["FACTION"] =  1; ["TIER"] = 0;                                        ["NAME"] = { ["EN"] = "Consume Consumables: Bow Facepaint Stencils"; }; ["LORE"] = { ["EN"] = "Bow facepaint stencils can be bartered for Hobnanigans Tokens or Buried Treasure Tokens during the events."; }; ["SUMMARY"] = { ["EN"] = "Use bow facepaint stencils 50 times."; }; };</v>
      </c>
      <c r="Z235">
        <f t="shared" si="216"/>
        <v>234</v>
      </c>
      <c r="AA235" t="str">
        <f t="shared" si="187"/>
        <v>[234] = {</v>
      </c>
      <c r="AB235" t="str">
        <f t="shared" si="188"/>
        <v xml:space="preserve">["ID"] = 1879418937; </v>
      </c>
      <c r="AC235" t="str">
        <f t="shared" si="189"/>
        <v xml:space="preserve">["ID"] = 1879418937; </v>
      </c>
      <c r="AD235" t="str">
        <f t="shared" si="190"/>
        <v/>
      </c>
      <c r="AE235" t="str">
        <f t="shared" si="191"/>
        <v xml:space="preserve"> (Hobnanigans and Treasure Hunt)</v>
      </c>
      <c r="AF235" s="1" t="str">
        <f t="shared" si="192"/>
        <v xml:space="preserve">["SAVE_INDEX"] = 337; </v>
      </c>
      <c r="AG235">
        <f>VLOOKUP(D235,Type!A$2:B$16,2,FALSE)</f>
        <v>12</v>
      </c>
      <c r="AH235" t="str">
        <f t="shared" si="193"/>
        <v xml:space="preserve">["TYPE"] = 12; </v>
      </c>
      <c r="AI235" t="str">
        <f t="shared" si="194"/>
        <v xml:space="preserve">                      </v>
      </c>
      <c r="AJ235" t="str">
        <f>IF(AND(F235="Class",NOT(ISBLANK(E235))),VLOOKUP(E235,Class!A$1:B$12,2,FALSE),"")</f>
        <v/>
      </c>
      <c r="AK235" t="str">
        <f>IF(AND(F235="Vocation",NOT(ISBLANK(E235))),VLOOKUP(E235,Vocation!A$1:B$8,2,FALSE),"")</f>
        <v/>
      </c>
      <c r="AL235" t="str">
        <f>IF(AND(F235="Race",NOT(ISBLANK(E235))),VLOOKUP(E235,Race!A$1:B$9,2,),"")</f>
        <v/>
      </c>
      <c r="AM235" t="str">
        <f t="shared" si="195"/>
        <v xml:space="preserve">  0</v>
      </c>
      <c r="AN235" t="str">
        <f t="shared" si="196"/>
        <v xml:space="preserve">["SUBTYPE"] =   0; </v>
      </c>
      <c r="AO235" t="str">
        <f>IF(NOT(ISBLANK(G235)),VLOOKUP(G235,Type!D$2:E$6,2,FALSE),"")</f>
        <v/>
      </c>
      <c r="AP235" t="str">
        <f t="shared" si="197"/>
        <v xml:space="preserve">            </v>
      </c>
      <c r="AQ235" t="str">
        <f t="shared" si="198"/>
        <v xml:space="preserve">                      </v>
      </c>
      <c r="AR235" t="str">
        <f t="shared" si="199"/>
        <v/>
      </c>
      <c r="AS235" t="str">
        <f t="shared" si="200"/>
        <v>0</v>
      </c>
      <c r="AT235" t="str">
        <f t="shared" si="201"/>
        <v xml:space="preserve">["VXP"] =    0; </v>
      </c>
      <c r="AU235" t="str">
        <f t="shared" si="202"/>
        <v>0</v>
      </c>
      <c r="AV235" t="str">
        <f t="shared" si="203"/>
        <v xml:space="preserve">["LP"] =  0; </v>
      </c>
      <c r="AW235" t="str">
        <f t="shared" si="204"/>
        <v>0</v>
      </c>
      <c r="AX235" t="str">
        <f t="shared" si="205"/>
        <v xml:space="preserve">["REP"] =     0; </v>
      </c>
      <c r="AY235">
        <f>IF(LEN(P235)&gt;0,VLOOKUP(P235,Faction!A$2:B$77,2,FALSE),1)</f>
        <v>1</v>
      </c>
      <c r="AZ235" t="str">
        <f t="shared" si="206"/>
        <v xml:space="preserve">["FACTION"] =  1; </v>
      </c>
      <c r="BA235" t="str">
        <f t="shared" si="207"/>
        <v xml:space="preserve">["TIER"] = 0; </v>
      </c>
      <c r="BB235" t="str">
        <f t="shared" si="208"/>
        <v xml:space="preserve">                     </v>
      </c>
      <c r="BC235" t="str">
        <f t="shared" si="209"/>
        <v xml:space="preserve">                  </v>
      </c>
      <c r="BD235" t="str">
        <f t="shared" si="210"/>
        <v xml:space="preserve">["NAME"] = { ["EN"] = "Consume Consumables: Bow Facepaint Stencils"; }; </v>
      </c>
      <c r="BE235" t="str">
        <f t="shared" si="211"/>
        <v xml:space="preserve">["LORE"] = { ["EN"] = "Bow facepaint stencils can be bartered for Hobnanigans Tokens or Buried Treasure Tokens during the events."; }; </v>
      </c>
      <c r="BF235" t="str">
        <f t="shared" si="212"/>
        <v xml:space="preserve">["SUMMARY"] = { ["EN"] = "Use bow facepaint stencils 50 times."; }; </v>
      </c>
      <c r="BG235" t="str">
        <f t="shared" si="213"/>
        <v/>
      </c>
      <c r="BH235" t="str">
        <f t="shared" si="214"/>
        <v/>
      </c>
      <c r="BI235" t="str">
        <f t="shared" si="215"/>
        <v/>
      </c>
      <c r="BJ235" t="str">
        <f t="shared" si="217"/>
        <v>};</v>
      </c>
    </row>
    <row r="236" spans="1:62" x14ac:dyDescent="0.25">
      <c r="A236">
        <v>1879418938</v>
      </c>
      <c r="B236">
        <v>338</v>
      </c>
      <c r="C236" t="s">
        <v>2876</v>
      </c>
      <c r="D236" t="s">
        <v>24</v>
      </c>
      <c r="E236" t="s">
        <v>986</v>
      </c>
      <c r="Q236" t="s">
        <v>2892</v>
      </c>
      <c r="R236" t="s">
        <v>2885</v>
      </c>
      <c r="S236">
        <v>0</v>
      </c>
      <c r="X236" t="str">
        <f t="shared" si="186"/>
        <v>[235] = {["ID"] = 1879418938; }; -- Consume Consumables: Star Facepaint Stencils (Hobnanigans and Treasure Hunt)</v>
      </c>
      <c r="Y236" s="1" t="str">
        <f t="shared" si="185"/>
        <v>[235] = {["ID"] = 1879418938; ["SAVE_INDEX"] = 338; ["TYPE"] = 12;                       ["SUBTYPE"] =   0;                                   ["VXP"] =    0; ["LP"] =  0; ["REP"] =     0; ["FACTION"] =  1; ["TIER"] = 0;                                        ["NAME"] = { ["EN"] = "Consume Consumables: Star Facepaint Stencils"; }; ["LORE"] = { ["EN"] = "Star facepaint stencils can be bartered for Hobnanigans Tokens or Buried Treasure Tokens during the events."; }; ["SUMMARY"] = { ["EN"] = "Use star facepaint stencils 50 times."; }; };</v>
      </c>
      <c r="Z236">
        <f t="shared" si="216"/>
        <v>235</v>
      </c>
      <c r="AA236" t="str">
        <f t="shared" si="187"/>
        <v>[235] = {</v>
      </c>
      <c r="AB236" t="str">
        <f t="shared" si="188"/>
        <v xml:space="preserve">["ID"] = 1879418938; </v>
      </c>
      <c r="AC236" t="str">
        <f t="shared" si="189"/>
        <v xml:space="preserve">["ID"] = 1879418938; </v>
      </c>
      <c r="AD236" t="str">
        <f t="shared" si="190"/>
        <v/>
      </c>
      <c r="AE236" t="str">
        <f t="shared" si="191"/>
        <v xml:space="preserve"> (Hobnanigans and Treasure Hunt)</v>
      </c>
      <c r="AF236" s="1" t="str">
        <f t="shared" si="192"/>
        <v xml:space="preserve">["SAVE_INDEX"] = 338; </v>
      </c>
      <c r="AG236">
        <f>VLOOKUP(D236,Type!A$2:B$16,2,FALSE)</f>
        <v>12</v>
      </c>
      <c r="AH236" t="str">
        <f t="shared" si="193"/>
        <v xml:space="preserve">["TYPE"] = 12; </v>
      </c>
      <c r="AI236" t="str">
        <f t="shared" si="194"/>
        <v xml:space="preserve">                      </v>
      </c>
      <c r="AJ236" t="str">
        <f>IF(AND(F236="Class",NOT(ISBLANK(E236))),VLOOKUP(E236,Class!A$1:B$12,2,FALSE),"")</f>
        <v/>
      </c>
      <c r="AK236" t="str">
        <f>IF(AND(F236="Vocation",NOT(ISBLANK(E236))),VLOOKUP(E236,Vocation!A$1:B$8,2,FALSE),"")</f>
        <v/>
      </c>
      <c r="AL236" t="str">
        <f>IF(AND(F236="Race",NOT(ISBLANK(E236))),VLOOKUP(E236,Race!A$1:B$9,2,),"")</f>
        <v/>
      </c>
      <c r="AM236" t="str">
        <f t="shared" si="195"/>
        <v xml:space="preserve">  0</v>
      </c>
      <c r="AN236" t="str">
        <f t="shared" si="196"/>
        <v xml:space="preserve">["SUBTYPE"] =   0; </v>
      </c>
      <c r="AO236" t="str">
        <f>IF(NOT(ISBLANK(G236)),VLOOKUP(G236,Type!D$2:E$6,2,FALSE),"")</f>
        <v/>
      </c>
      <c r="AP236" t="str">
        <f t="shared" si="197"/>
        <v xml:space="preserve">            </v>
      </c>
      <c r="AQ236" t="str">
        <f t="shared" si="198"/>
        <v xml:space="preserve">                      </v>
      </c>
      <c r="AR236" t="str">
        <f t="shared" si="199"/>
        <v/>
      </c>
      <c r="AS236" t="str">
        <f t="shared" si="200"/>
        <v>0</v>
      </c>
      <c r="AT236" t="str">
        <f t="shared" si="201"/>
        <v xml:space="preserve">["VXP"] =    0; </v>
      </c>
      <c r="AU236" t="str">
        <f t="shared" si="202"/>
        <v>0</v>
      </c>
      <c r="AV236" t="str">
        <f t="shared" si="203"/>
        <v xml:space="preserve">["LP"] =  0; </v>
      </c>
      <c r="AW236" t="str">
        <f t="shared" si="204"/>
        <v>0</v>
      </c>
      <c r="AX236" t="str">
        <f t="shared" si="205"/>
        <v xml:space="preserve">["REP"] =     0; </v>
      </c>
      <c r="AY236">
        <f>IF(LEN(P236)&gt;0,VLOOKUP(P236,Faction!A$2:B$77,2,FALSE),1)</f>
        <v>1</v>
      </c>
      <c r="AZ236" t="str">
        <f t="shared" si="206"/>
        <v xml:space="preserve">["FACTION"] =  1; </v>
      </c>
      <c r="BA236" t="str">
        <f t="shared" si="207"/>
        <v xml:space="preserve">["TIER"] = 0; </v>
      </c>
      <c r="BB236" t="str">
        <f t="shared" si="208"/>
        <v xml:space="preserve">                     </v>
      </c>
      <c r="BC236" t="str">
        <f t="shared" si="209"/>
        <v xml:space="preserve">                  </v>
      </c>
      <c r="BD236" t="str">
        <f t="shared" si="210"/>
        <v xml:space="preserve">["NAME"] = { ["EN"] = "Consume Consumables: Star Facepaint Stencils"; }; </v>
      </c>
      <c r="BE236" t="str">
        <f t="shared" si="211"/>
        <v xml:space="preserve">["LORE"] = { ["EN"] = "Star facepaint stencils can be bartered for Hobnanigans Tokens or Buried Treasure Tokens during the events."; }; </v>
      </c>
      <c r="BF236" t="str">
        <f t="shared" si="212"/>
        <v xml:space="preserve">["SUMMARY"] = { ["EN"] = "Use star facepaint stencils 50 times."; }; </v>
      </c>
      <c r="BG236" t="str">
        <f t="shared" si="213"/>
        <v/>
      </c>
      <c r="BH236" t="str">
        <f t="shared" si="214"/>
        <v/>
      </c>
      <c r="BI236" t="str">
        <f t="shared" si="215"/>
        <v/>
      </c>
      <c r="BJ236" t="str">
        <f t="shared" si="217"/>
        <v>};</v>
      </c>
    </row>
    <row r="237" spans="1:62" x14ac:dyDescent="0.25">
      <c r="A237">
        <v>1879418939</v>
      </c>
      <c r="B237">
        <v>339</v>
      </c>
      <c r="C237" t="s">
        <v>2877</v>
      </c>
      <c r="D237" t="s">
        <v>24</v>
      </c>
      <c r="E237" t="s">
        <v>986</v>
      </c>
      <c r="Q237" t="s">
        <v>2893</v>
      </c>
      <c r="R237" t="s">
        <v>2886</v>
      </c>
      <c r="S237">
        <v>0</v>
      </c>
      <c r="X237" t="str">
        <f t="shared" si="186"/>
        <v>[236] = {["ID"] = 1879418939; }; -- Consume Consumables: Sword Facepaint Stencils (Hobnanigans and Treasure Hunt)</v>
      </c>
      <c r="Y237" s="1" t="str">
        <f t="shared" si="185"/>
        <v>[236] = {["ID"] = 1879418939; ["SAVE_INDEX"] = 339; ["TYPE"] = 12;                       ["SUBTYPE"] =   0;                                   ["VXP"] =    0; ["LP"] =  0; ["REP"] =     0; ["FACTION"] =  1; ["TIER"] = 0;                                        ["NAME"] = { ["EN"] = "Consume Consumables: Sword Facepaint Stencils"; }; ["LORE"] = { ["EN"] = "Sword facepaint stencils can be bartered for Hobnanigans Tokens or Buried Treasure Tokens during the events."; }; ["SUMMARY"] = { ["EN"] = "Use sword facepaint stencils 50 times."; }; };</v>
      </c>
      <c r="Z237">
        <f t="shared" si="216"/>
        <v>236</v>
      </c>
      <c r="AA237" t="str">
        <f t="shared" si="187"/>
        <v>[236] = {</v>
      </c>
      <c r="AB237" t="str">
        <f t="shared" si="188"/>
        <v xml:space="preserve">["ID"] = 1879418939; </v>
      </c>
      <c r="AC237" t="str">
        <f t="shared" si="189"/>
        <v xml:space="preserve">["ID"] = 1879418939; </v>
      </c>
      <c r="AD237" t="str">
        <f t="shared" si="190"/>
        <v/>
      </c>
      <c r="AE237" t="str">
        <f t="shared" si="191"/>
        <v xml:space="preserve"> (Hobnanigans and Treasure Hunt)</v>
      </c>
      <c r="AF237" s="1" t="str">
        <f t="shared" si="192"/>
        <v xml:space="preserve">["SAVE_INDEX"] = 339; </v>
      </c>
      <c r="AG237">
        <f>VLOOKUP(D237,Type!A$2:B$16,2,FALSE)</f>
        <v>12</v>
      </c>
      <c r="AH237" t="str">
        <f t="shared" si="193"/>
        <v xml:space="preserve">["TYPE"] = 12; </v>
      </c>
      <c r="AI237" t="str">
        <f t="shared" si="194"/>
        <v xml:space="preserve">                      </v>
      </c>
      <c r="AJ237" t="str">
        <f>IF(AND(F237="Class",NOT(ISBLANK(E237))),VLOOKUP(E237,Class!A$1:B$12,2,FALSE),"")</f>
        <v/>
      </c>
      <c r="AK237" t="str">
        <f>IF(AND(F237="Vocation",NOT(ISBLANK(E237))),VLOOKUP(E237,Vocation!A$1:B$8,2,FALSE),"")</f>
        <v/>
      </c>
      <c r="AL237" t="str">
        <f>IF(AND(F237="Race",NOT(ISBLANK(E237))),VLOOKUP(E237,Race!A$1:B$9,2,),"")</f>
        <v/>
      </c>
      <c r="AM237" t="str">
        <f t="shared" si="195"/>
        <v xml:space="preserve">  0</v>
      </c>
      <c r="AN237" t="str">
        <f t="shared" si="196"/>
        <v xml:space="preserve">["SUBTYPE"] =   0; </v>
      </c>
      <c r="AO237" t="str">
        <f>IF(NOT(ISBLANK(G237)),VLOOKUP(G237,Type!D$2:E$6,2,FALSE),"")</f>
        <v/>
      </c>
      <c r="AP237" t="str">
        <f t="shared" si="197"/>
        <v xml:space="preserve">            </v>
      </c>
      <c r="AQ237" t="str">
        <f t="shared" si="198"/>
        <v xml:space="preserve">                      </v>
      </c>
      <c r="AR237" t="str">
        <f t="shared" si="199"/>
        <v/>
      </c>
      <c r="AS237" t="str">
        <f t="shared" si="200"/>
        <v>0</v>
      </c>
      <c r="AT237" t="str">
        <f t="shared" si="201"/>
        <v xml:space="preserve">["VXP"] =    0; </v>
      </c>
      <c r="AU237" t="str">
        <f t="shared" si="202"/>
        <v>0</v>
      </c>
      <c r="AV237" t="str">
        <f t="shared" si="203"/>
        <v xml:space="preserve">["LP"] =  0; </v>
      </c>
      <c r="AW237" t="str">
        <f t="shared" si="204"/>
        <v>0</v>
      </c>
      <c r="AX237" t="str">
        <f t="shared" si="205"/>
        <v xml:space="preserve">["REP"] =     0; </v>
      </c>
      <c r="AY237">
        <f>IF(LEN(P237)&gt;0,VLOOKUP(P237,Faction!A$2:B$77,2,FALSE),1)</f>
        <v>1</v>
      </c>
      <c r="AZ237" t="str">
        <f t="shared" si="206"/>
        <v xml:space="preserve">["FACTION"] =  1; </v>
      </c>
      <c r="BA237" t="str">
        <f t="shared" si="207"/>
        <v xml:space="preserve">["TIER"] = 0; </v>
      </c>
      <c r="BB237" t="str">
        <f t="shared" si="208"/>
        <v xml:space="preserve">                     </v>
      </c>
      <c r="BC237" t="str">
        <f t="shared" si="209"/>
        <v xml:space="preserve">                  </v>
      </c>
      <c r="BD237" t="str">
        <f t="shared" si="210"/>
        <v xml:space="preserve">["NAME"] = { ["EN"] = "Consume Consumables: Sword Facepaint Stencils"; }; </v>
      </c>
      <c r="BE237" t="str">
        <f t="shared" si="211"/>
        <v xml:space="preserve">["LORE"] = { ["EN"] = "Sword facepaint stencils can be bartered for Hobnanigans Tokens or Buried Treasure Tokens during the events."; }; </v>
      </c>
      <c r="BF237" t="str">
        <f t="shared" si="212"/>
        <v xml:space="preserve">["SUMMARY"] = { ["EN"] = "Use sword facepaint stencils 50 times."; }; </v>
      </c>
      <c r="BG237" t="str">
        <f t="shared" si="213"/>
        <v/>
      </c>
      <c r="BH237" t="str">
        <f t="shared" si="214"/>
        <v/>
      </c>
      <c r="BI237" t="str">
        <f t="shared" si="215"/>
        <v/>
      </c>
      <c r="BJ237" t="str">
        <f t="shared" si="217"/>
        <v>};</v>
      </c>
    </row>
    <row r="238" spans="1:62" x14ac:dyDescent="0.25">
      <c r="A238">
        <v>1879418940</v>
      </c>
      <c r="B238">
        <v>340</v>
      </c>
      <c r="C238" t="s">
        <v>2878</v>
      </c>
      <c r="D238" t="s">
        <v>24</v>
      </c>
      <c r="E238" t="s">
        <v>986</v>
      </c>
      <c r="Q238" t="s">
        <v>2894</v>
      </c>
      <c r="R238" t="s">
        <v>2887</v>
      </c>
      <c r="S238">
        <v>0</v>
      </c>
      <c r="X238" t="str">
        <f t="shared" si="186"/>
        <v>[237] = {["ID"] = 1879418940; }; -- Consume Consumables: Pipe Facepaint Stencils (Hobnanigans and Treasure Hunt)</v>
      </c>
      <c r="Y238" s="1" t="str">
        <f t="shared" si="185"/>
        <v>[237] = {["ID"] = 1879418940; ["SAVE_INDEX"] = 340; ["TYPE"] = 12;                       ["SUBTYPE"] =   0;                                   ["VXP"] =    0; ["LP"] =  0; ["REP"] =     0; ["FACTION"] =  1; ["TIER"] = 0;                                        ["NAME"] = { ["EN"] = "Consume Consumables: Pipe Facepaint Stencils"; }; ["LORE"] = { ["EN"] = "Pipe facepaint stencils can be bartered for Hobnanigans Tokens or Buried Treasure Tokens during the events."; }; ["SUMMARY"] = { ["EN"] = "Use pipe facepaint stencils 50 times."; }; };</v>
      </c>
      <c r="Z238">
        <f t="shared" si="216"/>
        <v>237</v>
      </c>
      <c r="AA238" t="str">
        <f t="shared" si="187"/>
        <v>[237] = {</v>
      </c>
      <c r="AB238" t="str">
        <f t="shared" si="188"/>
        <v xml:space="preserve">["ID"] = 1879418940; </v>
      </c>
      <c r="AC238" t="str">
        <f t="shared" si="189"/>
        <v xml:space="preserve">["ID"] = 1879418940; </v>
      </c>
      <c r="AD238" t="str">
        <f t="shared" si="190"/>
        <v/>
      </c>
      <c r="AE238" t="str">
        <f t="shared" si="191"/>
        <v xml:space="preserve"> (Hobnanigans and Treasure Hunt)</v>
      </c>
      <c r="AF238" s="1" t="str">
        <f t="shared" si="192"/>
        <v xml:space="preserve">["SAVE_INDEX"] = 340; </v>
      </c>
      <c r="AG238">
        <f>VLOOKUP(D238,Type!A$2:B$16,2,FALSE)</f>
        <v>12</v>
      </c>
      <c r="AH238" t="str">
        <f t="shared" si="193"/>
        <v xml:space="preserve">["TYPE"] = 12; </v>
      </c>
      <c r="AI238" t="str">
        <f t="shared" si="194"/>
        <v xml:space="preserve">                      </v>
      </c>
      <c r="AJ238" t="str">
        <f>IF(AND(F238="Class",NOT(ISBLANK(E238))),VLOOKUP(E238,Class!A$1:B$12,2,FALSE),"")</f>
        <v/>
      </c>
      <c r="AK238" t="str">
        <f>IF(AND(F238="Vocation",NOT(ISBLANK(E238))),VLOOKUP(E238,Vocation!A$1:B$8,2,FALSE),"")</f>
        <v/>
      </c>
      <c r="AL238" t="str">
        <f>IF(AND(F238="Race",NOT(ISBLANK(E238))),VLOOKUP(E238,Race!A$1:B$9,2,),"")</f>
        <v/>
      </c>
      <c r="AM238" t="str">
        <f t="shared" si="195"/>
        <v xml:space="preserve">  0</v>
      </c>
      <c r="AN238" t="str">
        <f t="shared" si="196"/>
        <v xml:space="preserve">["SUBTYPE"] =   0; </v>
      </c>
      <c r="AO238" t="str">
        <f>IF(NOT(ISBLANK(G238)),VLOOKUP(G238,Type!D$2:E$6,2,FALSE),"")</f>
        <v/>
      </c>
      <c r="AP238" t="str">
        <f t="shared" si="197"/>
        <v xml:space="preserve">            </v>
      </c>
      <c r="AQ238" t="str">
        <f t="shared" si="198"/>
        <v xml:space="preserve">                      </v>
      </c>
      <c r="AR238" t="str">
        <f t="shared" si="199"/>
        <v/>
      </c>
      <c r="AS238" t="str">
        <f t="shared" si="200"/>
        <v>0</v>
      </c>
      <c r="AT238" t="str">
        <f t="shared" si="201"/>
        <v xml:space="preserve">["VXP"] =    0; </v>
      </c>
      <c r="AU238" t="str">
        <f t="shared" si="202"/>
        <v>0</v>
      </c>
      <c r="AV238" t="str">
        <f t="shared" si="203"/>
        <v xml:space="preserve">["LP"] =  0; </v>
      </c>
      <c r="AW238" t="str">
        <f t="shared" si="204"/>
        <v>0</v>
      </c>
      <c r="AX238" t="str">
        <f t="shared" si="205"/>
        <v xml:space="preserve">["REP"] =     0; </v>
      </c>
      <c r="AY238">
        <f>IF(LEN(P238)&gt;0,VLOOKUP(P238,Faction!A$2:B$77,2,FALSE),1)</f>
        <v>1</v>
      </c>
      <c r="AZ238" t="str">
        <f t="shared" si="206"/>
        <v xml:space="preserve">["FACTION"] =  1; </v>
      </c>
      <c r="BA238" t="str">
        <f t="shared" si="207"/>
        <v xml:space="preserve">["TIER"] = 0; </v>
      </c>
      <c r="BB238" t="str">
        <f t="shared" si="208"/>
        <v xml:space="preserve">                     </v>
      </c>
      <c r="BC238" t="str">
        <f t="shared" si="209"/>
        <v xml:space="preserve">                  </v>
      </c>
      <c r="BD238" t="str">
        <f t="shared" si="210"/>
        <v xml:space="preserve">["NAME"] = { ["EN"] = "Consume Consumables: Pipe Facepaint Stencils"; }; </v>
      </c>
      <c r="BE238" t="str">
        <f t="shared" si="211"/>
        <v xml:space="preserve">["LORE"] = { ["EN"] = "Pipe facepaint stencils can be bartered for Hobnanigans Tokens or Buried Treasure Tokens during the events."; }; </v>
      </c>
      <c r="BF238" t="str">
        <f t="shared" si="212"/>
        <v xml:space="preserve">["SUMMARY"] = { ["EN"] = "Use pipe facepaint stencils 50 times."; }; </v>
      </c>
      <c r="BG238" t="str">
        <f t="shared" si="213"/>
        <v/>
      </c>
      <c r="BH238" t="str">
        <f t="shared" si="214"/>
        <v/>
      </c>
      <c r="BI238" t="str">
        <f t="shared" si="215"/>
        <v/>
      </c>
      <c r="BJ238" t="str">
        <f t="shared" si="217"/>
        <v>};</v>
      </c>
    </row>
    <row r="239" spans="1:62" x14ac:dyDescent="0.25">
      <c r="C239" s="2" t="s">
        <v>817</v>
      </c>
      <c r="D239" s="2" t="s">
        <v>812</v>
      </c>
      <c r="S239">
        <v>0</v>
      </c>
      <c r="V239">
        <v>148</v>
      </c>
      <c r="X239" t="str">
        <f t="shared" si="186"/>
        <v>[238] = {["CAT_ID"] = 148; }; -- Ale &amp; Inn</v>
      </c>
      <c r="Y239" s="1" t="str">
        <f t="shared" si="185"/>
        <v>[238] = {                                           ["TYPE"] = 14;                       ["SUBTYPE"] =   0;                                   ["VXP"] =    0; ["LP"] =  0; ["REP"] =     0; ["FACTION"] =  1; ["TIER"] = 0;                                        ["NAME"] = { ["EN"] = "Ale &amp; Inn"; }; };</v>
      </c>
      <c r="Z239">
        <f t="shared" si="216"/>
        <v>238</v>
      </c>
      <c r="AA239" t="str">
        <f t="shared" si="187"/>
        <v>[238] = {</v>
      </c>
      <c r="AB239" t="str">
        <f t="shared" si="188"/>
        <v xml:space="preserve">                     </v>
      </c>
      <c r="AC239" t="str">
        <f t="shared" si="189"/>
        <v/>
      </c>
      <c r="AD239" t="str">
        <f t="shared" si="190"/>
        <v xml:space="preserve">["CAT_ID"] = 148; </v>
      </c>
      <c r="AE239" t="str">
        <f t="shared" si="191"/>
        <v/>
      </c>
      <c r="AF239" s="1" t="str">
        <f t="shared" si="192"/>
        <v xml:space="preserve">                      </v>
      </c>
      <c r="AG239">
        <f>VLOOKUP(D239,Type!A$2:B$16,2,FALSE)</f>
        <v>14</v>
      </c>
      <c r="AH239" t="str">
        <f t="shared" si="193"/>
        <v xml:space="preserve">["TYPE"] = 14; </v>
      </c>
      <c r="AI239" t="str">
        <f t="shared" si="194"/>
        <v xml:space="preserve">                      </v>
      </c>
      <c r="AJ239" t="str">
        <f>IF(AND(F239="Class",NOT(ISBLANK(E239))),VLOOKUP(E239,Class!A$1:B$12,2,FALSE),"")</f>
        <v/>
      </c>
      <c r="AK239" t="str">
        <f>IF(AND(F239="Vocation",NOT(ISBLANK(E239))),VLOOKUP(E239,Vocation!A$1:B$8,2,FALSE),"")</f>
        <v/>
      </c>
      <c r="AL239" t="str">
        <f>IF(AND(F239="Race",NOT(ISBLANK(E239))),VLOOKUP(E239,Race!A$1:B$9,2,),"")</f>
        <v/>
      </c>
      <c r="AM239" t="str">
        <f t="shared" si="195"/>
        <v xml:space="preserve">  0</v>
      </c>
      <c r="AN239" t="str">
        <f t="shared" si="196"/>
        <v xml:space="preserve">["SUBTYPE"] =   0; </v>
      </c>
      <c r="AO239" t="str">
        <f>IF(NOT(ISBLANK(G239)),VLOOKUP(G239,Type!D$2:E$6,2,FALSE),"")</f>
        <v/>
      </c>
      <c r="AP239" t="str">
        <f t="shared" si="197"/>
        <v xml:space="preserve">            </v>
      </c>
      <c r="AQ239" t="str">
        <f t="shared" si="198"/>
        <v xml:space="preserve">                      </v>
      </c>
      <c r="AR239" t="str">
        <f t="shared" si="199"/>
        <v/>
      </c>
      <c r="AS239" t="str">
        <f t="shared" si="200"/>
        <v>0</v>
      </c>
      <c r="AT239" t="str">
        <f t="shared" si="201"/>
        <v xml:space="preserve">["VXP"] =    0; </v>
      </c>
      <c r="AU239" t="str">
        <f t="shared" si="202"/>
        <v>0</v>
      </c>
      <c r="AV239" t="str">
        <f t="shared" si="203"/>
        <v xml:space="preserve">["LP"] =  0; </v>
      </c>
      <c r="AW239" t="str">
        <f t="shared" si="204"/>
        <v>0</v>
      </c>
      <c r="AX239" t="str">
        <f t="shared" si="205"/>
        <v xml:space="preserve">["REP"] =     0; </v>
      </c>
      <c r="AY239">
        <f>IF(LEN(P239)&gt;0,VLOOKUP(P239,Faction!A$2:B$77,2,FALSE),1)</f>
        <v>1</v>
      </c>
      <c r="AZ239" t="str">
        <f t="shared" si="206"/>
        <v xml:space="preserve">["FACTION"] =  1; </v>
      </c>
      <c r="BA239" t="str">
        <f t="shared" si="207"/>
        <v xml:space="preserve">["TIER"] = 0; </v>
      </c>
      <c r="BB239" t="str">
        <f t="shared" si="208"/>
        <v xml:space="preserve">                     </v>
      </c>
      <c r="BC239" t="str">
        <f t="shared" si="209"/>
        <v xml:space="preserve">                  </v>
      </c>
      <c r="BD239" t="str">
        <f t="shared" si="210"/>
        <v xml:space="preserve">["NAME"] = { ["EN"] = "Ale &amp; Inn"; }; </v>
      </c>
      <c r="BE239" t="str">
        <f t="shared" si="211"/>
        <v/>
      </c>
      <c r="BF239" t="str">
        <f t="shared" si="212"/>
        <v/>
      </c>
      <c r="BG239" t="str">
        <f t="shared" si="213"/>
        <v/>
      </c>
      <c r="BH239" t="str">
        <f t="shared" si="214"/>
        <v/>
      </c>
      <c r="BI239" t="str">
        <f t="shared" si="215"/>
        <v/>
      </c>
      <c r="BJ239" t="str">
        <f t="shared" si="217"/>
        <v>};</v>
      </c>
    </row>
    <row r="240" spans="1:62" x14ac:dyDescent="0.25">
      <c r="A240">
        <v>1879183074</v>
      </c>
      <c r="B240">
        <v>185</v>
      </c>
      <c r="C240" t="s">
        <v>875</v>
      </c>
      <c r="D240" t="s">
        <v>30</v>
      </c>
      <c r="E240" t="s">
        <v>1064</v>
      </c>
      <c r="M240" t="s">
        <v>1077</v>
      </c>
      <c r="Q240" t="s">
        <v>1076</v>
      </c>
      <c r="R240" t="s">
        <v>2145</v>
      </c>
      <c r="S240">
        <v>0</v>
      </c>
      <c r="X240" t="str">
        <f t="shared" si="186"/>
        <v>[239] = {["ID"] = 1879183074; }; -- Kindred of Malevolence (Ale Association)</v>
      </c>
      <c r="Y240" s="1" t="str">
        <f t="shared" si="185"/>
        <v>[239] = {["ID"] = 1879183074; ["SAVE_INDEX"] = 185; ["TYPE"] =  7;                       ["SUBTYPE"] =   0;                                   ["VXP"] =    0; ["LP"] =  0; ["REP"] =     0; ["FACTION"] =  1; ["TIER"] = 0;                                        ["NAME"] = { ["EN"] = "Kindred of Malevolence"; }; ["LORE"] = { ["EN"] = "You have reached Kindred standing with the Ale Association."; }; ["SUMMARY"] = { ["EN"] = "You have reached kindred standing with the Ale Association."; }; ["TITLE"] = { ["EN"] = "Creep"; }; };</v>
      </c>
      <c r="Z240">
        <f t="shared" si="216"/>
        <v>239</v>
      </c>
      <c r="AA240" t="str">
        <f t="shared" si="187"/>
        <v>[239] = {</v>
      </c>
      <c r="AB240" t="str">
        <f t="shared" si="188"/>
        <v xml:space="preserve">["ID"] = 1879183074; </v>
      </c>
      <c r="AC240" t="str">
        <f t="shared" si="189"/>
        <v xml:space="preserve">["ID"] = 1879183074; </v>
      </c>
      <c r="AD240" t="str">
        <f t="shared" si="190"/>
        <v/>
      </c>
      <c r="AE240" t="str">
        <f t="shared" si="191"/>
        <v xml:space="preserve"> (Ale Association)</v>
      </c>
      <c r="AF240" s="1" t="str">
        <f t="shared" si="192"/>
        <v xml:space="preserve">["SAVE_INDEX"] = 185; </v>
      </c>
      <c r="AG240">
        <f>VLOOKUP(D240,Type!A$2:B$16,2,FALSE)</f>
        <v>7</v>
      </c>
      <c r="AH240" t="str">
        <f t="shared" si="193"/>
        <v xml:space="preserve">["TYPE"] =  7; </v>
      </c>
      <c r="AI240" t="str">
        <f t="shared" si="194"/>
        <v xml:space="preserve">                      </v>
      </c>
      <c r="AJ240" t="str">
        <f>IF(AND(F240="Class",NOT(ISBLANK(E240))),VLOOKUP(E240,Class!A$1:B$12,2,FALSE),"")</f>
        <v/>
      </c>
      <c r="AK240" t="str">
        <f>IF(AND(F240="Vocation",NOT(ISBLANK(E240))),VLOOKUP(E240,Vocation!A$1:B$8,2,FALSE),"")</f>
        <v/>
      </c>
      <c r="AL240" t="str">
        <f>IF(AND(F240="Race",NOT(ISBLANK(E240))),VLOOKUP(E240,Race!A$1:B$9,2,),"")</f>
        <v/>
      </c>
      <c r="AM240" t="str">
        <f t="shared" si="195"/>
        <v xml:space="preserve">  0</v>
      </c>
      <c r="AN240" t="str">
        <f t="shared" si="196"/>
        <v xml:space="preserve">["SUBTYPE"] =   0; </v>
      </c>
      <c r="AO240" t="str">
        <f>IF(NOT(ISBLANK(G240)),VLOOKUP(G240,Type!D$2:E$6,2,FALSE),"")</f>
        <v/>
      </c>
      <c r="AP240" t="str">
        <f t="shared" si="197"/>
        <v xml:space="preserve">            </v>
      </c>
      <c r="AQ240" t="str">
        <f t="shared" si="198"/>
        <v xml:space="preserve">                      </v>
      </c>
      <c r="AR240" t="str">
        <f t="shared" si="199"/>
        <v/>
      </c>
      <c r="AS240" t="str">
        <f t="shared" si="200"/>
        <v>0</v>
      </c>
      <c r="AT240" t="str">
        <f t="shared" si="201"/>
        <v xml:space="preserve">["VXP"] =    0; </v>
      </c>
      <c r="AU240" t="str">
        <f t="shared" si="202"/>
        <v>0</v>
      </c>
      <c r="AV240" t="str">
        <f t="shared" si="203"/>
        <v xml:space="preserve">["LP"] =  0; </v>
      </c>
      <c r="AW240" t="str">
        <f t="shared" si="204"/>
        <v>0</v>
      </c>
      <c r="AX240" t="str">
        <f t="shared" si="205"/>
        <v xml:space="preserve">["REP"] =     0; </v>
      </c>
      <c r="AY240">
        <f>IF(LEN(P240)&gt;0,VLOOKUP(P240,Faction!A$2:B$77,2,FALSE),1)</f>
        <v>1</v>
      </c>
      <c r="AZ240" t="str">
        <f t="shared" si="206"/>
        <v xml:space="preserve">["FACTION"] =  1; </v>
      </c>
      <c r="BA240" t="str">
        <f t="shared" si="207"/>
        <v xml:space="preserve">["TIER"] = 0; </v>
      </c>
      <c r="BB240" t="str">
        <f t="shared" si="208"/>
        <v xml:space="preserve">                     </v>
      </c>
      <c r="BC240" t="str">
        <f t="shared" si="209"/>
        <v xml:space="preserve">                  </v>
      </c>
      <c r="BD240" t="str">
        <f t="shared" si="210"/>
        <v xml:space="preserve">["NAME"] = { ["EN"] = "Kindred of Malevolence"; }; </v>
      </c>
      <c r="BE240" t="str">
        <f t="shared" si="211"/>
        <v xml:space="preserve">["LORE"] = { ["EN"] = "You have reached Kindred standing with the Ale Association."; }; </v>
      </c>
      <c r="BF240" t="str">
        <f t="shared" si="212"/>
        <v xml:space="preserve">["SUMMARY"] = { ["EN"] = "You have reached kindred standing with the Ale Association."; }; </v>
      </c>
      <c r="BG240" t="str">
        <f t="shared" si="213"/>
        <v xml:space="preserve">["TITLE"] = { ["EN"] = "Creep"; }; </v>
      </c>
      <c r="BH240" t="str">
        <f t="shared" si="214"/>
        <v/>
      </c>
      <c r="BI240" t="str">
        <f t="shared" si="215"/>
        <v/>
      </c>
      <c r="BJ240" t="str">
        <f t="shared" si="217"/>
        <v>};</v>
      </c>
    </row>
    <row r="241" spans="1:62" x14ac:dyDescent="0.25">
      <c r="A241">
        <v>1879183073</v>
      </c>
      <c r="B241">
        <v>186</v>
      </c>
      <c r="C241" t="s">
        <v>869</v>
      </c>
      <c r="D241" t="s">
        <v>30</v>
      </c>
      <c r="E241" t="s">
        <v>1064</v>
      </c>
      <c r="M241" t="s">
        <v>1075</v>
      </c>
      <c r="Q241" t="s">
        <v>1074</v>
      </c>
      <c r="R241" t="s">
        <v>1073</v>
      </c>
      <c r="S241">
        <v>1</v>
      </c>
      <c r="X241" t="str">
        <f t="shared" si="186"/>
        <v>[240] = {["ID"] = 1879183073; }; -- Ale Association Ally (Ale Association)</v>
      </c>
      <c r="Y241" s="1" t="str">
        <f t="shared" si="185"/>
        <v>[240] = {["ID"] = 1879183073; ["SAVE_INDEX"] = 186; ["TYPE"] =  7;                       ["SUBTYPE"] =   0;                                   ["VXP"] =    0; ["LP"] =  0; ["REP"] =     0; ["FACTION"] =  1; ["TIER"] = 1;                                        ["NAME"] = { ["EN"] = "Ale Association Ally"; }; ["LORE"] = { ["EN"] = "You have reached Ally standing with the Ale Association."; }; ["SUMMARY"] = { ["EN"] = "Reach Ally standing with the Ale Association."; }; ["TITLE"] = { ["EN"] = "the Great Saboteur"; }; };</v>
      </c>
      <c r="Z241">
        <f t="shared" si="216"/>
        <v>240</v>
      </c>
      <c r="AA241" t="str">
        <f t="shared" si="187"/>
        <v>[240] = {</v>
      </c>
      <c r="AB241" t="str">
        <f t="shared" si="188"/>
        <v xml:space="preserve">["ID"] = 1879183073; </v>
      </c>
      <c r="AC241" t="str">
        <f t="shared" si="189"/>
        <v xml:space="preserve">["ID"] = 1879183073; </v>
      </c>
      <c r="AD241" t="str">
        <f t="shared" si="190"/>
        <v/>
      </c>
      <c r="AE241" t="str">
        <f t="shared" si="191"/>
        <v xml:space="preserve"> (Ale Association)</v>
      </c>
      <c r="AF241" s="1" t="str">
        <f t="shared" si="192"/>
        <v xml:space="preserve">["SAVE_INDEX"] = 186; </v>
      </c>
      <c r="AG241">
        <f>VLOOKUP(D241,Type!A$2:B$16,2,FALSE)</f>
        <v>7</v>
      </c>
      <c r="AH241" t="str">
        <f t="shared" si="193"/>
        <v xml:space="preserve">["TYPE"] =  7; </v>
      </c>
      <c r="AI241" t="str">
        <f t="shared" si="194"/>
        <v xml:space="preserve">                      </v>
      </c>
      <c r="AJ241" t="str">
        <f>IF(AND(F241="Class",NOT(ISBLANK(E241))),VLOOKUP(E241,Class!A$1:B$12,2,FALSE),"")</f>
        <v/>
      </c>
      <c r="AK241" t="str">
        <f>IF(AND(F241="Vocation",NOT(ISBLANK(E241))),VLOOKUP(E241,Vocation!A$1:B$8,2,FALSE),"")</f>
        <v/>
      </c>
      <c r="AL241" t="str">
        <f>IF(AND(F241="Race",NOT(ISBLANK(E241))),VLOOKUP(E241,Race!A$1:B$9,2,),"")</f>
        <v/>
      </c>
      <c r="AM241" t="str">
        <f t="shared" si="195"/>
        <v xml:space="preserve">  0</v>
      </c>
      <c r="AN241" t="str">
        <f t="shared" si="196"/>
        <v xml:space="preserve">["SUBTYPE"] =   0; </v>
      </c>
      <c r="AO241" t="str">
        <f>IF(NOT(ISBLANK(G241)),VLOOKUP(G241,Type!D$2:E$6,2,FALSE),"")</f>
        <v/>
      </c>
      <c r="AP241" t="str">
        <f t="shared" si="197"/>
        <v xml:space="preserve">            </v>
      </c>
      <c r="AQ241" t="str">
        <f t="shared" si="198"/>
        <v xml:space="preserve">                      </v>
      </c>
      <c r="AR241" t="str">
        <f t="shared" si="199"/>
        <v/>
      </c>
      <c r="AS241" t="str">
        <f t="shared" si="200"/>
        <v>0</v>
      </c>
      <c r="AT241" t="str">
        <f t="shared" si="201"/>
        <v xml:space="preserve">["VXP"] =    0; </v>
      </c>
      <c r="AU241" t="str">
        <f t="shared" si="202"/>
        <v>0</v>
      </c>
      <c r="AV241" t="str">
        <f t="shared" si="203"/>
        <v xml:space="preserve">["LP"] =  0; </v>
      </c>
      <c r="AW241" t="str">
        <f t="shared" si="204"/>
        <v>0</v>
      </c>
      <c r="AX241" t="str">
        <f t="shared" si="205"/>
        <v xml:space="preserve">["REP"] =     0; </v>
      </c>
      <c r="AY241">
        <f>IF(LEN(P241)&gt;0,VLOOKUP(P241,Faction!A$2:B$77,2,FALSE),1)</f>
        <v>1</v>
      </c>
      <c r="AZ241" t="str">
        <f t="shared" si="206"/>
        <v xml:space="preserve">["FACTION"] =  1; </v>
      </c>
      <c r="BA241" t="str">
        <f t="shared" si="207"/>
        <v xml:space="preserve">["TIER"] = 1; </v>
      </c>
      <c r="BB241" t="str">
        <f t="shared" si="208"/>
        <v xml:space="preserve">                     </v>
      </c>
      <c r="BC241" t="str">
        <f t="shared" si="209"/>
        <v xml:space="preserve">                  </v>
      </c>
      <c r="BD241" t="str">
        <f t="shared" si="210"/>
        <v xml:space="preserve">["NAME"] = { ["EN"] = "Ale Association Ally"; }; </v>
      </c>
      <c r="BE241" t="str">
        <f t="shared" si="211"/>
        <v xml:space="preserve">["LORE"] = { ["EN"] = "You have reached Ally standing with the Ale Association."; }; </v>
      </c>
      <c r="BF241" t="str">
        <f t="shared" si="212"/>
        <v xml:space="preserve">["SUMMARY"] = { ["EN"] = "Reach Ally standing with the Ale Association."; }; </v>
      </c>
      <c r="BG241" t="str">
        <f t="shared" si="213"/>
        <v xml:space="preserve">["TITLE"] = { ["EN"] = "the Great Saboteur"; }; </v>
      </c>
      <c r="BH241" t="str">
        <f t="shared" si="214"/>
        <v/>
      </c>
      <c r="BI241" t="str">
        <f t="shared" si="215"/>
        <v/>
      </c>
      <c r="BJ241" t="str">
        <f t="shared" si="217"/>
        <v>};</v>
      </c>
    </row>
    <row r="242" spans="1:62" x14ac:dyDescent="0.25">
      <c r="A242">
        <v>1879183072</v>
      </c>
      <c r="B242">
        <v>187</v>
      </c>
      <c r="C242" t="s">
        <v>870</v>
      </c>
      <c r="D242" t="s">
        <v>30</v>
      </c>
      <c r="E242" t="s">
        <v>1064</v>
      </c>
      <c r="M242" t="s">
        <v>1070</v>
      </c>
      <c r="Q242" t="s">
        <v>1072</v>
      </c>
      <c r="R242" t="s">
        <v>1071</v>
      </c>
      <c r="S242">
        <v>2</v>
      </c>
      <c r="X242" t="str">
        <f t="shared" si="186"/>
        <v>[241] = {["ID"] = 1879183072; }; -- Ale Association Friend (Ale Association)</v>
      </c>
      <c r="Y242" s="1" t="str">
        <f t="shared" si="185"/>
        <v>[241] = {["ID"] = 1879183072; ["SAVE_INDEX"] = 187; ["TYPE"] =  7;                       ["SUBTYPE"] =   0;                                   ["VXP"] =    0; ["LP"] =  0; ["REP"] =     0; ["FACTION"] =  1; ["TIER"] = 2;                                        ["NAME"] = { ["EN"] = "Ale Association Friend"; }; ["LORE"] = { ["EN"] = "You have reached Friend standing with the Ale Association."; }; ["SUMMARY"] = { ["EN"] = "Reach Friend standing with the Ale Association."; }; ["TITLE"] = { ["EN"] = "Abuser of Amusement"; }; };</v>
      </c>
      <c r="Z242">
        <f t="shared" si="216"/>
        <v>241</v>
      </c>
      <c r="AA242" t="str">
        <f t="shared" si="187"/>
        <v>[241] = {</v>
      </c>
      <c r="AB242" t="str">
        <f t="shared" si="188"/>
        <v xml:space="preserve">["ID"] = 1879183072; </v>
      </c>
      <c r="AC242" t="str">
        <f t="shared" si="189"/>
        <v xml:space="preserve">["ID"] = 1879183072; </v>
      </c>
      <c r="AD242" t="str">
        <f t="shared" si="190"/>
        <v/>
      </c>
      <c r="AE242" t="str">
        <f t="shared" si="191"/>
        <v xml:space="preserve"> (Ale Association)</v>
      </c>
      <c r="AF242" s="1" t="str">
        <f t="shared" si="192"/>
        <v xml:space="preserve">["SAVE_INDEX"] = 187; </v>
      </c>
      <c r="AG242">
        <f>VLOOKUP(D242,Type!A$2:B$16,2,FALSE)</f>
        <v>7</v>
      </c>
      <c r="AH242" t="str">
        <f t="shared" si="193"/>
        <v xml:space="preserve">["TYPE"] =  7; </v>
      </c>
      <c r="AI242" t="str">
        <f t="shared" si="194"/>
        <v xml:space="preserve">                      </v>
      </c>
      <c r="AJ242" t="str">
        <f>IF(AND(F242="Class",NOT(ISBLANK(E242))),VLOOKUP(E242,Class!A$1:B$12,2,FALSE),"")</f>
        <v/>
      </c>
      <c r="AK242" t="str">
        <f>IF(AND(F242="Vocation",NOT(ISBLANK(E242))),VLOOKUP(E242,Vocation!A$1:B$8,2,FALSE),"")</f>
        <v/>
      </c>
      <c r="AL242" t="str">
        <f>IF(AND(F242="Race",NOT(ISBLANK(E242))),VLOOKUP(E242,Race!A$1:B$9,2,),"")</f>
        <v/>
      </c>
      <c r="AM242" t="str">
        <f t="shared" si="195"/>
        <v xml:space="preserve">  0</v>
      </c>
      <c r="AN242" t="str">
        <f t="shared" si="196"/>
        <v xml:space="preserve">["SUBTYPE"] =   0; </v>
      </c>
      <c r="AO242" t="str">
        <f>IF(NOT(ISBLANK(G242)),VLOOKUP(G242,Type!D$2:E$6,2,FALSE),"")</f>
        <v/>
      </c>
      <c r="AP242" t="str">
        <f t="shared" si="197"/>
        <v xml:space="preserve">            </v>
      </c>
      <c r="AQ242" t="str">
        <f t="shared" si="198"/>
        <v xml:space="preserve">                      </v>
      </c>
      <c r="AR242" t="str">
        <f t="shared" si="199"/>
        <v/>
      </c>
      <c r="AS242" t="str">
        <f t="shared" si="200"/>
        <v>0</v>
      </c>
      <c r="AT242" t="str">
        <f t="shared" si="201"/>
        <v xml:space="preserve">["VXP"] =    0; </v>
      </c>
      <c r="AU242" t="str">
        <f t="shared" si="202"/>
        <v>0</v>
      </c>
      <c r="AV242" t="str">
        <f t="shared" si="203"/>
        <v xml:space="preserve">["LP"] =  0; </v>
      </c>
      <c r="AW242" t="str">
        <f t="shared" si="204"/>
        <v>0</v>
      </c>
      <c r="AX242" t="str">
        <f t="shared" si="205"/>
        <v xml:space="preserve">["REP"] =     0; </v>
      </c>
      <c r="AY242">
        <f>IF(LEN(P242)&gt;0,VLOOKUP(P242,Faction!A$2:B$77,2,FALSE),1)</f>
        <v>1</v>
      </c>
      <c r="AZ242" t="str">
        <f t="shared" si="206"/>
        <v xml:space="preserve">["FACTION"] =  1; </v>
      </c>
      <c r="BA242" t="str">
        <f t="shared" si="207"/>
        <v xml:space="preserve">["TIER"] = 2; </v>
      </c>
      <c r="BB242" t="str">
        <f t="shared" si="208"/>
        <v xml:space="preserve">                     </v>
      </c>
      <c r="BC242" t="str">
        <f t="shared" si="209"/>
        <v xml:space="preserve">                  </v>
      </c>
      <c r="BD242" t="str">
        <f t="shared" si="210"/>
        <v xml:space="preserve">["NAME"] = { ["EN"] = "Ale Association Friend"; }; </v>
      </c>
      <c r="BE242" t="str">
        <f t="shared" si="211"/>
        <v xml:space="preserve">["LORE"] = { ["EN"] = "You have reached Friend standing with the Ale Association."; }; </v>
      </c>
      <c r="BF242" t="str">
        <f t="shared" si="212"/>
        <v xml:space="preserve">["SUMMARY"] = { ["EN"] = "Reach Friend standing with the Ale Association."; }; </v>
      </c>
      <c r="BG242" t="str">
        <f t="shared" si="213"/>
        <v xml:space="preserve">["TITLE"] = { ["EN"] = "Abuser of Amusement"; }; </v>
      </c>
      <c r="BH242" t="str">
        <f t="shared" si="214"/>
        <v/>
      </c>
      <c r="BI242" t="str">
        <f t="shared" si="215"/>
        <v/>
      </c>
      <c r="BJ242" t="str">
        <f t="shared" si="217"/>
        <v>};</v>
      </c>
    </row>
    <row r="243" spans="1:62" x14ac:dyDescent="0.25">
      <c r="A243">
        <v>1879183071</v>
      </c>
      <c r="B243">
        <v>188</v>
      </c>
      <c r="C243" t="s">
        <v>868</v>
      </c>
      <c r="D243" t="s">
        <v>30</v>
      </c>
      <c r="E243" t="s">
        <v>1064</v>
      </c>
      <c r="M243" t="s">
        <v>1068</v>
      </c>
      <c r="Q243" t="s">
        <v>1069</v>
      </c>
      <c r="R243" t="s">
        <v>2144</v>
      </c>
      <c r="S243">
        <v>3</v>
      </c>
      <c r="X243" t="str">
        <f t="shared" si="186"/>
        <v>[242] = {["ID"] = 1879183071; }; -- Ale Association Acquaintance (Ale Association)</v>
      </c>
      <c r="Y243" s="1" t="str">
        <f t="shared" si="185"/>
        <v>[242] = {["ID"] = 1879183071; ["SAVE_INDEX"] = 188; ["TYPE"] =  7;                       ["SUBTYPE"] =   0;                                   ["VXP"] =    0; ["LP"] =  0; ["REP"] =     0; ["FACTION"] =  1; ["TIER"] = 3;                                        ["NAME"] = { ["EN"] = "Ale Association Acquaintance"; }; ["LORE"] = { ["EN"] = "You have reached Acquaintance standing with the Ale Association."; }; ["SUMMARY"] = { ["EN"] = "Reach Acquaintance standing with the Ale Association."; }; ["TITLE"] = { ["EN"] = "the Sinister"; }; };</v>
      </c>
      <c r="Z243">
        <f t="shared" si="216"/>
        <v>242</v>
      </c>
      <c r="AA243" t="str">
        <f t="shared" si="187"/>
        <v>[242] = {</v>
      </c>
      <c r="AB243" t="str">
        <f t="shared" si="188"/>
        <v xml:space="preserve">["ID"] = 1879183071; </v>
      </c>
      <c r="AC243" t="str">
        <f t="shared" si="189"/>
        <v xml:space="preserve">["ID"] = 1879183071; </v>
      </c>
      <c r="AD243" t="str">
        <f t="shared" si="190"/>
        <v/>
      </c>
      <c r="AE243" t="str">
        <f t="shared" si="191"/>
        <v xml:space="preserve"> (Ale Association)</v>
      </c>
      <c r="AF243" s="1" t="str">
        <f t="shared" si="192"/>
        <v xml:space="preserve">["SAVE_INDEX"] = 188; </v>
      </c>
      <c r="AG243">
        <f>VLOOKUP(D243,Type!A$2:B$16,2,FALSE)</f>
        <v>7</v>
      </c>
      <c r="AH243" t="str">
        <f t="shared" si="193"/>
        <v xml:space="preserve">["TYPE"] =  7; </v>
      </c>
      <c r="AI243" t="str">
        <f t="shared" si="194"/>
        <v xml:space="preserve">                      </v>
      </c>
      <c r="AJ243" t="str">
        <f>IF(AND(F243="Class",NOT(ISBLANK(E243))),VLOOKUP(E243,Class!A$1:B$12,2,FALSE),"")</f>
        <v/>
      </c>
      <c r="AK243" t="str">
        <f>IF(AND(F243="Vocation",NOT(ISBLANK(E243))),VLOOKUP(E243,Vocation!A$1:B$8,2,FALSE),"")</f>
        <v/>
      </c>
      <c r="AL243" t="str">
        <f>IF(AND(F243="Race",NOT(ISBLANK(E243))),VLOOKUP(E243,Race!A$1:B$9,2,),"")</f>
        <v/>
      </c>
      <c r="AM243" t="str">
        <f t="shared" si="195"/>
        <v xml:space="preserve">  0</v>
      </c>
      <c r="AN243" t="str">
        <f t="shared" si="196"/>
        <v xml:space="preserve">["SUBTYPE"] =   0; </v>
      </c>
      <c r="AO243" t="str">
        <f>IF(NOT(ISBLANK(G243)),VLOOKUP(G243,Type!D$2:E$6,2,FALSE),"")</f>
        <v/>
      </c>
      <c r="AP243" t="str">
        <f t="shared" si="197"/>
        <v xml:space="preserve">            </v>
      </c>
      <c r="AQ243" t="str">
        <f t="shared" si="198"/>
        <v xml:space="preserve">                      </v>
      </c>
      <c r="AR243" t="str">
        <f t="shared" si="199"/>
        <v/>
      </c>
      <c r="AS243" t="str">
        <f t="shared" si="200"/>
        <v>0</v>
      </c>
      <c r="AT243" t="str">
        <f t="shared" si="201"/>
        <v xml:space="preserve">["VXP"] =    0; </v>
      </c>
      <c r="AU243" t="str">
        <f t="shared" si="202"/>
        <v>0</v>
      </c>
      <c r="AV243" t="str">
        <f t="shared" si="203"/>
        <v xml:space="preserve">["LP"] =  0; </v>
      </c>
      <c r="AW243" t="str">
        <f t="shared" si="204"/>
        <v>0</v>
      </c>
      <c r="AX243" t="str">
        <f t="shared" si="205"/>
        <v xml:space="preserve">["REP"] =     0; </v>
      </c>
      <c r="AY243">
        <f>IF(LEN(P243)&gt;0,VLOOKUP(P243,Faction!A$2:B$77,2,FALSE),1)</f>
        <v>1</v>
      </c>
      <c r="AZ243" t="str">
        <f t="shared" si="206"/>
        <v xml:space="preserve">["FACTION"] =  1; </v>
      </c>
      <c r="BA243" t="str">
        <f t="shared" si="207"/>
        <v xml:space="preserve">["TIER"] = 3; </v>
      </c>
      <c r="BB243" t="str">
        <f t="shared" si="208"/>
        <v xml:space="preserve">                     </v>
      </c>
      <c r="BC243" t="str">
        <f t="shared" si="209"/>
        <v xml:space="preserve">                  </v>
      </c>
      <c r="BD243" t="str">
        <f t="shared" si="210"/>
        <v xml:space="preserve">["NAME"] = { ["EN"] = "Ale Association Acquaintance"; }; </v>
      </c>
      <c r="BE243" t="str">
        <f t="shared" si="211"/>
        <v xml:space="preserve">["LORE"] = { ["EN"] = "You have reached Acquaintance standing with the Ale Association."; }; </v>
      </c>
      <c r="BF243" t="str">
        <f t="shared" si="212"/>
        <v xml:space="preserve">["SUMMARY"] = { ["EN"] = "Reach Acquaintance standing with the Ale Association."; }; </v>
      </c>
      <c r="BG243" t="str">
        <f t="shared" si="213"/>
        <v xml:space="preserve">["TITLE"] = { ["EN"] = "the Sinister"; }; </v>
      </c>
      <c r="BH243" t="str">
        <f t="shared" si="214"/>
        <v/>
      </c>
      <c r="BI243" t="str">
        <f t="shared" si="215"/>
        <v/>
      </c>
      <c r="BJ243" t="str">
        <f t="shared" si="217"/>
        <v>};</v>
      </c>
    </row>
    <row r="244" spans="1:62" x14ac:dyDescent="0.25">
      <c r="A244">
        <v>1879185930</v>
      </c>
      <c r="B244">
        <v>189</v>
      </c>
      <c r="C244" t="s">
        <v>803</v>
      </c>
      <c r="D244" t="s">
        <v>24</v>
      </c>
      <c r="E244" t="s">
        <v>1064</v>
      </c>
      <c r="M244" t="s">
        <v>810</v>
      </c>
      <c r="O244">
        <v>10000</v>
      </c>
      <c r="P244" t="s">
        <v>91</v>
      </c>
      <c r="Q244" t="s">
        <v>1066</v>
      </c>
      <c r="R244" t="s">
        <v>807</v>
      </c>
      <c r="S244">
        <v>4</v>
      </c>
      <c r="X244" t="str">
        <f t="shared" si="186"/>
        <v>[243] = {["ID"] = 1879185930; }; -- Ale Association Initiation (Ale Association)</v>
      </c>
      <c r="Y244" s="1" t="str">
        <f t="shared" si="185"/>
        <v>[243] = {["ID"] = 1879185930; ["SAVE_INDEX"] = 189; ["TYPE"] = 12;                       ["SUBTYPE"] =   0;                                   ["VXP"] =    0; ["LP"] =  0; ["REP"] = 10000; ["FACTION"] =  6; ["TIER"] = 4;                                        ["NAME"] = { ["EN"] = "Ale Association Initiation"; }; ["LORE"] = { ["EN"] = "Complete the challenges of the Ale Association Initiation."; }; ["SUMMARY"] = { ["EN"] = "Complete the The Ale Association Challenge Quests"; }; ["TITLE"] = { ["EN"] = "Ale Association Member"; }; };</v>
      </c>
      <c r="Z244">
        <f t="shared" si="216"/>
        <v>243</v>
      </c>
      <c r="AA244" t="str">
        <f t="shared" si="187"/>
        <v>[243] = {</v>
      </c>
      <c r="AB244" t="str">
        <f t="shared" si="188"/>
        <v xml:space="preserve">["ID"] = 1879185930; </v>
      </c>
      <c r="AC244" t="str">
        <f t="shared" si="189"/>
        <v xml:space="preserve">["ID"] = 1879185930; </v>
      </c>
      <c r="AD244" t="str">
        <f t="shared" si="190"/>
        <v/>
      </c>
      <c r="AE244" t="str">
        <f t="shared" si="191"/>
        <v xml:space="preserve"> (Ale Association)</v>
      </c>
      <c r="AF244" s="1" t="str">
        <f t="shared" si="192"/>
        <v xml:space="preserve">["SAVE_INDEX"] = 189; </v>
      </c>
      <c r="AG244">
        <f>VLOOKUP(D244,Type!A$2:B$16,2,FALSE)</f>
        <v>12</v>
      </c>
      <c r="AH244" t="str">
        <f t="shared" si="193"/>
        <v xml:space="preserve">["TYPE"] = 12; </v>
      </c>
      <c r="AI244" t="str">
        <f t="shared" si="194"/>
        <v xml:space="preserve">                      </v>
      </c>
      <c r="AJ244" t="str">
        <f>IF(AND(F244="Class",NOT(ISBLANK(E244))),VLOOKUP(E244,Class!A$1:B$12,2,FALSE),"")</f>
        <v/>
      </c>
      <c r="AK244" t="str">
        <f>IF(AND(F244="Vocation",NOT(ISBLANK(E244))),VLOOKUP(E244,Vocation!A$1:B$8,2,FALSE),"")</f>
        <v/>
      </c>
      <c r="AL244" t="str">
        <f>IF(AND(F244="Race",NOT(ISBLANK(E244))),VLOOKUP(E244,Race!A$1:B$9,2,),"")</f>
        <v/>
      </c>
      <c r="AM244" t="str">
        <f t="shared" si="195"/>
        <v xml:space="preserve">  0</v>
      </c>
      <c r="AN244" t="str">
        <f t="shared" si="196"/>
        <v xml:space="preserve">["SUBTYPE"] =   0; </v>
      </c>
      <c r="AO244" t="str">
        <f>IF(NOT(ISBLANK(G244)),VLOOKUP(G244,Type!D$2:E$6,2,FALSE),"")</f>
        <v/>
      </c>
      <c r="AP244" t="str">
        <f t="shared" si="197"/>
        <v xml:space="preserve">            </v>
      </c>
      <c r="AQ244" t="str">
        <f t="shared" si="198"/>
        <v xml:space="preserve">                      </v>
      </c>
      <c r="AR244" t="str">
        <f t="shared" si="199"/>
        <v/>
      </c>
      <c r="AS244" t="str">
        <f t="shared" si="200"/>
        <v>0</v>
      </c>
      <c r="AT244" t="str">
        <f t="shared" si="201"/>
        <v xml:space="preserve">["VXP"] =    0; </v>
      </c>
      <c r="AU244" t="str">
        <f t="shared" si="202"/>
        <v>0</v>
      </c>
      <c r="AV244" t="str">
        <f t="shared" si="203"/>
        <v xml:space="preserve">["LP"] =  0; </v>
      </c>
      <c r="AW244" t="str">
        <f t="shared" si="204"/>
        <v>10000</v>
      </c>
      <c r="AX244" t="str">
        <f t="shared" si="205"/>
        <v xml:space="preserve">["REP"] = 10000; </v>
      </c>
      <c r="AY244">
        <f>IF(LEN(P244)&gt;0,VLOOKUP(P244,Faction!A$2:B$77,2,FALSE),1)</f>
        <v>6</v>
      </c>
      <c r="AZ244" t="str">
        <f t="shared" si="206"/>
        <v xml:space="preserve">["FACTION"] =  6; </v>
      </c>
      <c r="BA244" t="str">
        <f t="shared" si="207"/>
        <v xml:space="preserve">["TIER"] = 4; </v>
      </c>
      <c r="BB244" t="str">
        <f t="shared" si="208"/>
        <v xml:space="preserve">                     </v>
      </c>
      <c r="BC244" t="str">
        <f t="shared" si="209"/>
        <v xml:space="preserve">                  </v>
      </c>
      <c r="BD244" t="str">
        <f t="shared" si="210"/>
        <v xml:space="preserve">["NAME"] = { ["EN"] = "Ale Association Initiation"; }; </v>
      </c>
      <c r="BE244" t="str">
        <f t="shared" si="211"/>
        <v xml:space="preserve">["LORE"] = { ["EN"] = "Complete the challenges of the Ale Association Initiation."; }; </v>
      </c>
      <c r="BF244" t="str">
        <f t="shared" si="212"/>
        <v xml:space="preserve">["SUMMARY"] = { ["EN"] = "Complete the The Ale Association Challenge Quests"; }; </v>
      </c>
      <c r="BG244" t="str">
        <f t="shared" si="213"/>
        <v xml:space="preserve">["TITLE"] = { ["EN"] = "Ale Association Member"; }; </v>
      </c>
      <c r="BH244" t="str">
        <f t="shared" si="214"/>
        <v/>
      </c>
      <c r="BI244" t="str">
        <f t="shared" si="215"/>
        <v/>
      </c>
      <c r="BJ244" t="str">
        <f t="shared" si="217"/>
        <v>};</v>
      </c>
    </row>
    <row r="245" spans="1:62" x14ac:dyDescent="0.25">
      <c r="A245">
        <v>1879185460</v>
      </c>
      <c r="B245">
        <v>190</v>
      </c>
      <c r="C245" t="s">
        <v>804</v>
      </c>
      <c r="D245" t="s">
        <v>24</v>
      </c>
      <c r="E245" t="s">
        <v>1064</v>
      </c>
      <c r="M245" t="s">
        <v>809</v>
      </c>
      <c r="O245">
        <v>1200</v>
      </c>
      <c r="P245" t="s">
        <v>91</v>
      </c>
      <c r="Q245" t="s">
        <v>1067</v>
      </c>
      <c r="R245" t="s">
        <v>808</v>
      </c>
      <c r="S245">
        <v>0</v>
      </c>
      <c r="X245" t="str">
        <f t="shared" si="186"/>
        <v>[244] = {["ID"] = 1879185460; }; -- Ale Association Delivery (Ale Association)</v>
      </c>
      <c r="Y245" s="1" t="str">
        <f t="shared" si="185"/>
        <v>[244] = {["ID"] = 1879185460; ["SAVE_INDEX"] = 190; ["TYPE"] = 12;                       ["SUBTYPE"] =   0;                                   ["VXP"] =    0; ["LP"] =  0; ["REP"] =  1200; ["FACTION"] =  6; ["TIER"] = 0;                                        ["NAME"] = { ["EN"] = "Ale Association Delivery"; }; ["LORE"] = { ["EN"] = "Complete all the underhanded deliveries for the Ale Association."; }; ["SUMMARY"] = { ["EN"] = "Complete all the delivery quests"; }; ["TITLE"] = { ["EN"] = "No-gooder"; }; };</v>
      </c>
      <c r="Z245">
        <f t="shared" si="216"/>
        <v>244</v>
      </c>
      <c r="AA245" t="str">
        <f t="shared" si="187"/>
        <v>[244] = {</v>
      </c>
      <c r="AB245" t="str">
        <f t="shared" si="188"/>
        <v xml:space="preserve">["ID"] = 1879185460; </v>
      </c>
      <c r="AC245" t="str">
        <f t="shared" si="189"/>
        <v xml:space="preserve">["ID"] = 1879185460; </v>
      </c>
      <c r="AD245" t="str">
        <f t="shared" si="190"/>
        <v/>
      </c>
      <c r="AE245" t="str">
        <f t="shared" si="191"/>
        <v xml:space="preserve"> (Ale Association)</v>
      </c>
      <c r="AF245" s="1" t="str">
        <f t="shared" si="192"/>
        <v xml:space="preserve">["SAVE_INDEX"] = 190; </v>
      </c>
      <c r="AG245">
        <f>VLOOKUP(D245,Type!A$2:B$16,2,FALSE)</f>
        <v>12</v>
      </c>
      <c r="AH245" t="str">
        <f t="shared" si="193"/>
        <v xml:space="preserve">["TYPE"] = 12; </v>
      </c>
      <c r="AI245" t="str">
        <f t="shared" si="194"/>
        <v xml:space="preserve">                      </v>
      </c>
      <c r="AJ245" t="str">
        <f>IF(AND(F245="Class",NOT(ISBLANK(E245))),VLOOKUP(E245,Class!A$1:B$12,2,FALSE),"")</f>
        <v/>
      </c>
      <c r="AK245" t="str">
        <f>IF(AND(F245="Vocation",NOT(ISBLANK(E245))),VLOOKUP(E245,Vocation!A$1:B$8,2,FALSE),"")</f>
        <v/>
      </c>
      <c r="AL245" t="str">
        <f>IF(AND(F245="Race",NOT(ISBLANK(E245))),VLOOKUP(E245,Race!A$1:B$9,2,),"")</f>
        <v/>
      </c>
      <c r="AM245" t="str">
        <f t="shared" si="195"/>
        <v xml:space="preserve">  0</v>
      </c>
      <c r="AN245" t="str">
        <f t="shared" si="196"/>
        <v xml:space="preserve">["SUBTYPE"] =   0; </v>
      </c>
      <c r="AO245" t="str">
        <f>IF(NOT(ISBLANK(G245)),VLOOKUP(G245,Type!D$2:E$6,2,FALSE),"")</f>
        <v/>
      </c>
      <c r="AP245" t="str">
        <f t="shared" si="197"/>
        <v xml:space="preserve">            </v>
      </c>
      <c r="AQ245" t="str">
        <f t="shared" si="198"/>
        <v xml:space="preserve">                      </v>
      </c>
      <c r="AR245" t="str">
        <f t="shared" si="199"/>
        <v/>
      </c>
      <c r="AS245" t="str">
        <f t="shared" si="200"/>
        <v>0</v>
      </c>
      <c r="AT245" t="str">
        <f t="shared" si="201"/>
        <v xml:space="preserve">["VXP"] =    0; </v>
      </c>
      <c r="AU245" t="str">
        <f t="shared" si="202"/>
        <v>0</v>
      </c>
      <c r="AV245" t="str">
        <f t="shared" si="203"/>
        <v xml:space="preserve">["LP"] =  0; </v>
      </c>
      <c r="AW245" t="str">
        <f t="shared" si="204"/>
        <v>1200</v>
      </c>
      <c r="AX245" t="str">
        <f t="shared" si="205"/>
        <v xml:space="preserve">["REP"] =  1200; </v>
      </c>
      <c r="AY245">
        <f>IF(LEN(P245)&gt;0,VLOOKUP(P245,Faction!A$2:B$77,2,FALSE),1)</f>
        <v>6</v>
      </c>
      <c r="AZ245" t="str">
        <f t="shared" si="206"/>
        <v xml:space="preserve">["FACTION"] =  6; </v>
      </c>
      <c r="BA245" t="str">
        <f t="shared" si="207"/>
        <v xml:space="preserve">["TIER"] = 0; </v>
      </c>
      <c r="BB245" t="str">
        <f t="shared" si="208"/>
        <v xml:space="preserve">                     </v>
      </c>
      <c r="BC245" t="str">
        <f t="shared" si="209"/>
        <v xml:space="preserve">                  </v>
      </c>
      <c r="BD245" t="str">
        <f t="shared" si="210"/>
        <v xml:space="preserve">["NAME"] = { ["EN"] = "Ale Association Delivery"; }; </v>
      </c>
      <c r="BE245" t="str">
        <f t="shared" si="211"/>
        <v xml:space="preserve">["LORE"] = { ["EN"] = "Complete all the underhanded deliveries for the Ale Association."; }; </v>
      </c>
      <c r="BF245" t="str">
        <f t="shared" si="212"/>
        <v xml:space="preserve">["SUMMARY"] = { ["EN"] = "Complete all the delivery quests"; }; </v>
      </c>
      <c r="BG245" t="str">
        <f t="shared" si="213"/>
        <v xml:space="preserve">["TITLE"] = { ["EN"] = "No-gooder"; }; </v>
      </c>
      <c r="BH245" t="str">
        <f t="shared" si="214"/>
        <v/>
      </c>
      <c r="BI245" t="str">
        <f t="shared" si="215"/>
        <v/>
      </c>
      <c r="BJ245" t="str">
        <f t="shared" si="217"/>
        <v>};</v>
      </c>
    </row>
    <row r="246" spans="1:62" x14ac:dyDescent="0.25">
      <c r="A246">
        <v>1879107892</v>
      </c>
      <c r="B246">
        <v>191</v>
      </c>
      <c r="C246" t="s">
        <v>874</v>
      </c>
      <c r="D246" t="s">
        <v>30</v>
      </c>
      <c r="M246" t="s">
        <v>874</v>
      </c>
      <c r="O246">
        <v>1200</v>
      </c>
      <c r="P246" t="s">
        <v>100</v>
      </c>
      <c r="Q246" t="s">
        <v>903</v>
      </c>
      <c r="R246" t="s">
        <v>901</v>
      </c>
      <c r="S246">
        <v>0</v>
      </c>
      <c r="X246" t="str">
        <f t="shared" si="186"/>
        <v>[245] = {["ID"] = 1879107892; }; -- Inn League Notable</v>
      </c>
      <c r="Y246" s="1" t="str">
        <f t="shared" si="185"/>
        <v>[245] = {["ID"] = 1879107892; ["SAVE_INDEX"] = 191; ["TYPE"] =  7;                       ["SUBTYPE"] =   0;                                   ["VXP"] =    0; ["LP"] =  0; ["REP"] =  1200; ["FACTION"] =  5; ["TIER"] = 0;                                        ["NAME"] = { ["EN"] = "Inn League Notable"; }; ["LORE"] = { ["EN"] = "To become more respected by the Inn League, you must help other members of the League."; }; ["SUMMARY"] = { ["EN"] = "Complete all Inn League delivery quests"; }; ["TITLE"] = { ["EN"] = "Inn League Notable"; }; };</v>
      </c>
      <c r="Z246">
        <f t="shared" si="216"/>
        <v>245</v>
      </c>
      <c r="AA246" t="str">
        <f t="shared" si="187"/>
        <v>[245] = {</v>
      </c>
      <c r="AB246" t="str">
        <f t="shared" si="188"/>
        <v xml:space="preserve">["ID"] = 1879107892; </v>
      </c>
      <c r="AC246" t="str">
        <f t="shared" si="189"/>
        <v xml:space="preserve">["ID"] = 1879107892; </v>
      </c>
      <c r="AD246" t="str">
        <f t="shared" si="190"/>
        <v/>
      </c>
      <c r="AE246" t="str">
        <f t="shared" si="191"/>
        <v/>
      </c>
      <c r="AF246" s="1" t="str">
        <f t="shared" si="192"/>
        <v xml:space="preserve">["SAVE_INDEX"] = 191; </v>
      </c>
      <c r="AG246">
        <f>VLOOKUP(D246,Type!A$2:B$16,2,FALSE)</f>
        <v>7</v>
      </c>
      <c r="AH246" t="str">
        <f t="shared" si="193"/>
        <v xml:space="preserve">["TYPE"] =  7; </v>
      </c>
      <c r="AI246" t="str">
        <f t="shared" si="194"/>
        <v xml:space="preserve">                      </v>
      </c>
      <c r="AJ246" t="str">
        <f>IF(AND(F246="Class",NOT(ISBLANK(E246))),VLOOKUP(E246,Class!A$1:B$12,2,FALSE),"")</f>
        <v/>
      </c>
      <c r="AK246" t="str">
        <f>IF(AND(F246="Vocation",NOT(ISBLANK(E246))),VLOOKUP(E246,Vocation!A$1:B$8,2,FALSE),"")</f>
        <v/>
      </c>
      <c r="AL246" t="str">
        <f>IF(AND(F246="Race",NOT(ISBLANK(E246))),VLOOKUP(E246,Race!A$1:B$9,2,),"")</f>
        <v/>
      </c>
      <c r="AM246" t="str">
        <f t="shared" si="195"/>
        <v xml:space="preserve">  0</v>
      </c>
      <c r="AN246" t="str">
        <f t="shared" si="196"/>
        <v xml:space="preserve">["SUBTYPE"] =   0; </v>
      </c>
      <c r="AO246" t="str">
        <f>IF(NOT(ISBLANK(G246)),VLOOKUP(G246,Type!D$2:E$6,2,FALSE),"")</f>
        <v/>
      </c>
      <c r="AP246" t="str">
        <f t="shared" si="197"/>
        <v xml:space="preserve">            </v>
      </c>
      <c r="AQ246" t="str">
        <f t="shared" si="198"/>
        <v xml:space="preserve">                      </v>
      </c>
      <c r="AR246" t="str">
        <f t="shared" si="199"/>
        <v/>
      </c>
      <c r="AS246" t="str">
        <f t="shared" si="200"/>
        <v>0</v>
      </c>
      <c r="AT246" t="str">
        <f t="shared" si="201"/>
        <v xml:space="preserve">["VXP"] =    0; </v>
      </c>
      <c r="AU246" t="str">
        <f t="shared" si="202"/>
        <v>0</v>
      </c>
      <c r="AV246" t="str">
        <f t="shared" si="203"/>
        <v xml:space="preserve">["LP"] =  0; </v>
      </c>
      <c r="AW246" t="str">
        <f t="shared" si="204"/>
        <v>1200</v>
      </c>
      <c r="AX246" t="str">
        <f t="shared" si="205"/>
        <v xml:space="preserve">["REP"] =  1200; </v>
      </c>
      <c r="AY246">
        <f>IF(LEN(P246)&gt;0,VLOOKUP(P246,Faction!A$2:B$77,2,FALSE),1)</f>
        <v>5</v>
      </c>
      <c r="AZ246" t="str">
        <f t="shared" si="206"/>
        <v xml:space="preserve">["FACTION"] =  5; </v>
      </c>
      <c r="BA246" t="str">
        <f t="shared" si="207"/>
        <v xml:space="preserve">["TIER"] = 0; </v>
      </c>
      <c r="BB246" t="str">
        <f t="shared" si="208"/>
        <v xml:space="preserve">                     </v>
      </c>
      <c r="BC246" t="str">
        <f t="shared" si="209"/>
        <v xml:space="preserve">                  </v>
      </c>
      <c r="BD246" t="str">
        <f t="shared" si="210"/>
        <v xml:space="preserve">["NAME"] = { ["EN"] = "Inn League Notable"; }; </v>
      </c>
      <c r="BE246" t="str">
        <f t="shared" si="211"/>
        <v xml:space="preserve">["LORE"] = { ["EN"] = "To become more respected by the Inn League, you must help other members of the League."; }; </v>
      </c>
      <c r="BF246" t="str">
        <f t="shared" si="212"/>
        <v xml:space="preserve">["SUMMARY"] = { ["EN"] = "Complete all Inn League delivery quests"; }; </v>
      </c>
      <c r="BG246" t="str">
        <f t="shared" si="213"/>
        <v xml:space="preserve">["TITLE"] = { ["EN"] = "Inn League Notable"; }; </v>
      </c>
      <c r="BH246" t="str">
        <f t="shared" si="214"/>
        <v/>
      </c>
      <c r="BI246" t="str">
        <f t="shared" si="215"/>
        <v/>
      </c>
      <c r="BJ246" t="str">
        <f t="shared" si="217"/>
        <v>};</v>
      </c>
    </row>
    <row r="247" spans="1:62" x14ac:dyDescent="0.25">
      <c r="A247">
        <v>1879107893</v>
      </c>
      <c r="B247">
        <v>192</v>
      </c>
      <c r="C247" t="s">
        <v>876</v>
      </c>
      <c r="D247" t="s">
        <v>30</v>
      </c>
      <c r="M247" t="s">
        <v>900</v>
      </c>
      <c r="O247">
        <v>1200</v>
      </c>
      <c r="P247" t="s">
        <v>100</v>
      </c>
      <c r="Q247" t="s">
        <v>904</v>
      </c>
      <c r="R247" t="s">
        <v>901</v>
      </c>
      <c r="S247">
        <v>1</v>
      </c>
      <c r="X247" t="str">
        <f t="shared" si="186"/>
        <v>[246] = {["ID"] = 1879107893; }; -- Senior Inn League Member</v>
      </c>
      <c r="Y247" s="1" t="str">
        <f t="shared" si="185"/>
        <v>[246] = {["ID"] = 1879107893; ["SAVE_INDEX"] = 192; ["TYPE"] =  7;                       ["SUBTYPE"] =   0;                                   ["VXP"] =    0; ["LP"] =  0; ["REP"] =  1200; ["FACTION"] =  5; ["TIER"] = 1;                                        ["NAME"] = { ["EN"] = "Senior Inn League Member"; }; ["LORE"] = { ["EN"] = "To become more respected by the Inn League, you must help other members of the League."; }; ["SUMMARY"] = { ["EN"] = "Complete 5 of the Inn League quests"; }; ["TITLE"] = { ["EN"] = "Inn League Senior Member"; }; };</v>
      </c>
      <c r="Z247">
        <f t="shared" si="216"/>
        <v>246</v>
      </c>
      <c r="AA247" t="str">
        <f t="shared" si="187"/>
        <v>[246] = {</v>
      </c>
      <c r="AB247" t="str">
        <f t="shared" si="188"/>
        <v xml:space="preserve">["ID"] = 1879107893; </v>
      </c>
      <c r="AC247" t="str">
        <f t="shared" si="189"/>
        <v xml:space="preserve">["ID"] = 1879107893; </v>
      </c>
      <c r="AD247" t="str">
        <f t="shared" si="190"/>
        <v/>
      </c>
      <c r="AE247" t="str">
        <f t="shared" si="191"/>
        <v/>
      </c>
      <c r="AF247" s="1" t="str">
        <f t="shared" si="192"/>
        <v xml:space="preserve">["SAVE_INDEX"] = 192; </v>
      </c>
      <c r="AG247">
        <f>VLOOKUP(D247,Type!A$2:B$16,2,FALSE)</f>
        <v>7</v>
      </c>
      <c r="AH247" t="str">
        <f t="shared" si="193"/>
        <v xml:space="preserve">["TYPE"] =  7; </v>
      </c>
      <c r="AI247" t="str">
        <f t="shared" si="194"/>
        <v xml:space="preserve">                      </v>
      </c>
      <c r="AJ247" t="str">
        <f>IF(AND(F247="Class",NOT(ISBLANK(E247))),VLOOKUP(E247,Class!A$1:B$12,2,FALSE),"")</f>
        <v/>
      </c>
      <c r="AK247" t="str">
        <f>IF(AND(F247="Vocation",NOT(ISBLANK(E247))),VLOOKUP(E247,Vocation!A$1:B$8,2,FALSE),"")</f>
        <v/>
      </c>
      <c r="AL247" t="str">
        <f>IF(AND(F247="Race",NOT(ISBLANK(E247))),VLOOKUP(E247,Race!A$1:B$9,2,),"")</f>
        <v/>
      </c>
      <c r="AM247" t="str">
        <f t="shared" si="195"/>
        <v xml:space="preserve">  0</v>
      </c>
      <c r="AN247" t="str">
        <f t="shared" si="196"/>
        <v xml:space="preserve">["SUBTYPE"] =   0; </v>
      </c>
      <c r="AO247" t="str">
        <f>IF(NOT(ISBLANK(G247)),VLOOKUP(G247,Type!D$2:E$6,2,FALSE),"")</f>
        <v/>
      </c>
      <c r="AP247" t="str">
        <f t="shared" si="197"/>
        <v xml:space="preserve">            </v>
      </c>
      <c r="AQ247" t="str">
        <f t="shared" si="198"/>
        <v xml:space="preserve">                      </v>
      </c>
      <c r="AR247" t="str">
        <f t="shared" si="199"/>
        <v/>
      </c>
      <c r="AS247" t="str">
        <f t="shared" si="200"/>
        <v>0</v>
      </c>
      <c r="AT247" t="str">
        <f t="shared" si="201"/>
        <v xml:space="preserve">["VXP"] =    0; </v>
      </c>
      <c r="AU247" t="str">
        <f t="shared" si="202"/>
        <v>0</v>
      </c>
      <c r="AV247" t="str">
        <f t="shared" si="203"/>
        <v xml:space="preserve">["LP"] =  0; </v>
      </c>
      <c r="AW247" t="str">
        <f t="shared" si="204"/>
        <v>1200</v>
      </c>
      <c r="AX247" t="str">
        <f t="shared" si="205"/>
        <v xml:space="preserve">["REP"] =  1200; </v>
      </c>
      <c r="AY247">
        <f>IF(LEN(P247)&gt;0,VLOOKUP(P247,Faction!A$2:B$77,2,FALSE),1)</f>
        <v>5</v>
      </c>
      <c r="AZ247" t="str">
        <f t="shared" si="206"/>
        <v xml:space="preserve">["FACTION"] =  5; </v>
      </c>
      <c r="BA247" t="str">
        <f t="shared" si="207"/>
        <v xml:space="preserve">["TIER"] = 1; </v>
      </c>
      <c r="BB247" t="str">
        <f t="shared" si="208"/>
        <v xml:space="preserve">                     </v>
      </c>
      <c r="BC247" t="str">
        <f t="shared" si="209"/>
        <v xml:space="preserve">                  </v>
      </c>
      <c r="BD247" t="str">
        <f t="shared" si="210"/>
        <v xml:space="preserve">["NAME"] = { ["EN"] = "Senior Inn League Member"; }; </v>
      </c>
      <c r="BE247" t="str">
        <f t="shared" si="211"/>
        <v xml:space="preserve">["LORE"] = { ["EN"] = "To become more respected by the Inn League, you must help other members of the League."; }; </v>
      </c>
      <c r="BF247" t="str">
        <f t="shared" si="212"/>
        <v xml:space="preserve">["SUMMARY"] = { ["EN"] = "Complete 5 of the Inn League quests"; }; </v>
      </c>
      <c r="BG247" t="str">
        <f t="shared" si="213"/>
        <v xml:space="preserve">["TITLE"] = { ["EN"] = "Inn League Senior Member"; }; </v>
      </c>
      <c r="BH247" t="str">
        <f t="shared" si="214"/>
        <v/>
      </c>
      <c r="BI247" t="str">
        <f t="shared" si="215"/>
        <v/>
      </c>
      <c r="BJ247" t="str">
        <f t="shared" si="217"/>
        <v>};</v>
      </c>
    </row>
    <row r="248" spans="1:62" x14ac:dyDescent="0.25">
      <c r="A248">
        <v>1879107439</v>
      </c>
      <c r="B248">
        <v>193</v>
      </c>
      <c r="C248" t="s">
        <v>873</v>
      </c>
      <c r="D248" t="s">
        <v>30</v>
      </c>
      <c r="E248" t="s">
        <v>1065</v>
      </c>
      <c r="M248" t="s">
        <v>873</v>
      </c>
      <c r="O248">
        <v>10000</v>
      </c>
      <c r="P248" t="s">
        <v>100</v>
      </c>
      <c r="Q248" t="s">
        <v>905</v>
      </c>
      <c r="R248" t="s">
        <v>902</v>
      </c>
      <c r="S248">
        <v>2</v>
      </c>
      <c r="X248" t="str">
        <f t="shared" si="186"/>
        <v>[247] = {["ID"] = 1879107439; }; -- Inn League Member (Inn League)</v>
      </c>
      <c r="Y248" s="1" t="str">
        <f t="shared" si="185"/>
        <v>[247] = {["ID"] = 1879107439; ["SAVE_INDEX"] = 193; ["TYPE"] =  7;                       ["SUBTYPE"] =   0;                                   ["VXP"] =    0; ["LP"] =  0; ["REP"] = 10000; ["FACTION"] =  5; ["TIER"] = 2;                                        ["NAME"] = { ["EN"] = "Inn League Member"; }; ["LORE"] = { ["EN"] = "It wasn't easy, but you have passed the grueling Inn League Initiation."; }; ["SUMMARY"] = { ["EN"] = "Complete the Inn League Initiation"; }; ["TITLE"] = { ["EN"] = "Inn League Member"; }; };</v>
      </c>
      <c r="Z248">
        <f t="shared" si="216"/>
        <v>247</v>
      </c>
      <c r="AA248" t="str">
        <f t="shared" si="187"/>
        <v>[247] = {</v>
      </c>
      <c r="AB248" t="str">
        <f t="shared" si="188"/>
        <v xml:space="preserve">["ID"] = 1879107439; </v>
      </c>
      <c r="AC248" t="str">
        <f t="shared" si="189"/>
        <v xml:space="preserve">["ID"] = 1879107439; </v>
      </c>
      <c r="AD248" t="str">
        <f t="shared" si="190"/>
        <v/>
      </c>
      <c r="AE248" t="str">
        <f t="shared" si="191"/>
        <v xml:space="preserve"> (Inn League)</v>
      </c>
      <c r="AF248" s="1" t="str">
        <f t="shared" si="192"/>
        <v xml:space="preserve">["SAVE_INDEX"] = 193; </v>
      </c>
      <c r="AG248">
        <f>VLOOKUP(D248,Type!A$2:B$16,2,FALSE)</f>
        <v>7</v>
      </c>
      <c r="AH248" t="str">
        <f t="shared" si="193"/>
        <v xml:space="preserve">["TYPE"] =  7; </v>
      </c>
      <c r="AI248" t="str">
        <f t="shared" si="194"/>
        <v xml:space="preserve">                      </v>
      </c>
      <c r="AJ248" t="str">
        <f>IF(AND(F248="Class",NOT(ISBLANK(E248))),VLOOKUP(E248,Class!A$1:B$12,2,FALSE),"")</f>
        <v/>
      </c>
      <c r="AK248" t="str">
        <f>IF(AND(F248="Vocation",NOT(ISBLANK(E248))),VLOOKUP(E248,Vocation!A$1:B$8,2,FALSE),"")</f>
        <v/>
      </c>
      <c r="AL248" t="str">
        <f>IF(AND(F248="Race",NOT(ISBLANK(E248))),VLOOKUP(E248,Race!A$1:B$9,2,),"")</f>
        <v/>
      </c>
      <c r="AM248" t="str">
        <f t="shared" si="195"/>
        <v xml:space="preserve">  0</v>
      </c>
      <c r="AN248" t="str">
        <f t="shared" si="196"/>
        <v xml:space="preserve">["SUBTYPE"] =   0; </v>
      </c>
      <c r="AO248" t="str">
        <f>IF(NOT(ISBLANK(G248)),VLOOKUP(G248,Type!D$2:E$6,2,FALSE),"")</f>
        <v/>
      </c>
      <c r="AP248" t="str">
        <f t="shared" si="197"/>
        <v xml:space="preserve">            </v>
      </c>
      <c r="AQ248" t="str">
        <f t="shared" si="198"/>
        <v xml:space="preserve">                      </v>
      </c>
      <c r="AR248" t="str">
        <f t="shared" si="199"/>
        <v/>
      </c>
      <c r="AS248" t="str">
        <f t="shared" si="200"/>
        <v>0</v>
      </c>
      <c r="AT248" t="str">
        <f t="shared" si="201"/>
        <v xml:space="preserve">["VXP"] =    0; </v>
      </c>
      <c r="AU248" t="str">
        <f t="shared" si="202"/>
        <v>0</v>
      </c>
      <c r="AV248" t="str">
        <f t="shared" si="203"/>
        <v xml:space="preserve">["LP"] =  0; </v>
      </c>
      <c r="AW248" t="str">
        <f t="shared" si="204"/>
        <v>10000</v>
      </c>
      <c r="AX248" t="str">
        <f t="shared" si="205"/>
        <v xml:space="preserve">["REP"] = 10000; </v>
      </c>
      <c r="AY248">
        <f>IF(LEN(P248)&gt;0,VLOOKUP(P248,Faction!A$2:B$77,2,FALSE),1)</f>
        <v>5</v>
      </c>
      <c r="AZ248" t="str">
        <f t="shared" si="206"/>
        <v xml:space="preserve">["FACTION"] =  5; </v>
      </c>
      <c r="BA248" t="str">
        <f t="shared" si="207"/>
        <v xml:space="preserve">["TIER"] = 2; </v>
      </c>
      <c r="BB248" t="str">
        <f t="shared" si="208"/>
        <v xml:space="preserve">                     </v>
      </c>
      <c r="BC248" t="str">
        <f t="shared" si="209"/>
        <v xml:space="preserve">                  </v>
      </c>
      <c r="BD248" t="str">
        <f t="shared" si="210"/>
        <v xml:space="preserve">["NAME"] = { ["EN"] = "Inn League Member"; }; </v>
      </c>
      <c r="BE248" t="str">
        <f t="shared" si="211"/>
        <v xml:space="preserve">["LORE"] = { ["EN"] = "It wasn't easy, but you have passed the grueling Inn League Initiation."; }; </v>
      </c>
      <c r="BF248" t="str">
        <f t="shared" si="212"/>
        <v xml:space="preserve">["SUMMARY"] = { ["EN"] = "Complete the Inn League Initiation"; }; </v>
      </c>
      <c r="BG248" t="str">
        <f t="shared" si="213"/>
        <v xml:space="preserve">["TITLE"] = { ["EN"] = "Inn League Member"; }; </v>
      </c>
      <c r="BH248" t="str">
        <f t="shared" si="214"/>
        <v/>
      </c>
      <c r="BI248" t="str">
        <f t="shared" si="215"/>
        <v/>
      </c>
      <c r="BJ248" t="str">
        <f t="shared" si="217"/>
        <v>};</v>
      </c>
    </row>
    <row r="249" spans="1:62" x14ac:dyDescent="0.25">
      <c r="A249">
        <v>1879185461</v>
      </c>
      <c r="B249">
        <v>194</v>
      </c>
      <c r="C249" t="s">
        <v>805</v>
      </c>
      <c r="D249" t="s">
        <v>24</v>
      </c>
      <c r="E249" t="s">
        <v>1065</v>
      </c>
      <c r="M249" t="s">
        <v>811</v>
      </c>
      <c r="O249">
        <v>1200</v>
      </c>
      <c r="P249" t="s">
        <v>100</v>
      </c>
      <c r="R249" t="s">
        <v>806</v>
      </c>
      <c r="S249">
        <v>0</v>
      </c>
      <c r="X249" t="str">
        <f t="shared" si="186"/>
        <v>[248] = {["ID"] = 1879185461; }; -- Inn League Delivery (Inn League)</v>
      </c>
      <c r="Y249" s="1" t="str">
        <f t="shared" si="185"/>
        <v>[248] = {["ID"] = 1879185461; ["SAVE_INDEX"] = 194; ["TYPE"] = 12;                       ["SUBTYPE"] =   0;                                   ["VXP"] =    0; ["LP"] =  0; ["REP"] =  1200; ["FACTION"] =  5; ["TIER"] = 0;                                        ["NAME"] = { ["EN"] = "Inn League Delivery"; }; ["LORE"] = { ["EN"] = "Complete all the deliveries ordered by Inn League Members in need."; }; ["TITLE"] = { ["EN"] = "Do-gooder"; }; };</v>
      </c>
      <c r="Z249">
        <f t="shared" si="216"/>
        <v>248</v>
      </c>
      <c r="AA249" t="str">
        <f t="shared" si="187"/>
        <v>[248] = {</v>
      </c>
      <c r="AB249" t="str">
        <f t="shared" si="188"/>
        <v xml:space="preserve">["ID"] = 1879185461; </v>
      </c>
      <c r="AC249" t="str">
        <f t="shared" si="189"/>
        <v xml:space="preserve">["ID"] = 1879185461; </v>
      </c>
      <c r="AD249" t="str">
        <f t="shared" si="190"/>
        <v/>
      </c>
      <c r="AE249" t="str">
        <f t="shared" si="191"/>
        <v xml:space="preserve"> (Inn League)</v>
      </c>
      <c r="AF249" s="1" t="str">
        <f t="shared" si="192"/>
        <v xml:space="preserve">["SAVE_INDEX"] = 194; </v>
      </c>
      <c r="AG249">
        <f>VLOOKUP(D249,Type!A$2:B$16,2,FALSE)</f>
        <v>12</v>
      </c>
      <c r="AH249" t="str">
        <f t="shared" si="193"/>
        <v xml:space="preserve">["TYPE"] = 12; </v>
      </c>
      <c r="AI249" t="str">
        <f t="shared" si="194"/>
        <v xml:space="preserve">                      </v>
      </c>
      <c r="AJ249" t="str">
        <f>IF(AND(F249="Class",NOT(ISBLANK(E249))),VLOOKUP(E249,Class!A$1:B$12,2,FALSE),"")</f>
        <v/>
      </c>
      <c r="AK249" t="str">
        <f>IF(AND(F249="Vocation",NOT(ISBLANK(E249))),VLOOKUP(E249,Vocation!A$1:B$8,2,FALSE),"")</f>
        <v/>
      </c>
      <c r="AL249" t="str">
        <f>IF(AND(F249="Race",NOT(ISBLANK(E249))),VLOOKUP(E249,Race!A$1:B$9,2,),"")</f>
        <v/>
      </c>
      <c r="AM249" t="str">
        <f t="shared" si="195"/>
        <v xml:space="preserve">  0</v>
      </c>
      <c r="AN249" t="str">
        <f t="shared" si="196"/>
        <v xml:space="preserve">["SUBTYPE"] =   0; </v>
      </c>
      <c r="AO249" t="str">
        <f>IF(NOT(ISBLANK(G249)),VLOOKUP(G249,Type!D$2:E$6,2,FALSE),"")</f>
        <v/>
      </c>
      <c r="AP249" t="str">
        <f t="shared" si="197"/>
        <v xml:space="preserve">            </v>
      </c>
      <c r="AQ249" t="str">
        <f t="shared" si="198"/>
        <v xml:space="preserve">                      </v>
      </c>
      <c r="AR249" t="str">
        <f t="shared" si="199"/>
        <v/>
      </c>
      <c r="AS249" t="str">
        <f t="shared" si="200"/>
        <v>0</v>
      </c>
      <c r="AT249" t="str">
        <f t="shared" si="201"/>
        <v xml:space="preserve">["VXP"] =    0; </v>
      </c>
      <c r="AU249" t="str">
        <f t="shared" si="202"/>
        <v>0</v>
      </c>
      <c r="AV249" t="str">
        <f t="shared" si="203"/>
        <v xml:space="preserve">["LP"] =  0; </v>
      </c>
      <c r="AW249" t="str">
        <f t="shared" si="204"/>
        <v>1200</v>
      </c>
      <c r="AX249" t="str">
        <f t="shared" si="205"/>
        <v xml:space="preserve">["REP"] =  1200; </v>
      </c>
      <c r="AY249">
        <f>IF(LEN(P249)&gt;0,VLOOKUP(P249,Faction!A$2:B$77,2,FALSE),1)</f>
        <v>5</v>
      </c>
      <c r="AZ249" t="str">
        <f t="shared" si="206"/>
        <v xml:space="preserve">["FACTION"] =  5; </v>
      </c>
      <c r="BA249" t="str">
        <f t="shared" si="207"/>
        <v xml:space="preserve">["TIER"] = 0; </v>
      </c>
      <c r="BB249" t="str">
        <f t="shared" si="208"/>
        <v xml:space="preserve">                     </v>
      </c>
      <c r="BC249" t="str">
        <f t="shared" si="209"/>
        <v xml:space="preserve">                  </v>
      </c>
      <c r="BD249" t="str">
        <f t="shared" si="210"/>
        <v xml:space="preserve">["NAME"] = { ["EN"] = "Inn League Delivery"; }; </v>
      </c>
      <c r="BE249" t="str">
        <f t="shared" si="211"/>
        <v xml:space="preserve">["LORE"] = { ["EN"] = "Complete all the deliveries ordered by Inn League Members in need."; }; </v>
      </c>
      <c r="BF249" t="str">
        <f t="shared" si="212"/>
        <v/>
      </c>
      <c r="BG249" t="str">
        <f t="shared" si="213"/>
        <v xml:space="preserve">["TITLE"] = { ["EN"] = "Do-gooder"; }; </v>
      </c>
      <c r="BH249" t="str">
        <f t="shared" si="214"/>
        <v/>
      </c>
      <c r="BI249" t="str">
        <f t="shared" si="215"/>
        <v/>
      </c>
      <c r="BJ249" t="str">
        <f t="shared" si="217"/>
        <v>};</v>
      </c>
    </row>
    <row r="250" spans="1:62" x14ac:dyDescent="0.25">
      <c r="A250">
        <v>1879107438</v>
      </c>
      <c r="B250">
        <v>195</v>
      </c>
      <c r="C250" t="s">
        <v>872</v>
      </c>
      <c r="D250" t="s">
        <v>30</v>
      </c>
      <c r="E250" t="s">
        <v>1065</v>
      </c>
      <c r="M250" t="s">
        <v>898</v>
      </c>
      <c r="O250">
        <v>1200</v>
      </c>
      <c r="P250" t="s">
        <v>100</v>
      </c>
      <c r="R250" t="s">
        <v>899</v>
      </c>
      <c r="S250">
        <v>0</v>
      </c>
      <c r="X250" t="str">
        <f t="shared" si="186"/>
        <v>[249] = {["ID"] = 1879107438; }; -- Inn League Challenge (Inn League)</v>
      </c>
      <c r="Y250" s="1" t="str">
        <f t="shared" si="185"/>
        <v>[249] = {["ID"] = 1879107438; ["SAVE_INDEX"] = 195; ["TYPE"] =  7;                       ["SUBTYPE"] =   0;                                   ["VXP"] =    0; ["LP"] =  0; ["REP"] =  1200; ["FACTION"] =  5; ["TIER"] = 0;                                        ["NAME"] = { ["EN"] = "Inn League Challenge"; }; ["LORE"] = { ["EN"] = "To truly become a respected member of the Inn League, you must sample all the local beers, ales and wines found throughout Eriador. Seek out all of these beverages to earn the respect of the League."; }; ["TITLE"] = { ["EN"] = "Inn League Sage of Fine Spirits"; }; };</v>
      </c>
      <c r="Z250">
        <f t="shared" si="216"/>
        <v>249</v>
      </c>
      <c r="AA250" t="str">
        <f t="shared" si="187"/>
        <v>[249] = {</v>
      </c>
      <c r="AB250" t="str">
        <f t="shared" si="188"/>
        <v xml:space="preserve">["ID"] = 1879107438; </v>
      </c>
      <c r="AC250" t="str">
        <f t="shared" si="189"/>
        <v xml:space="preserve">["ID"] = 1879107438; </v>
      </c>
      <c r="AD250" t="str">
        <f t="shared" si="190"/>
        <v/>
      </c>
      <c r="AE250" t="str">
        <f t="shared" si="191"/>
        <v xml:space="preserve"> (Inn League)</v>
      </c>
      <c r="AF250" s="1" t="str">
        <f t="shared" si="192"/>
        <v xml:space="preserve">["SAVE_INDEX"] = 195; </v>
      </c>
      <c r="AG250">
        <f>VLOOKUP(D250,Type!A$2:B$16,2,FALSE)</f>
        <v>7</v>
      </c>
      <c r="AH250" t="str">
        <f t="shared" si="193"/>
        <v xml:space="preserve">["TYPE"] =  7; </v>
      </c>
      <c r="AI250" t="str">
        <f t="shared" si="194"/>
        <v xml:space="preserve">                      </v>
      </c>
      <c r="AJ250" t="str">
        <f>IF(AND(F250="Class",NOT(ISBLANK(E250))),VLOOKUP(E250,Class!A$1:B$12,2,FALSE),"")</f>
        <v/>
      </c>
      <c r="AK250" t="str">
        <f>IF(AND(F250="Vocation",NOT(ISBLANK(E250))),VLOOKUP(E250,Vocation!A$1:B$8,2,FALSE),"")</f>
        <v/>
      </c>
      <c r="AL250" t="str">
        <f>IF(AND(F250="Race",NOT(ISBLANK(E250))),VLOOKUP(E250,Race!A$1:B$9,2,),"")</f>
        <v/>
      </c>
      <c r="AM250" t="str">
        <f t="shared" si="195"/>
        <v xml:space="preserve">  0</v>
      </c>
      <c r="AN250" t="str">
        <f t="shared" si="196"/>
        <v xml:space="preserve">["SUBTYPE"] =   0; </v>
      </c>
      <c r="AO250" t="str">
        <f>IF(NOT(ISBLANK(G250)),VLOOKUP(G250,Type!D$2:E$6,2,FALSE),"")</f>
        <v/>
      </c>
      <c r="AP250" t="str">
        <f t="shared" si="197"/>
        <v xml:space="preserve">            </v>
      </c>
      <c r="AQ250" t="str">
        <f t="shared" si="198"/>
        <v xml:space="preserve">                      </v>
      </c>
      <c r="AR250" t="str">
        <f t="shared" si="199"/>
        <v/>
      </c>
      <c r="AS250" t="str">
        <f t="shared" si="200"/>
        <v>0</v>
      </c>
      <c r="AT250" t="str">
        <f t="shared" si="201"/>
        <v xml:space="preserve">["VXP"] =    0; </v>
      </c>
      <c r="AU250" t="str">
        <f t="shared" si="202"/>
        <v>0</v>
      </c>
      <c r="AV250" t="str">
        <f t="shared" si="203"/>
        <v xml:space="preserve">["LP"] =  0; </v>
      </c>
      <c r="AW250" t="str">
        <f t="shared" si="204"/>
        <v>1200</v>
      </c>
      <c r="AX250" t="str">
        <f t="shared" si="205"/>
        <v xml:space="preserve">["REP"] =  1200; </v>
      </c>
      <c r="AY250">
        <f>IF(LEN(P250)&gt;0,VLOOKUP(P250,Faction!A$2:B$77,2,FALSE),1)</f>
        <v>5</v>
      </c>
      <c r="AZ250" t="str">
        <f t="shared" si="206"/>
        <v xml:space="preserve">["FACTION"] =  5; </v>
      </c>
      <c r="BA250" t="str">
        <f t="shared" si="207"/>
        <v xml:space="preserve">["TIER"] = 0; </v>
      </c>
      <c r="BB250" t="str">
        <f t="shared" si="208"/>
        <v xml:space="preserve">                     </v>
      </c>
      <c r="BC250" t="str">
        <f t="shared" si="209"/>
        <v xml:space="preserve">                  </v>
      </c>
      <c r="BD250" t="str">
        <f t="shared" si="210"/>
        <v xml:space="preserve">["NAME"] = { ["EN"] = "Inn League Challenge"; }; </v>
      </c>
      <c r="BE250" t="str">
        <f t="shared" si="211"/>
        <v xml:space="preserve">["LORE"] = { ["EN"] = "To truly become a respected member of the Inn League, you must sample all the local beers, ales and wines found throughout Eriador. Seek out all of these beverages to earn the respect of the League."; }; </v>
      </c>
      <c r="BF250" t="str">
        <f t="shared" si="212"/>
        <v/>
      </c>
      <c r="BG250" t="str">
        <f t="shared" si="213"/>
        <v xml:space="preserve">["TITLE"] = { ["EN"] = "Inn League Sage of Fine Spirits"; }; </v>
      </c>
      <c r="BH250" t="str">
        <f t="shared" si="214"/>
        <v/>
      </c>
      <c r="BI250" t="str">
        <f t="shared" si="215"/>
        <v/>
      </c>
      <c r="BJ250" t="str">
        <f t="shared" si="217"/>
        <v>};</v>
      </c>
    </row>
    <row r="251" spans="1:62" x14ac:dyDescent="0.25">
      <c r="C251" s="2" t="s">
        <v>816</v>
      </c>
      <c r="D251" s="2" t="s">
        <v>812</v>
      </c>
      <c r="S251">
        <v>0</v>
      </c>
      <c r="V251">
        <v>149</v>
      </c>
      <c r="X251" t="str">
        <f t="shared" si="186"/>
        <v>[250] = {["CAT_ID"] = 149; }; -- Miscellaneous</v>
      </c>
      <c r="Y251" s="1" t="str">
        <f t="shared" si="185"/>
        <v>[250] = {                                           ["TYPE"] = 14;                       ["SUBTYPE"] =   0;                                   ["VXP"] =    0; ["LP"] =  0; ["REP"] =     0; ["FACTION"] =  1; ["TIER"] = 0;                                        ["NAME"] = { ["EN"] = "Miscellaneous"; }; };</v>
      </c>
      <c r="Z251">
        <f t="shared" si="216"/>
        <v>250</v>
      </c>
      <c r="AA251" t="str">
        <f t="shared" si="187"/>
        <v>[250] = {</v>
      </c>
      <c r="AB251" t="str">
        <f t="shared" si="188"/>
        <v xml:space="preserve">                     </v>
      </c>
      <c r="AC251" t="str">
        <f t="shared" si="189"/>
        <v/>
      </c>
      <c r="AD251" t="str">
        <f t="shared" si="190"/>
        <v xml:space="preserve">["CAT_ID"] = 149; </v>
      </c>
      <c r="AE251" t="str">
        <f t="shared" si="191"/>
        <v/>
      </c>
      <c r="AF251" s="1" t="str">
        <f t="shared" si="192"/>
        <v xml:space="preserve">                      </v>
      </c>
      <c r="AG251">
        <f>VLOOKUP(D251,Type!A$2:B$16,2,FALSE)</f>
        <v>14</v>
      </c>
      <c r="AH251" t="str">
        <f t="shared" si="193"/>
        <v xml:space="preserve">["TYPE"] = 14; </v>
      </c>
      <c r="AI251" t="str">
        <f t="shared" si="194"/>
        <v xml:space="preserve">                      </v>
      </c>
      <c r="AJ251" t="str">
        <f>IF(AND(F251="Class",NOT(ISBLANK(E251))),VLOOKUP(E251,Class!A$1:B$12,2,FALSE),"")</f>
        <v/>
      </c>
      <c r="AK251" t="str">
        <f>IF(AND(F251="Vocation",NOT(ISBLANK(E251))),VLOOKUP(E251,Vocation!A$1:B$8,2,FALSE),"")</f>
        <v/>
      </c>
      <c r="AL251" t="str">
        <f>IF(AND(F251="Race",NOT(ISBLANK(E251))),VLOOKUP(E251,Race!A$1:B$9,2,),"")</f>
        <v/>
      </c>
      <c r="AM251" t="str">
        <f t="shared" si="195"/>
        <v xml:space="preserve">  0</v>
      </c>
      <c r="AN251" t="str">
        <f t="shared" si="196"/>
        <v xml:space="preserve">["SUBTYPE"] =   0; </v>
      </c>
      <c r="AO251" t="str">
        <f>IF(NOT(ISBLANK(G251)),VLOOKUP(G251,Type!D$2:E$6,2,FALSE),"")</f>
        <v/>
      </c>
      <c r="AP251" t="str">
        <f t="shared" si="197"/>
        <v xml:space="preserve">            </v>
      </c>
      <c r="AQ251" t="str">
        <f t="shared" si="198"/>
        <v xml:space="preserve">                      </v>
      </c>
      <c r="AR251" t="str">
        <f t="shared" si="199"/>
        <v/>
      </c>
      <c r="AS251" t="str">
        <f t="shared" si="200"/>
        <v>0</v>
      </c>
      <c r="AT251" t="str">
        <f t="shared" si="201"/>
        <v xml:space="preserve">["VXP"] =    0; </v>
      </c>
      <c r="AU251" t="str">
        <f t="shared" si="202"/>
        <v>0</v>
      </c>
      <c r="AV251" t="str">
        <f t="shared" si="203"/>
        <v xml:space="preserve">["LP"] =  0; </v>
      </c>
      <c r="AW251" t="str">
        <f t="shared" si="204"/>
        <v>0</v>
      </c>
      <c r="AX251" t="str">
        <f t="shared" si="205"/>
        <v xml:space="preserve">["REP"] =     0; </v>
      </c>
      <c r="AY251">
        <f>IF(LEN(P251)&gt;0,VLOOKUP(P251,Faction!A$2:B$77,2,FALSE),1)</f>
        <v>1</v>
      </c>
      <c r="AZ251" t="str">
        <f t="shared" si="206"/>
        <v xml:space="preserve">["FACTION"] =  1; </v>
      </c>
      <c r="BA251" t="str">
        <f t="shared" si="207"/>
        <v xml:space="preserve">["TIER"] = 0; </v>
      </c>
      <c r="BB251" t="str">
        <f t="shared" si="208"/>
        <v xml:space="preserve">                     </v>
      </c>
      <c r="BC251" t="str">
        <f t="shared" si="209"/>
        <v xml:space="preserve">                  </v>
      </c>
      <c r="BD251" t="str">
        <f t="shared" si="210"/>
        <v xml:space="preserve">["NAME"] = { ["EN"] = "Miscellaneous"; }; </v>
      </c>
      <c r="BE251" t="str">
        <f t="shared" si="211"/>
        <v/>
      </c>
      <c r="BF251" t="str">
        <f t="shared" si="212"/>
        <v/>
      </c>
      <c r="BG251" t="str">
        <f t="shared" si="213"/>
        <v/>
      </c>
      <c r="BH251" t="str">
        <f t="shared" si="214"/>
        <v/>
      </c>
      <c r="BI251" t="str">
        <f t="shared" si="215"/>
        <v/>
      </c>
      <c r="BJ251" t="str">
        <f t="shared" si="217"/>
        <v>};</v>
      </c>
    </row>
    <row r="252" spans="1:62" x14ac:dyDescent="0.25">
      <c r="A252">
        <v>1879150943</v>
      </c>
      <c r="B252">
        <v>196</v>
      </c>
      <c r="C252" t="s">
        <v>640</v>
      </c>
      <c r="D252" t="s">
        <v>30</v>
      </c>
      <c r="M252" t="s">
        <v>640</v>
      </c>
      <c r="O252">
        <v>500</v>
      </c>
      <c r="P252" t="s">
        <v>54</v>
      </c>
      <c r="Q252" t="s">
        <v>642</v>
      </c>
      <c r="R252" t="s">
        <v>641</v>
      </c>
      <c r="S252">
        <v>0</v>
      </c>
      <c r="T252">
        <v>60</v>
      </c>
      <c r="X252" t="str">
        <f t="shared" si="186"/>
        <v>[251] = {["ID"] = 1879150943; }; -- Defender of Caras Galadhon</v>
      </c>
      <c r="Y252" s="1" t="str">
        <f t="shared" si="185"/>
        <v>[251] = {["ID"] = 1879150943; ["SAVE_INDEX"] = 196; ["TYPE"] =  7;                       ["SUBTYPE"] =   0;                                   ["VXP"] =    0; ["LP"] =  0; ["REP"] =   500; ["FACTION"] = 15; ["TIER"] = 0; ["MIN_LVL"] =  "60";                   ["NAME"] = { ["EN"] = "Defender of Caras Galadhon"; }; ["LORE"] = { ["EN"] = "You have been granted a discount at all Lothlórien vendors."; }; ["SUMMARY"] = { ["EN"] = "Use Inscription of Benefits"; }; ["TITLE"] = { ["EN"] = "Defender of Caras Galadhon"; }; };</v>
      </c>
      <c r="Z252">
        <f t="shared" si="216"/>
        <v>251</v>
      </c>
      <c r="AA252" t="str">
        <f t="shared" si="187"/>
        <v>[251] = {</v>
      </c>
      <c r="AB252" t="str">
        <f t="shared" si="188"/>
        <v xml:space="preserve">["ID"] = 1879150943; </v>
      </c>
      <c r="AC252" t="str">
        <f t="shared" si="189"/>
        <v xml:space="preserve">["ID"] = 1879150943; </v>
      </c>
      <c r="AD252" t="str">
        <f t="shared" si="190"/>
        <v/>
      </c>
      <c r="AE252" t="str">
        <f t="shared" si="191"/>
        <v/>
      </c>
      <c r="AF252" s="1" t="str">
        <f t="shared" si="192"/>
        <v xml:space="preserve">["SAVE_INDEX"] = 196; </v>
      </c>
      <c r="AG252">
        <f>VLOOKUP(D252,Type!A$2:B$16,2,FALSE)</f>
        <v>7</v>
      </c>
      <c r="AH252" t="str">
        <f t="shared" si="193"/>
        <v xml:space="preserve">["TYPE"] =  7; </v>
      </c>
      <c r="AI252" t="str">
        <f t="shared" si="194"/>
        <v xml:space="preserve">                      </v>
      </c>
      <c r="AJ252" t="str">
        <f>IF(AND(F252="Class",NOT(ISBLANK(E252))),VLOOKUP(E252,Class!A$1:B$12,2,FALSE),"")</f>
        <v/>
      </c>
      <c r="AK252" t="str">
        <f>IF(AND(F252="Vocation",NOT(ISBLANK(E252))),VLOOKUP(E252,Vocation!A$1:B$8,2,FALSE),"")</f>
        <v/>
      </c>
      <c r="AL252" t="str">
        <f>IF(AND(F252="Race",NOT(ISBLANK(E252))),VLOOKUP(E252,Race!A$1:B$9,2,),"")</f>
        <v/>
      </c>
      <c r="AM252" t="str">
        <f t="shared" si="195"/>
        <v xml:space="preserve">  0</v>
      </c>
      <c r="AN252" t="str">
        <f t="shared" si="196"/>
        <v xml:space="preserve">["SUBTYPE"] =   0; </v>
      </c>
      <c r="AO252" t="str">
        <f>IF(NOT(ISBLANK(G252)),VLOOKUP(G252,Type!D$2:E$6,2,FALSE),"")</f>
        <v/>
      </c>
      <c r="AP252" t="str">
        <f t="shared" si="197"/>
        <v xml:space="preserve">            </v>
      </c>
      <c r="AQ252" t="str">
        <f t="shared" si="198"/>
        <v xml:space="preserve">                      </v>
      </c>
      <c r="AR252" t="str">
        <f t="shared" si="199"/>
        <v/>
      </c>
      <c r="AS252" t="str">
        <f t="shared" si="200"/>
        <v>0</v>
      </c>
      <c r="AT252" t="str">
        <f t="shared" si="201"/>
        <v xml:space="preserve">["VXP"] =    0; </v>
      </c>
      <c r="AU252" t="str">
        <f t="shared" si="202"/>
        <v>0</v>
      </c>
      <c r="AV252" t="str">
        <f t="shared" si="203"/>
        <v xml:space="preserve">["LP"] =  0; </v>
      </c>
      <c r="AW252" t="str">
        <f t="shared" si="204"/>
        <v>500</v>
      </c>
      <c r="AX252" t="str">
        <f t="shared" si="205"/>
        <v xml:space="preserve">["REP"] =   500; </v>
      </c>
      <c r="AY252">
        <f>IF(LEN(P252)&gt;0,VLOOKUP(P252,Faction!A$2:B$77,2,FALSE),1)</f>
        <v>15</v>
      </c>
      <c r="AZ252" t="str">
        <f t="shared" si="206"/>
        <v xml:space="preserve">["FACTION"] = 15; </v>
      </c>
      <c r="BA252" t="str">
        <f t="shared" si="207"/>
        <v xml:space="preserve">["TIER"] = 0; </v>
      </c>
      <c r="BB252" t="str">
        <f t="shared" si="208"/>
        <v xml:space="preserve">["MIN_LVL"] =  "60"; </v>
      </c>
      <c r="BC252" t="str">
        <f t="shared" si="209"/>
        <v xml:space="preserve">                  </v>
      </c>
      <c r="BD252" t="str">
        <f t="shared" si="210"/>
        <v xml:space="preserve">["NAME"] = { ["EN"] = "Defender of Caras Galadhon"; }; </v>
      </c>
      <c r="BE252" t="str">
        <f t="shared" si="211"/>
        <v xml:space="preserve">["LORE"] = { ["EN"] = "You have been granted a discount at all Lothlórien vendors."; }; </v>
      </c>
      <c r="BF252" t="str">
        <f t="shared" si="212"/>
        <v xml:space="preserve">["SUMMARY"] = { ["EN"] = "Use Inscription of Benefits"; }; </v>
      </c>
      <c r="BG252" t="str">
        <f t="shared" si="213"/>
        <v xml:space="preserve">["TITLE"] = { ["EN"] = "Defender of Caras Galadhon"; }; </v>
      </c>
      <c r="BH252" t="str">
        <f t="shared" si="214"/>
        <v/>
      </c>
      <c r="BI252" t="str">
        <f t="shared" si="215"/>
        <v/>
      </c>
      <c r="BJ252" t="str">
        <f t="shared" si="217"/>
        <v>};</v>
      </c>
    </row>
    <row r="253" spans="1:62" x14ac:dyDescent="0.25">
      <c r="A253">
        <v>1879115232</v>
      </c>
      <c r="B253">
        <v>197</v>
      </c>
      <c r="C253" t="s">
        <v>723</v>
      </c>
      <c r="D253" t="s">
        <v>31</v>
      </c>
      <c r="M253" t="s">
        <v>724</v>
      </c>
      <c r="N253">
        <v>10</v>
      </c>
      <c r="Q253" t="s">
        <v>726</v>
      </c>
      <c r="R253" t="s">
        <v>725</v>
      </c>
      <c r="S253">
        <v>0</v>
      </c>
      <c r="T253">
        <v>5</v>
      </c>
      <c r="X253" t="str">
        <f t="shared" si="186"/>
        <v>[252] = {["ID"] = 1879115232; }; -- Boar-slayer</v>
      </c>
      <c r="Y253" s="1" t="str">
        <f t="shared" si="185"/>
        <v>[252] = {["ID"] = 1879115232; ["SAVE_INDEX"] = 197; ["TYPE"] =  4;                       ["SUBTYPE"] =   0;                                   ["VXP"] =    0; ["LP"] = 10; ["REP"] =     0; ["FACTION"] =  1; ["TIER"] = 0; ["MIN_LVL"] =   "5";                   ["NAME"] = { ["EN"] = "Boar-slayer"; }; ["LORE"] = { ["EN"] = "For too long, Boar-kind has plagued the land. In your efforts, you have shown a desire to drive them from Middle-earth."; }; ["SUMMARY"] = { ["EN"] = "Defeat boars in Eriador"; }; ["TITLE"] = { ["EN"] = "Pork-chopper"; }; };</v>
      </c>
      <c r="Z253">
        <f t="shared" si="216"/>
        <v>252</v>
      </c>
      <c r="AA253" t="str">
        <f t="shared" si="187"/>
        <v>[252] = {</v>
      </c>
      <c r="AB253" t="str">
        <f t="shared" si="188"/>
        <v xml:space="preserve">["ID"] = 1879115232; </v>
      </c>
      <c r="AC253" t="str">
        <f t="shared" si="189"/>
        <v xml:space="preserve">["ID"] = 1879115232; </v>
      </c>
      <c r="AD253" t="str">
        <f t="shared" si="190"/>
        <v/>
      </c>
      <c r="AE253" t="str">
        <f t="shared" si="191"/>
        <v/>
      </c>
      <c r="AF253" s="1" t="str">
        <f t="shared" si="192"/>
        <v xml:space="preserve">["SAVE_INDEX"] = 197; </v>
      </c>
      <c r="AG253">
        <f>VLOOKUP(D253,Type!A$2:B$16,2,FALSE)</f>
        <v>4</v>
      </c>
      <c r="AH253" t="str">
        <f t="shared" si="193"/>
        <v xml:space="preserve">["TYPE"] =  4; </v>
      </c>
      <c r="AI253" t="str">
        <f t="shared" si="194"/>
        <v xml:space="preserve">                      </v>
      </c>
      <c r="AJ253" t="str">
        <f>IF(AND(F253="Class",NOT(ISBLANK(E253))),VLOOKUP(E253,Class!A$1:B$12,2,FALSE),"")</f>
        <v/>
      </c>
      <c r="AK253" t="str">
        <f>IF(AND(F253="Vocation",NOT(ISBLANK(E253))),VLOOKUP(E253,Vocation!A$1:B$8,2,FALSE),"")</f>
        <v/>
      </c>
      <c r="AL253" t="str">
        <f>IF(AND(F253="Race",NOT(ISBLANK(E253))),VLOOKUP(E253,Race!A$1:B$9,2,),"")</f>
        <v/>
      </c>
      <c r="AM253" t="str">
        <f t="shared" si="195"/>
        <v xml:space="preserve">  0</v>
      </c>
      <c r="AN253" t="str">
        <f t="shared" si="196"/>
        <v xml:space="preserve">["SUBTYPE"] =   0; </v>
      </c>
      <c r="AO253" t="str">
        <f>IF(NOT(ISBLANK(G253)),VLOOKUP(G253,Type!D$2:E$6,2,FALSE),"")</f>
        <v/>
      </c>
      <c r="AP253" t="str">
        <f t="shared" si="197"/>
        <v xml:space="preserve">            </v>
      </c>
      <c r="AQ253" t="str">
        <f t="shared" si="198"/>
        <v xml:space="preserve">                      </v>
      </c>
      <c r="AR253" t="str">
        <f t="shared" si="199"/>
        <v/>
      </c>
      <c r="AS253" t="str">
        <f t="shared" si="200"/>
        <v>0</v>
      </c>
      <c r="AT253" t="str">
        <f t="shared" si="201"/>
        <v xml:space="preserve">["VXP"] =    0; </v>
      </c>
      <c r="AU253" t="str">
        <f t="shared" si="202"/>
        <v>10</v>
      </c>
      <c r="AV253" t="str">
        <f t="shared" si="203"/>
        <v xml:space="preserve">["LP"] = 10; </v>
      </c>
      <c r="AW253" t="str">
        <f t="shared" si="204"/>
        <v>0</v>
      </c>
      <c r="AX253" t="str">
        <f t="shared" si="205"/>
        <v xml:space="preserve">["REP"] =     0; </v>
      </c>
      <c r="AY253">
        <f>IF(LEN(P253)&gt;0,VLOOKUP(P253,Faction!A$2:B$77,2,FALSE),1)</f>
        <v>1</v>
      </c>
      <c r="AZ253" t="str">
        <f t="shared" si="206"/>
        <v xml:space="preserve">["FACTION"] =  1; </v>
      </c>
      <c r="BA253" t="str">
        <f t="shared" si="207"/>
        <v xml:space="preserve">["TIER"] = 0; </v>
      </c>
      <c r="BB253" t="str">
        <f t="shared" si="208"/>
        <v xml:space="preserve">["MIN_LVL"] =   "5"; </v>
      </c>
      <c r="BC253" t="str">
        <f t="shared" si="209"/>
        <v xml:space="preserve">                  </v>
      </c>
      <c r="BD253" t="str">
        <f t="shared" si="210"/>
        <v xml:space="preserve">["NAME"] = { ["EN"] = "Boar-slayer"; }; </v>
      </c>
      <c r="BE253" t="str">
        <f t="shared" si="211"/>
        <v xml:space="preserve">["LORE"] = { ["EN"] = "For too long, Boar-kind has plagued the land. In your efforts, you have shown a desire to drive them from Middle-earth."; }; </v>
      </c>
      <c r="BF253" t="str">
        <f t="shared" si="212"/>
        <v xml:space="preserve">["SUMMARY"] = { ["EN"] = "Defeat boars in Eriador"; }; </v>
      </c>
      <c r="BG253" t="str">
        <f t="shared" si="213"/>
        <v xml:space="preserve">["TITLE"] = { ["EN"] = "Pork-chopper"; }; </v>
      </c>
      <c r="BH253" t="str">
        <f t="shared" si="214"/>
        <v/>
      </c>
      <c r="BI253" t="str">
        <f t="shared" si="215"/>
        <v/>
      </c>
      <c r="BJ253" t="str">
        <f t="shared" si="217"/>
        <v>};</v>
      </c>
    </row>
    <row r="254" spans="1:62" x14ac:dyDescent="0.25">
      <c r="A254">
        <v>1879222054</v>
      </c>
      <c r="B254">
        <v>198</v>
      </c>
      <c r="C254" t="s">
        <v>864</v>
      </c>
      <c r="D254" t="s">
        <v>25</v>
      </c>
      <c r="M254" t="s">
        <v>1055</v>
      </c>
      <c r="Q254" t="s">
        <v>1054</v>
      </c>
      <c r="R254" t="s">
        <v>1053</v>
      </c>
      <c r="S254">
        <v>0</v>
      </c>
      <c r="X254" t="str">
        <f t="shared" si="186"/>
        <v>[253] = {["ID"] = 1879222054; }; -- The Adventures of Floid and Dewitt</v>
      </c>
      <c r="Y254" s="1" t="str">
        <f t="shared" si="185"/>
        <v>[253] = {["ID"] = 1879222054; ["SAVE_INDEX"] = 198; ["TYPE"] =  3;                       ["SUBTYPE"] =   0;                                   ["VXP"] =    0; ["LP"] =  0; ["REP"] =     0; ["FACTION"] =  1; ["TIER"] = 0;                                        ["NAME"] = { ["EN"] = "The Adventures of Floid and Dewitt"; }; ["LORE"] = { ["EN"] = "You are a great explorer of Middle-earth. Surely you'll have no trouble locating other great adventurers on their expeditions!"; }; ["SUMMARY"] = { ["EN"] = "Find Floid and Dewitt in 7 locations."; }; ["TITLE"] = { ["EN"] = "the Wanderer"; }; };</v>
      </c>
      <c r="Z254">
        <f t="shared" si="216"/>
        <v>253</v>
      </c>
      <c r="AA254" t="str">
        <f t="shared" si="187"/>
        <v>[253] = {</v>
      </c>
      <c r="AB254" t="str">
        <f t="shared" si="188"/>
        <v xml:space="preserve">["ID"] = 1879222054; </v>
      </c>
      <c r="AC254" t="str">
        <f t="shared" si="189"/>
        <v xml:space="preserve">["ID"] = 1879222054; </v>
      </c>
      <c r="AD254" t="str">
        <f t="shared" si="190"/>
        <v/>
      </c>
      <c r="AE254" t="str">
        <f t="shared" si="191"/>
        <v/>
      </c>
      <c r="AF254" s="1" t="str">
        <f t="shared" si="192"/>
        <v xml:space="preserve">["SAVE_INDEX"] = 198; </v>
      </c>
      <c r="AG254">
        <f>VLOOKUP(D254,Type!A$2:B$16,2,FALSE)</f>
        <v>3</v>
      </c>
      <c r="AH254" t="str">
        <f t="shared" si="193"/>
        <v xml:space="preserve">["TYPE"] =  3; </v>
      </c>
      <c r="AI254" t="str">
        <f t="shared" si="194"/>
        <v xml:space="preserve">                      </v>
      </c>
      <c r="AJ254" t="str">
        <f>IF(AND(F254="Class",NOT(ISBLANK(E254))),VLOOKUP(E254,Class!A$1:B$12,2,FALSE),"")</f>
        <v/>
      </c>
      <c r="AK254" t="str">
        <f>IF(AND(F254="Vocation",NOT(ISBLANK(E254))),VLOOKUP(E254,Vocation!A$1:B$8,2,FALSE),"")</f>
        <v/>
      </c>
      <c r="AL254" t="str">
        <f>IF(AND(F254="Race",NOT(ISBLANK(E254))),VLOOKUP(E254,Race!A$1:B$9,2,),"")</f>
        <v/>
      </c>
      <c r="AM254" t="str">
        <f t="shared" si="195"/>
        <v xml:space="preserve">  0</v>
      </c>
      <c r="AN254" t="str">
        <f t="shared" si="196"/>
        <v xml:space="preserve">["SUBTYPE"] =   0; </v>
      </c>
      <c r="AO254" t="str">
        <f>IF(NOT(ISBLANK(G254)),VLOOKUP(G254,Type!D$2:E$6,2,FALSE),"")</f>
        <v/>
      </c>
      <c r="AP254" t="str">
        <f t="shared" si="197"/>
        <v xml:space="preserve">            </v>
      </c>
      <c r="AQ254" t="str">
        <f t="shared" si="198"/>
        <v xml:space="preserve">                      </v>
      </c>
      <c r="AR254" t="str">
        <f t="shared" si="199"/>
        <v/>
      </c>
      <c r="AS254" t="str">
        <f t="shared" si="200"/>
        <v>0</v>
      </c>
      <c r="AT254" t="str">
        <f t="shared" si="201"/>
        <v xml:space="preserve">["VXP"] =    0; </v>
      </c>
      <c r="AU254" t="str">
        <f t="shared" si="202"/>
        <v>0</v>
      </c>
      <c r="AV254" t="str">
        <f t="shared" si="203"/>
        <v xml:space="preserve">["LP"] =  0; </v>
      </c>
      <c r="AW254" t="str">
        <f t="shared" si="204"/>
        <v>0</v>
      </c>
      <c r="AX254" t="str">
        <f t="shared" si="205"/>
        <v xml:space="preserve">["REP"] =     0; </v>
      </c>
      <c r="AY254">
        <f>IF(LEN(P254)&gt;0,VLOOKUP(P254,Faction!A$2:B$77,2,FALSE),1)</f>
        <v>1</v>
      </c>
      <c r="AZ254" t="str">
        <f t="shared" si="206"/>
        <v xml:space="preserve">["FACTION"] =  1; </v>
      </c>
      <c r="BA254" t="str">
        <f t="shared" si="207"/>
        <v xml:space="preserve">["TIER"] = 0; </v>
      </c>
      <c r="BB254" t="str">
        <f t="shared" si="208"/>
        <v xml:space="preserve">                     </v>
      </c>
      <c r="BC254" t="str">
        <f t="shared" si="209"/>
        <v xml:space="preserve">                  </v>
      </c>
      <c r="BD254" t="str">
        <f t="shared" si="210"/>
        <v xml:space="preserve">["NAME"] = { ["EN"] = "The Adventures of Floid and Dewitt"; }; </v>
      </c>
      <c r="BE254" t="str">
        <f t="shared" si="211"/>
        <v xml:space="preserve">["LORE"] = { ["EN"] = "You are a great explorer of Middle-earth. Surely you'll have no trouble locating other great adventurers on their expeditions!"; }; </v>
      </c>
      <c r="BF254" t="str">
        <f t="shared" si="212"/>
        <v xml:space="preserve">["SUMMARY"] = { ["EN"] = "Find Floid and Dewitt in 7 locations."; }; </v>
      </c>
      <c r="BG254" t="str">
        <f t="shared" si="213"/>
        <v xml:space="preserve">["TITLE"] = { ["EN"] = "the Wanderer"; }; </v>
      </c>
      <c r="BH254" t="str">
        <f t="shared" si="214"/>
        <v/>
      </c>
      <c r="BI254" t="str">
        <f t="shared" si="215"/>
        <v/>
      </c>
      <c r="BJ254" t="str">
        <f t="shared" si="217"/>
        <v>};</v>
      </c>
    </row>
    <row r="255" spans="1:62" x14ac:dyDescent="0.25">
      <c r="A255">
        <v>1879267993</v>
      </c>
      <c r="B255">
        <v>199</v>
      </c>
      <c r="C255" t="s">
        <v>865</v>
      </c>
      <c r="D255" t="s">
        <v>25</v>
      </c>
      <c r="M255" t="s">
        <v>1056</v>
      </c>
      <c r="Q255" t="s">
        <v>1057</v>
      </c>
      <c r="R255" t="s">
        <v>1053</v>
      </c>
      <c r="S255">
        <v>0</v>
      </c>
      <c r="X255" t="str">
        <f t="shared" si="186"/>
        <v>[254] = {["ID"] = 1879267993; }; -- The Adventures of Floid and Dewitt: Part Deux</v>
      </c>
      <c r="Y255" s="1" t="str">
        <f t="shared" si="185"/>
        <v>[254] = {["ID"] = 1879267993; ["SAVE_INDEX"] = 199; ["TYPE"] =  3;                       ["SUBTYPE"] =   0;                                   ["VXP"] =    0; ["LP"] =  0; ["REP"] =     0; ["FACTION"] =  1; ["TIER"] = 0;                                        ["NAME"] = { ["EN"] = "The Adventures of Floid and Dewitt: Part Deux"; }; ["LORE"] = { ["EN"] = "You are a great explorer of Middle-earth. Surely you'll have no trouble locating other great adventurers on their expeditions!"; }; ["SUMMARY"] = { ["EN"] = "Find Floid and Dewitt in 7 other locations."; }; ["TITLE"] = { ["EN"] = "the Vagabond"; }; };</v>
      </c>
      <c r="Z255">
        <f t="shared" si="216"/>
        <v>254</v>
      </c>
      <c r="AA255" t="str">
        <f t="shared" si="187"/>
        <v>[254] = {</v>
      </c>
      <c r="AB255" t="str">
        <f t="shared" si="188"/>
        <v xml:space="preserve">["ID"] = 1879267993; </v>
      </c>
      <c r="AC255" t="str">
        <f t="shared" si="189"/>
        <v xml:space="preserve">["ID"] = 1879267993; </v>
      </c>
      <c r="AD255" t="str">
        <f t="shared" si="190"/>
        <v/>
      </c>
      <c r="AE255" t="str">
        <f t="shared" si="191"/>
        <v/>
      </c>
      <c r="AF255" s="1" t="str">
        <f t="shared" si="192"/>
        <v xml:space="preserve">["SAVE_INDEX"] = 199; </v>
      </c>
      <c r="AG255">
        <f>VLOOKUP(D255,Type!A$2:B$16,2,FALSE)</f>
        <v>3</v>
      </c>
      <c r="AH255" t="str">
        <f t="shared" si="193"/>
        <v xml:space="preserve">["TYPE"] =  3; </v>
      </c>
      <c r="AI255" t="str">
        <f t="shared" si="194"/>
        <v xml:space="preserve">                      </v>
      </c>
      <c r="AJ255" t="str">
        <f>IF(AND(F255="Class",NOT(ISBLANK(E255))),VLOOKUP(E255,Class!A$1:B$12,2,FALSE),"")</f>
        <v/>
      </c>
      <c r="AK255" t="str">
        <f>IF(AND(F255="Vocation",NOT(ISBLANK(E255))),VLOOKUP(E255,Vocation!A$1:B$8,2,FALSE),"")</f>
        <v/>
      </c>
      <c r="AL255" t="str">
        <f>IF(AND(F255="Race",NOT(ISBLANK(E255))),VLOOKUP(E255,Race!A$1:B$9,2,),"")</f>
        <v/>
      </c>
      <c r="AM255" t="str">
        <f t="shared" si="195"/>
        <v xml:space="preserve">  0</v>
      </c>
      <c r="AN255" t="str">
        <f t="shared" si="196"/>
        <v xml:space="preserve">["SUBTYPE"] =   0; </v>
      </c>
      <c r="AO255" t="str">
        <f>IF(NOT(ISBLANK(G255)),VLOOKUP(G255,Type!D$2:E$6,2,FALSE),"")</f>
        <v/>
      </c>
      <c r="AP255" t="str">
        <f t="shared" si="197"/>
        <v xml:space="preserve">            </v>
      </c>
      <c r="AQ255" t="str">
        <f t="shared" si="198"/>
        <v xml:space="preserve">                      </v>
      </c>
      <c r="AR255" t="str">
        <f t="shared" si="199"/>
        <v/>
      </c>
      <c r="AS255" t="str">
        <f t="shared" si="200"/>
        <v>0</v>
      </c>
      <c r="AT255" t="str">
        <f t="shared" si="201"/>
        <v xml:space="preserve">["VXP"] =    0; </v>
      </c>
      <c r="AU255" t="str">
        <f t="shared" si="202"/>
        <v>0</v>
      </c>
      <c r="AV255" t="str">
        <f t="shared" si="203"/>
        <v xml:space="preserve">["LP"] =  0; </v>
      </c>
      <c r="AW255" t="str">
        <f t="shared" si="204"/>
        <v>0</v>
      </c>
      <c r="AX255" t="str">
        <f t="shared" si="205"/>
        <v xml:space="preserve">["REP"] =     0; </v>
      </c>
      <c r="AY255">
        <f>IF(LEN(P255)&gt;0,VLOOKUP(P255,Faction!A$2:B$77,2,FALSE),1)</f>
        <v>1</v>
      </c>
      <c r="AZ255" t="str">
        <f t="shared" si="206"/>
        <v xml:space="preserve">["FACTION"] =  1; </v>
      </c>
      <c r="BA255" t="str">
        <f t="shared" si="207"/>
        <v xml:space="preserve">["TIER"] = 0; </v>
      </c>
      <c r="BB255" t="str">
        <f t="shared" si="208"/>
        <v xml:space="preserve">                     </v>
      </c>
      <c r="BC255" t="str">
        <f t="shared" si="209"/>
        <v xml:space="preserve">                  </v>
      </c>
      <c r="BD255" t="str">
        <f t="shared" si="210"/>
        <v xml:space="preserve">["NAME"] = { ["EN"] = "The Adventures of Floid and Dewitt: Part Deux"; }; </v>
      </c>
      <c r="BE255" t="str">
        <f t="shared" si="211"/>
        <v xml:space="preserve">["LORE"] = { ["EN"] = "You are a great explorer of Middle-earth. Surely you'll have no trouble locating other great adventurers on their expeditions!"; }; </v>
      </c>
      <c r="BF255" t="str">
        <f t="shared" si="212"/>
        <v xml:space="preserve">["SUMMARY"] = { ["EN"] = "Find Floid and Dewitt in 7 other locations."; }; </v>
      </c>
      <c r="BG255" t="str">
        <f t="shared" si="213"/>
        <v xml:space="preserve">["TITLE"] = { ["EN"] = "the Vagabond"; }; </v>
      </c>
      <c r="BH255" t="str">
        <f t="shared" si="214"/>
        <v/>
      </c>
      <c r="BI255" t="str">
        <f t="shared" si="215"/>
        <v/>
      </c>
      <c r="BJ255" t="str">
        <f t="shared" si="217"/>
        <v>};</v>
      </c>
    </row>
    <row r="256" spans="1:62" x14ac:dyDescent="0.25">
      <c r="A256">
        <v>1879206037</v>
      </c>
      <c r="B256">
        <v>200</v>
      </c>
      <c r="C256" t="s">
        <v>866</v>
      </c>
      <c r="D256" t="s">
        <v>26</v>
      </c>
      <c r="M256" t="s">
        <v>1060</v>
      </c>
      <c r="N256">
        <v>10</v>
      </c>
      <c r="Q256" t="s">
        <v>1059</v>
      </c>
      <c r="R256" t="s">
        <v>1058</v>
      </c>
      <c r="S256">
        <v>0</v>
      </c>
      <c r="T256">
        <v>15</v>
      </c>
      <c r="X256" t="str">
        <f t="shared" si="186"/>
        <v>[255] = {["ID"] = 1879206037; }; -- Cartographile -- Eriador</v>
      </c>
      <c r="Y256" s="1" t="str">
        <f t="shared" si="185"/>
        <v>[255] = {["ID"] = 1879206037; ["SAVE_INDEX"] = 200; ["TYPE"] =  6;                       ["SUBTYPE"] =   0;                                   ["VXP"] =    0; ["LP"] = 10; ["REP"] =     0; ["FACTION"] =  1; ["TIER"] = 0; ["MIN_LVL"] =  "15";                   ["NAME"] = { ["EN"] = "Cartographile -- Eriador"; }; ["LORE"] = { ["EN"] = "A well-travelled adventurer has nearly all the maps of the lands where they travel. You must obtain all the maps that outline the areas of Eriador."; }; ["SUMMARY"] = { ["EN"] = "Obtain 21 maps of Eriador"; }; ["TITLE"] = { ["EN"] = "Eriador Cartographile"; }; };</v>
      </c>
      <c r="Z256">
        <f t="shared" si="216"/>
        <v>255</v>
      </c>
      <c r="AA256" t="str">
        <f t="shared" si="187"/>
        <v>[255] = {</v>
      </c>
      <c r="AB256" t="str">
        <f t="shared" si="188"/>
        <v xml:space="preserve">["ID"] = 1879206037; </v>
      </c>
      <c r="AC256" t="str">
        <f t="shared" si="189"/>
        <v xml:space="preserve">["ID"] = 1879206037; </v>
      </c>
      <c r="AD256" t="str">
        <f t="shared" si="190"/>
        <v/>
      </c>
      <c r="AE256" t="str">
        <f t="shared" si="191"/>
        <v/>
      </c>
      <c r="AF256" s="1" t="str">
        <f t="shared" si="192"/>
        <v xml:space="preserve">["SAVE_INDEX"] = 200; </v>
      </c>
      <c r="AG256">
        <f>VLOOKUP(D256,Type!A$2:B$16,2,FALSE)</f>
        <v>6</v>
      </c>
      <c r="AH256" t="str">
        <f t="shared" si="193"/>
        <v xml:space="preserve">["TYPE"] =  6; </v>
      </c>
      <c r="AI256" t="str">
        <f t="shared" si="194"/>
        <v xml:space="preserve">                      </v>
      </c>
      <c r="AJ256" t="str">
        <f>IF(AND(F256="Class",NOT(ISBLANK(E256))),VLOOKUP(E256,Class!A$1:B$12,2,FALSE),"")</f>
        <v/>
      </c>
      <c r="AK256" t="str">
        <f>IF(AND(F256="Vocation",NOT(ISBLANK(E256))),VLOOKUP(E256,Vocation!A$1:B$8,2,FALSE),"")</f>
        <v/>
      </c>
      <c r="AL256" t="str">
        <f>IF(AND(F256="Race",NOT(ISBLANK(E256))),VLOOKUP(E256,Race!A$1:B$9,2,),"")</f>
        <v/>
      </c>
      <c r="AM256" t="str">
        <f t="shared" si="195"/>
        <v xml:space="preserve">  0</v>
      </c>
      <c r="AN256" t="str">
        <f t="shared" si="196"/>
        <v xml:space="preserve">["SUBTYPE"] =   0; </v>
      </c>
      <c r="AO256" t="str">
        <f>IF(NOT(ISBLANK(G256)),VLOOKUP(G256,Type!D$2:E$6,2,FALSE),"")</f>
        <v/>
      </c>
      <c r="AP256" t="str">
        <f t="shared" si="197"/>
        <v xml:space="preserve">            </v>
      </c>
      <c r="AQ256" t="str">
        <f t="shared" si="198"/>
        <v xml:space="preserve">                      </v>
      </c>
      <c r="AR256" t="str">
        <f t="shared" si="199"/>
        <v/>
      </c>
      <c r="AS256" t="str">
        <f t="shared" si="200"/>
        <v>0</v>
      </c>
      <c r="AT256" t="str">
        <f t="shared" si="201"/>
        <v xml:space="preserve">["VXP"] =    0; </v>
      </c>
      <c r="AU256" t="str">
        <f t="shared" si="202"/>
        <v>10</v>
      </c>
      <c r="AV256" t="str">
        <f t="shared" si="203"/>
        <v xml:space="preserve">["LP"] = 10; </v>
      </c>
      <c r="AW256" t="str">
        <f t="shared" si="204"/>
        <v>0</v>
      </c>
      <c r="AX256" t="str">
        <f t="shared" si="205"/>
        <v xml:space="preserve">["REP"] =     0; </v>
      </c>
      <c r="AY256">
        <f>IF(LEN(P256)&gt;0,VLOOKUP(P256,Faction!A$2:B$77,2,FALSE),1)</f>
        <v>1</v>
      </c>
      <c r="AZ256" t="str">
        <f t="shared" si="206"/>
        <v xml:space="preserve">["FACTION"] =  1; </v>
      </c>
      <c r="BA256" t="str">
        <f t="shared" si="207"/>
        <v xml:space="preserve">["TIER"] = 0; </v>
      </c>
      <c r="BB256" t="str">
        <f t="shared" si="208"/>
        <v xml:space="preserve">["MIN_LVL"] =  "15"; </v>
      </c>
      <c r="BC256" t="str">
        <f t="shared" si="209"/>
        <v xml:space="preserve">                  </v>
      </c>
      <c r="BD256" t="str">
        <f t="shared" si="210"/>
        <v xml:space="preserve">["NAME"] = { ["EN"] = "Cartographile -- Eriador"; }; </v>
      </c>
      <c r="BE256" t="str">
        <f t="shared" si="211"/>
        <v xml:space="preserve">["LORE"] = { ["EN"] = "A well-travelled adventurer has nearly all the maps of the lands where they travel. You must obtain all the maps that outline the areas of Eriador."; }; </v>
      </c>
      <c r="BF256" t="str">
        <f t="shared" si="212"/>
        <v xml:space="preserve">["SUMMARY"] = { ["EN"] = "Obtain 21 maps of Eriador"; }; </v>
      </c>
      <c r="BG256" t="str">
        <f t="shared" si="213"/>
        <v xml:space="preserve">["TITLE"] = { ["EN"] = "Eriador Cartographile"; }; </v>
      </c>
      <c r="BH256" t="str">
        <f t="shared" si="214"/>
        <v/>
      </c>
      <c r="BI256" t="str">
        <f t="shared" si="215"/>
        <v/>
      </c>
      <c r="BJ256" t="str">
        <f t="shared" si="217"/>
        <v>};</v>
      </c>
    </row>
    <row r="257" spans="1:62" x14ac:dyDescent="0.25">
      <c r="A257">
        <v>1879206033</v>
      </c>
      <c r="B257">
        <v>201</v>
      </c>
      <c r="C257" t="s">
        <v>867</v>
      </c>
      <c r="D257" t="s">
        <v>26</v>
      </c>
      <c r="M257" t="s">
        <v>1063</v>
      </c>
      <c r="N257">
        <v>10</v>
      </c>
      <c r="O257">
        <v>1200</v>
      </c>
      <c r="P257" t="s">
        <v>61</v>
      </c>
      <c r="Q257" t="s">
        <v>1062</v>
      </c>
      <c r="R257" t="s">
        <v>1061</v>
      </c>
      <c r="S257">
        <v>0</v>
      </c>
      <c r="T257">
        <v>15</v>
      </c>
      <c r="X257" t="str">
        <f t="shared" si="186"/>
        <v>[256] = {["ID"] = 1879206033; }; -- Cartographile -- Moria</v>
      </c>
      <c r="Y257" s="1" t="str">
        <f t="shared" si="185"/>
        <v>[256] = {["ID"] = 1879206033; ["SAVE_INDEX"] = 201; ["TYPE"] =  6;                       ["SUBTYPE"] =   0;                                   ["VXP"] =    0; ["LP"] = 10; ["REP"] =  1200; ["FACTION"] = 17; ["TIER"] = 0; ["MIN_LVL"] =  "15";                   ["NAME"] = { ["EN"] = "Cartographile -- Moria"; }; ["LORE"] = { ["EN"] = "A fine collection of maps is a feather in the cap of any true adventurer. The maps of Moria, once collected, will allow you to be known to all as such an adventurer."; }; ["SUMMARY"] = { ["EN"] = "Obtain 11 maps of Moria"; }; ["TITLE"] = { ["EN"] = "Moria Cartographile"; }; };</v>
      </c>
      <c r="Z257">
        <f t="shared" si="216"/>
        <v>256</v>
      </c>
      <c r="AA257" t="str">
        <f t="shared" si="187"/>
        <v>[256] = {</v>
      </c>
      <c r="AB257" t="str">
        <f t="shared" si="188"/>
        <v xml:space="preserve">["ID"] = 1879206033; </v>
      </c>
      <c r="AC257" t="str">
        <f t="shared" si="189"/>
        <v xml:space="preserve">["ID"] = 1879206033; </v>
      </c>
      <c r="AD257" t="str">
        <f t="shared" si="190"/>
        <v/>
      </c>
      <c r="AE257" t="str">
        <f t="shared" si="191"/>
        <v/>
      </c>
      <c r="AF257" s="1" t="str">
        <f t="shared" si="192"/>
        <v xml:space="preserve">["SAVE_INDEX"] = 201; </v>
      </c>
      <c r="AG257">
        <f>VLOOKUP(D257,Type!A$2:B$16,2,FALSE)</f>
        <v>6</v>
      </c>
      <c r="AH257" t="str">
        <f t="shared" si="193"/>
        <v xml:space="preserve">["TYPE"] =  6; </v>
      </c>
      <c r="AI257" t="str">
        <f t="shared" si="194"/>
        <v xml:space="preserve">                      </v>
      </c>
      <c r="AJ257" t="str">
        <f>IF(AND(F257="Class",NOT(ISBLANK(E257))),VLOOKUP(E257,Class!A$1:B$12,2,FALSE),"")</f>
        <v/>
      </c>
      <c r="AK257" t="str">
        <f>IF(AND(F257="Vocation",NOT(ISBLANK(E257))),VLOOKUP(E257,Vocation!A$1:B$8,2,FALSE),"")</f>
        <v/>
      </c>
      <c r="AL257" t="str">
        <f>IF(AND(F257="Race",NOT(ISBLANK(E257))),VLOOKUP(E257,Race!A$1:B$9,2,),"")</f>
        <v/>
      </c>
      <c r="AM257" t="str">
        <f t="shared" si="195"/>
        <v xml:space="preserve">  0</v>
      </c>
      <c r="AN257" t="str">
        <f t="shared" si="196"/>
        <v xml:space="preserve">["SUBTYPE"] =   0; </v>
      </c>
      <c r="AO257" t="str">
        <f>IF(NOT(ISBLANK(G257)),VLOOKUP(G257,Type!D$2:E$6,2,FALSE),"")</f>
        <v/>
      </c>
      <c r="AP257" t="str">
        <f t="shared" si="197"/>
        <v xml:space="preserve">            </v>
      </c>
      <c r="AQ257" t="str">
        <f t="shared" si="198"/>
        <v xml:space="preserve">                      </v>
      </c>
      <c r="AR257" t="str">
        <f t="shared" si="199"/>
        <v/>
      </c>
      <c r="AS257" t="str">
        <f t="shared" si="200"/>
        <v>0</v>
      </c>
      <c r="AT257" t="str">
        <f t="shared" si="201"/>
        <v xml:space="preserve">["VXP"] =    0; </v>
      </c>
      <c r="AU257" t="str">
        <f t="shared" si="202"/>
        <v>10</v>
      </c>
      <c r="AV257" t="str">
        <f t="shared" si="203"/>
        <v xml:space="preserve">["LP"] = 10; </v>
      </c>
      <c r="AW257" t="str">
        <f t="shared" si="204"/>
        <v>1200</v>
      </c>
      <c r="AX257" t="str">
        <f t="shared" si="205"/>
        <v xml:space="preserve">["REP"] =  1200; </v>
      </c>
      <c r="AY257">
        <f>IF(LEN(P257)&gt;0,VLOOKUP(P257,Faction!A$2:B$77,2,FALSE),1)</f>
        <v>17</v>
      </c>
      <c r="AZ257" t="str">
        <f t="shared" si="206"/>
        <v xml:space="preserve">["FACTION"] = 17; </v>
      </c>
      <c r="BA257" t="str">
        <f t="shared" si="207"/>
        <v xml:space="preserve">["TIER"] = 0; </v>
      </c>
      <c r="BB257" t="str">
        <f t="shared" si="208"/>
        <v xml:space="preserve">["MIN_LVL"] =  "15"; </v>
      </c>
      <c r="BC257" t="str">
        <f t="shared" si="209"/>
        <v xml:space="preserve">                  </v>
      </c>
      <c r="BD257" t="str">
        <f t="shared" si="210"/>
        <v xml:space="preserve">["NAME"] = { ["EN"] = "Cartographile -- Moria"; }; </v>
      </c>
      <c r="BE257" t="str">
        <f t="shared" si="211"/>
        <v xml:space="preserve">["LORE"] = { ["EN"] = "A fine collection of maps is a feather in the cap of any true adventurer. The maps of Moria, once collected, will allow you to be known to all as such an adventurer."; }; </v>
      </c>
      <c r="BF257" t="str">
        <f t="shared" si="212"/>
        <v xml:space="preserve">["SUMMARY"] = { ["EN"] = "Obtain 11 maps of Moria"; }; </v>
      </c>
      <c r="BG257" t="str">
        <f t="shared" si="213"/>
        <v xml:space="preserve">["TITLE"] = { ["EN"] = "Moria Cartographile"; }; </v>
      </c>
      <c r="BH257" t="str">
        <f t="shared" si="214"/>
        <v/>
      </c>
      <c r="BI257" t="str">
        <f t="shared" si="215"/>
        <v/>
      </c>
      <c r="BJ257" t="str">
        <f t="shared" si="217"/>
        <v>};</v>
      </c>
    </row>
    <row r="258" spans="1:62" x14ac:dyDescent="0.25">
      <c r="A258">
        <v>1879094069</v>
      </c>
      <c r="B258">
        <v>202</v>
      </c>
      <c r="C258" t="s">
        <v>877</v>
      </c>
      <c r="D258" t="s">
        <v>30</v>
      </c>
      <c r="M258" t="s">
        <v>877</v>
      </c>
      <c r="O258">
        <v>500</v>
      </c>
      <c r="P258" t="s">
        <v>69</v>
      </c>
      <c r="Q258" t="s">
        <v>1081</v>
      </c>
      <c r="R258" t="s">
        <v>1080</v>
      </c>
      <c r="S258">
        <v>0</v>
      </c>
      <c r="X258" t="str">
        <f t="shared" si="186"/>
        <v>[257] = {["ID"] = 1879094069; }; -- The Unwise</v>
      </c>
      <c r="Y258" s="1" t="str">
        <f t="shared" si="185"/>
        <v>[257] = {["ID"] = 1879094069; ["SAVE_INDEX"] = 202; ["TYPE"] =  7;                       ["SUBTYPE"] =   0;                                   ["VXP"] =    0; ["LP"] =  0; ["REP"] =   500; ["FACTION"] =  4; ["TIER"] = 0;                                        ["NAME"] = { ["EN"] = "The Unwise"; }; ["LORE"] = { ["EN"] = "You ate the cheese!"; }; ["SUMMARY"] = { ["EN"] = "Eat Barrow-brie"; }; ["TITLE"] = { ["EN"] = "The Unwise"; }; };</v>
      </c>
      <c r="Z258">
        <f t="shared" si="216"/>
        <v>257</v>
      </c>
      <c r="AA258" t="str">
        <f t="shared" si="187"/>
        <v>[257] = {</v>
      </c>
      <c r="AB258" t="str">
        <f t="shared" si="188"/>
        <v xml:space="preserve">["ID"] = 1879094069; </v>
      </c>
      <c r="AC258" t="str">
        <f t="shared" si="189"/>
        <v xml:space="preserve">["ID"] = 1879094069; </v>
      </c>
      <c r="AD258" t="str">
        <f t="shared" si="190"/>
        <v/>
      </c>
      <c r="AE258" t="str">
        <f t="shared" si="191"/>
        <v/>
      </c>
      <c r="AF258" s="1" t="str">
        <f t="shared" si="192"/>
        <v xml:space="preserve">["SAVE_INDEX"] = 202; </v>
      </c>
      <c r="AG258">
        <f>VLOOKUP(D258,Type!A$2:B$16,2,FALSE)</f>
        <v>7</v>
      </c>
      <c r="AH258" t="str">
        <f t="shared" si="193"/>
        <v xml:space="preserve">["TYPE"] =  7; </v>
      </c>
      <c r="AI258" t="str">
        <f t="shared" si="194"/>
        <v xml:space="preserve">                      </v>
      </c>
      <c r="AJ258" t="str">
        <f>IF(AND(F258="Class",NOT(ISBLANK(E258))),VLOOKUP(E258,Class!A$1:B$12,2,FALSE),"")</f>
        <v/>
      </c>
      <c r="AK258" t="str">
        <f>IF(AND(F258="Vocation",NOT(ISBLANK(E258))),VLOOKUP(E258,Vocation!A$1:B$8,2,FALSE),"")</f>
        <v/>
      </c>
      <c r="AL258" t="str">
        <f>IF(AND(F258="Race",NOT(ISBLANK(E258))),VLOOKUP(E258,Race!A$1:B$9,2,),"")</f>
        <v/>
      </c>
      <c r="AM258" t="str">
        <f t="shared" si="195"/>
        <v xml:space="preserve">  0</v>
      </c>
      <c r="AN258" t="str">
        <f t="shared" si="196"/>
        <v xml:space="preserve">["SUBTYPE"] =   0; </v>
      </c>
      <c r="AO258" t="str">
        <f>IF(NOT(ISBLANK(G258)),VLOOKUP(G258,Type!D$2:E$6,2,FALSE),"")</f>
        <v/>
      </c>
      <c r="AP258" t="str">
        <f t="shared" si="197"/>
        <v xml:space="preserve">            </v>
      </c>
      <c r="AQ258" t="str">
        <f t="shared" si="198"/>
        <v xml:space="preserve">                      </v>
      </c>
      <c r="AR258" t="str">
        <f t="shared" si="199"/>
        <v/>
      </c>
      <c r="AS258" t="str">
        <f t="shared" si="200"/>
        <v>0</v>
      </c>
      <c r="AT258" t="str">
        <f t="shared" si="201"/>
        <v xml:space="preserve">["VXP"] =    0; </v>
      </c>
      <c r="AU258" t="str">
        <f t="shared" si="202"/>
        <v>0</v>
      </c>
      <c r="AV258" t="str">
        <f t="shared" si="203"/>
        <v xml:space="preserve">["LP"] =  0; </v>
      </c>
      <c r="AW258" t="str">
        <f t="shared" si="204"/>
        <v>500</v>
      </c>
      <c r="AX258" t="str">
        <f t="shared" si="205"/>
        <v xml:space="preserve">["REP"] =   500; </v>
      </c>
      <c r="AY258">
        <f>IF(LEN(P258)&gt;0,VLOOKUP(P258,Faction!A$2:B$77,2,FALSE),1)</f>
        <v>4</v>
      </c>
      <c r="AZ258" t="str">
        <f t="shared" si="206"/>
        <v xml:space="preserve">["FACTION"] =  4; </v>
      </c>
      <c r="BA258" t="str">
        <f t="shared" si="207"/>
        <v xml:space="preserve">["TIER"] = 0; </v>
      </c>
      <c r="BB258" t="str">
        <f t="shared" si="208"/>
        <v xml:space="preserve">                     </v>
      </c>
      <c r="BC258" t="str">
        <f t="shared" si="209"/>
        <v xml:space="preserve">                  </v>
      </c>
      <c r="BD258" t="str">
        <f t="shared" si="210"/>
        <v xml:space="preserve">["NAME"] = { ["EN"] = "The Unwise"; }; </v>
      </c>
      <c r="BE258" t="str">
        <f t="shared" si="211"/>
        <v xml:space="preserve">["LORE"] = { ["EN"] = "You ate the cheese!"; }; </v>
      </c>
      <c r="BF258" t="str">
        <f t="shared" si="212"/>
        <v xml:space="preserve">["SUMMARY"] = { ["EN"] = "Eat Barrow-brie"; }; </v>
      </c>
      <c r="BG258" t="str">
        <f t="shared" si="213"/>
        <v xml:space="preserve">["TITLE"] = { ["EN"] = "The Unwise"; }; </v>
      </c>
      <c r="BH258" t="str">
        <f t="shared" si="214"/>
        <v/>
      </c>
      <c r="BI258" t="str">
        <f t="shared" si="215"/>
        <v/>
      </c>
      <c r="BJ258" t="str">
        <f t="shared" si="217"/>
        <v>};</v>
      </c>
    </row>
    <row r="259" spans="1:62" x14ac:dyDescent="0.25">
      <c r="A259">
        <v>1879303569</v>
      </c>
      <c r="B259">
        <v>204</v>
      </c>
      <c r="C259" t="s">
        <v>1114</v>
      </c>
      <c r="D259" t="s">
        <v>30</v>
      </c>
      <c r="Q259" t="s">
        <v>1115</v>
      </c>
      <c r="R259" t="s">
        <v>2164</v>
      </c>
      <c r="S259">
        <v>0</v>
      </c>
      <c r="T259">
        <v>5</v>
      </c>
      <c r="X259" t="str">
        <f t="shared" si="186"/>
        <v>[258] = {["ID"] = 1879303569; }; -- Deeds of Eriador</v>
      </c>
      <c r="Y259" s="1" t="str">
        <f t="shared" si="185"/>
        <v>[258] = {["ID"] = 1879303569; ["SAVE_INDEX"] = 204; ["TYPE"] =  7;                       ["SUBTYPE"] =   0;                                   ["VXP"] =    0; ["LP"] =  0; ["REP"] =     0; ["FACTION"] =  1; ["TIER"] = 0; ["MIN_LVL"] =   "5";                   ["NAME"] = { ["EN"] = "Deeds of Eriador"; }; ["LORE"] = { ["EN"] = "There is much to do while travelling through the lands of Eriador."; }; ["SUMMARY"] = { ["EN"] = "Complete the Deeds of Eriador."; }; };</v>
      </c>
      <c r="Z259">
        <f t="shared" si="216"/>
        <v>258</v>
      </c>
      <c r="AA259" t="str">
        <f t="shared" si="187"/>
        <v>[258] = {</v>
      </c>
      <c r="AB259" t="str">
        <f t="shared" si="188"/>
        <v xml:space="preserve">["ID"] = 1879303569; </v>
      </c>
      <c r="AC259" t="str">
        <f t="shared" si="189"/>
        <v xml:space="preserve">["ID"] = 1879303569; </v>
      </c>
      <c r="AD259" t="str">
        <f t="shared" si="190"/>
        <v/>
      </c>
      <c r="AE259" t="str">
        <f t="shared" si="191"/>
        <v/>
      </c>
      <c r="AF259" s="1" t="str">
        <f t="shared" si="192"/>
        <v xml:space="preserve">["SAVE_INDEX"] = 204; </v>
      </c>
      <c r="AG259">
        <f>VLOOKUP(D259,Type!A$2:B$16,2,FALSE)</f>
        <v>7</v>
      </c>
      <c r="AH259" t="str">
        <f t="shared" si="193"/>
        <v xml:space="preserve">["TYPE"] =  7; </v>
      </c>
      <c r="AI259" t="str">
        <f t="shared" si="194"/>
        <v xml:space="preserve">                      </v>
      </c>
      <c r="AJ259" t="str">
        <f>IF(AND(F259="Class",NOT(ISBLANK(E259))),VLOOKUP(E259,Class!A$1:B$12,2,FALSE),"")</f>
        <v/>
      </c>
      <c r="AK259" t="str">
        <f>IF(AND(F259="Vocation",NOT(ISBLANK(E259))),VLOOKUP(E259,Vocation!A$1:B$8,2,FALSE),"")</f>
        <v/>
      </c>
      <c r="AL259" t="str">
        <f>IF(AND(F259="Race",NOT(ISBLANK(E259))),VLOOKUP(E259,Race!A$1:B$9,2,),"")</f>
        <v/>
      </c>
      <c r="AM259" t="str">
        <f t="shared" si="195"/>
        <v xml:space="preserve">  0</v>
      </c>
      <c r="AN259" t="str">
        <f t="shared" si="196"/>
        <v xml:space="preserve">["SUBTYPE"] =   0; </v>
      </c>
      <c r="AO259" t="str">
        <f>IF(NOT(ISBLANK(G259)),VLOOKUP(G259,Type!D$2:E$6,2,FALSE),"")</f>
        <v/>
      </c>
      <c r="AP259" t="str">
        <f t="shared" si="197"/>
        <v xml:space="preserve">            </v>
      </c>
      <c r="AQ259" t="str">
        <f t="shared" si="198"/>
        <v xml:space="preserve">                      </v>
      </c>
      <c r="AR259" t="str">
        <f t="shared" si="199"/>
        <v/>
      </c>
      <c r="AS259" t="str">
        <f t="shared" si="200"/>
        <v>0</v>
      </c>
      <c r="AT259" t="str">
        <f t="shared" si="201"/>
        <v xml:space="preserve">["VXP"] =    0; </v>
      </c>
      <c r="AU259" t="str">
        <f t="shared" si="202"/>
        <v>0</v>
      </c>
      <c r="AV259" t="str">
        <f t="shared" si="203"/>
        <v xml:space="preserve">["LP"] =  0; </v>
      </c>
      <c r="AW259" t="str">
        <f t="shared" si="204"/>
        <v>0</v>
      </c>
      <c r="AX259" t="str">
        <f t="shared" si="205"/>
        <v xml:space="preserve">["REP"] =     0; </v>
      </c>
      <c r="AY259">
        <f>IF(LEN(P259)&gt;0,VLOOKUP(P259,Faction!A$2:B$77,2,FALSE),1)</f>
        <v>1</v>
      </c>
      <c r="AZ259" t="str">
        <f t="shared" si="206"/>
        <v xml:space="preserve">["FACTION"] =  1; </v>
      </c>
      <c r="BA259" t="str">
        <f t="shared" si="207"/>
        <v xml:space="preserve">["TIER"] = 0; </v>
      </c>
      <c r="BB259" t="str">
        <f t="shared" si="208"/>
        <v xml:space="preserve">["MIN_LVL"] =   "5"; </v>
      </c>
      <c r="BC259" t="str">
        <f t="shared" si="209"/>
        <v xml:space="preserve">                  </v>
      </c>
      <c r="BD259" t="str">
        <f t="shared" si="210"/>
        <v xml:space="preserve">["NAME"] = { ["EN"] = "Deeds of Eriador"; }; </v>
      </c>
      <c r="BE259" t="str">
        <f t="shared" si="211"/>
        <v xml:space="preserve">["LORE"] = { ["EN"] = "There is much to do while travelling through the lands of Eriador."; }; </v>
      </c>
      <c r="BF259" t="str">
        <f t="shared" si="212"/>
        <v xml:space="preserve">["SUMMARY"] = { ["EN"] = "Complete the Deeds of Eriador."; }; </v>
      </c>
      <c r="BG259" t="str">
        <f t="shared" si="213"/>
        <v/>
      </c>
      <c r="BH259" t="str">
        <f t="shared" si="214"/>
        <v/>
      </c>
      <c r="BI259" t="str">
        <f t="shared" si="215"/>
        <v/>
      </c>
      <c r="BJ259" t="str">
        <f t="shared" si="217"/>
        <v>};</v>
      </c>
    </row>
    <row r="260" spans="1:62" x14ac:dyDescent="0.25">
      <c r="A260">
        <v>1879338183</v>
      </c>
      <c r="B260">
        <v>206</v>
      </c>
      <c r="C260" t="s">
        <v>1886</v>
      </c>
      <c r="D260" t="s">
        <v>26</v>
      </c>
      <c r="M260" t="s">
        <v>1652</v>
      </c>
      <c r="N260">
        <v>5</v>
      </c>
      <c r="O260">
        <v>700</v>
      </c>
      <c r="P260" t="s">
        <v>46</v>
      </c>
      <c r="Q260" t="s">
        <v>1653</v>
      </c>
      <c r="R260" t="s">
        <v>2165</v>
      </c>
      <c r="S260">
        <v>0</v>
      </c>
      <c r="T260">
        <v>15</v>
      </c>
      <c r="X260" t="str">
        <f t="shared" si="186"/>
        <v>[259] = {["ID"] = 1879338183; }; -- Quests in The Cape of Belfalas</v>
      </c>
      <c r="Y260" s="1" t="str">
        <f t="shared" si="185"/>
        <v>[259] = {["ID"] = 1879338183; ["SAVE_INDEX"] = 206; ["TYPE"] =  6;                       ["SUBTYPE"] =   0;                                   ["VXP"] =    0; ["LP"] =  5; ["REP"] =   700; ["FACTION"] = 36; ["TIER"] = 0; ["MIN_LVL"] =  "15";                   ["NAME"] = { ["EN"] = "Quests in The Cape of Belfalas"; }; ["LORE"] = { ["EN"] = "Complete quests in the Cape of Belfalas."; }; ["SUMMARY"] = { ["EN"] = "Complete 7 quests in the Cape of Belfalas"; }; ["TITLE"] = { ["EN"] = "Beachcomber"; }; };</v>
      </c>
      <c r="Z260">
        <f t="shared" si="216"/>
        <v>259</v>
      </c>
      <c r="AA260" t="str">
        <f t="shared" si="187"/>
        <v>[259] = {</v>
      </c>
      <c r="AB260" t="str">
        <f t="shared" si="188"/>
        <v xml:space="preserve">["ID"] = 1879338183; </v>
      </c>
      <c r="AC260" t="str">
        <f t="shared" si="189"/>
        <v xml:space="preserve">["ID"] = 1879338183; </v>
      </c>
      <c r="AD260" t="str">
        <f t="shared" si="190"/>
        <v/>
      </c>
      <c r="AE260" t="str">
        <f t="shared" si="191"/>
        <v/>
      </c>
      <c r="AF260" s="1" t="str">
        <f t="shared" si="192"/>
        <v xml:space="preserve">["SAVE_INDEX"] = 206; </v>
      </c>
      <c r="AG260">
        <f>VLOOKUP(D260,Type!A$2:B$16,2,FALSE)</f>
        <v>6</v>
      </c>
      <c r="AH260" t="str">
        <f t="shared" si="193"/>
        <v xml:space="preserve">["TYPE"] =  6; </v>
      </c>
      <c r="AI260" t="str">
        <f t="shared" si="194"/>
        <v xml:space="preserve">                      </v>
      </c>
      <c r="AJ260" t="str">
        <f>IF(AND(F260="Class",NOT(ISBLANK(E260))),VLOOKUP(E260,Class!A$1:B$12,2,FALSE),"")</f>
        <v/>
      </c>
      <c r="AK260" t="str">
        <f>IF(AND(F260="Vocation",NOT(ISBLANK(E260))),VLOOKUP(E260,Vocation!A$1:B$8,2,FALSE),"")</f>
        <v/>
      </c>
      <c r="AL260" t="str">
        <f>IF(AND(F260="Race",NOT(ISBLANK(E260))),VLOOKUP(E260,Race!A$1:B$9,2,),"")</f>
        <v/>
      </c>
      <c r="AM260" t="str">
        <f t="shared" si="195"/>
        <v xml:space="preserve">  0</v>
      </c>
      <c r="AN260" t="str">
        <f t="shared" si="196"/>
        <v xml:space="preserve">["SUBTYPE"] =   0; </v>
      </c>
      <c r="AO260" t="str">
        <f>IF(NOT(ISBLANK(G260)),VLOOKUP(G260,Type!D$2:E$6,2,FALSE),"")</f>
        <v/>
      </c>
      <c r="AP260" t="str">
        <f t="shared" si="197"/>
        <v xml:space="preserve">            </v>
      </c>
      <c r="AQ260" t="str">
        <f t="shared" si="198"/>
        <v xml:space="preserve">                      </v>
      </c>
      <c r="AR260" t="str">
        <f t="shared" si="199"/>
        <v/>
      </c>
      <c r="AS260" t="str">
        <f t="shared" si="200"/>
        <v>0</v>
      </c>
      <c r="AT260" t="str">
        <f t="shared" si="201"/>
        <v xml:space="preserve">["VXP"] =    0; </v>
      </c>
      <c r="AU260" t="str">
        <f t="shared" si="202"/>
        <v>5</v>
      </c>
      <c r="AV260" t="str">
        <f t="shared" si="203"/>
        <v xml:space="preserve">["LP"] =  5; </v>
      </c>
      <c r="AW260" t="str">
        <f t="shared" si="204"/>
        <v>700</v>
      </c>
      <c r="AX260" t="str">
        <f t="shared" si="205"/>
        <v xml:space="preserve">["REP"] =   700; </v>
      </c>
      <c r="AY260">
        <f>IF(LEN(P260)&gt;0,VLOOKUP(P260,Faction!A$2:B$77,2,FALSE),1)</f>
        <v>36</v>
      </c>
      <c r="AZ260" t="str">
        <f t="shared" si="206"/>
        <v xml:space="preserve">["FACTION"] = 36; </v>
      </c>
      <c r="BA260" t="str">
        <f t="shared" si="207"/>
        <v xml:space="preserve">["TIER"] = 0; </v>
      </c>
      <c r="BB260" t="str">
        <f t="shared" si="208"/>
        <v xml:space="preserve">["MIN_LVL"] =  "15"; </v>
      </c>
      <c r="BC260" t="str">
        <f t="shared" si="209"/>
        <v xml:space="preserve">                  </v>
      </c>
      <c r="BD260" t="str">
        <f t="shared" si="210"/>
        <v xml:space="preserve">["NAME"] = { ["EN"] = "Quests in The Cape of Belfalas"; }; </v>
      </c>
      <c r="BE260" t="str">
        <f t="shared" si="211"/>
        <v xml:space="preserve">["LORE"] = { ["EN"] = "Complete quests in the Cape of Belfalas."; }; </v>
      </c>
      <c r="BF260" t="str">
        <f t="shared" si="212"/>
        <v xml:space="preserve">["SUMMARY"] = { ["EN"] = "Complete 7 quests in the Cape of Belfalas"; }; </v>
      </c>
      <c r="BG260" t="str">
        <f t="shared" si="213"/>
        <v xml:space="preserve">["TITLE"] = { ["EN"] = "Beachcomber"; }; </v>
      </c>
      <c r="BH260" t="str">
        <f t="shared" si="214"/>
        <v/>
      </c>
      <c r="BI260" t="str">
        <f t="shared" si="215"/>
        <v/>
      </c>
      <c r="BJ260" t="str">
        <f t="shared" si="217"/>
        <v>};</v>
      </c>
    </row>
    <row r="261" spans="1:62" x14ac:dyDescent="0.25">
      <c r="A261">
        <v>1879321690</v>
      </c>
      <c r="B261">
        <v>208</v>
      </c>
      <c r="C261" t="s">
        <v>1676</v>
      </c>
      <c r="D261" t="s">
        <v>31</v>
      </c>
      <c r="L261">
        <v>2000</v>
      </c>
      <c r="M261" t="s">
        <v>3513</v>
      </c>
      <c r="N261">
        <v>10</v>
      </c>
      <c r="Q261" t="s">
        <v>1679</v>
      </c>
      <c r="R261" t="s">
        <v>1678</v>
      </c>
      <c r="S261">
        <v>0</v>
      </c>
      <c r="T261">
        <v>90</v>
      </c>
      <c r="X261" t="str">
        <f t="shared" si="186"/>
        <v>[260] = {["ID"] = 1879321690; }; -- Roving Threat-slayer (Final)</v>
      </c>
      <c r="Y261" s="1" t="str">
        <f t="shared" si="185"/>
        <v>[260] = {["ID"] = 1879321690; ["SAVE_INDEX"] = 208; ["TYPE"] =  4;                       ["SUBTYPE"] =   0;                                   ["VXP"] = 2000; ["LP"] = 10; ["REP"] =     0; ["FACTION"] =  1; ["TIER"] = 0; ["MIN_LVL"] =  "90";                   ["NAME"] = { ["EN"] = "Roving Threat-slayer (Final)"; }; ["LORE"] = { ["EN"] = "Defeat many Roving Threats throughout Middle-earth."; }; ["SUMMARY"] = { ["EN"] = "Defeat 300 Roving Threats throughout Middle-earth."; }; ["TITLE"] = { ["EN"] = "Roving Defender of Middle-earth"; }; };</v>
      </c>
      <c r="Z261">
        <f t="shared" si="216"/>
        <v>260</v>
      </c>
      <c r="AA261" t="str">
        <f t="shared" si="187"/>
        <v>[260] = {</v>
      </c>
      <c r="AB261" t="str">
        <f t="shared" si="188"/>
        <v xml:space="preserve">["ID"] = 1879321690; </v>
      </c>
      <c r="AC261" t="str">
        <f t="shared" si="189"/>
        <v xml:space="preserve">["ID"] = 1879321690; </v>
      </c>
      <c r="AD261" t="str">
        <f t="shared" si="190"/>
        <v/>
      </c>
      <c r="AE261" t="str">
        <f t="shared" si="191"/>
        <v/>
      </c>
      <c r="AF261" s="1" t="str">
        <f t="shared" si="192"/>
        <v xml:space="preserve">["SAVE_INDEX"] = 208; </v>
      </c>
      <c r="AG261">
        <f>VLOOKUP(D261,Type!A$2:B$16,2,FALSE)</f>
        <v>4</v>
      </c>
      <c r="AH261" t="str">
        <f t="shared" si="193"/>
        <v xml:space="preserve">["TYPE"] =  4; </v>
      </c>
      <c r="AI261" t="str">
        <f t="shared" si="194"/>
        <v xml:space="preserve">                      </v>
      </c>
      <c r="AJ261" t="str">
        <f>IF(AND(F261="Class",NOT(ISBLANK(E261))),VLOOKUP(E261,Class!A$1:B$12,2,FALSE),"")</f>
        <v/>
      </c>
      <c r="AK261" t="str">
        <f>IF(AND(F261="Vocation",NOT(ISBLANK(E261))),VLOOKUP(E261,Vocation!A$1:B$8,2,FALSE),"")</f>
        <v/>
      </c>
      <c r="AL261" t="str">
        <f>IF(AND(F261="Race",NOT(ISBLANK(E261))),VLOOKUP(E261,Race!A$1:B$9,2,),"")</f>
        <v/>
      </c>
      <c r="AM261" t="str">
        <f t="shared" si="195"/>
        <v xml:space="preserve">  0</v>
      </c>
      <c r="AN261" t="str">
        <f t="shared" si="196"/>
        <v xml:space="preserve">["SUBTYPE"] =   0; </v>
      </c>
      <c r="AO261" t="str">
        <f>IF(NOT(ISBLANK(G261)),VLOOKUP(G261,Type!D$2:E$6,2,FALSE),"")</f>
        <v/>
      </c>
      <c r="AP261" t="str">
        <f t="shared" si="197"/>
        <v xml:space="preserve">            </v>
      </c>
      <c r="AQ261" t="str">
        <f t="shared" si="198"/>
        <v xml:space="preserve">                      </v>
      </c>
      <c r="AR261" t="str">
        <f t="shared" si="199"/>
        <v/>
      </c>
      <c r="AS261" t="str">
        <f t="shared" si="200"/>
        <v>2000</v>
      </c>
      <c r="AT261" t="str">
        <f t="shared" si="201"/>
        <v xml:space="preserve">["VXP"] = 2000; </v>
      </c>
      <c r="AU261" t="str">
        <f t="shared" si="202"/>
        <v>10</v>
      </c>
      <c r="AV261" t="str">
        <f t="shared" si="203"/>
        <v xml:space="preserve">["LP"] = 10; </v>
      </c>
      <c r="AW261" t="str">
        <f t="shared" si="204"/>
        <v>0</v>
      </c>
      <c r="AX261" t="str">
        <f t="shared" si="205"/>
        <v xml:space="preserve">["REP"] =     0; </v>
      </c>
      <c r="AY261">
        <f>IF(LEN(P261)&gt;0,VLOOKUP(P261,Faction!A$2:B$77,2,FALSE),1)</f>
        <v>1</v>
      </c>
      <c r="AZ261" t="str">
        <f t="shared" si="206"/>
        <v xml:space="preserve">["FACTION"] =  1; </v>
      </c>
      <c r="BA261" t="str">
        <f t="shared" si="207"/>
        <v xml:space="preserve">["TIER"] = 0; </v>
      </c>
      <c r="BB261" t="str">
        <f t="shared" si="208"/>
        <v xml:space="preserve">["MIN_LVL"] =  "90"; </v>
      </c>
      <c r="BC261" t="str">
        <f t="shared" si="209"/>
        <v xml:space="preserve">                  </v>
      </c>
      <c r="BD261" t="str">
        <f t="shared" si="210"/>
        <v xml:space="preserve">["NAME"] = { ["EN"] = "Roving Threat-slayer (Final)"; }; </v>
      </c>
      <c r="BE261" t="str">
        <f t="shared" si="211"/>
        <v xml:space="preserve">["LORE"] = { ["EN"] = "Defeat many Roving Threats throughout Middle-earth."; }; </v>
      </c>
      <c r="BF261" t="str">
        <f t="shared" si="212"/>
        <v xml:space="preserve">["SUMMARY"] = { ["EN"] = "Defeat 300 Roving Threats throughout Middle-earth."; }; </v>
      </c>
      <c r="BG261" t="str">
        <f t="shared" si="213"/>
        <v xml:space="preserve">["TITLE"] = { ["EN"] = "Roving Defender of Middle-earth"; }; </v>
      </c>
      <c r="BH261" t="str">
        <f t="shared" si="214"/>
        <v/>
      </c>
      <c r="BI261" t="str">
        <f t="shared" si="215"/>
        <v/>
      </c>
      <c r="BJ261" t="str">
        <f t="shared" si="217"/>
        <v>};</v>
      </c>
    </row>
    <row r="262" spans="1:62" x14ac:dyDescent="0.25">
      <c r="A262">
        <v>1879321691</v>
      </c>
      <c r="B262">
        <v>209</v>
      </c>
      <c r="C262" t="s">
        <v>1677</v>
      </c>
      <c r="D262" t="s">
        <v>31</v>
      </c>
      <c r="L262">
        <v>2000</v>
      </c>
      <c r="N262">
        <v>10</v>
      </c>
      <c r="Q262" t="s">
        <v>1680</v>
      </c>
      <c r="R262" t="s">
        <v>1678</v>
      </c>
      <c r="S262">
        <v>1</v>
      </c>
      <c r="T262">
        <v>90</v>
      </c>
      <c r="X262" t="str">
        <f t="shared" si="186"/>
        <v>[261] = {["ID"] = 1879321691; }; -- Roving Threat-slayer (Advanced)</v>
      </c>
      <c r="Y262" s="1" t="str">
        <f t="shared" ref="Y262:Y325" si="218">CONCATENATE(AA262,AB262,AF262,AH262,AI262,AN262,AP262,AQ262,AR262,AT262,AV262,AX262,AZ262,BA262,BB262,BC262,BD262,BE262,BF262,BG262,BH262,BI262,BJ262)</f>
        <v>[261] = {["ID"] = 1879321691; ["SAVE_INDEX"] = 209; ["TYPE"] =  4;                       ["SUBTYPE"] =   0;                                   ["VXP"] = 2000; ["LP"] = 10; ["REP"] =     0; ["FACTION"] =  1; ["TIER"] = 1; ["MIN_LVL"] =  "90";                   ["NAME"] = { ["EN"] = "Roving Threat-slayer (Advanced)"; }; ["LORE"] = { ["EN"] = "Defeat many Roving Threats throughout Middle-earth."; }; ["SUMMARY"] = { ["EN"] = "Defeat 150 Roving Threats throughout Middle-earth."; }; };</v>
      </c>
      <c r="Z262">
        <f t="shared" si="216"/>
        <v>261</v>
      </c>
      <c r="AA262" t="str">
        <f t="shared" si="187"/>
        <v>[261] = {</v>
      </c>
      <c r="AB262" t="str">
        <f t="shared" si="188"/>
        <v xml:space="preserve">["ID"] = 1879321691; </v>
      </c>
      <c r="AC262" t="str">
        <f t="shared" si="189"/>
        <v xml:space="preserve">["ID"] = 1879321691; </v>
      </c>
      <c r="AD262" t="str">
        <f t="shared" si="190"/>
        <v/>
      </c>
      <c r="AE262" t="str">
        <f t="shared" si="191"/>
        <v/>
      </c>
      <c r="AF262" s="1" t="str">
        <f t="shared" si="192"/>
        <v xml:space="preserve">["SAVE_INDEX"] = 209; </v>
      </c>
      <c r="AG262">
        <f>VLOOKUP(D262,Type!A$2:B$16,2,FALSE)</f>
        <v>4</v>
      </c>
      <c r="AH262" t="str">
        <f t="shared" si="193"/>
        <v xml:space="preserve">["TYPE"] =  4; </v>
      </c>
      <c r="AI262" t="str">
        <f t="shared" si="194"/>
        <v xml:space="preserve">                      </v>
      </c>
      <c r="AJ262" t="str">
        <f>IF(AND(F262="Class",NOT(ISBLANK(E262))),VLOOKUP(E262,Class!A$1:B$12,2,FALSE),"")</f>
        <v/>
      </c>
      <c r="AK262" t="str">
        <f>IF(AND(F262="Vocation",NOT(ISBLANK(E262))),VLOOKUP(E262,Vocation!A$1:B$8,2,FALSE),"")</f>
        <v/>
      </c>
      <c r="AL262" t="str">
        <f>IF(AND(F262="Race",NOT(ISBLANK(E262))),VLOOKUP(E262,Race!A$1:B$9,2,),"")</f>
        <v/>
      </c>
      <c r="AM262" t="str">
        <f t="shared" si="195"/>
        <v xml:space="preserve">  0</v>
      </c>
      <c r="AN262" t="str">
        <f t="shared" si="196"/>
        <v xml:space="preserve">["SUBTYPE"] =   0; </v>
      </c>
      <c r="AO262" t="str">
        <f>IF(NOT(ISBLANK(G262)),VLOOKUP(G262,Type!D$2:E$6,2,FALSE),"")</f>
        <v/>
      </c>
      <c r="AP262" t="str">
        <f t="shared" si="197"/>
        <v xml:space="preserve">            </v>
      </c>
      <c r="AQ262" t="str">
        <f t="shared" si="198"/>
        <v xml:space="preserve">                      </v>
      </c>
      <c r="AR262" t="str">
        <f t="shared" si="199"/>
        <v/>
      </c>
      <c r="AS262" t="str">
        <f t="shared" si="200"/>
        <v>2000</v>
      </c>
      <c r="AT262" t="str">
        <f t="shared" si="201"/>
        <v xml:space="preserve">["VXP"] = 2000; </v>
      </c>
      <c r="AU262" t="str">
        <f t="shared" si="202"/>
        <v>10</v>
      </c>
      <c r="AV262" t="str">
        <f t="shared" si="203"/>
        <v xml:space="preserve">["LP"] = 10; </v>
      </c>
      <c r="AW262" t="str">
        <f t="shared" si="204"/>
        <v>0</v>
      </c>
      <c r="AX262" t="str">
        <f t="shared" si="205"/>
        <v xml:space="preserve">["REP"] =     0; </v>
      </c>
      <c r="AY262">
        <f>IF(LEN(P262)&gt;0,VLOOKUP(P262,Faction!A$2:B$77,2,FALSE),1)</f>
        <v>1</v>
      </c>
      <c r="AZ262" t="str">
        <f t="shared" si="206"/>
        <v xml:space="preserve">["FACTION"] =  1; </v>
      </c>
      <c r="BA262" t="str">
        <f t="shared" si="207"/>
        <v xml:space="preserve">["TIER"] = 1; </v>
      </c>
      <c r="BB262" t="str">
        <f t="shared" si="208"/>
        <v xml:space="preserve">["MIN_LVL"] =  "90"; </v>
      </c>
      <c r="BC262" t="str">
        <f t="shared" si="209"/>
        <v xml:space="preserve">                  </v>
      </c>
      <c r="BD262" t="str">
        <f t="shared" si="210"/>
        <v xml:space="preserve">["NAME"] = { ["EN"] = "Roving Threat-slayer (Advanced)"; }; </v>
      </c>
      <c r="BE262" t="str">
        <f t="shared" si="211"/>
        <v xml:space="preserve">["LORE"] = { ["EN"] = "Defeat many Roving Threats throughout Middle-earth."; }; </v>
      </c>
      <c r="BF262" t="str">
        <f t="shared" si="212"/>
        <v xml:space="preserve">["SUMMARY"] = { ["EN"] = "Defeat 150 Roving Threats throughout Middle-earth."; }; </v>
      </c>
      <c r="BG262" t="str">
        <f t="shared" si="213"/>
        <v/>
      </c>
      <c r="BH262" t="str">
        <f t="shared" si="214"/>
        <v/>
      </c>
      <c r="BI262" t="str">
        <f t="shared" si="215"/>
        <v/>
      </c>
      <c r="BJ262" t="str">
        <f t="shared" si="217"/>
        <v>};</v>
      </c>
    </row>
    <row r="263" spans="1:62" x14ac:dyDescent="0.25">
      <c r="A263">
        <v>1879321692</v>
      </c>
      <c r="B263">
        <v>210</v>
      </c>
      <c r="C263" t="s">
        <v>1675</v>
      </c>
      <c r="D263" t="s">
        <v>31</v>
      </c>
      <c r="L263">
        <v>2000</v>
      </c>
      <c r="N263">
        <v>5</v>
      </c>
      <c r="Q263" t="s">
        <v>1681</v>
      </c>
      <c r="R263" t="s">
        <v>1678</v>
      </c>
      <c r="S263">
        <v>2</v>
      </c>
      <c r="T263">
        <v>90</v>
      </c>
      <c r="X263" t="str">
        <f t="shared" ref="X263:X326" si="219">CONCATENATE(AA263,AC263,AD263,BJ263," -- ",C263,AE263)</f>
        <v>[262] = {["ID"] = 1879321692; }; -- Roving Threat-slayer</v>
      </c>
      <c r="Y263" s="1" t="str">
        <f t="shared" si="218"/>
        <v>[262] = {["ID"] = 1879321692; ["SAVE_INDEX"] = 210; ["TYPE"] =  4;                       ["SUBTYPE"] =   0;                                   ["VXP"] = 2000; ["LP"] =  5; ["REP"] =     0; ["FACTION"] =  1; ["TIER"] = 2; ["MIN_LVL"] =  "90";                   ["NAME"] = { ["EN"] = "Roving Threat-slayer"; }; ["LORE"] = { ["EN"] = "Defeat many Roving Threats throughout Middle-earth."; }; ["SUMMARY"] = { ["EN"] = "Defeat 50 Roving Threats throughout Middle-earth."; }; };</v>
      </c>
      <c r="Z263">
        <f t="shared" si="216"/>
        <v>262</v>
      </c>
      <c r="AA263" t="str">
        <f t="shared" ref="AA263:AA326" si="220">CONCATENATE(REPT(" ",3-LEN(Z263)),"[",Z263,"] = {")</f>
        <v>[262] = {</v>
      </c>
      <c r="AB263" t="str">
        <f t="shared" ref="AB263:AB326" si="221">IF(LEN(A263)&gt;0,CONCATENATE("[""ID""] = ",A263,"; "),"                     ")</f>
        <v xml:space="preserve">["ID"] = 1879321692; </v>
      </c>
      <c r="AC263" t="str">
        <f t="shared" ref="AC263:AC326" si="222">IF(LEN(A263)&gt;0,CONCATENATE("[""ID""] = ",A263,"; "),"")</f>
        <v xml:space="preserve">["ID"] = 1879321692; </v>
      </c>
      <c r="AD263" t="str">
        <f t="shared" ref="AD263:AD326" si="223">IF(LEN(V263)&gt;0,CONCATENATE("[""CAT_ID""] = ",V263,"; "),"")</f>
        <v/>
      </c>
      <c r="AE263" t="str">
        <f t="shared" ref="AE263:AE326" si="224">IF(LEN(E263)&gt;0,CONCATENATE(" (",E263,")"),IF(LEN(J263)&gt;0,CONCATENATE(" (",J263,")"),""))</f>
        <v/>
      </c>
      <c r="AF263" s="1" t="str">
        <f t="shared" si="192"/>
        <v xml:space="preserve">["SAVE_INDEX"] = 210; </v>
      </c>
      <c r="AG263">
        <f>VLOOKUP(D263,Type!A$2:B$16,2,FALSE)</f>
        <v>4</v>
      </c>
      <c r="AH263" t="str">
        <f t="shared" si="193"/>
        <v xml:space="preserve">["TYPE"] =  4; </v>
      </c>
      <c r="AI263" t="str">
        <f t="shared" si="194"/>
        <v xml:space="preserve">                      </v>
      </c>
      <c r="AJ263" t="str">
        <f>IF(AND(F263="Class",NOT(ISBLANK(E263))),VLOOKUP(E263,Class!A$1:B$12,2,FALSE),"")</f>
        <v/>
      </c>
      <c r="AK263" t="str">
        <f>IF(AND(F263="Vocation",NOT(ISBLANK(E263))),VLOOKUP(E263,Vocation!A$1:B$8,2,FALSE),"")</f>
        <v/>
      </c>
      <c r="AL263" t="str">
        <f>IF(AND(F263="Race",NOT(ISBLANK(E263))),VLOOKUP(E263,Race!A$1:B$9,2,),"")</f>
        <v/>
      </c>
      <c r="AM263" t="str">
        <f t="shared" si="195"/>
        <v xml:space="preserve">  0</v>
      </c>
      <c r="AN263" t="str">
        <f t="shared" si="196"/>
        <v xml:space="preserve">["SUBTYPE"] =   0; </v>
      </c>
      <c r="AO263" t="str">
        <f>IF(NOT(ISBLANK(G263)),VLOOKUP(G263,Type!D$2:E$6,2,FALSE),"")</f>
        <v/>
      </c>
      <c r="AP263" t="str">
        <f t="shared" si="197"/>
        <v xml:space="preserve">            </v>
      </c>
      <c r="AQ263" t="str">
        <f t="shared" si="198"/>
        <v xml:space="preserve">                      </v>
      </c>
      <c r="AR263" t="str">
        <f t="shared" si="199"/>
        <v/>
      </c>
      <c r="AS263" t="str">
        <f t="shared" si="200"/>
        <v>2000</v>
      </c>
      <c r="AT263" t="str">
        <f t="shared" si="201"/>
        <v xml:space="preserve">["VXP"] = 2000; </v>
      </c>
      <c r="AU263" t="str">
        <f t="shared" si="202"/>
        <v>5</v>
      </c>
      <c r="AV263" t="str">
        <f t="shared" si="203"/>
        <v xml:space="preserve">["LP"] =  5; </v>
      </c>
      <c r="AW263" t="str">
        <f t="shared" si="204"/>
        <v>0</v>
      </c>
      <c r="AX263" t="str">
        <f t="shared" si="205"/>
        <v xml:space="preserve">["REP"] =     0; </v>
      </c>
      <c r="AY263">
        <f>IF(LEN(P263)&gt;0,VLOOKUP(P263,Faction!A$2:B$77,2,FALSE),1)</f>
        <v>1</v>
      </c>
      <c r="AZ263" t="str">
        <f t="shared" si="206"/>
        <v xml:space="preserve">["FACTION"] =  1; </v>
      </c>
      <c r="BA263" t="str">
        <f t="shared" si="207"/>
        <v xml:space="preserve">["TIER"] = 2; </v>
      </c>
      <c r="BB263" t="str">
        <f t="shared" si="208"/>
        <v xml:space="preserve">["MIN_LVL"] =  "90"; </v>
      </c>
      <c r="BC263" t="str">
        <f t="shared" si="209"/>
        <v xml:space="preserve">                  </v>
      </c>
      <c r="BD263" t="str">
        <f t="shared" si="210"/>
        <v xml:space="preserve">["NAME"] = { ["EN"] = "Roving Threat-slayer"; }; </v>
      </c>
      <c r="BE263" t="str">
        <f t="shared" si="211"/>
        <v xml:space="preserve">["LORE"] = { ["EN"] = "Defeat many Roving Threats throughout Middle-earth."; }; </v>
      </c>
      <c r="BF263" t="str">
        <f t="shared" si="212"/>
        <v xml:space="preserve">["SUMMARY"] = { ["EN"] = "Defeat 50 Roving Threats throughout Middle-earth."; }; </v>
      </c>
      <c r="BG263" t="str">
        <f t="shared" si="213"/>
        <v/>
      </c>
      <c r="BH263" t="str">
        <f t="shared" si="214"/>
        <v/>
      </c>
      <c r="BI263" t="str">
        <f t="shared" si="215"/>
        <v/>
      </c>
      <c r="BJ263" t="str">
        <f t="shared" si="217"/>
        <v>};</v>
      </c>
    </row>
    <row r="264" spans="1:62" x14ac:dyDescent="0.25">
      <c r="C264" s="2" t="s">
        <v>1117</v>
      </c>
      <c r="D264" s="2" t="s">
        <v>812</v>
      </c>
      <c r="V264">
        <v>150</v>
      </c>
      <c r="X264" t="str">
        <f t="shared" si="219"/>
        <v>[263] = {["CAT_ID"] = 150; }; -- Collection</v>
      </c>
      <c r="Y264" s="1" t="str">
        <f t="shared" si="218"/>
        <v>[263] = {                                           ["TYPE"] = 14;                       ["SUBTYPE"] =   0;                                   ["VXP"] =    0; ["LP"] =  0; ["REP"] =     0; ["FACTION"] =  1; ["TIER"] = 0;                                        ["NAME"] = { ["EN"] = "Collection"; }; };</v>
      </c>
      <c r="Z264">
        <f t="shared" si="216"/>
        <v>263</v>
      </c>
      <c r="AA264" t="str">
        <f t="shared" si="220"/>
        <v>[263] = {</v>
      </c>
      <c r="AB264" t="str">
        <f t="shared" si="221"/>
        <v xml:space="preserve">                     </v>
      </c>
      <c r="AC264" t="str">
        <f t="shared" si="222"/>
        <v/>
      </c>
      <c r="AD264" t="str">
        <f t="shared" si="223"/>
        <v xml:space="preserve">["CAT_ID"] = 150; </v>
      </c>
      <c r="AE264" t="str">
        <f t="shared" si="224"/>
        <v/>
      </c>
      <c r="AF264" s="1" t="str">
        <f t="shared" si="192"/>
        <v xml:space="preserve">                      </v>
      </c>
      <c r="AG264">
        <f>VLOOKUP(D264,Type!A$2:B$16,2,FALSE)</f>
        <v>14</v>
      </c>
      <c r="AH264" t="str">
        <f t="shared" si="193"/>
        <v xml:space="preserve">["TYPE"] = 14; </v>
      </c>
      <c r="AI264" t="str">
        <f t="shared" si="194"/>
        <v xml:space="preserve">                      </v>
      </c>
      <c r="AJ264" t="str">
        <f>IF(AND(F264="Class",NOT(ISBLANK(E264))),VLOOKUP(E264,Class!A$1:B$12,2,FALSE),"")</f>
        <v/>
      </c>
      <c r="AK264" t="str">
        <f>IF(AND(F264="Vocation",NOT(ISBLANK(E264))),VLOOKUP(E264,Vocation!A$1:B$8,2,FALSE),"")</f>
        <v/>
      </c>
      <c r="AL264" t="str">
        <f>IF(AND(F264="Race",NOT(ISBLANK(E264))),VLOOKUP(E264,Race!A$1:B$9,2,),"")</f>
        <v/>
      </c>
      <c r="AM264" t="str">
        <f t="shared" si="195"/>
        <v xml:space="preserve">  0</v>
      </c>
      <c r="AN264" t="str">
        <f t="shared" si="196"/>
        <v xml:space="preserve">["SUBTYPE"] =   0; </v>
      </c>
      <c r="AO264" t="str">
        <f>IF(NOT(ISBLANK(G264)),VLOOKUP(G264,Type!D$2:E$6,2,FALSE),"")</f>
        <v/>
      </c>
      <c r="AP264" t="str">
        <f t="shared" si="197"/>
        <v xml:space="preserve">            </v>
      </c>
      <c r="AQ264" t="str">
        <f t="shared" si="198"/>
        <v xml:space="preserve">                      </v>
      </c>
      <c r="AR264" t="str">
        <f t="shared" si="199"/>
        <v/>
      </c>
      <c r="AS264" t="str">
        <f t="shared" si="200"/>
        <v>0</v>
      </c>
      <c r="AT264" t="str">
        <f t="shared" si="201"/>
        <v xml:space="preserve">["VXP"] =    0; </v>
      </c>
      <c r="AU264" t="str">
        <f t="shared" si="202"/>
        <v>0</v>
      </c>
      <c r="AV264" t="str">
        <f t="shared" si="203"/>
        <v xml:space="preserve">["LP"] =  0; </v>
      </c>
      <c r="AW264" t="str">
        <f t="shared" si="204"/>
        <v>0</v>
      </c>
      <c r="AX264" t="str">
        <f t="shared" si="205"/>
        <v xml:space="preserve">["REP"] =     0; </v>
      </c>
      <c r="AY264">
        <f>IF(LEN(P264)&gt;0,VLOOKUP(P264,Faction!A$2:B$77,2,FALSE),1)</f>
        <v>1</v>
      </c>
      <c r="AZ264" t="str">
        <f t="shared" si="206"/>
        <v xml:space="preserve">["FACTION"] =  1; </v>
      </c>
      <c r="BA264" t="str">
        <f t="shared" si="207"/>
        <v xml:space="preserve">["TIER"] = 0; </v>
      </c>
      <c r="BB264" t="str">
        <f t="shared" si="208"/>
        <v xml:space="preserve">                     </v>
      </c>
      <c r="BC264" t="str">
        <f t="shared" si="209"/>
        <v xml:space="preserve">                  </v>
      </c>
      <c r="BD264" t="str">
        <f t="shared" si="210"/>
        <v xml:space="preserve">["NAME"] = { ["EN"] = "Collection"; }; </v>
      </c>
      <c r="BE264" t="str">
        <f t="shared" si="211"/>
        <v/>
      </c>
      <c r="BF264" t="str">
        <f t="shared" si="212"/>
        <v/>
      </c>
      <c r="BG264" t="str">
        <f t="shared" si="213"/>
        <v/>
      </c>
      <c r="BH264" t="str">
        <f t="shared" si="214"/>
        <v/>
      </c>
      <c r="BI264" t="str">
        <f t="shared" si="215"/>
        <v/>
      </c>
      <c r="BJ264" t="str">
        <f t="shared" si="217"/>
        <v>};</v>
      </c>
    </row>
    <row r="265" spans="1:62" x14ac:dyDescent="0.25">
      <c r="A265">
        <v>1879344719</v>
      </c>
      <c r="B265">
        <v>217</v>
      </c>
      <c r="C265" t="s">
        <v>1789</v>
      </c>
      <c r="D265" t="s">
        <v>30</v>
      </c>
      <c r="M265" t="s">
        <v>1790</v>
      </c>
      <c r="Q265" t="s">
        <v>1791</v>
      </c>
      <c r="R265" t="s">
        <v>1792</v>
      </c>
      <c r="S265">
        <v>0</v>
      </c>
      <c r="X265" t="str">
        <f t="shared" si="219"/>
        <v>[264] = {["ID"] = 1879344719; }; -- Best Bugs</v>
      </c>
      <c r="Y265" s="1" t="str">
        <f t="shared" si="218"/>
        <v>[264] = {["ID"] = 1879344719; ["SAVE_INDEX"] = 217; ["TYPE"] =  7;                       ["SUBTYPE"] =   0;                                   ["VXP"] =    0; ["LP"] =  0; ["REP"] =     0; ["FACTION"] =  1; ["TIER"] = 0;                                        ["NAME"] = { ["EN"] = "Best Bugs"; }; ["LORE"] = { ["EN"] = "You have acquired a lovely collection of beetles."; }; ["SUMMARY"] = { ["EN"] = "Call 3 different beetles to your side"; }; ["TITLE"] = { ["EN"] = "Beetle Bumpkin"; }; };</v>
      </c>
      <c r="Z265">
        <f t="shared" si="216"/>
        <v>264</v>
      </c>
      <c r="AA265" t="str">
        <f t="shared" si="220"/>
        <v>[264] = {</v>
      </c>
      <c r="AB265" t="str">
        <f t="shared" si="221"/>
        <v xml:space="preserve">["ID"] = 1879344719; </v>
      </c>
      <c r="AC265" t="str">
        <f t="shared" si="222"/>
        <v xml:space="preserve">["ID"] = 1879344719; </v>
      </c>
      <c r="AD265" t="str">
        <f t="shared" si="223"/>
        <v/>
      </c>
      <c r="AE265" t="str">
        <f t="shared" si="224"/>
        <v/>
      </c>
      <c r="AF265" s="1" t="str">
        <f t="shared" si="192"/>
        <v xml:space="preserve">["SAVE_INDEX"] = 217; </v>
      </c>
      <c r="AG265">
        <f>VLOOKUP(D265,Type!A$2:B$16,2,FALSE)</f>
        <v>7</v>
      </c>
      <c r="AH265" t="str">
        <f t="shared" si="193"/>
        <v xml:space="preserve">["TYPE"] =  7; </v>
      </c>
      <c r="AI265" t="str">
        <f t="shared" si="194"/>
        <v xml:space="preserve">                      </v>
      </c>
      <c r="AJ265" t="str">
        <f>IF(AND(F265="Class",NOT(ISBLANK(E265))),VLOOKUP(E265,Class!A$1:B$12,2,FALSE),"")</f>
        <v/>
      </c>
      <c r="AK265" t="str">
        <f>IF(AND(F265="Vocation",NOT(ISBLANK(E265))),VLOOKUP(E265,Vocation!A$1:B$8,2,FALSE),"")</f>
        <v/>
      </c>
      <c r="AL265" t="str">
        <f>IF(AND(F265="Race",NOT(ISBLANK(E265))),VLOOKUP(E265,Race!A$1:B$9,2,),"")</f>
        <v/>
      </c>
      <c r="AM265" t="str">
        <f t="shared" si="195"/>
        <v xml:space="preserve">  0</v>
      </c>
      <c r="AN265" t="str">
        <f t="shared" si="196"/>
        <v xml:space="preserve">["SUBTYPE"] =   0; </v>
      </c>
      <c r="AO265" t="str">
        <f>IF(NOT(ISBLANK(G265)),VLOOKUP(G265,Type!D$2:E$6,2,FALSE),"")</f>
        <v/>
      </c>
      <c r="AP265" t="str">
        <f t="shared" si="197"/>
        <v xml:space="preserve">            </v>
      </c>
      <c r="AQ265" t="str">
        <f t="shared" si="198"/>
        <v xml:space="preserve">                      </v>
      </c>
      <c r="AR265" t="str">
        <f t="shared" si="199"/>
        <v/>
      </c>
      <c r="AS265" t="str">
        <f t="shared" si="200"/>
        <v>0</v>
      </c>
      <c r="AT265" t="str">
        <f t="shared" si="201"/>
        <v xml:space="preserve">["VXP"] =    0; </v>
      </c>
      <c r="AU265" t="str">
        <f t="shared" si="202"/>
        <v>0</v>
      </c>
      <c r="AV265" t="str">
        <f t="shared" si="203"/>
        <v xml:space="preserve">["LP"] =  0; </v>
      </c>
      <c r="AW265" t="str">
        <f t="shared" si="204"/>
        <v>0</v>
      </c>
      <c r="AX265" t="str">
        <f t="shared" si="205"/>
        <v xml:space="preserve">["REP"] =     0; </v>
      </c>
      <c r="AY265">
        <f>IF(LEN(P265)&gt;0,VLOOKUP(P265,Faction!A$2:B$77,2,FALSE),1)</f>
        <v>1</v>
      </c>
      <c r="AZ265" t="str">
        <f t="shared" si="206"/>
        <v xml:space="preserve">["FACTION"] =  1; </v>
      </c>
      <c r="BA265" t="str">
        <f t="shared" si="207"/>
        <v xml:space="preserve">["TIER"] = 0; </v>
      </c>
      <c r="BB265" t="str">
        <f t="shared" si="208"/>
        <v xml:space="preserve">                     </v>
      </c>
      <c r="BC265" t="str">
        <f t="shared" si="209"/>
        <v xml:space="preserve">                  </v>
      </c>
      <c r="BD265" t="str">
        <f t="shared" si="210"/>
        <v xml:space="preserve">["NAME"] = { ["EN"] = "Best Bugs"; }; </v>
      </c>
      <c r="BE265" t="str">
        <f t="shared" si="211"/>
        <v xml:space="preserve">["LORE"] = { ["EN"] = "You have acquired a lovely collection of beetles."; }; </v>
      </c>
      <c r="BF265" t="str">
        <f t="shared" si="212"/>
        <v xml:space="preserve">["SUMMARY"] = { ["EN"] = "Call 3 different beetles to your side"; }; </v>
      </c>
      <c r="BG265" t="str">
        <f t="shared" si="213"/>
        <v xml:space="preserve">["TITLE"] = { ["EN"] = "Beetle Bumpkin"; }; </v>
      </c>
      <c r="BH265" t="str">
        <f t="shared" si="214"/>
        <v/>
      </c>
      <c r="BI265" t="str">
        <f t="shared" si="215"/>
        <v/>
      </c>
      <c r="BJ265" t="str">
        <f t="shared" si="217"/>
        <v>};</v>
      </c>
    </row>
    <row r="266" spans="1:62" x14ac:dyDescent="0.25">
      <c r="A266">
        <v>1879344716</v>
      </c>
      <c r="B266">
        <v>218</v>
      </c>
      <c r="C266" t="s">
        <v>1793</v>
      </c>
      <c r="D266" t="s">
        <v>30</v>
      </c>
      <c r="M266" t="s">
        <v>1794</v>
      </c>
      <c r="Q266" t="s">
        <v>1795</v>
      </c>
      <c r="R266" t="s">
        <v>2166</v>
      </c>
      <c r="S266">
        <v>0</v>
      </c>
      <c r="X266" t="str">
        <f t="shared" si="219"/>
        <v>[265] = {["ID"] = 1879344716; }; -- Fetching Foxes</v>
      </c>
      <c r="Y266" s="1" t="str">
        <f t="shared" si="218"/>
        <v>[265] = {["ID"] = 1879344716; ["SAVE_INDEX"] = 218; ["TYPE"] =  7;                       ["SUBTYPE"] =   0;                                   ["VXP"] =    0; ["LP"] =  0; ["REP"] =     0; ["FACTION"] =  1; ["TIER"] = 0;                                        ["NAME"] = { ["EN"] = "Fetching Foxes"; }; ["LORE"] = { ["EN"] = "Collect a skulk of foxes."; }; ["SUMMARY"] = { ["EN"] = "Call 4 different foxes to your side"; }; ["TITLE"] = { ["EN"] = "the Sly and Cunning"; }; };</v>
      </c>
      <c r="Z266">
        <f t="shared" si="216"/>
        <v>265</v>
      </c>
      <c r="AA266" t="str">
        <f t="shared" si="220"/>
        <v>[265] = {</v>
      </c>
      <c r="AB266" t="str">
        <f t="shared" si="221"/>
        <v xml:space="preserve">["ID"] = 1879344716; </v>
      </c>
      <c r="AC266" t="str">
        <f t="shared" si="222"/>
        <v xml:space="preserve">["ID"] = 1879344716; </v>
      </c>
      <c r="AD266" t="str">
        <f t="shared" si="223"/>
        <v/>
      </c>
      <c r="AE266" t="str">
        <f t="shared" si="224"/>
        <v/>
      </c>
      <c r="AF266" s="1" t="str">
        <f t="shared" si="192"/>
        <v xml:space="preserve">["SAVE_INDEX"] = 218; </v>
      </c>
      <c r="AG266">
        <f>VLOOKUP(D266,Type!A$2:B$16,2,FALSE)</f>
        <v>7</v>
      </c>
      <c r="AH266" t="str">
        <f t="shared" si="193"/>
        <v xml:space="preserve">["TYPE"] =  7; </v>
      </c>
      <c r="AI266" t="str">
        <f t="shared" si="194"/>
        <v xml:space="preserve">                      </v>
      </c>
      <c r="AJ266" t="str">
        <f>IF(AND(F266="Class",NOT(ISBLANK(E266))),VLOOKUP(E266,Class!A$1:B$12,2,FALSE),"")</f>
        <v/>
      </c>
      <c r="AK266" t="str">
        <f>IF(AND(F266="Vocation",NOT(ISBLANK(E266))),VLOOKUP(E266,Vocation!A$1:B$8,2,FALSE),"")</f>
        <v/>
      </c>
      <c r="AL266" t="str">
        <f>IF(AND(F266="Race",NOT(ISBLANK(E266))),VLOOKUP(E266,Race!A$1:B$9,2,),"")</f>
        <v/>
      </c>
      <c r="AM266" t="str">
        <f t="shared" si="195"/>
        <v xml:space="preserve">  0</v>
      </c>
      <c r="AN266" t="str">
        <f t="shared" si="196"/>
        <v xml:space="preserve">["SUBTYPE"] =   0; </v>
      </c>
      <c r="AO266" t="str">
        <f>IF(NOT(ISBLANK(G266)),VLOOKUP(G266,Type!D$2:E$6,2,FALSE),"")</f>
        <v/>
      </c>
      <c r="AP266" t="str">
        <f t="shared" si="197"/>
        <v xml:space="preserve">            </v>
      </c>
      <c r="AQ266" t="str">
        <f t="shared" si="198"/>
        <v xml:space="preserve">                      </v>
      </c>
      <c r="AR266" t="str">
        <f t="shared" si="199"/>
        <v/>
      </c>
      <c r="AS266" t="str">
        <f t="shared" si="200"/>
        <v>0</v>
      </c>
      <c r="AT266" t="str">
        <f t="shared" si="201"/>
        <v xml:space="preserve">["VXP"] =    0; </v>
      </c>
      <c r="AU266" t="str">
        <f t="shared" si="202"/>
        <v>0</v>
      </c>
      <c r="AV266" t="str">
        <f t="shared" si="203"/>
        <v xml:space="preserve">["LP"] =  0; </v>
      </c>
      <c r="AW266" t="str">
        <f t="shared" si="204"/>
        <v>0</v>
      </c>
      <c r="AX266" t="str">
        <f t="shared" si="205"/>
        <v xml:space="preserve">["REP"] =     0; </v>
      </c>
      <c r="AY266">
        <f>IF(LEN(P266)&gt;0,VLOOKUP(P266,Faction!A$2:B$77,2,FALSE),1)</f>
        <v>1</v>
      </c>
      <c r="AZ266" t="str">
        <f t="shared" si="206"/>
        <v xml:space="preserve">["FACTION"] =  1; </v>
      </c>
      <c r="BA266" t="str">
        <f t="shared" si="207"/>
        <v xml:space="preserve">["TIER"] = 0; </v>
      </c>
      <c r="BB266" t="str">
        <f t="shared" si="208"/>
        <v xml:space="preserve">                     </v>
      </c>
      <c r="BC266" t="str">
        <f t="shared" si="209"/>
        <v xml:space="preserve">                  </v>
      </c>
      <c r="BD266" t="str">
        <f t="shared" si="210"/>
        <v xml:space="preserve">["NAME"] = { ["EN"] = "Fetching Foxes"; }; </v>
      </c>
      <c r="BE266" t="str">
        <f t="shared" si="211"/>
        <v xml:space="preserve">["LORE"] = { ["EN"] = "Collect a skulk of foxes."; }; </v>
      </c>
      <c r="BF266" t="str">
        <f t="shared" si="212"/>
        <v xml:space="preserve">["SUMMARY"] = { ["EN"] = "Call 4 different foxes to your side"; }; </v>
      </c>
      <c r="BG266" t="str">
        <f t="shared" si="213"/>
        <v xml:space="preserve">["TITLE"] = { ["EN"] = "the Sly and Cunning"; }; </v>
      </c>
      <c r="BH266" t="str">
        <f t="shared" si="214"/>
        <v/>
      </c>
      <c r="BI266" t="str">
        <f t="shared" si="215"/>
        <v/>
      </c>
      <c r="BJ266" t="str">
        <f t="shared" si="217"/>
        <v>};</v>
      </c>
    </row>
    <row r="267" spans="1:62" x14ac:dyDescent="0.25">
      <c r="A267">
        <v>1879344628</v>
      </c>
      <c r="B267">
        <v>219</v>
      </c>
      <c r="C267" t="s">
        <v>1796</v>
      </c>
      <c r="D267" t="s">
        <v>30</v>
      </c>
      <c r="M267" t="s">
        <v>1797</v>
      </c>
      <c r="Q267" t="s">
        <v>1802</v>
      </c>
      <c r="R267" t="s">
        <v>1798</v>
      </c>
      <c r="S267">
        <v>0</v>
      </c>
      <c r="X267" t="str">
        <f t="shared" si="219"/>
        <v>[266] = {["ID"] = 1879344628; }; -- Fowl Collection</v>
      </c>
      <c r="Y267" s="1" t="str">
        <f t="shared" si="218"/>
        <v>[266] = {["ID"] = 1879344628; ["SAVE_INDEX"] = 219; ["TYPE"] =  7;                       ["SUBTYPE"] =   0;                                   ["VXP"] =    0; ["LP"] =  0; ["REP"] =     0; ["FACTION"] =  1; ["TIER"] = 0;                                        ["NAME"] = { ["EN"] = "Fowl Collection"; }; ["LORE"] = { ["EN"] = "You have acquired a lovely collection of fowl."; }; ["SUMMARY"] = { ["EN"] = "Call 6 different chickens to your side"; }; ["TITLE"] = { ["EN"] = "Houser of Hens"; }; };</v>
      </c>
      <c r="Z267">
        <f t="shared" si="216"/>
        <v>266</v>
      </c>
      <c r="AA267" t="str">
        <f t="shared" si="220"/>
        <v>[266] = {</v>
      </c>
      <c r="AB267" t="str">
        <f t="shared" si="221"/>
        <v xml:space="preserve">["ID"] = 1879344628; </v>
      </c>
      <c r="AC267" t="str">
        <f t="shared" si="222"/>
        <v xml:space="preserve">["ID"] = 1879344628; </v>
      </c>
      <c r="AD267" t="str">
        <f t="shared" si="223"/>
        <v/>
      </c>
      <c r="AE267" t="str">
        <f t="shared" si="224"/>
        <v/>
      </c>
      <c r="AF267" s="1" t="str">
        <f t="shared" si="192"/>
        <v xml:space="preserve">["SAVE_INDEX"] = 219; </v>
      </c>
      <c r="AG267">
        <f>VLOOKUP(D267,Type!A$2:B$16,2,FALSE)</f>
        <v>7</v>
      </c>
      <c r="AH267" t="str">
        <f t="shared" si="193"/>
        <v xml:space="preserve">["TYPE"] =  7; </v>
      </c>
      <c r="AI267" t="str">
        <f t="shared" si="194"/>
        <v xml:space="preserve">                      </v>
      </c>
      <c r="AJ267" t="str">
        <f>IF(AND(F267="Class",NOT(ISBLANK(E267))),VLOOKUP(E267,Class!A$1:B$12,2,FALSE),"")</f>
        <v/>
      </c>
      <c r="AK267" t="str">
        <f>IF(AND(F267="Vocation",NOT(ISBLANK(E267))),VLOOKUP(E267,Vocation!A$1:B$8,2,FALSE),"")</f>
        <v/>
      </c>
      <c r="AL267" t="str">
        <f>IF(AND(F267="Race",NOT(ISBLANK(E267))),VLOOKUP(E267,Race!A$1:B$9,2,),"")</f>
        <v/>
      </c>
      <c r="AM267" t="str">
        <f t="shared" si="195"/>
        <v xml:space="preserve">  0</v>
      </c>
      <c r="AN267" t="str">
        <f t="shared" si="196"/>
        <v xml:space="preserve">["SUBTYPE"] =   0; </v>
      </c>
      <c r="AO267" t="str">
        <f>IF(NOT(ISBLANK(G267)),VLOOKUP(G267,Type!D$2:E$6,2,FALSE),"")</f>
        <v/>
      </c>
      <c r="AP267" t="str">
        <f t="shared" si="197"/>
        <v xml:space="preserve">            </v>
      </c>
      <c r="AQ267" t="str">
        <f t="shared" si="198"/>
        <v xml:space="preserve">                      </v>
      </c>
      <c r="AR267" t="str">
        <f t="shared" si="199"/>
        <v/>
      </c>
      <c r="AS267" t="str">
        <f t="shared" si="200"/>
        <v>0</v>
      </c>
      <c r="AT267" t="str">
        <f t="shared" si="201"/>
        <v xml:space="preserve">["VXP"] =    0; </v>
      </c>
      <c r="AU267" t="str">
        <f t="shared" si="202"/>
        <v>0</v>
      </c>
      <c r="AV267" t="str">
        <f t="shared" si="203"/>
        <v xml:space="preserve">["LP"] =  0; </v>
      </c>
      <c r="AW267" t="str">
        <f t="shared" si="204"/>
        <v>0</v>
      </c>
      <c r="AX267" t="str">
        <f t="shared" si="205"/>
        <v xml:space="preserve">["REP"] =     0; </v>
      </c>
      <c r="AY267">
        <f>IF(LEN(P267)&gt;0,VLOOKUP(P267,Faction!A$2:B$77,2,FALSE),1)</f>
        <v>1</v>
      </c>
      <c r="AZ267" t="str">
        <f t="shared" si="206"/>
        <v xml:space="preserve">["FACTION"] =  1; </v>
      </c>
      <c r="BA267" t="str">
        <f t="shared" si="207"/>
        <v xml:space="preserve">["TIER"] = 0; </v>
      </c>
      <c r="BB267" t="str">
        <f t="shared" si="208"/>
        <v xml:space="preserve">                     </v>
      </c>
      <c r="BC267" t="str">
        <f t="shared" si="209"/>
        <v xml:space="preserve">                  </v>
      </c>
      <c r="BD267" t="str">
        <f t="shared" si="210"/>
        <v xml:space="preserve">["NAME"] = { ["EN"] = "Fowl Collection"; }; </v>
      </c>
      <c r="BE267" t="str">
        <f t="shared" si="211"/>
        <v xml:space="preserve">["LORE"] = { ["EN"] = "You have acquired a lovely collection of fowl."; }; </v>
      </c>
      <c r="BF267" t="str">
        <f t="shared" si="212"/>
        <v xml:space="preserve">["SUMMARY"] = { ["EN"] = "Call 6 different chickens to your side"; }; </v>
      </c>
      <c r="BG267" t="str">
        <f t="shared" si="213"/>
        <v xml:space="preserve">["TITLE"] = { ["EN"] = "Houser of Hens"; }; </v>
      </c>
      <c r="BH267" t="str">
        <f t="shared" si="214"/>
        <v/>
      </c>
      <c r="BI267" t="str">
        <f t="shared" si="215"/>
        <v/>
      </c>
      <c r="BJ267" t="str">
        <f t="shared" si="217"/>
        <v>};</v>
      </c>
    </row>
    <row r="268" spans="1:62" x14ac:dyDescent="0.25">
      <c r="A268">
        <v>1879344637</v>
      </c>
      <c r="B268">
        <v>220</v>
      </c>
      <c r="C268" t="s">
        <v>1799</v>
      </c>
      <c r="D268" t="s">
        <v>30</v>
      </c>
      <c r="M268" t="s">
        <v>3520</v>
      </c>
      <c r="Q268" t="s">
        <v>1800</v>
      </c>
      <c r="R268" t="s">
        <v>1801</v>
      </c>
      <c r="S268">
        <v>0</v>
      </c>
      <c r="X268" t="str">
        <f t="shared" si="219"/>
        <v>[267] = {["ID"] = 1879344637; }; -- Friendly Frogs</v>
      </c>
      <c r="Y268" s="1" t="str">
        <f t="shared" si="218"/>
        <v>[267] = {["ID"] = 1879344637; ["SAVE_INDEX"] = 220; ["TYPE"] =  7;                       ["SUBTYPE"] =   0;                                   ["VXP"] =    0; ["LP"] =  0; ["REP"] =     0; ["FACTION"] =  1; ["TIER"] = 0;                                        ["NAME"] = { ["EN"] = "Friendly Frogs"; }; ["LORE"] = { ["EN"] = "You have acquired a lovely collection of frogs."; }; ["SUMMARY"] = { ["EN"] = "Call 5 different frogs to your side"; }; ["TITLE"] = { ["EN"] = "Lord / Lady of the Croaking Host"; }; };</v>
      </c>
      <c r="Z268">
        <f t="shared" si="216"/>
        <v>267</v>
      </c>
      <c r="AA268" t="str">
        <f t="shared" si="220"/>
        <v>[267] = {</v>
      </c>
      <c r="AB268" t="str">
        <f t="shared" si="221"/>
        <v xml:space="preserve">["ID"] = 1879344637; </v>
      </c>
      <c r="AC268" t="str">
        <f t="shared" si="222"/>
        <v xml:space="preserve">["ID"] = 1879344637; </v>
      </c>
      <c r="AD268" t="str">
        <f t="shared" si="223"/>
        <v/>
      </c>
      <c r="AE268" t="str">
        <f t="shared" si="224"/>
        <v/>
      </c>
      <c r="AF268" s="1" t="str">
        <f t="shared" ref="AF268:AF331" si="225">IF(LEN(B268)&gt;0,CONCATENATE("[""SAVE_INDEX""] = ",REPT(" ",3-LEN(B268)),B268,"; "),"                      ")</f>
        <v xml:space="preserve">["SAVE_INDEX"] = 220; </v>
      </c>
      <c r="AG268">
        <f>VLOOKUP(D268,Type!A$2:B$16,2,FALSE)</f>
        <v>7</v>
      </c>
      <c r="AH268" t="str">
        <f t="shared" ref="AH268:AH331" si="226">CONCATENATE("[""TYPE""] = ",REPT(" ",2-LEN(AG268)),AG268,"; ")</f>
        <v xml:space="preserve">["TYPE"] =  7; </v>
      </c>
      <c r="AI268" t="str">
        <f t="shared" ref="AI268:AI331" si="227">IF(LEN(F268)&gt;0,CONCATENATE("[""CRV""] = ","""",F268,"""; ",REPT(" ",8-LEN(F268))),REPT(" ",22))</f>
        <v xml:space="preserve">                      </v>
      </c>
      <c r="AJ268" t="str">
        <f>IF(AND(F268="Class",NOT(ISBLANK(E268))),VLOOKUP(E268,Class!A$1:B$12,2,FALSE),"")</f>
        <v/>
      </c>
      <c r="AK268" t="str">
        <f>IF(AND(F268="Vocation",NOT(ISBLANK(E268))),VLOOKUP(E268,Vocation!A$1:B$8,2,FALSE),"")</f>
        <v/>
      </c>
      <c r="AL268" t="str">
        <f>IF(AND(F268="Race",NOT(ISBLANK(E268))),VLOOKUP(E268,Race!A$1:B$9,2,),"")</f>
        <v/>
      </c>
      <c r="AM268" t="str">
        <f t="shared" ref="AM268:AM331" si="228">IF(
  LEN(AJ268)=0,
  IF(
    LEN(AK268)=0,
    IF(
      LEN(AL268)=0,
      "  0",
      CONCATENATE(REPT(" ",3-LEN(AL268)),AL268)
    ),
    CONCATENATE(REPT(" ",3-LEN(AK268)),AK268)
  ),
  CONCATENATE(REPT(" ",3-LEN(AJ268)),AJ268)
)</f>
        <v xml:space="preserve">  0</v>
      </c>
      <c r="AN268" t="str">
        <f t="shared" ref="AN268:AN331" si="229">CONCATENATE("[""SUBTYPE""] = ",AM268,"; ")</f>
        <v xml:space="preserve">["SUBTYPE"] =   0; </v>
      </c>
      <c r="AO268" t="str">
        <f>IF(NOT(ISBLANK(G268)),VLOOKUP(G268,Type!D$2:E$6,2,FALSE),"")</f>
        <v/>
      </c>
      <c r="AP268" t="str">
        <f t="shared" ref="AP268:AP331" si="230">IF(NOT(ISBLANK(G268)),CONCATENATE("[""NA""] = ",AO268,"; "),"            ")</f>
        <v xml:space="preserve">            </v>
      </c>
      <c r="AQ268" t="str">
        <f t="shared" ref="AQ268:AQ331" si="231">IF(NOT(ISBLANK(I268)),"[""LEGENDARY""] = true; ","                      ")</f>
        <v xml:space="preserve">                      </v>
      </c>
      <c r="AR268" t="str">
        <f t="shared" ref="AR268:AR331" si="232">IF(LEN(J268)&gt;0,CONCATENATE("[""MOUNT""] = """,J268,"""; "),"")</f>
        <v/>
      </c>
      <c r="AS268" t="str">
        <f t="shared" ref="AS268:AS331" si="233">TEXT(L268,0)</f>
        <v>0</v>
      </c>
      <c r="AT268" t="str">
        <f t="shared" ref="AT268:AT331" si="234">CONCATENATE("[""VXP""] = ",REPT(" ",4-LEN(AS268)),TEXT(AS268,"0"),"; ")</f>
        <v xml:space="preserve">["VXP"] =    0; </v>
      </c>
      <c r="AU268" t="str">
        <f t="shared" ref="AU268:AU331" si="235">TEXT(N268,0)</f>
        <v>0</v>
      </c>
      <c r="AV268" t="str">
        <f t="shared" ref="AV268:AV331" si="236">CONCATENATE("[""LP""] = ",REPT(" ",2-LEN(AU268)),TEXT(AU268,"0"),"; ")</f>
        <v xml:space="preserve">["LP"] =  0; </v>
      </c>
      <c r="AW268" t="str">
        <f t="shared" ref="AW268:AW331" si="237">TEXT(O268,0)</f>
        <v>0</v>
      </c>
      <c r="AX268" t="str">
        <f t="shared" ref="AX268:AX331" si="238">CONCATENATE("[""REP""] = ",REPT(" ",5-LEN(AW268)),TEXT(AW268,"0"),"; ")</f>
        <v xml:space="preserve">["REP"] =     0; </v>
      </c>
      <c r="AY268">
        <f>IF(LEN(P268)&gt;0,VLOOKUP(P268,Faction!A$2:B$77,2,FALSE),1)</f>
        <v>1</v>
      </c>
      <c r="AZ268" t="str">
        <f t="shared" ref="AZ268:AZ331" si="239">CONCATENATE("[""FACTION""] = ",REPT(" ",2-LEN(AY268)),TEXT(AY268,"0"),"; ")</f>
        <v xml:space="preserve">["FACTION"] =  1; </v>
      </c>
      <c r="BA268" t="str">
        <f t="shared" ref="BA268:BA331" si="240">CONCATENATE("[""TIER""] = ",TEXT(S268,"0"),"; ")</f>
        <v xml:space="preserve">["TIER"] = 0; </v>
      </c>
      <c r="BB268" t="str">
        <f t="shared" ref="BB268:BB331" si="241">IF(LEN(T268)&gt;0,CONCATENATE("[""MIN_LVL""] = ",REPT(" ",3-LEN(T268)),"""",T268,"""; "),"                     ")</f>
        <v xml:space="preserve">                     </v>
      </c>
      <c r="BC268" t="str">
        <f t="shared" ref="BC268:BC331" si="242">IF(LEN(U268)&gt;0,CONCATENATE("[""MAX_LVL""] = ",REPT(" ",2-LEN(U268)),U268,"; "),"                  ")</f>
        <v xml:space="preserve">                  </v>
      </c>
      <c r="BD268" t="str">
        <f t="shared" ref="BD268:BD331" si="243">CONCATENATE("[""NAME""] = { [""EN""] = """,C268,"""; }; ")</f>
        <v xml:space="preserve">["NAME"] = { ["EN"] = "Friendly Frogs"; }; </v>
      </c>
      <c r="BE268" t="str">
        <f t="shared" ref="BE268:BE331" si="244">IF(LEN(R268)&gt;0,CONCATENATE("[""LORE""] = { [""EN""] = """,R268,"""; }; "),"")</f>
        <v xml:space="preserve">["LORE"] = { ["EN"] = "You have acquired a lovely collection of frogs."; }; </v>
      </c>
      <c r="BF268" t="str">
        <f t="shared" ref="BF268:BF331" si="245">IF(LEN(Q268)&gt;0,CONCATENATE("[""SUMMARY""] = { [""EN""] = """,Q268,"""; }; "),"")</f>
        <v xml:space="preserve">["SUMMARY"] = { ["EN"] = "Call 5 different frogs to your side"; }; </v>
      </c>
      <c r="BG268" t="str">
        <f t="shared" ref="BG268:BG331" si="246">IF(LEN(M268)&gt;0,CONCATENATE("[""TITLE""] = { [""EN""] = """,M268,"""; }; "),"")</f>
        <v xml:space="preserve">["TITLE"] = { ["EN"] = "Lord / Lady of the Croaking Host"; }; </v>
      </c>
      <c r="BH268" t="str">
        <f t="shared" ref="BH268:BH331" si="247">IF(LEN(H268)&gt;0,CONCATENATE("[""NOTE""] = { [""EN""] = """,H268,"""; }; "),"")</f>
        <v/>
      </c>
      <c r="BI268" t="str">
        <f t="shared" ref="BI268:BI331" si="248">IF(LEN(K268)&gt;0,CONCATENATE("[""PAIRED""] = { ",K268, " }; "),"")</f>
        <v/>
      </c>
      <c r="BJ268" t="str">
        <f t="shared" si="217"/>
        <v>};</v>
      </c>
    </row>
    <row r="269" spans="1:62" x14ac:dyDescent="0.25">
      <c r="A269">
        <v>1879344639</v>
      </c>
      <c r="B269">
        <v>222</v>
      </c>
      <c r="C269" t="s">
        <v>1807</v>
      </c>
      <c r="D269" t="s">
        <v>30</v>
      </c>
      <c r="M269" t="s">
        <v>1808</v>
      </c>
      <c r="Q269" t="s">
        <v>1810</v>
      </c>
      <c r="R269" t="s">
        <v>1809</v>
      </c>
      <c r="S269">
        <v>0</v>
      </c>
      <c r="X269" t="str">
        <f t="shared" si="219"/>
        <v>[268] = {["ID"] = 1879344639; }; -- Grim Friends</v>
      </c>
      <c r="Y269" s="1" t="str">
        <f t="shared" si="218"/>
        <v>[268] = {["ID"] = 1879344639; ["SAVE_INDEX"] = 222; ["TYPE"] =  7;                       ["SUBTYPE"] =   0;                                   ["VXP"] =    0; ["LP"] =  0; ["REP"] =     0; ["FACTION"] =  1; ["TIER"] = 0;                                        ["NAME"] = { ["EN"] = "Grim Friends"; }; ["LORE"] = { ["EN"] = "You have acquired a whirling collection of grims."; }; ["SUMMARY"] = { ["EN"] = "Call 3 different grims to your side"; }; ["TITLE"] = { ["EN"] = "Keeper of Grim Company"; }; };</v>
      </c>
      <c r="Z269">
        <f t="shared" ref="Z269:Z338" si="249">ROW()-1</f>
        <v>268</v>
      </c>
      <c r="AA269" t="str">
        <f t="shared" si="220"/>
        <v>[268] = {</v>
      </c>
      <c r="AB269" t="str">
        <f t="shared" si="221"/>
        <v xml:space="preserve">["ID"] = 1879344639; </v>
      </c>
      <c r="AC269" t="str">
        <f t="shared" si="222"/>
        <v xml:space="preserve">["ID"] = 1879344639; </v>
      </c>
      <c r="AD269" t="str">
        <f t="shared" si="223"/>
        <v/>
      </c>
      <c r="AE269" t="str">
        <f t="shared" si="224"/>
        <v/>
      </c>
      <c r="AF269" s="1" t="str">
        <f t="shared" si="225"/>
        <v xml:space="preserve">["SAVE_INDEX"] = 222; </v>
      </c>
      <c r="AG269">
        <f>VLOOKUP(D269,Type!A$2:B$16,2,FALSE)</f>
        <v>7</v>
      </c>
      <c r="AH269" t="str">
        <f t="shared" si="226"/>
        <v xml:space="preserve">["TYPE"] =  7; </v>
      </c>
      <c r="AI269" t="str">
        <f t="shared" si="227"/>
        <v xml:space="preserve">                      </v>
      </c>
      <c r="AJ269" t="str">
        <f>IF(AND(F269="Class",NOT(ISBLANK(E269))),VLOOKUP(E269,Class!A$1:B$12,2,FALSE),"")</f>
        <v/>
      </c>
      <c r="AK269" t="str">
        <f>IF(AND(F269="Vocation",NOT(ISBLANK(E269))),VLOOKUP(E269,Vocation!A$1:B$8,2,FALSE),"")</f>
        <v/>
      </c>
      <c r="AL269" t="str">
        <f>IF(AND(F269="Race",NOT(ISBLANK(E269))),VLOOKUP(E269,Race!A$1:B$9,2,),"")</f>
        <v/>
      </c>
      <c r="AM269" t="str">
        <f t="shared" si="228"/>
        <v xml:space="preserve">  0</v>
      </c>
      <c r="AN269" t="str">
        <f t="shared" si="229"/>
        <v xml:space="preserve">["SUBTYPE"] =   0; </v>
      </c>
      <c r="AO269" t="str">
        <f>IF(NOT(ISBLANK(G269)),VLOOKUP(G269,Type!D$2:E$6,2,FALSE),"")</f>
        <v/>
      </c>
      <c r="AP269" t="str">
        <f t="shared" si="230"/>
        <v xml:space="preserve">            </v>
      </c>
      <c r="AQ269" t="str">
        <f t="shared" si="231"/>
        <v xml:space="preserve">                      </v>
      </c>
      <c r="AR269" t="str">
        <f t="shared" si="232"/>
        <v/>
      </c>
      <c r="AS269" t="str">
        <f t="shared" si="233"/>
        <v>0</v>
      </c>
      <c r="AT269" t="str">
        <f t="shared" si="234"/>
        <v xml:space="preserve">["VXP"] =    0; </v>
      </c>
      <c r="AU269" t="str">
        <f t="shared" si="235"/>
        <v>0</v>
      </c>
      <c r="AV269" t="str">
        <f t="shared" si="236"/>
        <v xml:space="preserve">["LP"] =  0; </v>
      </c>
      <c r="AW269" t="str">
        <f t="shared" si="237"/>
        <v>0</v>
      </c>
      <c r="AX269" t="str">
        <f t="shared" si="238"/>
        <v xml:space="preserve">["REP"] =     0; </v>
      </c>
      <c r="AY269">
        <f>IF(LEN(P269)&gt;0,VLOOKUP(P269,Faction!A$2:B$77,2,FALSE),1)</f>
        <v>1</v>
      </c>
      <c r="AZ269" t="str">
        <f t="shared" si="239"/>
        <v xml:space="preserve">["FACTION"] =  1; </v>
      </c>
      <c r="BA269" t="str">
        <f t="shared" si="240"/>
        <v xml:space="preserve">["TIER"] = 0; </v>
      </c>
      <c r="BB269" t="str">
        <f t="shared" si="241"/>
        <v xml:space="preserve">                     </v>
      </c>
      <c r="BC269" t="str">
        <f t="shared" si="242"/>
        <v xml:space="preserve">                  </v>
      </c>
      <c r="BD269" t="str">
        <f t="shared" si="243"/>
        <v xml:space="preserve">["NAME"] = { ["EN"] = "Grim Friends"; }; </v>
      </c>
      <c r="BE269" t="str">
        <f t="shared" si="244"/>
        <v xml:space="preserve">["LORE"] = { ["EN"] = "You have acquired a whirling collection of grims."; }; </v>
      </c>
      <c r="BF269" t="str">
        <f t="shared" si="245"/>
        <v xml:space="preserve">["SUMMARY"] = { ["EN"] = "Call 3 different grims to your side"; }; </v>
      </c>
      <c r="BG269" t="str">
        <f t="shared" si="246"/>
        <v xml:space="preserve">["TITLE"] = { ["EN"] = "Keeper of Grim Company"; }; </v>
      </c>
      <c r="BH269" t="str">
        <f t="shared" si="247"/>
        <v/>
      </c>
      <c r="BI269" t="str">
        <f t="shared" si="248"/>
        <v/>
      </c>
      <c r="BJ269" t="str">
        <f t="shared" si="217"/>
        <v>};</v>
      </c>
    </row>
    <row r="270" spans="1:62" x14ac:dyDescent="0.25">
      <c r="A270">
        <v>1879344638</v>
      </c>
      <c r="B270">
        <v>223</v>
      </c>
      <c r="C270" t="s">
        <v>1811</v>
      </c>
      <c r="D270" t="s">
        <v>30</v>
      </c>
      <c r="M270" t="s">
        <v>1812</v>
      </c>
      <c r="Q270" t="s">
        <v>1814</v>
      </c>
      <c r="R270" t="s">
        <v>1813</v>
      </c>
      <c r="S270">
        <v>0</v>
      </c>
      <c r="X270" t="str">
        <f t="shared" si="219"/>
        <v>[269] = {["ID"] = 1879344638; }; -- Huorns of Fangorn</v>
      </c>
      <c r="Y270" s="1" t="str">
        <f t="shared" si="218"/>
        <v>[269] = {["ID"] = 1879344638; ["SAVE_INDEX"] = 223; ["TYPE"] =  7;                       ["SUBTYPE"] =   0;                                   ["VXP"] =    0; ["LP"] =  0; ["REP"] =     0; ["FACTION"] =  1; ["TIER"] = 0;                                        ["NAME"] = { ["EN"] = "Huorns of Fangorn"; }; ["LORE"] = { ["EN"] = "You have acquired a wonderful collection of Huorns."; }; ["SUMMARY"] = { ["EN"] = "Call 3 different huorns to your side"; }; ["TITLE"] = { ["EN"] = "Tender of the Shifting Woods"; }; };</v>
      </c>
      <c r="Z270">
        <f t="shared" si="249"/>
        <v>269</v>
      </c>
      <c r="AA270" t="str">
        <f t="shared" si="220"/>
        <v>[269] = {</v>
      </c>
      <c r="AB270" t="str">
        <f t="shared" si="221"/>
        <v xml:space="preserve">["ID"] = 1879344638; </v>
      </c>
      <c r="AC270" t="str">
        <f t="shared" si="222"/>
        <v xml:space="preserve">["ID"] = 1879344638; </v>
      </c>
      <c r="AD270" t="str">
        <f t="shared" si="223"/>
        <v/>
      </c>
      <c r="AE270" t="str">
        <f t="shared" si="224"/>
        <v/>
      </c>
      <c r="AF270" s="1" t="str">
        <f t="shared" si="225"/>
        <v xml:space="preserve">["SAVE_INDEX"] = 223; </v>
      </c>
      <c r="AG270">
        <f>VLOOKUP(D270,Type!A$2:B$16,2,FALSE)</f>
        <v>7</v>
      </c>
      <c r="AH270" t="str">
        <f t="shared" si="226"/>
        <v xml:space="preserve">["TYPE"] =  7; </v>
      </c>
      <c r="AI270" t="str">
        <f t="shared" si="227"/>
        <v xml:space="preserve">                      </v>
      </c>
      <c r="AJ270" t="str">
        <f>IF(AND(F270="Class",NOT(ISBLANK(E270))),VLOOKUP(E270,Class!A$1:B$12,2,FALSE),"")</f>
        <v/>
      </c>
      <c r="AK270" t="str">
        <f>IF(AND(F270="Vocation",NOT(ISBLANK(E270))),VLOOKUP(E270,Vocation!A$1:B$8,2,FALSE),"")</f>
        <v/>
      </c>
      <c r="AL270" t="str">
        <f>IF(AND(F270="Race",NOT(ISBLANK(E270))),VLOOKUP(E270,Race!A$1:B$9,2,),"")</f>
        <v/>
      </c>
      <c r="AM270" t="str">
        <f t="shared" si="228"/>
        <v xml:space="preserve">  0</v>
      </c>
      <c r="AN270" t="str">
        <f t="shared" si="229"/>
        <v xml:space="preserve">["SUBTYPE"] =   0; </v>
      </c>
      <c r="AO270" t="str">
        <f>IF(NOT(ISBLANK(G270)),VLOOKUP(G270,Type!D$2:E$6,2,FALSE),"")</f>
        <v/>
      </c>
      <c r="AP270" t="str">
        <f t="shared" si="230"/>
        <v xml:space="preserve">            </v>
      </c>
      <c r="AQ270" t="str">
        <f t="shared" si="231"/>
        <v xml:space="preserve">                      </v>
      </c>
      <c r="AR270" t="str">
        <f t="shared" si="232"/>
        <v/>
      </c>
      <c r="AS270" t="str">
        <f t="shared" si="233"/>
        <v>0</v>
      </c>
      <c r="AT270" t="str">
        <f t="shared" si="234"/>
        <v xml:space="preserve">["VXP"] =    0; </v>
      </c>
      <c r="AU270" t="str">
        <f t="shared" si="235"/>
        <v>0</v>
      </c>
      <c r="AV270" t="str">
        <f t="shared" si="236"/>
        <v xml:space="preserve">["LP"] =  0; </v>
      </c>
      <c r="AW270" t="str">
        <f t="shared" si="237"/>
        <v>0</v>
      </c>
      <c r="AX270" t="str">
        <f t="shared" si="238"/>
        <v xml:space="preserve">["REP"] =     0; </v>
      </c>
      <c r="AY270">
        <f>IF(LEN(P270)&gt;0,VLOOKUP(P270,Faction!A$2:B$77,2,FALSE),1)</f>
        <v>1</v>
      </c>
      <c r="AZ270" t="str">
        <f t="shared" si="239"/>
        <v xml:space="preserve">["FACTION"] =  1; </v>
      </c>
      <c r="BA270" t="str">
        <f t="shared" si="240"/>
        <v xml:space="preserve">["TIER"] = 0; </v>
      </c>
      <c r="BB270" t="str">
        <f t="shared" si="241"/>
        <v xml:space="preserve">                     </v>
      </c>
      <c r="BC270" t="str">
        <f t="shared" si="242"/>
        <v xml:space="preserve">                  </v>
      </c>
      <c r="BD270" t="str">
        <f t="shared" si="243"/>
        <v xml:space="preserve">["NAME"] = { ["EN"] = "Huorns of Fangorn"; }; </v>
      </c>
      <c r="BE270" t="str">
        <f t="shared" si="244"/>
        <v xml:space="preserve">["LORE"] = { ["EN"] = "You have acquired a wonderful collection of Huorns."; }; </v>
      </c>
      <c r="BF270" t="str">
        <f t="shared" si="245"/>
        <v xml:space="preserve">["SUMMARY"] = { ["EN"] = "Call 3 different huorns to your side"; }; </v>
      </c>
      <c r="BG270" t="str">
        <f t="shared" si="246"/>
        <v xml:space="preserve">["TITLE"] = { ["EN"] = "Tender of the Shifting Woods"; }; </v>
      </c>
      <c r="BH270" t="str">
        <f t="shared" si="247"/>
        <v/>
      </c>
      <c r="BI270" t="str">
        <f t="shared" si="248"/>
        <v/>
      </c>
      <c r="BJ270" t="str">
        <f t="shared" si="217"/>
        <v>};</v>
      </c>
    </row>
    <row r="271" spans="1:62" x14ac:dyDescent="0.25">
      <c r="A271">
        <v>1879361988</v>
      </c>
      <c r="B271">
        <v>224</v>
      </c>
      <c r="C271" t="s">
        <v>1815</v>
      </c>
      <c r="D271" t="s">
        <v>30</v>
      </c>
      <c r="J271" t="s">
        <v>3525</v>
      </c>
      <c r="M271" t="s">
        <v>1815</v>
      </c>
      <c r="Q271" t="s">
        <v>1816</v>
      </c>
      <c r="R271" t="s">
        <v>1817</v>
      </c>
      <c r="S271">
        <v>0</v>
      </c>
      <c r="X271" t="str">
        <f t="shared" si="219"/>
        <v>[270] = {["ID"] = 1879361988; }; -- Rider of Rohan (large)</v>
      </c>
      <c r="Y271" s="1" t="str">
        <f t="shared" si="218"/>
        <v>[270] = {["ID"] = 1879361988; ["SAVE_INDEX"] = 224; ["TYPE"] =  7;                       ["SUBTYPE"] =   0;                                   ["MOUNT"] = "large"; ["VXP"] =    0; ["LP"] =  0; ["REP"] =     0; ["FACTION"] =  1; ["TIER"] = 0;                                        ["NAME"] = { ["EN"] = "Rider of Rohan"; }; ["LORE"] = { ["EN"] = "You have completed your collection of Rohan steeds."; }; ["SUMMARY"] = { ["EN"] = "Mount 2 different rohan steeds"; }; ["TITLE"] = { ["EN"] = "Rider of Rohan"; }; };</v>
      </c>
      <c r="Z271">
        <f t="shared" si="249"/>
        <v>270</v>
      </c>
      <c r="AA271" t="str">
        <f t="shared" si="220"/>
        <v>[270] = {</v>
      </c>
      <c r="AB271" t="str">
        <f t="shared" si="221"/>
        <v xml:space="preserve">["ID"] = 1879361988; </v>
      </c>
      <c r="AC271" t="str">
        <f t="shared" si="222"/>
        <v xml:space="preserve">["ID"] = 1879361988; </v>
      </c>
      <c r="AD271" t="str">
        <f t="shared" si="223"/>
        <v/>
      </c>
      <c r="AE271" t="str">
        <f t="shared" si="224"/>
        <v xml:space="preserve"> (large)</v>
      </c>
      <c r="AF271" s="1" t="str">
        <f t="shared" si="225"/>
        <v xml:space="preserve">["SAVE_INDEX"] = 224; </v>
      </c>
      <c r="AG271">
        <f>VLOOKUP(D271,Type!A$2:B$16,2,FALSE)</f>
        <v>7</v>
      </c>
      <c r="AH271" t="str">
        <f t="shared" si="226"/>
        <v xml:space="preserve">["TYPE"] =  7; </v>
      </c>
      <c r="AI271" t="str">
        <f t="shared" si="227"/>
        <v xml:space="preserve">                      </v>
      </c>
      <c r="AJ271" t="str">
        <f>IF(AND(F271="Class",NOT(ISBLANK(E271))),VLOOKUP(E271,Class!A$1:B$12,2,FALSE),"")</f>
        <v/>
      </c>
      <c r="AK271" t="str">
        <f>IF(AND(F271="Vocation",NOT(ISBLANK(E271))),VLOOKUP(E271,Vocation!A$1:B$8,2,FALSE),"")</f>
        <v/>
      </c>
      <c r="AL271" t="str">
        <f>IF(AND(F271="Race",NOT(ISBLANK(E271))),VLOOKUP(E271,Race!A$1:B$9,2,),"")</f>
        <v/>
      </c>
      <c r="AM271" t="str">
        <f t="shared" si="228"/>
        <v xml:space="preserve">  0</v>
      </c>
      <c r="AN271" t="str">
        <f t="shared" si="229"/>
        <v xml:space="preserve">["SUBTYPE"] =   0; </v>
      </c>
      <c r="AO271" t="str">
        <f>IF(NOT(ISBLANK(G271)),VLOOKUP(G271,Type!D$2:E$6,2,FALSE),"")</f>
        <v/>
      </c>
      <c r="AP271" t="str">
        <f t="shared" si="230"/>
        <v xml:space="preserve">            </v>
      </c>
      <c r="AQ271" t="str">
        <f t="shared" si="231"/>
        <v xml:space="preserve">                      </v>
      </c>
      <c r="AR271" t="str">
        <f t="shared" si="232"/>
        <v xml:space="preserve">["MOUNT"] = "large"; </v>
      </c>
      <c r="AS271" t="str">
        <f t="shared" si="233"/>
        <v>0</v>
      </c>
      <c r="AT271" t="str">
        <f t="shared" si="234"/>
        <v xml:space="preserve">["VXP"] =    0; </v>
      </c>
      <c r="AU271" t="str">
        <f t="shared" si="235"/>
        <v>0</v>
      </c>
      <c r="AV271" t="str">
        <f t="shared" si="236"/>
        <v xml:space="preserve">["LP"] =  0; </v>
      </c>
      <c r="AW271" t="str">
        <f t="shared" si="237"/>
        <v>0</v>
      </c>
      <c r="AX271" t="str">
        <f t="shared" si="238"/>
        <v xml:space="preserve">["REP"] =     0; </v>
      </c>
      <c r="AY271">
        <f>IF(LEN(P271)&gt;0,VLOOKUP(P271,Faction!A$2:B$77,2,FALSE),1)</f>
        <v>1</v>
      </c>
      <c r="AZ271" t="str">
        <f t="shared" si="239"/>
        <v xml:space="preserve">["FACTION"] =  1; </v>
      </c>
      <c r="BA271" t="str">
        <f t="shared" si="240"/>
        <v xml:space="preserve">["TIER"] = 0; </v>
      </c>
      <c r="BB271" t="str">
        <f t="shared" si="241"/>
        <v xml:space="preserve">                     </v>
      </c>
      <c r="BC271" t="str">
        <f t="shared" si="242"/>
        <v xml:space="preserve">                  </v>
      </c>
      <c r="BD271" t="str">
        <f t="shared" si="243"/>
        <v xml:space="preserve">["NAME"] = { ["EN"] = "Rider of Rohan"; }; </v>
      </c>
      <c r="BE271" t="str">
        <f t="shared" si="244"/>
        <v xml:space="preserve">["LORE"] = { ["EN"] = "You have completed your collection of Rohan steeds."; }; </v>
      </c>
      <c r="BF271" t="str">
        <f t="shared" si="245"/>
        <v xml:space="preserve">["SUMMARY"] = { ["EN"] = "Mount 2 different rohan steeds"; }; </v>
      </c>
      <c r="BG271" t="str">
        <f t="shared" si="246"/>
        <v xml:space="preserve">["TITLE"] = { ["EN"] = "Rider of Rohan"; }; </v>
      </c>
      <c r="BH271" t="str">
        <f t="shared" si="247"/>
        <v/>
      </c>
      <c r="BI271" t="str">
        <f t="shared" si="248"/>
        <v/>
      </c>
      <c r="BJ271" t="str">
        <f t="shared" si="217"/>
        <v>};</v>
      </c>
    </row>
    <row r="272" spans="1:62" x14ac:dyDescent="0.25">
      <c r="A272">
        <v>1879363512</v>
      </c>
      <c r="B272">
        <v>365</v>
      </c>
      <c r="C272" t="s">
        <v>1815</v>
      </c>
      <c r="D272" t="s">
        <v>30</v>
      </c>
      <c r="J272" t="s">
        <v>3526</v>
      </c>
      <c r="M272" t="s">
        <v>1815</v>
      </c>
      <c r="Q272" t="s">
        <v>1816</v>
      </c>
      <c r="R272" t="s">
        <v>1817</v>
      </c>
      <c r="S272">
        <v>0</v>
      </c>
      <c r="X272" t="str">
        <f t="shared" si="219"/>
        <v>[271] = {["ID"] = 1879363512; }; -- Rider of Rohan (small)</v>
      </c>
      <c r="Y272" s="1" t="str">
        <f t="shared" si="218"/>
        <v>[271] = {["ID"] = 1879363512; ["SAVE_INDEX"] = 365; ["TYPE"] =  7;                       ["SUBTYPE"] =   0;                                   ["MOUNT"] = "small"; ["VXP"] =    0; ["LP"] =  0; ["REP"] =     0; ["FACTION"] =  1; ["TIER"] = 0;                                        ["NAME"] = { ["EN"] = "Rider of Rohan"; }; ["LORE"] = { ["EN"] = "You have completed your collection of Rohan steeds."; }; ["SUMMARY"] = { ["EN"] = "Mount 2 different rohan steeds"; }; ["TITLE"] = { ["EN"] = "Rider of Rohan"; }; };</v>
      </c>
      <c r="Z272">
        <f t="shared" si="249"/>
        <v>271</v>
      </c>
      <c r="AA272" t="str">
        <f t="shared" si="220"/>
        <v>[271] = {</v>
      </c>
      <c r="AB272" t="str">
        <f t="shared" si="221"/>
        <v xml:space="preserve">["ID"] = 1879363512; </v>
      </c>
      <c r="AC272" t="str">
        <f t="shared" si="222"/>
        <v xml:space="preserve">["ID"] = 1879363512; </v>
      </c>
      <c r="AD272" t="str">
        <f t="shared" si="223"/>
        <v/>
      </c>
      <c r="AE272" t="str">
        <f t="shared" si="224"/>
        <v xml:space="preserve"> (small)</v>
      </c>
      <c r="AF272" s="1" t="str">
        <f t="shared" si="225"/>
        <v xml:space="preserve">["SAVE_INDEX"] = 365; </v>
      </c>
      <c r="AG272">
        <f>VLOOKUP(D272,Type!A$2:B$16,2,FALSE)</f>
        <v>7</v>
      </c>
      <c r="AH272" t="str">
        <f t="shared" si="226"/>
        <v xml:space="preserve">["TYPE"] =  7; </v>
      </c>
      <c r="AI272" t="str">
        <f t="shared" si="227"/>
        <v xml:space="preserve">                      </v>
      </c>
      <c r="AJ272" t="str">
        <f>IF(AND(F272="Class",NOT(ISBLANK(E272))),VLOOKUP(E272,Class!A$1:B$12,2,FALSE),"")</f>
        <v/>
      </c>
      <c r="AK272" t="str">
        <f>IF(AND(F272="Vocation",NOT(ISBLANK(E272))),VLOOKUP(E272,Vocation!A$1:B$8,2,FALSE),"")</f>
        <v/>
      </c>
      <c r="AL272" t="str">
        <f>IF(AND(F272="Race",NOT(ISBLANK(E272))),VLOOKUP(E272,Race!A$1:B$9,2,),"")</f>
        <v/>
      </c>
      <c r="AM272" t="str">
        <f t="shared" si="228"/>
        <v xml:space="preserve">  0</v>
      </c>
      <c r="AN272" t="str">
        <f t="shared" si="229"/>
        <v xml:space="preserve">["SUBTYPE"] =   0; </v>
      </c>
      <c r="AO272" t="str">
        <f>IF(NOT(ISBLANK(G272)),VLOOKUP(G272,Type!D$2:E$6,2,FALSE),"")</f>
        <v/>
      </c>
      <c r="AP272" t="str">
        <f t="shared" si="230"/>
        <v xml:space="preserve">            </v>
      </c>
      <c r="AQ272" t="str">
        <f t="shared" si="231"/>
        <v xml:space="preserve">                      </v>
      </c>
      <c r="AR272" t="str">
        <f t="shared" si="232"/>
        <v xml:space="preserve">["MOUNT"] = "small"; </v>
      </c>
      <c r="AS272" t="str">
        <f t="shared" si="233"/>
        <v>0</v>
      </c>
      <c r="AT272" t="str">
        <f t="shared" si="234"/>
        <v xml:space="preserve">["VXP"] =    0; </v>
      </c>
      <c r="AU272" t="str">
        <f t="shared" si="235"/>
        <v>0</v>
      </c>
      <c r="AV272" t="str">
        <f t="shared" si="236"/>
        <v xml:space="preserve">["LP"] =  0; </v>
      </c>
      <c r="AW272" t="str">
        <f t="shared" si="237"/>
        <v>0</v>
      </c>
      <c r="AX272" t="str">
        <f t="shared" si="238"/>
        <v xml:space="preserve">["REP"] =     0; </v>
      </c>
      <c r="AY272">
        <f>IF(LEN(P272)&gt;0,VLOOKUP(P272,Faction!A$2:B$77,2,FALSE),1)</f>
        <v>1</v>
      </c>
      <c r="AZ272" t="str">
        <f t="shared" si="239"/>
        <v xml:space="preserve">["FACTION"] =  1; </v>
      </c>
      <c r="BA272" t="str">
        <f t="shared" si="240"/>
        <v xml:space="preserve">["TIER"] = 0; </v>
      </c>
      <c r="BB272" t="str">
        <f t="shared" si="241"/>
        <v xml:space="preserve">                     </v>
      </c>
      <c r="BC272" t="str">
        <f t="shared" si="242"/>
        <v xml:space="preserve">                  </v>
      </c>
      <c r="BD272" t="str">
        <f t="shared" si="243"/>
        <v xml:space="preserve">["NAME"] = { ["EN"] = "Rider of Rohan"; }; </v>
      </c>
      <c r="BE272" t="str">
        <f t="shared" si="244"/>
        <v xml:space="preserve">["LORE"] = { ["EN"] = "You have completed your collection of Rohan steeds."; }; </v>
      </c>
      <c r="BF272" t="str">
        <f t="shared" si="245"/>
        <v xml:space="preserve">["SUMMARY"] = { ["EN"] = "Mount 2 different rohan steeds"; }; </v>
      </c>
      <c r="BG272" t="str">
        <f t="shared" si="246"/>
        <v xml:space="preserve">["TITLE"] = { ["EN"] = "Rider of Rohan"; }; </v>
      </c>
      <c r="BH272" t="str">
        <f t="shared" si="247"/>
        <v/>
      </c>
      <c r="BI272" t="str">
        <f t="shared" si="248"/>
        <v/>
      </c>
      <c r="BJ272" t="str">
        <f t="shared" si="217"/>
        <v>};</v>
      </c>
    </row>
    <row r="273" spans="1:62" x14ac:dyDescent="0.25">
      <c r="A273">
        <v>1879361998</v>
      </c>
      <c r="B273">
        <v>205</v>
      </c>
      <c r="C273" t="s">
        <v>1116</v>
      </c>
      <c r="D273" t="s">
        <v>30</v>
      </c>
      <c r="J273" t="s">
        <v>3525</v>
      </c>
      <c r="M273" t="s">
        <v>1116</v>
      </c>
      <c r="Q273" t="s">
        <v>1119</v>
      </c>
      <c r="R273" t="s">
        <v>1118</v>
      </c>
      <c r="S273">
        <v>0</v>
      </c>
      <c r="X273" t="str">
        <f t="shared" si="219"/>
        <v>[272] = {["ID"] = 1879361998; }; -- Rider of the Free Peoples (large)</v>
      </c>
      <c r="Y273" s="1" t="str">
        <f t="shared" si="218"/>
        <v>[272] = {["ID"] = 1879361998; ["SAVE_INDEX"] = 205; ["TYPE"] =  7;                       ["SUBTYPE"] =   0;                                   ["MOUNT"] = "large"; ["VXP"] =    0; ["LP"] =  0; ["REP"] =     0; ["FACTION"] =  1; ["TIER"] = 0;                                        ["NAME"] = { ["EN"] = "Rider of the Free Peoples"; }; ["LORE"] = { ["EN"] = "You have completed your collection of Free Peoples steeds."; }; ["SUMMARY"] = { ["EN"] = "Mount the Eriador and Elf Ambassador's steeds."; }; ["TITLE"] = { ["EN"] = "Rider of the Free Peoples"; }; };</v>
      </c>
      <c r="Z273">
        <f t="shared" si="249"/>
        <v>272</v>
      </c>
      <c r="AA273" t="str">
        <f t="shared" si="220"/>
        <v>[272] = {</v>
      </c>
      <c r="AB273" t="str">
        <f t="shared" si="221"/>
        <v xml:space="preserve">["ID"] = 1879361998; </v>
      </c>
      <c r="AC273" t="str">
        <f t="shared" si="222"/>
        <v xml:space="preserve">["ID"] = 1879361998; </v>
      </c>
      <c r="AD273" t="str">
        <f t="shared" si="223"/>
        <v/>
      </c>
      <c r="AE273" t="str">
        <f t="shared" si="224"/>
        <v xml:space="preserve"> (large)</v>
      </c>
      <c r="AF273" s="1" t="str">
        <f t="shared" si="225"/>
        <v xml:space="preserve">["SAVE_INDEX"] = 205; </v>
      </c>
      <c r="AG273">
        <f>VLOOKUP(D273,Type!A$2:B$16,2,FALSE)</f>
        <v>7</v>
      </c>
      <c r="AH273" t="str">
        <f t="shared" si="226"/>
        <v xml:space="preserve">["TYPE"] =  7; </v>
      </c>
      <c r="AI273" t="str">
        <f t="shared" si="227"/>
        <v xml:space="preserve">                      </v>
      </c>
      <c r="AJ273" t="str">
        <f>IF(AND(F273="Class",NOT(ISBLANK(E273))),VLOOKUP(E273,Class!A$1:B$12,2,FALSE),"")</f>
        <v/>
      </c>
      <c r="AK273" t="str">
        <f>IF(AND(F273="Vocation",NOT(ISBLANK(E273))),VLOOKUP(E273,Vocation!A$1:B$8,2,FALSE),"")</f>
        <v/>
      </c>
      <c r="AL273" t="str">
        <f>IF(AND(F273="Race",NOT(ISBLANK(E273))),VLOOKUP(E273,Race!A$1:B$9,2,),"")</f>
        <v/>
      </c>
      <c r="AM273" t="str">
        <f t="shared" si="228"/>
        <v xml:space="preserve">  0</v>
      </c>
      <c r="AN273" t="str">
        <f t="shared" si="229"/>
        <v xml:space="preserve">["SUBTYPE"] =   0; </v>
      </c>
      <c r="AO273" t="str">
        <f>IF(NOT(ISBLANK(G273)),VLOOKUP(G273,Type!D$2:E$6,2,FALSE),"")</f>
        <v/>
      </c>
      <c r="AP273" t="str">
        <f t="shared" si="230"/>
        <v xml:space="preserve">            </v>
      </c>
      <c r="AQ273" t="str">
        <f t="shared" si="231"/>
        <v xml:space="preserve">                      </v>
      </c>
      <c r="AR273" t="str">
        <f t="shared" si="232"/>
        <v xml:space="preserve">["MOUNT"] = "large"; </v>
      </c>
      <c r="AS273" t="str">
        <f t="shared" si="233"/>
        <v>0</v>
      </c>
      <c r="AT273" t="str">
        <f t="shared" si="234"/>
        <v xml:space="preserve">["VXP"] =    0; </v>
      </c>
      <c r="AU273" t="str">
        <f t="shared" si="235"/>
        <v>0</v>
      </c>
      <c r="AV273" t="str">
        <f t="shared" si="236"/>
        <v xml:space="preserve">["LP"] =  0; </v>
      </c>
      <c r="AW273" t="str">
        <f t="shared" si="237"/>
        <v>0</v>
      </c>
      <c r="AX273" t="str">
        <f t="shared" si="238"/>
        <v xml:space="preserve">["REP"] =     0; </v>
      </c>
      <c r="AY273">
        <f>IF(LEN(P273)&gt;0,VLOOKUP(P273,Faction!A$2:B$77,2,FALSE),1)</f>
        <v>1</v>
      </c>
      <c r="AZ273" t="str">
        <f t="shared" si="239"/>
        <v xml:space="preserve">["FACTION"] =  1; </v>
      </c>
      <c r="BA273" t="str">
        <f t="shared" si="240"/>
        <v xml:space="preserve">["TIER"] = 0; </v>
      </c>
      <c r="BB273" t="str">
        <f t="shared" si="241"/>
        <v xml:space="preserve">                     </v>
      </c>
      <c r="BC273" t="str">
        <f t="shared" si="242"/>
        <v xml:space="preserve">                  </v>
      </c>
      <c r="BD273" t="str">
        <f t="shared" si="243"/>
        <v xml:space="preserve">["NAME"] = { ["EN"] = "Rider of the Free Peoples"; }; </v>
      </c>
      <c r="BE273" t="str">
        <f t="shared" si="244"/>
        <v xml:space="preserve">["LORE"] = { ["EN"] = "You have completed your collection of Free Peoples steeds."; }; </v>
      </c>
      <c r="BF273" t="str">
        <f t="shared" si="245"/>
        <v xml:space="preserve">["SUMMARY"] = { ["EN"] = "Mount the Eriador and Elf Ambassador's steeds."; }; </v>
      </c>
      <c r="BG273" t="str">
        <f t="shared" si="246"/>
        <v xml:space="preserve">["TITLE"] = { ["EN"] = "Rider of the Free Peoples"; }; </v>
      </c>
      <c r="BH273" t="str">
        <f t="shared" si="247"/>
        <v/>
      </c>
      <c r="BI273" t="str">
        <f t="shared" si="248"/>
        <v/>
      </c>
      <c r="BJ273" t="str">
        <f t="shared" si="217"/>
        <v>};</v>
      </c>
    </row>
    <row r="274" spans="1:62" x14ac:dyDescent="0.25">
      <c r="A274">
        <v>1879363506</v>
      </c>
      <c r="B274">
        <v>366</v>
      </c>
      <c r="C274" t="s">
        <v>1116</v>
      </c>
      <c r="D274" t="s">
        <v>30</v>
      </c>
      <c r="J274" t="s">
        <v>3526</v>
      </c>
      <c r="M274" t="s">
        <v>1116</v>
      </c>
      <c r="Q274" t="s">
        <v>1119</v>
      </c>
      <c r="R274" t="s">
        <v>1118</v>
      </c>
      <c r="S274">
        <v>0</v>
      </c>
      <c r="X274" t="str">
        <f t="shared" si="219"/>
        <v>[273] = {["ID"] = 1879363506; }; -- Rider of the Free Peoples (small)</v>
      </c>
      <c r="Y274" s="1" t="str">
        <f t="shared" si="218"/>
        <v>[273] = {["ID"] = 1879363506; ["SAVE_INDEX"] = 366; ["TYPE"] =  7;                       ["SUBTYPE"] =   0;                                   ["MOUNT"] = "small"; ["VXP"] =    0; ["LP"] =  0; ["REP"] =     0; ["FACTION"] =  1; ["TIER"] = 0;                                        ["NAME"] = { ["EN"] = "Rider of the Free Peoples"; }; ["LORE"] = { ["EN"] = "You have completed your collection of Free Peoples steeds."; }; ["SUMMARY"] = { ["EN"] = "Mount the Eriador and Elf Ambassador's steeds."; }; ["TITLE"] = { ["EN"] = "Rider of the Free Peoples"; }; };</v>
      </c>
      <c r="Z274">
        <f t="shared" si="249"/>
        <v>273</v>
      </c>
      <c r="AA274" t="str">
        <f t="shared" si="220"/>
        <v>[273] = {</v>
      </c>
      <c r="AB274" t="str">
        <f t="shared" si="221"/>
        <v xml:space="preserve">["ID"] = 1879363506; </v>
      </c>
      <c r="AC274" t="str">
        <f t="shared" si="222"/>
        <v xml:space="preserve">["ID"] = 1879363506; </v>
      </c>
      <c r="AD274" t="str">
        <f t="shared" si="223"/>
        <v/>
      </c>
      <c r="AE274" t="str">
        <f t="shared" si="224"/>
        <v xml:space="preserve"> (small)</v>
      </c>
      <c r="AF274" s="1" t="str">
        <f t="shared" si="225"/>
        <v xml:space="preserve">["SAVE_INDEX"] = 366; </v>
      </c>
      <c r="AG274">
        <f>VLOOKUP(D274,Type!A$2:B$16,2,FALSE)</f>
        <v>7</v>
      </c>
      <c r="AH274" t="str">
        <f t="shared" si="226"/>
        <v xml:space="preserve">["TYPE"] =  7; </v>
      </c>
      <c r="AI274" t="str">
        <f t="shared" si="227"/>
        <v xml:space="preserve">                      </v>
      </c>
      <c r="AJ274" t="str">
        <f>IF(AND(F274="Class",NOT(ISBLANK(E274))),VLOOKUP(E274,Class!A$1:B$12,2,FALSE),"")</f>
        <v/>
      </c>
      <c r="AK274" t="str">
        <f>IF(AND(F274="Vocation",NOT(ISBLANK(E274))),VLOOKUP(E274,Vocation!A$1:B$8,2,FALSE),"")</f>
        <v/>
      </c>
      <c r="AL274" t="str">
        <f>IF(AND(F274="Race",NOT(ISBLANK(E274))),VLOOKUP(E274,Race!A$1:B$9,2,),"")</f>
        <v/>
      </c>
      <c r="AM274" t="str">
        <f t="shared" si="228"/>
        <v xml:space="preserve">  0</v>
      </c>
      <c r="AN274" t="str">
        <f t="shared" si="229"/>
        <v xml:space="preserve">["SUBTYPE"] =   0; </v>
      </c>
      <c r="AO274" t="str">
        <f>IF(NOT(ISBLANK(G274)),VLOOKUP(G274,Type!D$2:E$6,2,FALSE),"")</f>
        <v/>
      </c>
      <c r="AP274" t="str">
        <f t="shared" si="230"/>
        <v xml:space="preserve">            </v>
      </c>
      <c r="AQ274" t="str">
        <f t="shared" si="231"/>
        <v xml:space="preserve">                      </v>
      </c>
      <c r="AR274" t="str">
        <f t="shared" si="232"/>
        <v xml:space="preserve">["MOUNT"] = "small"; </v>
      </c>
      <c r="AS274" t="str">
        <f t="shared" si="233"/>
        <v>0</v>
      </c>
      <c r="AT274" t="str">
        <f t="shared" si="234"/>
        <v xml:space="preserve">["VXP"] =    0; </v>
      </c>
      <c r="AU274" t="str">
        <f t="shared" si="235"/>
        <v>0</v>
      </c>
      <c r="AV274" t="str">
        <f t="shared" si="236"/>
        <v xml:space="preserve">["LP"] =  0; </v>
      </c>
      <c r="AW274" t="str">
        <f t="shared" si="237"/>
        <v>0</v>
      </c>
      <c r="AX274" t="str">
        <f t="shared" si="238"/>
        <v xml:space="preserve">["REP"] =     0; </v>
      </c>
      <c r="AY274">
        <f>IF(LEN(P274)&gt;0,VLOOKUP(P274,Faction!A$2:B$77,2,FALSE),1)</f>
        <v>1</v>
      </c>
      <c r="AZ274" t="str">
        <f t="shared" si="239"/>
        <v xml:space="preserve">["FACTION"] =  1; </v>
      </c>
      <c r="BA274" t="str">
        <f t="shared" si="240"/>
        <v xml:space="preserve">["TIER"] = 0; </v>
      </c>
      <c r="BB274" t="str">
        <f t="shared" si="241"/>
        <v xml:space="preserve">                     </v>
      </c>
      <c r="BC274" t="str">
        <f t="shared" si="242"/>
        <v xml:space="preserve">                  </v>
      </c>
      <c r="BD274" t="str">
        <f t="shared" si="243"/>
        <v xml:space="preserve">["NAME"] = { ["EN"] = "Rider of the Free Peoples"; }; </v>
      </c>
      <c r="BE274" t="str">
        <f t="shared" si="244"/>
        <v xml:space="preserve">["LORE"] = { ["EN"] = "You have completed your collection of Free Peoples steeds."; }; </v>
      </c>
      <c r="BF274" t="str">
        <f t="shared" si="245"/>
        <v xml:space="preserve">["SUMMARY"] = { ["EN"] = "Mount the Eriador and Elf Ambassador's steeds."; }; </v>
      </c>
      <c r="BG274" t="str">
        <f t="shared" si="246"/>
        <v xml:space="preserve">["TITLE"] = { ["EN"] = "Rider of the Free Peoples"; }; </v>
      </c>
      <c r="BH274" t="str">
        <f t="shared" si="247"/>
        <v/>
      </c>
      <c r="BI274" t="str">
        <f t="shared" si="248"/>
        <v/>
      </c>
      <c r="BJ274" t="str">
        <f t="shared" ref="BJ274:BJ337" si="250">CONCATENATE("};")</f>
        <v>};</v>
      </c>
    </row>
    <row r="275" spans="1:62" x14ac:dyDescent="0.25">
      <c r="A275">
        <v>1879344635</v>
      </c>
      <c r="B275">
        <v>225</v>
      </c>
      <c r="C275" t="s">
        <v>1818</v>
      </c>
      <c r="D275" t="s">
        <v>30</v>
      </c>
      <c r="M275" t="s">
        <v>1819</v>
      </c>
      <c r="Q275" t="s">
        <v>1825</v>
      </c>
      <c r="R275" t="s">
        <v>1824</v>
      </c>
      <c r="S275">
        <v>0</v>
      </c>
      <c r="X275" t="str">
        <f t="shared" si="219"/>
        <v>[274] = {["ID"] = 1879344635; }; -- Shrewd Companions</v>
      </c>
      <c r="Y275" s="1" t="str">
        <f t="shared" si="218"/>
        <v>[274] = {["ID"] = 1879344635; ["SAVE_INDEX"] = 225; ["TYPE"] =  7;                       ["SUBTYPE"] =   0;                                   ["VXP"] =    0; ["LP"] =  0; ["REP"] =     0; ["FACTION"] =  1; ["TIER"] = 0;                                        ["NAME"] = { ["EN"] = "Shrewd Companions"; }; ["LORE"] = { ["EN"] = "You have acquired a quite the collection of shrews."; }; ["SUMMARY"] = { ["EN"] = "Call 4 different shews to yours side"; }; ["TITLE"] = { ["EN"] = "the Merciful Boot"; }; };</v>
      </c>
      <c r="Z275">
        <f t="shared" si="249"/>
        <v>274</v>
      </c>
      <c r="AA275" t="str">
        <f t="shared" si="220"/>
        <v>[274] = {</v>
      </c>
      <c r="AB275" t="str">
        <f t="shared" si="221"/>
        <v xml:space="preserve">["ID"] = 1879344635; </v>
      </c>
      <c r="AC275" t="str">
        <f t="shared" si="222"/>
        <v xml:space="preserve">["ID"] = 1879344635; </v>
      </c>
      <c r="AD275" t="str">
        <f t="shared" si="223"/>
        <v/>
      </c>
      <c r="AE275" t="str">
        <f t="shared" si="224"/>
        <v/>
      </c>
      <c r="AF275" s="1" t="str">
        <f t="shared" si="225"/>
        <v xml:space="preserve">["SAVE_INDEX"] = 225; </v>
      </c>
      <c r="AG275">
        <f>VLOOKUP(D275,Type!A$2:B$16,2,FALSE)</f>
        <v>7</v>
      </c>
      <c r="AH275" t="str">
        <f t="shared" si="226"/>
        <v xml:space="preserve">["TYPE"] =  7; </v>
      </c>
      <c r="AI275" t="str">
        <f t="shared" si="227"/>
        <v xml:space="preserve">                      </v>
      </c>
      <c r="AJ275" t="str">
        <f>IF(AND(F275="Class",NOT(ISBLANK(E275))),VLOOKUP(E275,Class!A$1:B$12,2,FALSE),"")</f>
        <v/>
      </c>
      <c r="AK275" t="str">
        <f>IF(AND(F275="Vocation",NOT(ISBLANK(E275))),VLOOKUP(E275,Vocation!A$1:B$8,2,FALSE),"")</f>
        <v/>
      </c>
      <c r="AL275" t="str">
        <f>IF(AND(F275="Race",NOT(ISBLANK(E275))),VLOOKUP(E275,Race!A$1:B$9,2,),"")</f>
        <v/>
      </c>
      <c r="AM275" t="str">
        <f t="shared" si="228"/>
        <v xml:space="preserve">  0</v>
      </c>
      <c r="AN275" t="str">
        <f t="shared" si="229"/>
        <v xml:space="preserve">["SUBTYPE"] =   0; </v>
      </c>
      <c r="AO275" t="str">
        <f>IF(NOT(ISBLANK(G275)),VLOOKUP(G275,Type!D$2:E$6,2,FALSE),"")</f>
        <v/>
      </c>
      <c r="AP275" t="str">
        <f t="shared" si="230"/>
        <v xml:space="preserve">            </v>
      </c>
      <c r="AQ275" t="str">
        <f t="shared" si="231"/>
        <v xml:space="preserve">                      </v>
      </c>
      <c r="AR275" t="str">
        <f t="shared" si="232"/>
        <v/>
      </c>
      <c r="AS275" t="str">
        <f t="shared" si="233"/>
        <v>0</v>
      </c>
      <c r="AT275" t="str">
        <f t="shared" si="234"/>
        <v xml:space="preserve">["VXP"] =    0; </v>
      </c>
      <c r="AU275" t="str">
        <f t="shared" si="235"/>
        <v>0</v>
      </c>
      <c r="AV275" t="str">
        <f t="shared" si="236"/>
        <v xml:space="preserve">["LP"] =  0; </v>
      </c>
      <c r="AW275" t="str">
        <f t="shared" si="237"/>
        <v>0</v>
      </c>
      <c r="AX275" t="str">
        <f t="shared" si="238"/>
        <v xml:space="preserve">["REP"] =     0; </v>
      </c>
      <c r="AY275">
        <f>IF(LEN(P275)&gt;0,VLOOKUP(P275,Faction!A$2:B$77,2,FALSE),1)</f>
        <v>1</v>
      </c>
      <c r="AZ275" t="str">
        <f t="shared" si="239"/>
        <v xml:space="preserve">["FACTION"] =  1; </v>
      </c>
      <c r="BA275" t="str">
        <f t="shared" si="240"/>
        <v xml:space="preserve">["TIER"] = 0; </v>
      </c>
      <c r="BB275" t="str">
        <f t="shared" si="241"/>
        <v xml:space="preserve">                     </v>
      </c>
      <c r="BC275" t="str">
        <f t="shared" si="242"/>
        <v xml:space="preserve">                  </v>
      </c>
      <c r="BD275" t="str">
        <f t="shared" si="243"/>
        <v xml:space="preserve">["NAME"] = { ["EN"] = "Shrewd Companions"; }; </v>
      </c>
      <c r="BE275" t="str">
        <f t="shared" si="244"/>
        <v xml:space="preserve">["LORE"] = { ["EN"] = "You have acquired a quite the collection of shrews."; }; </v>
      </c>
      <c r="BF275" t="str">
        <f t="shared" si="245"/>
        <v xml:space="preserve">["SUMMARY"] = { ["EN"] = "Call 4 different shews to yours side"; }; </v>
      </c>
      <c r="BG275" t="str">
        <f t="shared" si="246"/>
        <v xml:space="preserve">["TITLE"] = { ["EN"] = "the Merciful Boot"; }; </v>
      </c>
      <c r="BH275" t="str">
        <f t="shared" si="247"/>
        <v/>
      </c>
      <c r="BI275" t="str">
        <f t="shared" si="248"/>
        <v/>
      </c>
      <c r="BJ275" t="str">
        <f t="shared" si="250"/>
        <v>};</v>
      </c>
    </row>
    <row r="276" spans="1:62" x14ac:dyDescent="0.25">
      <c r="A276">
        <v>1879344636</v>
      </c>
      <c r="B276">
        <v>228</v>
      </c>
      <c r="C276" t="s">
        <v>1829</v>
      </c>
      <c r="D276" t="s">
        <v>30</v>
      </c>
      <c r="M276" t="s">
        <v>1830</v>
      </c>
      <c r="Q276" t="s">
        <v>1832</v>
      </c>
      <c r="R276" t="s">
        <v>1831</v>
      </c>
      <c r="S276">
        <v>0</v>
      </c>
      <c r="X276" t="str">
        <f t="shared" si="219"/>
        <v>[275] = {["ID"] = 1879344636; }; -- Swans of West Gondor</v>
      </c>
      <c r="Y276" s="1" t="str">
        <f t="shared" si="218"/>
        <v>[275] = {["ID"] = 1879344636; ["SAVE_INDEX"] = 228; ["TYPE"] =  7;                       ["SUBTYPE"] =   0;                                   ["VXP"] =    0; ["LP"] =  0; ["REP"] =     0; ["FACTION"] =  1; ["TIER"] = 0;                                        ["NAME"] = { ["EN"] = "Swans of West Gondor"; }; ["LORE"] = { ["EN"] = "You have acquired a lovely collection of swans."; }; ["SUMMARY"] = { ["EN"] = "Call 2 different swans to your side"; }; ["TITLE"] = { ["EN"] = "Honourary Swan-knight"; }; };</v>
      </c>
      <c r="Z276">
        <f t="shared" si="249"/>
        <v>275</v>
      </c>
      <c r="AA276" t="str">
        <f t="shared" si="220"/>
        <v>[275] = {</v>
      </c>
      <c r="AB276" t="str">
        <f t="shared" si="221"/>
        <v xml:space="preserve">["ID"] = 1879344636; </v>
      </c>
      <c r="AC276" t="str">
        <f t="shared" si="222"/>
        <v xml:space="preserve">["ID"] = 1879344636; </v>
      </c>
      <c r="AD276" t="str">
        <f t="shared" si="223"/>
        <v/>
      </c>
      <c r="AE276" t="str">
        <f t="shared" si="224"/>
        <v/>
      </c>
      <c r="AF276" s="1" t="str">
        <f t="shared" si="225"/>
        <v xml:space="preserve">["SAVE_INDEX"] = 228; </v>
      </c>
      <c r="AG276">
        <f>VLOOKUP(D276,Type!A$2:B$16,2,FALSE)</f>
        <v>7</v>
      </c>
      <c r="AH276" t="str">
        <f t="shared" si="226"/>
        <v xml:space="preserve">["TYPE"] =  7; </v>
      </c>
      <c r="AI276" t="str">
        <f t="shared" si="227"/>
        <v xml:space="preserve">                      </v>
      </c>
      <c r="AJ276" t="str">
        <f>IF(AND(F276="Class",NOT(ISBLANK(E276))),VLOOKUP(E276,Class!A$1:B$12,2,FALSE),"")</f>
        <v/>
      </c>
      <c r="AK276" t="str">
        <f>IF(AND(F276="Vocation",NOT(ISBLANK(E276))),VLOOKUP(E276,Vocation!A$1:B$8,2,FALSE),"")</f>
        <v/>
      </c>
      <c r="AL276" t="str">
        <f>IF(AND(F276="Race",NOT(ISBLANK(E276))),VLOOKUP(E276,Race!A$1:B$9,2,),"")</f>
        <v/>
      </c>
      <c r="AM276" t="str">
        <f t="shared" si="228"/>
        <v xml:space="preserve">  0</v>
      </c>
      <c r="AN276" t="str">
        <f t="shared" si="229"/>
        <v xml:space="preserve">["SUBTYPE"] =   0; </v>
      </c>
      <c r="AO276" t="str">
        <f>IF(NOT(ISBLANK(G276)),VLOOKUP(G276,Type!D$2:E$6,2,FALSE),"")</f>
        <v/>
      </c>
      <c r="AP276" t="str">
        <f t="shared" si="230"/>
        <v xml:space="preserve">            </v>
      </c>
      <c r="AQ276" t="str">
        <f t="shared" si="231"/>
        <v xml:space="preserve">                      </v>
      </c>
      <c r="AR276" t="str">
        <f t="shared" si="232"/>
        <v/>
      </c>
      <c r="AS276" t="str">
        <f t="shared" si="233"/>
        <v>0</v>
      </c>
      <c r="AT276" t="str">
        <f t="shared" si="234"/>
        <v xml:space="preserve">["VXP"] =    0; </v>
      </c>
      <c r="AU276" t="str">
        <f t="shared" si="235"/>
        <v>0</v>
      </c>
      <c r="AV276" t="str">
        <f t="shared" si="236"/>
        <v xml:space="preserve">["LP"] =  0; </v>
      </c>
      <c r="AW276" t="str">
        <f t="shared" si="237"/>
        <v>0</v>
      </c>
      <c r="AX276" t="str">
        <f t="shared" si="238"/>
        <v xml:space="preserve">["REP"] =     0; </v>
      </c>
      <c r="AY276">
        <f>IF(LEN(P276)&gt;0,VLOOKUP(P276,Faction!A$2:B$77,2,FALSE),1)</f>
        <v>1</v>
      </c>
      <c r="AZ276" t="str">
        <f t="shared" si="239"/>
        <v xml:space="preserve">["FACTION"] =  1; </v>
      </c>
      <c r="BA276" t="str">
        <f t="shared" si="240"/>
        <v xml:space="preserve">["TIER"] = 0; </v>
      </c>
      <c r="BB276" t="str">
        <f t="shared" si="241"/>
        <v xml:space="preserve">                     </v>
      </c>
      <c r="BC276" t="str">
        <f t="shared" si="242"/>
        <v xml:space="preserve">                  </v>
      </c>
      <c r="BD276" t="str">
        <f t="shared" si="243"/>
        <v xml:space="preserve">["NAME"] = { ["EN"] = "Swans of West Gondor"; }; </v>
      </c>
      <c r="BE276" t="str">
        <f t="shared" si="244"/>
        <v xml:space="preserve">["LORE"] = { ["EN"] = "You have acquired a lovely collection of swans."; }; </v>
      </c>
      <c r="BF276" t="str">
        <f t="shared" si="245"/>
        <v xml:space="preserve">["SUMMARY"] = { ["EN"] = "Call 2 different swans to your side"; }; </v>
      </c>
      <c r="BG276" t="str">
        <f t="shared" si="246"/>
        <v xml:space="preserve">["TITLE"] = { ["EN"] = "Honourary Swan-knight"; }; </v>
      </c>
      <c r="BH276" t="str">
        <f t="shared" si="247"/>
        <v/>
      </c>
      <c r="BI276" t="str">
        <f t="shared" si="248"/>
        <v/>
      </c>
      <c r="BJ276" t="str">
        <f t="shared" si="250"/>
        <v>};</v>
      </c>
    </row>
    <row r="277" spans="1:62" x14ac:dyDescent="0.25">
      <c r="A277">
        <v>1879361999</v>
      </c>
      <c r="B277">
        <v>229</v>
      </c>
      <c r="C277" t="s">
        <v>1833</v>
      </c>
      <c r="D277" t="s">
        <v>30</v>
      </c>
      <c r="J277" t="s">
        <v>3525</v>
      </c>
      <c r="M277" t="s">
        <v>1834</v>
      </c>
      <c r="Q277" t="s">
        <v>1835</v>
      </c>
      <c r="R277" t="s">
        <v>2167</v>
      </c>
      <c r="S277">
        <v>0</v>
      </c>
      <c r="X277" t="str">
        <f t="shared" si="219"/>
        <v>[276] = {["ID"] = 1879361999; }; -- The Steeds of Gondor (large)</v>
      </c>
      <c r="Y277" s="1" t="str">
        <f t="shared" si="218"/>
        <v>[276] = {["ID"] = 1879361999; ["SAVE_INDEX"] = 229; ["TYPE"] =  7;                       ["SUBTYPE"] =   0;                                   ["MOUNT"] = "large"; ["VXP"] =    0; ["LP"] =  0; ["REP"] =     0; ["FACTION"] =  1; ["TIER"] = 0;                                        ["NAME"] = { ["EN"] = "The Steeds of Gondor"; }; ["LORE"] = { ["EN"] = "Collect a string of Gondorian steeds."; }; ["SUMMARY"] = { ["EN"] = "Mount 4 different steeds of Gondor"; }; ["TITLE"] = { ["EN"] = "Rider of the White City"; }; };</v>
      </c>
      <c r="Z277">
        <f t="shared" si="249"/>
        <v>276</v>
      </c>
      <c r="AA277" t="str">
        <f t="shared" si="220"/>
        <v>[276] = {</v>
      </c>
      <c r="AB277" t="str">
        <f t="shared" si="221"/>
        <v xml:space="preserve">["ID"] = 1879361999; </v>
      </c>
      <c r="AC277" t="str">
        <f t="shared" si="222"/>
        <v xml:space="preserve">["ID"] = 1879361999; </v>
      </c>
      <c r="AD277" t="str">
        <f t="shared" si="223"/>
        <v/>
      </c>
      <c r="AE277" t="str">
        <f t="shared" si="224"/>
        <v xml:space="preserve"> (large)</v>
      </c>
      <c r="AF277" s="1" t="str">
        <f t="shared" si="225"/>
        <v xml:space="preserve">["SAVE_INDEX"] = 229; </v>
      </c>
      <c r="AG277">
        <f>VLOOKUP(D277,Type!A$2:B$16,2,FALSE)</f>
        <v>7</v>
      </c>
      <c r="AH277" t="str">
        <f t="shared" si="226"/>
        <v xml:space="preserve">["TYPE"] =  7; </v>
      </c>
      <c r="AI277" t="str">
        <f t="shared" si="227"/>
        <v xml:space="preserve">                      </v>
      </c>
      <c r="AJ277" t="str">
        <f>IF(AND(F277="Class",NOT(ISBLANK(E277))),VLOOKUP(E277,Class!A$1:B$12,2,FALSE),"")</f>
        <v/>
      </c>
      <c r="AK277" t="str">
        <f>IF(AND(F277="Vocation",NOT(ISBLANK(E277))),VLOOKUP(E277,Vocation!A$1:B$8,2,FALSE),"")</f>
        <v/>
      </c>
      <c r="AL277" t="str">
        <f>IF(AND(F277="Race",NOT(ISBLANK(E277))),VLOOKUP(E277,Race!A$1:B$9,2,),"")</f>
        <v/>
      </c>
      <c r="AM277" t="str">
        <f t="shared" si="228"/>
        <v xml:space="preserve">  0</v>
      </c>
      <c r="AN277" t="str">
        <f t="shared" si="229"/>
        <v xml:space="preserve">["SUBTYPE"] =   0; </v>
      </c>
      <c r="AO277" t="str">
        <f>IF(NOT(ISBLANK(G277)),VLOOKUP(G277,Type!D$2:E$6,2,FALSE),"")</f>
        <v/>
      </c>
      <c r="AP277" t="str">
        <f t="shared" si="230"/>
        <v xml:space="preserve">            </v>
      </c>
      <c r="AQ277" t="str">
        <f t="shared" si="231"/>
        <v xml:space="preserve">                      </v>
      </c>
      <c r="AR277" t="str">
        <f t="shared" si="232"/>
        <v xml:space="preserve">["MOUNT"] = "large"; </v>
      </c>
      <c r="AS277" t="str">
        <f t="shared" si="233"/>
        <v>0</v>
      </c>
      <c r="AT277" t="str">
        <f t="shared" si="234"/>
        <v xml:space="preserve">["VXP"] =    0; </v>
      </c>
      <c r="AU277" t="str">
        <f t="shared" si="235"/>
        <v>0</v>
      </c>
      <c r="AV277" t="str">
        <f t="shared" si="236"/>
        <v xml:space="preserve">["LP"] =  0; </v>
      </c>
      <c r="AW277" t="str">
        <f t="shared" si="237"/>
        <v>0</v>
      </c>
      <c r="AX277" t="str">
        <f t="shared" si="238"/>
        <v xml:space="preserve">["REP"] =     0; </v>
      </c>
      <c r="AY277">
        <f>IF(LEN(P277)&gt;0,VLOOKUP(P277,Faction!A$2:B$77,2,FALSE),1)</f>
        <v>1</v>
      </c>
      <c r="AZ277" t="str">
        <f t="shared" si="239"/>
        <v xml:space="preserve">["FACTION"] =  1; </v>
      </c>
      <c r="BA277" t="str">
        <f t="shared" si="240"/>
        <v xml:space="preserve">["TIER"] = 0; </v>
      </c>
      <c r="BB277" t="str">
        <f t="shared" si="241"/>
        <v xml:space="preserve">                     </v>
      </c>
      <c r="BC277" t="str">
        <f t="shared" si="242"/>
        <v xml:space="preserve">                  </v>
      </c>
      <c r="BD277" t="str">
        <f t="shared" si="243"/>
        <v xml:space="preserve">["NAME"] = { ["EN"] = "The Steeds of Gondor"; }; </v>
      </c>
      <c r="BE277" t="str">
        <f t="shared" si="244"/>
        <v xml:space="preserve">["LORE"] = { ["EN"] = "Collect a string of Gondorian steeds."; }; </v>
      </c>
      <c r="BF277" t="str">
        <f t="shared" si="245"/>
        <v xml:space="preserve">["SUMMARY"] = { ["EN"] = "Mount 4 different steeds of Gondor"; }; </v>
      </c>
      <c r="BG277" t="str">
        <f t="shared" si="246"/>
        <v xml:space="preserve">["TITLE"] = { ["EN"] = "Rider of the White City"; }; </v>
      </c>
      <c r="BH277" t="str">
        <f t="shared" si="247"/>
        <v/>
      </c>
      <c r="BI277" t="str">
        <f t="shared" si="248"/>
        <v/>
      </c>
      <c r="BJ277" t="str">
        <f t="shared" si="250"/>
        <v>};</v>
      </c>
    </row>
    <row r="278" spans="1:62" x14ac:dyDescent="0.25">
      <c r="A278">
        <v>1879363516</v>
      </c>
      <c r="B278">
        <v>367</v>
      </c>
      <c r="C278" t="s">
        <v>1833</v>
      </c>
      <c r="D278" t="s">
        <v>30</v>
      </c>
      <c r="J278" t="s">
        <v>3526</v>
      </c>
      <c r="M278" t="s">
        <v>1834</v>
      </c>
      <c r="Q278" t="s">
        <v>1835</v>
      </c>
      <c r="R278" t="s">
        <v>2167</v>
      </c>
      <c r="S278">
        <v>0</v>
      </c>
      <c r="X278" t="str">
        <f t="shared" si="219"/>
        <v>[277] = {["ID"] = 1879363516; }; -- The Steeds of Gondor (small)</v>
      </c>
      <c r="Y278" s="1" t="str">
        <f t="shared" si="218"/>
        <v>[277] = {["ID"] = 1879363516; ["SAVE_INDEX"] = 367; ["TYPE"] =  7;                       ["SUBTYPE"] =   0;                                   ["MOUNT"] = "small"; ["VXP"] =    0; ["LP"] =  0; ["REP"] =     0; ["FACTION"] =  1; ["TIER"] = 0;                                        ["NAME"] = { ["EN"] = "The Steeds of Gondor"; }; ["LORE"] = { ["EN"] = "Collect a string of Gondorian steeds."; }; ["SUMMARY"] = { ["EN"] = "Mount 4 different steeds of Gondor"; }; ["TITLE"] = { ["EN"] = "Rider of the White City"; }; };</v>
      </c>
      <c r="Z278">
        <f t="shared" si="249"/>
        <v>277</v>
      </c>
      <c r="AA278" t="str">
        <f t="shared" si="220"/>
        <v>[277] = {</v>
      </c>
      <c r="AB278" t="str">
        <f t="shared" si="221"/>
        <v xml:space="preserve">["ID"] = 1879363516; </v>
      </c>
      <c r="AC278" t="str">
        <f t="shared" si="222"/>
        <v xml:space="preserve">["ID"] = 1879363516; </v>
      </c>
      <c r="AD278" t="str">
        <f t="shared" si="223"/>
        <v/>
      </c>
      <c r="AE278" t="str">
        <f t="shared" si="224"/>
        <v xml:space="preserve"> (small)</v>
      </c>
      <c r="AF278" s="1" t="str">
        <f t="shared" si="225"/>
        <v xml:space="preserve">["SAVE_INDEX"] = 367; </v>
      </c>
      <c r="AG278">
        <f>VLOOKUP(D278,Type!A$2:B$16,2,FALSE)</f>
        <v>7</v>
      </c>
      <c r="AH278" t="str">
        <f t="shared" si="226"/>
        <v xml:space="preserve">["TYPE"] =  7; </v>
      </c>
      <c r="AI278" t="str">
        <f t="shared" si="227"/>
        <v xml:space="preserve">                      </v>
      </c>
      <c r="AJ278" t="str">
        <f>IF(AND(F278="Class",NOT(ISBLANK(E278))),VLOOKUP(E278,Class!A$1:B$12,2,FALSE),"")</f>
        <v/>
      </c>
      <c r="AK278" t="str">
        <f>IF(AND(F278="Vocation",NOT(ISBLANK(E278))),VLOOKUP(E278,Vocation!A$1:B$8,2,FALSE),"")</f>
        <v/>
      </c>
      <c r="AL278" t="str">
        <f>IF(AND(F278="Race",NOT(ISBLANK(E278))),VLOOKUP(E278,Race!A$1:B$9,2,),"")</f>
        <v/>
      </c>
      <c r="AM278" t="str">
        <f t="shared" si="228"/>
        <v xml:space="preserve">  0</v>
      </c>
      <c r="AN278" t="str">
        <f t="shared" si="229"/>
        <v xml:space="preserve">["SUBTYPE"] =   0; </v>
      </c>
      <c r="AO278" t="str">
        <f>IF(NOT(ISBLANK(G278)),VLOOKUP(G278,Type!D$2:E$6,2,FALSE),"")</f>
        <v/>
      </c>
      <c r="AP278" t="str">
        <f t="shared" si="230"/>
        <v xml:space="preserve">            </v>
      </c>
      <c r="AQ278" t="str">
        <f t="shared" si="231"/>
        <v xml:space="preserve">                      </v>
      </c>
      <c r="AR278" t="str">
        <f t="shared" si="232"/>
        <v xml:space="preserve">["MOUNT"] = "small"; </v>
      </c>
      <c r="AS278" t="str">
        <f t="shared" si="233"/>
        <v>0</v>
      </c>
      <c r="AT278" t="str">
        <f t="shared" si="234"/>
        <v xml:space="preserve">["VXP"] =    0; </v>
      </c>
      <c r="AU278" t="str">
        <f t="shared" si="235"/>
        <v>0</v>
      </c>
      <c r="AV278" t="str">
        <f t="shared" si="236"/>
        <v xml:space="preserve">["LP"] =  0; </v>
      </c>
      <c r="AW278" t="str">
        <f t="shared" si="237"/>
        <v>0</v>
      </c>
      <c r="AX278" t="str">
        <f t="shared" si="238"/>
        <v xml:space="preserve">["REP"] =     0; </v>
      </c>
      <c r="AY278">
        <f>IF(LEN(P278)&gt;0,VLOOKUP(P278,Faction!A$2:B$77,2,FALSE),1)</f>
        <v>1</v>
      </c>
      <c r="AZ278" t="str">
        <f t="shared" si="239"/>
        <v xml:space="preserve">["FACTION"] =  1; </v>
      </c>
      <c r="BA278" t="str">
        <f t="shared" si="240"/>
        <v xml:space="preserve">["TIER"] = 0; </v>
      </c>
      <c r="BB278" t="str">
        <f t="shared" si="241"/>
        <v xml:space="preserve">                     </v>
      </c>
      <c r="BC278" t="str">
        <f t="shared" si="242"/>
        <v xml:space="preserve">                  </v>
      </c>
      <c r="BD278" t="str">
        <f t="shared" si="243"/>
        <v xml:space="preserve">["NAME"] = { ["EN"] = "The Steeds of Gondor"; }; </v>
      </c>
      <c r="BE278" t="str">
        <f t="shared" si="244"/>
        <v xml:space="preserve">["LORE"] = { ["EN"] = "Collect a string of Gondorian steeds."; }; </v>
      </c>
      <c r="BF278" t="str">
        <f t="shared" si="245"/>
        <v xml:space="preserve">["SUMMARY"] = { ["EN"] = "Mount 4 different steeds of Gondor"; }; </v>
      </c>
      <c r="BG278" t="str">
        <f t="shared" si="246"/>
        <v xml:space="preserve">["TITLE"] = { ["EN"] = "Rider of the White City"; }; </v>
      </c>
      <c r="BH278" t="str">
        <f t="shared" si="247"/>
        <v/>
      </c>
      <c r="BI278" t="str">
        <f t="shared" si="248"/>
        <v/>
      </c>
      <c r="BJ278" t="str">
        <f t="shared" si="250"/>
        <v>};</v>
      </c>
    </row>
    <row r="279" spans="1:62" x14ac:dyDescent="0.25">
      <c r="C279" s="3" t="s">
        <v>1840</v>
      </c>
      <c r="D279" s="2" t="s">
        <v>812</v>
      </c>
      <c r="S279">
        <v>0</v>
      </c>
      <c r="V279">
        <v>151</v>
      </c>
      <c r="X279" t="str">
        <f t="shared" si="219"/>
        <v>[278] = {["CAT_ID"] = 151; }; -- - Treasure Hunt -</v>
      </c>
      <c r="Y279" s="1" t="str">
        <f t="shared" si="218"/>
        <v>[278] = {                                           ["TYPE"] = 14;                       ["SUBTYPE"] =   0;                                   ["VXP"] =    0; ["LP"] =  0; ["REP"] =     0; ["FACTION"] =  1; ["TIER"] = 0;                                        ["NAME"] = { ["EN"] = "- Treasure Hunt -"; }; };</v>
      </c>
      <c r="Z279">
        <f t="shared" si="249"/>
        <v>278</v>
      </c>
      <c r="AA279" t="str">
        <f t="shared" si="220"/>
        <v>[278] = {</v>
      </c>
      <c r="AB279" t="str">
        <f t="shared" si="221"/>
        <v xml:space="preserve">                     </v>
      </c>
      <c r="AC279" t="str">
        <f t="shared" si="222"/>
        <v/>
      </c>
      <c r="AD279" t="str">
        <f t="shared" si="223"/>
        <v xml:space="preserve">["CAT_ID"] = 151; </v>
      </c>
      <c r="AE279" t="str">
        <f t="shared" si="224"/>
        <v/>
      </c>
      <c r="AF279" s="1" t="str">
        <f t="shared" si="225"/>
        <v xml:space="preserve">                      </v>
      </c>
      <c r="AG279">
        <f>VLOOKUP(D279,Type!A$2:B$16,2,FALSE)</f>
        <v>14</v>
      </c>
      <c r="AH279" t="str">
        <f t="shared" si="226"/>
        <v xml:space="preserve">["TYPE"] = 14; </v>
      </c>
      <c r="AI279" t="str">
        <f t="shared" si="227"/>
        <v xml:space="preserve">                      </v>
      </c>
      <c r="AJ279" t="str">
        <f>IF(AND(F279="Class",NOT(ISBLANK(E279))),VLOOKUP(E279,Class!A$1:B$12,2,FALSE),"")</f>
        <v/>
      </c>
      <c r="AK279" t="str">
        <f>IF(AND(F279="Vocation",NOT(ISBLANK(E279))),VLOOKUP(E279,Vocation!A$1:B$8,2,FALSE),"")</f>
        <v/>
      </c>
      <c r="AL279" t="str">
        <f>IF(AND(F279="Race",NOT(ISBLANK(E279))),VLOOKUP(E279,Race!A$1:B$9,2,),"")</f>
        <v/>
      </c>
      <c r="AM279" t="str">
        <f t="shared" si="228"/>
        <v xml:space="preserve">  0</v>
      </c>
      <c r="AN279" t="str">
        <f t="shared" si="229"/>
        <v xml:space="preserve">["SUBTYPE"] =   0; </v>
      </c>
      <c r="AO279" t="str">
        <f>IF(NOT(ISBLANK(G279)),VLOOKUP(G279,Type!D$2:E$6,2,FALSE),"")</f>
        <v/>
      </c>
      <c r="AP279" t="str">
        <f t="shared" si="230"/>
        <v xml:space="preserve">            </v>
      </c>
      <c r="AQ279" t="str">
        <f t="shared" si="231"/>
        <v xml:space="preserve">                      </v>
      </c>
      <c r="AR279" t="str">
        <f t="shared" si="232"/>
        <v/>
      </c>
      <c r="AS279" t="str">
        <f t="shared" si="233"/>
        <v>0</v>
      </c>
      <c r="AT279" t="str">
        <f t="shared" si="234"/>
        <v xml:space="preserve">["VXP"] =    0; </v>
      </c>
      <c r="AU279" t="str">
        <f t="shared" si="235"/>
        <v>0</v>
      </c>
      <c r="AV279" t="str">
        <f t="shared" si="236"/>
        <v xml:space="preserve">["LP"] =  0; </v>
      </c>
      <c r="AW279" t="str">
        <f t="shared" si="237"/>
        <v>0</v>
      </c>
      <c r="AX279" t="str">
        <f t="shared" si="238"/>
        <v xml:space="preserve">["REP"] =     0; </v>
      </c>
      <c r="AY279">
        <f>IF(LEN(P279)&gt;0,VLOOKUP(P279,Faction!A$2:B$77,2,FALSE),1)</f>
        <v>1</v>
      </c>
      <c r="AZ279" t="str">
        <f t="shared" si="239"/>
        <v xml:space="preserve">["FACTION"] =  1; </v>
      </c>
      <c r="BA279" t="str">
        <f t="shared" si="240"/>
        <v xml:space="preserve">["TIER"] = 0; </v>
      </c>
      <c r="BB279" t="str">
        <f t="shared" si="241"/>
        <v xml:space="preserve">                     </v>
      </c>
      <c r="BC279" t="str">
        <f t="shared" si="242"/>
        <v xml:space="preserve">                  </v>
      </c>
      <c r="BD279" t="str">
        <f t="shared" si="243"/>
        <v xml:space="preserve">["NAME"] = { ["EN"] = "- Treasure Hunt -"; }; </v>
      </c>
      <c r="BE279" t="str">
        <f t="shared" si="244"/>
        <v/>
      </c>
      <c r="BF279" t="str">
        <f t="shared" si="245"/>
        <v/>
      </c>
      <c r="BG279" t="str">
        <f t="shared" si="246"/>
        <v/>
      </c>
      <c r="BH279" t="str">
        <f t="shared" si="247"/>
        <v/>
      </c>
      <c r="BI279" t="str">
        <f t="shared" si="248"/>
        <v/>
      </c>
      <c r="BJ279" t="str">
        <f t="shared" si="250"/>
        <v>};</v>
      </c>
    </row>
    <row r="280" spans="1:62" x14ac:dyDescent="0.25">
      <c r="A280">
        <v>1879210593</v>
      </c>
      <c r="B280">
        <v>96</v>
      </c>
      <c r="C280" t="s">
        <v>823</v>
      </c>
      <c r="D280" t="s">
        <v>24</v>
      </c>
      <c r="E280" t="s">
        <v>888</v>
      </c>
      <c r="M280" t="s">
        <v>823</v>
      </c>
      <c r="Q280" t="s">
        <v>948</v>
      </c>
      <c r="R280" t="s">
        <v>2159</v>
      </c>
      <c r="S280">
        <v>0</v>
      </c>
      <c r="X280" t="str">
        <f t="shared" si="219"/>
        <v>[279] = {["ID"] = 1879210593; }; -- Cave-claw Wrangler (Treasure Hunt)</v>
      </c>
      <c r="Y280" s="1" t="str">
        <f t="shared" si="218"/>
        <v>[279] = {["ID"] = 1879210593; ["SAVE_INDEX"] =  96; ["TYPE"] = 12;                       ["SUBTYPE"] =   0;                                   ["VXP"] =    0; ["LP"] =  0; ["REP"] =     0; ["FACTION"] =  1; ["TIER"] = 0;                                        ["NAME"] = { ["EN"] = "Cave-claw Wrangler"; }; ["LORE"] = { ["EN"] = "Cave-claws have long assisted miners in discovering the greatest of treasures. This deed can only be advanced with Domesticated Cave-claws."; }; ["SUMMARY"] = { ["EN"] = "Hug 6 different tamed cave-claws"; }; ["TITLE"] = { ["EN"] = "Cave-claw Wrangler"; }; };</v>
      </c>
      <c r="Z280">
        <f t="shared" si="249"/>
        <v>279</v>
      </c>
      <c r="AA280" t="str">
        <f t="shared" si="220"/>
        <v>[279] = {</v>
      </c>
      <c r="AB280" t="str">
        <f t="shared" si="221"/>
        <v xml:space="preserve">["ID"] = 1879210593; </v>
      </c>
      <c r="AC280" t="str">
        <f t="shared" si="222"/>
        <v xml:space="preserve">["ID"] = 1879210593; </v>
      </c>
      <c r="AD280" t="str">
        <f t="shared" si="223"/>
        <v/>
      </c>
      <c r="AE280" t="str">
        <f t="shared" si="224"/>
        <v xml:space="preserve"> (Treasure Hunt)</v>
      </c>
      <c r="AF280" s="1" t="str">
        <f t="shared" si="225"/>
        <v xml:space="preserve">["SAVE_INDEX"] =  96; </v>
      </c>
      <c r="AG280">
        <f>VLOOKUP(D280,Type!A$2:B$16,2,FALSE)</f>
        <v>12</v>
      </c>
      <c r="AH280" t="str">
        <f t="shared" si="226"/>
        <v xml:space="preserve">["TYPE"] = 12; </v>
      </c>
      <c r="AI280" t="str">
        <f t="shared" si="227"/>
        <v xml:space="preserve">                      </v>
      </c>
      <c r="AJ280" t="str">
        <f>IF(AND(F280="Class",NOT(ISBLANK(E280))),VLOOKUP(E280,Class!A$1:B$12,2,FALSE),"")</f>
        <v/>
      </c>
      <c r="AK280" t="str">
        <f>IF(AND(F280="Vocation",NOT(ISBLANK(E280))),VLOOKUP(E280,Vocation!A$1:B$8,2,FALSE),"")</f>
        <v/>
      </c>
      <c r="AL280" t="str">
        <f>IF(AND(F280="Race",NOT(ISBLANK(E280))),VLOOKUP(E280,Race!A$1:B$9,2,),"")</f>
        <v/>
      </c>
      <c r="AM280" t="str">
        <f t="shared" si="228"/>
        <v xml:space="preserve">  0</v>
      </c>
      <c r="AN280" t="str">
        <f t="shared" si="229"/>
        <v xml:space="preserve">["SUBTYPE"] =   0; </v>
      </c>
      <c r="AO280" t="str">
        <f>IF(NOT(ISBLANK(G280)),VLOOKUP(G280,Type!D$2:E$6,2,FALSE),"")</f>
        <v/>
      </c>
      <c r="AP280" t="str">
        <f t="shared" si="230"/>
        <v xml:space="preserve">            </v>
      </c>
      <c r="AQ280" t="str">
        <f t="shared" si="231"/>
        <v xml:space="preserve">                      </v>
      </c>
      <c r="AR280" t="str">
        <f t="shared" si="232"/>
        <v/>
      </c>
      <c r="AS280" t="str">
        <f t="shared" si="233"/>
        <v>0</v>
      </c>
      <c r="AT280" t="str">
        <f t="shared" si="234"/>
        <v xml:space="preserve">["VXP"] =    0; </v>
      </c>
      <c r="AU280" t="str">
        <f t="shared" si="235"/>
        <v>0</v>
      </c>
      <c r="AV280" t="str">
        <f t="shared" si="236"/>
        <v xml:space="preserve">["LP"] =  0; </v>
      </c>
      <c r="AW280" t="str">
        <f t="shared" si="237"/>
        <v>0</v>
      </c>
      <c r="AX280" t="str">
        <f t="shared" si="238"/>
        <v xml:space="preserve">["REP"] =     0; </v>
      </c>
      <c r="AY280">
        <f>IF(LEN(P280)&gt;0,VLOOKUP(P280,Faction!A$2:B$77,2,FALSE),1)</f>
        <v>1</v>
      </c>
      <c r="AZ280" t="str">
        <f t="shared" si="239"/>
        <v xml:space="preserve">["FACTION"] =  1; </v>
      </c>
      <c r="BA280" t="str">
        <f t="shared" si="240"/>
        <v xml:space="preserve">["TIER"] = 0; </v>
      </c>
      <c r="BB280" t="str">
        <f t="shared" si="241"/>
        <v xml:space="preserve">                     </v>
      </c>
      <c r="BC280" t="str">
        <f t="shared" si="242"/>
        <v xml:space="preserve">                  </v>
      </c>
      <c r="BD280" t="str">
        <f t="shared" si="243"/>
        <v xml:space="preserve">["NAME"] = { ["EN"] = "Cave-claw Wrangler"; }; </v>
      </c>
      <c r="BE280" t="str">
        <f t="shared" si="244"/>
        <v xml:space="preserve">["LORE"] = { ["EN"] = "Cave-claws have long assisted miners in discovering the greatest of treasures. This deed can only be advanced with Domesticated Cave-claws."; }; </v>
      </c>
      <c r="BF280" t="str">
        <f t="shared" si="245"/>
        <v xml:space="preserve">["SUMMARY"] = { ["EN"] = "Hug 6 different tamed cave-claws"; }; </v>
      </c>
      <c r="BG280" t="str">
        <f t="shared" si="246"/>
        <v xml:space="preserve">["TITLE"] = { ["EN"] = "Cave-claw Wrangler"; }; </v>
      </c>
      <c r="BH280" t="str">
        <f t="shared" si="247"/>
        <v/>
      </c>
      <c r="BI280" t="str">
        <f t="shared" si="248"/>
        <v/>
      </c>
      <c r="BJ280" t="str">
        <f t="shared" si="250"/>
        <v>};</v>
      </c>
    </row>
    <row r="281" spans="1:62" x14ac:dyDescent="0.25">
      <c r="A281">
        <v>1879344634</v>
      </c>
      <c r="B281">
        <v>97</v>
      </c>
      <c r="C281" t="s">
        <v>893</v>
      </c>
      <c r="D281" t="s">
        <v>30</v>
      </c>
      <c r="E281" t="s">
        <v>888</v>
      </c>
      <c r="M281" t="s">
        <v>3522</v>
      </c>
      <c r="Q281" t="s">
        <v>947</v>
      </c>
      <c r="R281" t="s">
        <v>895</v>
      </c>
      <c r="S281">
        <v>0</v>
      </c>
      <c r="X281" t="str">
        <f t="shared" si="219"/>
        <v>[280] = {["ID"] = 1879344634; }; -- Treasure Hunters (Treasure Hunt)</v>
      </c>
      <c r="Y281" s="1" t="str">
        <f t="shared" si="218"/>
        <v>[280] = {["ID"] = 1879344634; ["SAVE_INDEX"] =  97; ["TYPE"] =  7;                       ["SUBTYPE"] =   0;                                   ["VXP"] =    0; ["LP"] =  0; ["REP"] =     0; ["FACTION"] =  1; ["TIER"] = 0;                                        ["NAME"] = { ["EN"] = "Treasure Hunters"; }; ["LORE"] = { ["EN"] = "You have acquired quite a collection of cave-claws."; }; ["SUMMARY"] = { ["EN"] = "Summon 6 different tamed cave-claws"; }; ["TITLE"] = { ["EN"] = "Foreman / Forewoman"; }; };</v>
      </c>
      <c r="Z281">
        <f t="shared" si="249"/>
        <v>280</v>
      </c>
      <c r="AA281" t="str">
        <f t="shared" si="220"/>
        <v>[280] = {</v>
      </c>
      <c r="AB281" t="str">
        <f t="shared" si="221"/>
        <v xml:space="preserve">["ID"] = 1879344634; </v>
      </c>
      <c r="AC281" t="str">
        <f t="shared" si="222"/>
        <v xml:space="preserve">["ID"] = 1879344634; </v>
      </c>
      <c r="AD281" t="str">
        <f t="shared" si="223"/>
        <v/>
      </c>
      <c r="AE281" t="str">
        <f t="shared" si="224"/>
        <v xml:space="preserve"> (Treasure Hunt)</v>
      </c>
      <c r="AF281" s="1" t="str">
        <f t="shared" si="225"/>
        <v xml:space="preserve">["SAVE_INDEX"] =  97; </v>
      </c>
      <c r="AG281">
        <f>VLOOKUP(D281,Type!A$2:B$16,2,FALSE)</f>
        <v>7</v>
      </c>
      <c r="AH281" t="str">
        <f t="shared" si="226"/>
        <v xml:space="preserve">["TYPE"] =  7; </v>
      </c>
      <c r="AI281" t="str">
        <f t="shared" si="227"/>
        <v xml:space="preserve">                      </v>
      </c>
      <c r="AJ281" t="str">
        <f>IF(AND(F281="Class",NOT(ISBLANK(E281))),VLOOKUP(E281,Class!A$1:B$12,2,FALSE),"")</f>
        <v/>
      </c>
      <c r="AK281" t="str">
        <f>IF(AND(F281="Vocation",NOT(ISBLANK(E281))),VLOOKUP(E281,Vocation!A$1:B$8,2,FALSE),"")</f>
        <v/>
      </c>
      <c r="AL281" t="str">
        <f>IF(AND(F281="Race",NOT(ISBLANK(E281))),VLOOKUP(E281,Race!A$1:B$9,2,),"")</f>
        <v/>
      </c>
      <c r="AM281" t="str">
        <f t="shared" si="228"/>
        <v xml:space="preserve">  0</v>
      </c>
      <c r="AN281" t="str">
        <f t="shared" si="229"/>
        <v xml:space="preserve">["SUBTYPE"] =   0; </v>
      </c>
      <c r="AO281" t="str">
        <f>IF(NOT(ISBLANK(G281)),VLOOKUP(G281,Type!D$2:E$6,2,FALSE),"")</f>
        <v/>
      </c>
      <c r="AP281" t="str">
        <f t="shared" si="230"/>
        <v xml:space="preserve">            </v>
      </c>
      <c r="AQ281" t="str">
        <f t="shared" si="231"/>
        <v xml:space="preserve">                      </v>
      </c>
      <c r="AR281" t="str">
        <f t="shared" si="232"/>
        <v/>
      </c>
      <c r="AS281" t="str">
        <f t="shared" si="233"/>
        <v>0</v>
      </c>
      <c r="AT281" t="str">
        <f t="shared" si="234"/>
        <v xml:space="preserve">["VXP"] =    0; </v>
      </c>
      <c r="AU281" t="str">
        <f t="shared" si="235"/>
        <v>0</v>
      </c>
      <c r="AV281" t="str">
        <f t="shared" si="236"/>
        <v xml:space="preserve">["LP"] =  0; </v>
      </c>
      <c r="AW281" t="str">
        <f t="shared" si="237"/>
        <v>0</v>
      </c>
      <c r="AX281" t="str">
        <f t="shared" si="238"/>
        <v xml:space="preserve">["REP"] =     0; </v>
      </c>
      <c r="AY281">
        <f>IF(LEN(P281)&gt;0,VLOOKUP(P281,Faction!A$2:B$77,2,FALSE),1)</f>
        <v>1</v>
      </c>
      <c r="AZ281" t="str">
        <f t="shared" si="239"/>
        <v xml:space="preserve">["FACTION"] =  1; </v>
      </c>
      <c r="BA281" t="str">
        <f t="shared" si="240"/>
        <v xml:space="preserve">["TIER"] = 0; </v>
      </c>
      <c r="BB281" t="str">
        <f t="shared" si="241"/>
        <v xml:space="preserve">                     </v>
      </c>
      <c r="BC281" t="str">
        <f t="shared" si="242"/>
        <v xml:space="preserve">                  </v>
      </c>
      <c r="BD281" t="str">
        <f t="shared" si="243"/>
        <v xml:space="preserve">["NAME"] = { ["EN"] = "Treasure Hunters"; }; </v>
      </c>
      <c r="BE281" t="str">
        <f t="shared" si="244"/>
        <v xml:space="preserve">["LORE"] = { ["EN"] = "You have acquired quite a collection of cave-claws."; }; </v>
      </c>
      <c r="BF281" t="str">
        <f t="shared" si="245"/>
        <v xml:space="preserve">["SUMMARY"] = { ["EN"] = "Summon 6 different tamed cave-claws"; }; </v>
      </c>
      <c r="BG281" t="str">
        <f t="shared" si="246"/>
        <v xml:space="preserve">["TITLE"] = { ["EN"] = "Foreman / Forewoman"; }; </v>
      </c>
      <c r="BH281" t="str">
        <f t="shared" si="247"/>
        <v/>
      </c>
      <c r="BI281" t="str">
        <f t="shared" si="248"/>
        <v/>
      </c>
      <c r="BJ281" t="str">
        <f t="shared" si="250"/>
        <v>};</v>
      </c>
    </row>
    <row r="282" spans="1:62" x14ac:dyDescent="0.25">
      <c r="A282">
        <v>1879361995</v>
      </c>
      <c r="B282">
        <v>98</v>
      </c>
      <c r="C282" t="s">
        <v>894</v>
      </c>
      <c r="D282" t="s">
        <v>30</v>
      </c>
      <c r="E282" t="s">
        <v>888</v>
      </c>
      <c r="J282" t="s">
        <v>3525</v>
      </c>
      <c r="M282" t="s">
        <v>949</v>
      </c>
      <c r="Q282" t="s">
        <v>950</v>
      </c>
      <c r="R282" t="s">
        <v>896</v>
      </c>
      <c r="S282">
        <v>0</v>
      </c>
      <c r="X282" t="str">
        <f t="shared" si="219"/>
        <v>[281] = {["ID"] = 1879361995; }; -- Treasure Mounts (Treasure Hunt)</v>
      </c>
      <c r="Y282" s="1" t="str">
        <f t="shared" si="218"/>
        <v>[281] = {["ID"] = 1879361995; ["SAVE_INDEX"] =  98; ["TYPE"] =  7;                       ["SUBTYPE"] =   0;                                   ["MOUNT"] = "large"; ["VXP"] =    0; ["LP"] =  0; ["REP"] =     0; ["FACTION"] =  1; ["TIER"] = 0;                                        ["NAME"] = { ["EN"] = "Treasure Mounts"; }; ["LORE"] = { ["EN"] = "You have completed your collection of treasure mounts."; }; ["SUMMARY"] = { ["EN"] = "Mount 3 treasure mounts"; }; ["TITLE"] = { ["EN"] = "Wandering Vault-keeper"; }; };</v>
      </c>
      <c r="Z282">
        <f t="shared" si="249"/>
        <v>281</v>
      </c>
      <c r="AA282" t="str">
        <f t="shared" si="220"/>
        <v>[281] = {</v>
      </c>
      <c r="AB282" t="str">
        <f t="shared" si="221"/>
        <v xml:space="preserve">["ID"] = 1879361995; </v>
      </c>
      <c r="AC282" t="str">
        <f t="shared" si="222"/>
        <v xml:space="preserve">["ID"] = 1879361995; </v>
      </c>
      <c r="AD282" t="str">
        <f t="shared" si="223"/>
        <v/>
      </c>
      <c r="AE282" t="str">
        <f t="shared" si="224"/>
        <v xml:space="preserve"> (Treasure Hunt)</v>
      </c>
      <c r="AF282" s="1" t="str">
        <f t="shared" si="225"/>
        <v xml:space="preserve">["SAVE_INDEX"] =  98; </v>
      </c>
      <c r="AG282">
        <f>VLOOKUP(D282,Type!A$2:B$16,2,FALSE)</f>
        <v>7</v>
      </c>
      <c r="AH282" t="str">
        <f t="shared" si="226"/>
        <v xml:space="preserve">["TYPE"] =  7; </v>
      </c>
      <c r="AI282" t="str">
        <f t="shared" si="227"/>
        <v xml:space="preserve">                      </v>
      </c>
      <c r="AJ282" t="str">
        <f>IF(AND(F282="Class",NOT(ISBLANK(E282))),VLOOKUP(E282,Class!A$1:B$12,2,FALSE),"")</f>
        <v/>
      </c>
      <c r="AK282" t="str">
        <f>IF(AND(F282="Vocation",NOT(ISBLANK(E282))),VLOOKUP(E282,Vocation!A$1:B$8,2,FALSE),"")</f>
        <v/>
      </c>
      <c r="AL282" t="str">
        <f>IF(AND(F282="Race",NOT(ISBLANK(E282))),VLOOKUP(E282,Race!A$1:B$9,2,),"")</f>
        <v/>
      </c>
      <c r="AM282" t="str">
        <f t="shared" si="228"/>
        <v xml:space="preserve">  0</v>
      </c>
      <c r="AN282" t="str">
        <f t="shared" si="229"/>
        <v xml:space="preserve">["SUBTYPE"] =   0; </v>
      </c>
      <c r="AO282" t="str">
        <f>IF(NOT(ISBLANK(G282)),VLOOKUP(G282,Type!D$2:E$6,2,FALSE),"")</f>
        <v/>
      </c>
      <c r="AP282" t="str">
        <f t="shared" si="230"/>
        <v xml:space="preserve">            </v>
      </c>
      <c r="AQ282" t="str">
        <f t="shared" si="231"/>
        <v xml:space="preserve">                      </v>
      </c>
      <c r="AR282" t="str">
        <f t="shared" si="232"/>
        <v xml:space="preserve">["MOUNT"] = "large"; </v>
      </c>
      <c r="AS282" t="str">
        <f t="shared" si="233"/>
        <v>0</v>
      </c>
      <c r="AT282" t="str">
        <f t="shared" si="234"/>
        <v xml:space="preserve">["VXP"] =    0; </v>
      </c>
      <c r="AU282" t="str">
        <f t="shared" si="235"/>
        <v>0</v>
      </c>
      <c r="AV282" t="str">
        <f t="shared" si="236"/>
        <v xml:space="preserve">["LP"] =  0; </v>
      </c>
      <c r="AW282" t="str">
        <f t="shared" si="237"/>
        <v>0</v>
      </c>
      <c r="AX282" t="str">
        <f t="shared" si="238"/>
        <v xml:space="preserve">["REP"] =     0; </v>
      </c>
      <c r="AY282">
        <f>IF(LEN(P282)&gt;0,VLOOKUP(P282,Faction!A$2:B$77,2,FALSE),1)</f>
        <v>1</v>
      </c>
      <c r="AZ282" t="str">
        <f t="shared" si="239"/>
        <v xml:space="preserve">["FACTION"] =  1; </v>
      </c>
      <c r="BA282" t="str">
        <f t="shared" si="240"/>
        <v xml:space="preserve">["TIER"] = 0; </v>
      </c>
      <c r="BB282" t="str">
        <f t="shared" si="241"/>
        <v xml:space="preserve">                     </v>
      </c>
      <c r="BC282" t="str">
        <f t="shared" si="242"/>
        <v xml:space="preserve">                  </v>
      </c>
      <c r="BD282" t="str">
        <f t="shared" si="243"/>
        <v xml:space="preserve">["NAME"] = { ["EN"] = "Treasure Mounts"; }; </v>
      </c>
      <c r="BE282" t="str">
        <f t="shared" si="244"/>
        <v xml:space="preserve">["LORE"] = { ["EN"] = "You have completed your collection of treasure mounts."; }; </v>
      </c>
      <c r="BF282" t="str">
        <f t="shared" si="245"/>
        <v xml:space="preserve">["SUMMARY"] = { ["EN"] = "Mount 3 treasure mounts"; }; </v>
      </c>
      <c r="BG282" t="str">
        <f t="shared" si="246"/>
        <v xml:space="preserve">["TITLE"] = { ["EN"] = "Wandering Vault-keeper"; }; </v>
      </c>
      <c r="BH282" t="str">
        <f t="shared" si="247"/>
        <v/>
      </c>
      <c r="BI282" t="str">
        <f t="shared" si="248"/>
        <v/>
      </c>
      <c r="BJ282" t="str">
        <f t="shared" si="250"/>
        <v>};</v>
      </c>
    </row>
    <row r="283" spans="1:62" x14ac:dyDescent="0.25">
      <c r="A283">
        <v>1879363510</v>
      </c>
      <c r="B283">
        <v>368</v>
      </c>
      <c r="C283" t="s">
        <v>894</v>
      </c>
      <c r="D283" t="s">
        <v>30</v>
      </c>
      <c r="E283" t="s">
        <v>888</v>
      </c>
      <c r="J283" t="s">
        <v>3526</v>
      </c>
      <c r="M283" t="s">
        <v>949</v>
      </c>
      <c r="Q283" t="s">
        <v>950</v>
      </c>
      <c r="R283" t="s">
        <v>896</v>
      </c>
      <c r="S283">
        <v>0</v>
      </c>
      <c r="X283" t="str">
        <f t="shared" si="219"/>
        <v>[282] = {["ID"] = 1879363510; }; -- Treasure Mounts (Treasure Hunt)</v>
      </c>
      <c r="Y283" s="1" t="str">
        <f t="shared" si="218"/>
        <v>[282] = {["ID"] = 1879363510; ["SAVE_INDEX"] = 368; ["TYPE"] =  7;                       ["SUBTYPE"] =   0;                                   ["MOUNT"] = "small"; ["VXP"] =    0; ["LP"] =  0; ["REP"] =     0; ["FACTION"] =  1; ["TIER"] = 0;                                        ["NAME"] = { ["EN"] = "Treasure Mounts"; }; ["LORE"] = { ["EN"] = "You have completed your collection of treasure mounts."; }; ["SUMMARY"] = { ["EN"] = "Mount 3 treasure mounts"; }; ["TITLE"] = { ["EN"] = "Wandering Vault-keeper"; }; };</v>
      </c>
      <c r="Z283">
        <f t="shared" si="249"/>
        <v>282</v>
      </c>
      <c r="AA283" t="str">
        <f t="shared" si="220"/>
        <v>[282] = {</v>
      </c>
      <c r="AB283" t="str">
        <f t="shared" si="221"/>
        <v xml:space="preserve">["ID"] = 1879363510; </v>
      </c>
      <c r="AC283" t="str">
        <f t="shared" si="222"/>
        <v xml:space="preserve">["ID"] = 1879363510; </v>
      </c>
      <c r="AD283" t="str">
        <f t="shared" si="223"/>
        <v/>
      </c>
      <c r="AE283" t="str">
        <f t="shared" si="224"/>
        <v xml:space="preserve"> (Treasure Hunt)</v>
      </c>
      <c r="AF283" s="1" t="str">
        <f t="shared" si="225"/>
        <v xml:space="preserve">["SAVE_INDEX"] = 368; </v>
      </c>
      <c r="AG283">
        <f>VLOOKUP(D283,Type!A$2:B$16,2,FALSE)</f>
        <v>7</v>
      </c>
      <c r="AH283" t="str">
        <f t="shared" si="226"/>
        <v xml:space="preserve">["TYPE"] =  7; </v>
      </c>
      <c r="AI283" t="str">
        <f t="shared" si="227"/>
        <v xml:space="preserve">                      </v>
      </c>
      <c r="AJ283" t="str">
        <f>IF(AND(F283="Class",NOT(ISBLANK(E283))),VLOOKUP(E283,Class!A$1:B$12,2,FALSE),"")</f>
        <v/>
      </c>
      <c r="AK283" t="str">
        <f>IF(AND(F283="Vocation",NOT(ISBLANK(E283))),VLOOKUP(E283,Vocation!A$1:B$8,2,FALSE),"")</f>
        <v/>
      </c>
      <c r="AL283" t="str">
        <f>IF(AND(F283="Race",NOT(ISBLANK(E283))),VLOOKUP(E283,Race!A$1:B$9,2,),"")</f>
        <v/>
      </c>
      <c r="AM283" t="str">
        <f t="shared" si="228"/>
        <v xml:space="preserve">  0</v>
      </c>
      <c r="AN283" t="str">
        <f t="shared" si="229"/>
        <v xml:space="preserve">["SUBTYPE"] =   0; </v>
      </c>
      <c r="AO283" t="str">
        <f>IF(NOT(ISBLANK(G283)),VLOOKUP(G283,Type!D$2:E$6,2,FALSE),"")</f>
        <v/>
      </c>
      <c r="AP283" t="str">
        <f t="shared" si="230"/>
        <v xml:space="preserve">            </v>
      </c>
      <c r="AQ283" t="str">
        <f t="shared" si="231"/>
        <v xml:space="preserve">                      </v>
      </c>
      <c r="AR283" t="str">
        <f t="shared" si="232"/>
        <v xml:space="preserve">["MOUNT"] = "small"; </v>
      </c>
      <c r="AS283" t="str">
        <f t="shared" si="233"/>
        <v>0</v>
      </c>
      <c r="AT283" t="str">
        <f t="shared" si="234"/>
        <v xml:space="preserve">["VXP"] =    0; </v>
      </c>
      <c r="AU283" t="str">
        <f t="shared" si="235"/>
        <v>0</v>
      </c>
      <c r="AV283" t="str">
        <f t="shared" si="236"/>
        <v xml:space="preserve">["LP"] =  0; </v>
      </c>
      <c r="AW283" t="str">
        <f t="shared" si="237"/>
        <v>0</v>
      </c>
      <c r="AX283" t="str">
        <f t="shared" si="238"/>
        <v xml:space="preserve">["REP"] =     0; </v>
      </c>
      <c r="AY283">
        <f>IF(LEN(P283)&gt;0,VLOOKUP(P283,Faction!A$2:B$77,2,FALSE),1)</f>
        <v>1</v>
      </c>
      <c r="AZ283" t="str">
        <f t="shared" si="239"/>
        <v xml:space="preserve">["FACTION"] =  1; </v>
      </c>
      <c r="BA283" t="str">
        <f t="shared" si="240"/>
        <v xml:space="preserve">["TIER"] = 0; </v>
      </c>
      <c r="BB283" t="str">
        <f t="shared" si="241"/>
        <v xml:space="preserve">                     </v>
      </c>
      <c r="BC283" t="str">
        <f t="shared" si="242"/>
        <v xml:space="preserve">                  </v>
      </c>
      <c r="BD283" t="str">
        <f t="shared" si="243"/>
        <v xml:space="preserve">["NAME"] = { ["EN"] = "Treasure Mounts"; }; </v>
      </c>
      <c r="BE283" t="str">
        <f t="shared" si="244"/>
        <v xml:space="preserve">["LORE"] = { ["EN"] = "You have completed your collection of treasure mounts."; }; </v>
      </c>
      <c r="BF283" t="str">
        <f t="shared" si="245"/>
        <v xml:space="preserve">["SUMMARY"] = { ["EN"] = "Mount 3 treasure mounts"; }; </v>
      </c>
      <c r="BG283" t="str">
        <f t="shared" si="246"/>
        <v xml:space="preserve">["TITLE"] = { ["EN"] = "Wandering Vault-keeper"; }; </v>
      </c>
      <c r="BH283" t="str">
        <f t="shared" si="247"/>
        <v/>
      </c>
      <c r="BI283" t="str">
        <f t="shared" si="248"/>
        <v/>
      </c>
      <c r="BJ283" t="str">
        <f t="shared" si="250"/>
        <v>};</v>
      </c>
    </row>
    <row r="284" spans="1:62" x14ac:dyDescent="0.25">
      <c r="C284" s="2" t="s">
        <v>2664</v>
      </c>
      <c r="D284" s="2" t="s">
        <v>812</v>
      </c>
      <c r="I284" t="s">
        <v>2656</v>
      </c>
      <c r="V284">
        <v>152</v>
      </c>
      <c r="X284" t="str">
        <f t="shared" si="219"/>
        <v>[283] = {["CAT_ID"] = 152; }; -- Legendary Server Deeds</v>
      </c>
      <c r="Y284" s="1" t="str">
        <f t="shared" si="218"/>
        <v>[283] = {                                           ["TYPE"] = 14;                       ["SUBTYPE"] =   0;             ["LEGENDARY"] = true; ["VXP"] =    0; ["LP"] =  0; ["REP"] =     0; ["FACTION"] =  1; ["TIER"] = 0;                                        ["NAME"] = { ["EN"] = "Legendary Server Deeds"; }; };</v>
      </c>
      <c r="Z284">
        <f t="shared" si="249"/>
        <v>283</v>
      </c>
      <c r="AA284" t="str">
        <f t="shared" si="220"/>
        <v>[283] = {</v>
      </c>
      <c r="AB284" t="str">
        <f t="shared" si="221"/>
        <v xml:space="preserve">                     </v>
      </c>
      <c r="AC284" t="str">
        <f t="shared" si="222"/>
        <v/>
      </c>
      <c r="AD284" t="str">
        <f t="shared" si="223"/>
        <v xml:space="preserve">["CAT_ID"] = 152; </v>
      </c>
      <c r="AE284" t="str">
        <f t="shared" si="224"/>
        <v/>
      </c>
      <c r="AF284" s="1" t="str">
        <f t="shared" si="225"/>
        <v xml:space="preserve">                      </v>
      </c>
      <c r="AG284">
        <f>VLOOKUP(D284,Type!A$2:B$16,2,FALSE)</f>
        <v>14</v>
      </c>
      <c r="AH284" t="str">
        <f t="shared" si="226"/>
        <v xml:space="preserve">["TYPE"] = 14; </v>
      </c>
      <c r="AI284" t="str">
        <f t="shared" si="227"/>
        <v xml:space="preserve">                      </v>
      </c>
      <c r="AJ284" t="str">
        <f>IF(AND(F284="Class",NOT(ISBLANK(E284))),VLOOKUP(E284,Class!A$1:B$12,2,FALSE),"")</f>
        <v/>
      </c>
      <c r="AK284" t="str">
        <f>IF(AND(F284="Vocation",NOT(ISBLANK(E284))),VLOOKUP(E284,Vocation!A$1:B$8,2,FALSE),"")</f>
        <v/>
      </c>
      <c r="AL284" t="str">
        <f>IF(AND(F284="Race",NOT(ISBLANK(E284))),VLOOKUP(E284,Race!A$1:B$9,2,),"")</f>
        <v/>
      </c>
      <c r="AM284" t="str">
        <f t="shared" si="228"/>
        <v xml:space="preserve">  0</v>
      </c>
      <c r="AN284" t="str">
        <f t="shared" si="229"/>
        <v xml:space="preserve">["SUBTYPE"] =   0; </v>
      </c>
      <c r="AO284" t="str">
        <f>IF(NOT(ISBLANK(G284)),VLOOKUP(G284,Type!D$2:E$6,2,FALSE),"")</f>
        <v/>
      </c>
      <c r="AP284" t="str">
        <f t="shared" si="230"/>
        <v xml:space="preserve">            </v>
      </c>
      <c r="AQ284" t="str">
        <f t="shared" si="231"/>
        <v xml:space="preserve">["LEGENDARY"] = true; </v>
      </c>
      <c r="AR284" t="str">
        <f t="shared" si="232"/>
        <v/>
      </c>
      <c r="AS284" t="str">
        <f t="shared" si="233"/>
        <v>0</v>
      </c>
      <c r="AT284" t="str">
        <f t="shared" si="234"/>
        <v xml:space="preserve">["VXP"] =    0; </v>
      </c>
      <c r="AU284" t="str">
        <f t="shared" si="235"/>
        <v>0</v>
      </c>
      <c r="AV284" t="str">
        <f t="shared" si="236"/>
        <v xml:space="preserve">["LP"] =  0; </v>
      </c>
      <c r="AW284" t="str">
        <f t="shared" si="237"/>
        <v>0</v>
      </c>
      <c r="AX284" t="str">
        <f t="shared" si="238"/>
        <v xml:space="preserve">["REP"] =     0; </v>
      </c>
      <c r="AY284">
        <f>IF(LEN(P284)&gt;0,VLOOKUP(P284,Faction!A$2:B$77,2,FALSE),1)</f>
        <v>1</v>
      </c>
      <c r="AZ284" t="str">
        <f t="shared" si="239"/>
        <v xml:space="preserve">["FACTION"] =  1; </v>
      </c>
      <c r="BA284" t="str">
        <f t="shared" si="240"/>
        <v xml:space="preserve">["TIER"] = 0; </v>
      </c>
      <c r="BB284" t="str">
        <f t="shared" si="241"/>
        <v xml:space="preserve">                     </v>
      </c>
      <c r="BC284" t="str">
        <f t="shared" si="242"/>
        <v xml:space="preserve">                  </v>
      </c>
      <c r="BD284" t="str">
        <f t="shared" si="243"/>
        <v xml:space="preserve">["NAME"] = { ["EN"] = "Legendary Server Deeds"; }; </v>
      </c>
      <c r="BE284" t="str">
        <f t="shared" si="244"/>
        <v/>
      </c>
      <c r="BF284" t="str">
        <f t="shared" si="245"/>
        <v/>
      </c>
      <c r="BG284" t="str">
        <f t="shared" si="246"/>
        <v/>
      </c>
      <c r="BH284" t="str">
        <f t="shared" si="247"/>
        <v/>
      </c>
      <c r="BI284" t="str">
        <f t="shared" si="248"/>
        <v/>
      </c>
      <c r="BJ284" t="str">
        <f t="shared" si="250"/>
        <v>};</v>
      </c>
    </row>
    <row r="285" spans="1:62" x14ac:dyDescent="0.25">
      <c r="A285">
        <v>1879381843</v>
      </c>
      <c r="B285">
        <v>297</v>
      </c>
      <c r="C285" t="s">
        <v>2666</v>
      </c>
      <c r="D285" t="s">
        <v>26</v>
      </c>
      <c r="I285" t="s">
        <v>2656</v>
      </c>
      <c r="M285" t="s">
        <v>2695</v>
      </c>
      <c r="N285">
        <v>5</v>
      </c>
      <c r="Q285" t="s">
        <v>2697</v>
      </c>
      <c r="R285" t="s">
        <v>2694</v>
      </c>
      <c r="S285">
        <v>0</v>
      </c>
      <c r="T285">
        <v>14</v>
      </c>
      <c r="X285" t="str">
        <f t="shared" si="219"/>
        <v>[284] = {["ID"] = 1879381843; }; -- There and Bree Again</v>
      </c>
      <c r="Y285" s="1" t="str">
        <f t="shared" si="218"/>
        <v>[284] = {["ID"] = 1879381843; ["SAVE_INDEX"] = 297; ["TYPE"] =  6;                       ["SUBTYPE"] =   0;             ["LEGENDARY"] = true; ["VXP"] =    0; ["LP"] =  5; ["REP"] =     0; ["FACTION"] =  1; ["TIER"] = 0; ["MIN_LVL"] =  "14";                   ["NAME"] = { ["EN"] = "There and Bree Again"; }; ["LORE"] = { ["EN"] = "This deed is for Legendary Servers."; }; ["SUMMARY"] = { ["EN"] = "Adventure to Level 15 on a legendary server."; }; ["TITLE"] = { ["EN"] = "Bree-seeker"; }; };</v>
      </c>
      <c r="Z285">
        <f t="shared" si="249"/>
        <v>284</v>
      </c>
      <c r="AA285" t="str">
        <f t="shared" si="220"/>
        <v>[284] = {</v>
      </c>
      <c r="AB285" t="str">
        <f t="shared" si="221"/>
        <v xml:space="preserve">["ID"] = 1879381843; </v>
      </c>
      <c r="AC285" t="str">
        <f t="shared" si="222"/>
        <v xml:space="preserve">["ID"] = 1879381843; </v>
      </c>
      <c r="AD285" t="str">
        <f t="shared" si="223"/>
        <v/>
      </c>
      <c r="AE285" t="str">
        <f t="shared" si="224"/>
        <v/>
      </c>
      <c r="AF285" s="1" t="str">
        <f t="shared" si="225"/>
        <v xml:space="preserve">["SAVE_INDEX"] = 297; </v>
      </c>
      <c r="AG285">
        <f>VLOOKUP(D285,Type!A$2:B$16,2,FALSE)</f>
        <v>6</v>
      </c>
      <c r="AH285" t="str">
        <f t="shared" si="226"/>
        <v xml:space="preserve">["TYPE"] =  6; </v>
      </c>
      <c r="AI285" t="str">
        <f t="shared" si="227"/>
        <v xml:space="preserve">                      </v>
      </c>
      <c r="AJ285" t="str">
        <f>IF(AND(F285="Class",NOT(ISBLANK(E285))),VLOOKUP(E285,Class!A$1:B$12,2,FALSE),"")</f>
        <v/>
      </c>
      <c r="AK285" t="str">
        <f>IF(AND(F285="Vocation",NOT(ISBLANK(E285))),VLOOKUP(E285,Vocation!A$1:B$8,2,FALSE),"")</f>
        <v/>
      </c>
      <c r="AL285" t="str">
        <f>IF(AND(F285="Race",NOT(ISBLANK(E285))),VLOOKUP(E285,Race!A$1:B$9,2,),"")</f>
        <v/>
      </c>
      <c r="AM285" t="str">
        <f t="shared" si="228"/>
        <v xml:space="preserve">  0</v>
      </c>
      <c r="AN285" t="str">
        <f t="shared" si="229"/>
        <v xml:space="preserve">["SUBTYPE"] =   0; </v>
      </c>
      <c r="AO285" t="str">
        <f>IF(NOT(ISBLANK(G285)),VLOOKUP(G285,Type!D$2:E$6,2,FALSE),"")</f>
        <v/>
      </c>
      <c r="AP285" t="str">
        <f t="shared" si="230"/>
        <v xml:space="preserve">            </v>
      </c>
      <c r="AQ285" t="str">
        <f t="shared" si="231"/>
        <v xml:space="preserve">["LEGENDARY"] = true; </v>
      </c>
      <c r="AR285" t="str">
        <f t="shared" si="232"/>
        <v/>
      </c>
      <c r="AS285" t="str">
        <f t="shared" si="233"/>
        <v>0</v>
      </c>
      <c r="AT285" t="str">
        <f t="shared" si="234"/>
        <v xml:space="preserve">["VXP"] =    0; </v>
      </c>
      <c r="AU285" t="str">
        <f t="shared" si="235"/>
        <v>5</v>
      </c>
      <c r="AV285" t="str">
        <f t="shared" si="236"/>
        <v xml:space="preserve">["LP"] =  5; </v>
      </c>
      <c r="AW285" t="str">
        <f t="shared" si="237"/>
        <v>0</v>
      </c>
      <c r="AX285" t="str">
        <f t="shared" si="238"/>
        <v xml:space="preserve">["REP"] =     0; </v>
      </c>
      <c r="AY285">
        <f>IF(LEN(P285)&gt;0,VLOOKUP(P285,Faction!A$2:B$77,2,FALSE),1)</f>
        <v>1</v>
      </c>
      <c r="AZ285" t="str">
        <f t="shared" si="239"/>
        <v xml:space="preserve">["FACTION"] =  1; </v>
      </c>
      <c r="BA285" t="str">
        <f t="shared" si="240"/>
        <v xml:space="preserve">["TIER"] = 0; </v>
      </c>
      <c r="BB285" t="str">
        <f t="shared" si="241"/>
        <v xml:space="preserve">["MIN_LVL"] =  "14"; </v>
      </c>
      <c r="BC285" t="str">
        <f t="shared" si="242"/>
        <v xml:space="preserve">                  </v>
      </c>
      <c r="BD285" t="str">
        <f t="shared" si="243"/>
        <v xml:space="preserve">["NAME"] = { ["EN"] = "There and Bree Again"; }; </v>
      </c>
      <c r="BE285" t="str">
        <f t="shared" si="244"/>
        <v xml:space="preserve">["LORE"] = { ["EN"] = "This deed is for Legendary Servers."; }; </v>
      </c>
      <c r="BF285" t="str">
        <f t="shared" si="245"/>
        <v xml:space="preserve">["SUMMARY"] = { ["EN"] = "Adventure to Level 15 on a legendary server."; }; </v>
      </c>
      <c r="BG285" t="str">
        <f t="shared" si="246"/>
        <v xml:space="preserve">["TITLE"] = { ["EN"] = "Bree-seeker"; }; </v>
      </c>
      <c r="BH285" t="str">
        <f t="shared" si="247"/>
        <v/>
      </c>
      <c r="BI285" t="str">
        <f t="shared" si="248"/>
        <v/>
      </c>
      <c r="BJ285" t="str">
        <f t="shared" si="250"/>
        <v>};</v>
      </c>
    </row>
    <row r="286" spans="1:62" x14ac:dyDescent="0.25">
      <c r="A286">
        <v>1879381844</v>
      </c>
      <c r="B286">
        <v>298</v>
      </c>
      <c r="C286" t="s">
        <v>2667</v>
      </c>
      <c r="D286" t="s">
        <v>26</v>
      </c>
      <c r="I286" t="s">
        <v>2656</v>
      </c>
      <c r="M286" t="s">
        <v>2699</v>
      </c>
      <c r="N286">
        <v>5</v>
      </c>
      <c r="Q286" t="s">
        <v>2698</v>
      </c>
      <c r="R286" t="s">
        <v>2694</v>
      </c>
      <c r="S286">
        <v>0</v>
      </c>
      <c r="T286">
        <v>40</v>
      </c>
      <c r="X286" t="str">
        <f t="shared" si="219"/>
        <v>[285] = {["ID"] = 1879381844; }; -- Daughter of Strife</v>
      </c>
      <c r="Y286" s="1" t="str">
        <f t="shared" si="218"/>
        <v>[285] = {["ID"] = 1879381844; ["SAVE_INDEX"] = 298; ["TYPE"] =  6;                       ["SUBTYPE"] =   0;             ["LEGENDARY"] = true; ["VXP"] =    0; ["LP"] =  5; ["REP"] =     0; ["FACTION"] =  1; ["TIER"] = 0; ["MIN_LVL"] =  "40";                   ["NAME"] = { ["EN"] = "Daughter of Strife"; }; ["LORE"] = { ["EN"] = "This deed is for Legendary Servers."; }; ["SUMMARY"] = { ["EN"] = "Complete Volume I, Book 15: Daughter of Strife on a legendary server."; }; ["TITLE"] = { ["EN"] = "Rekindler of Light from the Shadow"; }; };</v>
      </c>
      <c r="Z286">
        <f t="shared" si="249"/>
        <v>285</v>
      </c>
      <c r="AA286" t="str">
        <f t="shared" si="220"/>
        <v>[285] = {</v>
      </c>
      <c r="AB286" t="str">
        <f t="shared" si="221"/>
        <v xml:space="preserve">["ID"] = 1879381844; </v>
      </c>
      <c r="AC286" t="str">
        <f t="shared" si="222"/>
        <v xml:space="preserve">["ID"] = 1879381844; </v>
      </c>
      <c r="AD286" t="str">
        <f t="shared" si="223"/>
        <v/>
      </c>
      <c r="AE286" t="str">
        <f t="shared" si="224"/>
        <v/>
      </c>
      <c r="AF286" s="1" t="str">
        <f t="shared" si="225"/>
        <v xml:space="preserve">["SAVE_INDEX"] = 298; </v>
      </c>
      <c r="AG286">
        <f>VLOOKUP(D286,Type!A$2:B$16,2,FALSE)</f>
        <v>6</v>
      </c>
      <c r="AH286" t="str">
        <f t="shared" si="226"/>
        <v xml:space="preserve">["TYPE"] =  6; </v>
      </c>
      <c r="AI286" t="str">
        <f t="shared" si="227"/>
        <v xml:space="preserve">                      </v>
      </c>
      <c r="AJ286" t="str">
        <f>IF(AND(F286="Class",NOT(ISBLANK(E286))),VLOOKUP(E286,Class!A$1:B$12,2,FALSE),"")</f>
        <v/>
      </c>
      <c r="AK286" t="str">
        <f>IF(AND(F286="Vocation",NOT(ISBLANK(E286))),VLOOKUP(E286,Vocation!A$1:B$8,2,FALSE),"")</f>
        <v/>
      </c>
      <c r="AL286" t="str">
        <f>IF(AND(F286="Race",NOT(ISBLANK(E286))),VLOOKUP(E286,Race!A$1:B$9,2,),"")</f>
        <v/>
      </c>
      <c r="AM286" t="str">
        <f t="shared" si="228"/>
        <v xml:space="preserve">  0</v>
      </c>
      <c r="AN286" t="str">
        <f t="shared" si="229"/>
        <v xml:space="preserve">["SUBTYPE"] =   0; </v>
      </c>
      <c r="AO286" t="str">
        <f>IF(NOT(ISBLANK(G286)),VLOOKUP(G286,Type!D$2:E$6,2,FALSE),"")</f>
        <v/>
      </c>
      <c r="AP286" t="str">
        <f t="shared" si="230"/>
        <v xml:space="preserve">            </v>
      </c>
      <c r="AQ286" t="str">
        <f t="shared" si="231"/>
        <v xml:space="preserve">["LEGENDARY"] = true; </v>
      </c>
      <c r="AR286" t="str">
        <f t="shared" si="232"/>
        <v/>
      </c>
      <c r="AS286" t="str">
        <f t="shared" si="233"/>
        <v>0</v>
      </c>
      <c r="AT286" t="str">
        <f t="shared" si="234"/>
        <v xml:space="preserve">["VXP"] =    0; </v>
      </c>
      <c r="AU286" t="str">
        <f t="shared" si="235"/>
        <v>5</v>
      </c>
      <c r="AV286" t="str">
        <f t="shared" si="236"/>
        <v xml:space="preserve">["LP"] =  5; </v>
      </c>
      <c r="AW286" t="str">
        <f t="shared" si="237"/>
        <v>0</v>
      </c>
      <c r="AX286" t="str">
        <f t="shared" si="238"/>
        <v xml:space="preserve">["REP"] =     0; </v>
      </c>
      <c r="AY286">
        <f>IF(LEN(P286)&gt;0,VLOOKUP(P286,Faction!A$2:B$77,2,FALSE),1)</f>
        <v>1</v>
      </c>
      <c r="AZ286" t="str">
        <f t="shared" si="239"/>
        <v xml:space="preserve">["FACTION"] =  1; </v>
      </c>
      <c r="BA286" t="str">
        <f t="shared" si="240"/>
        <v xml:space="preserve">["TIER"] = 0; </v>
      </c>
      <c r="BB286" t="str">
        <f t="shared" si="241"/>
        <v xml:space="preserve">["MIN_LVL"] =  "40"; </v>
      </c>
      <c r="BC286" t="str">
        <f t="shared" si="242"/>
        <v xml:space="preserve">                  </v>
      </c>
      <c r="BD286" t="str">
        <f t="shared" si="243"/>
        <v xml:space="preserve">["NAME"] = { ["EN"] = "Daughter of Strife"; }; </v>
      </c>
      <c r="BE286" t="str">
        <f t="shared" si="244"/>
        <v xml:space="preserve">["LORE"] = { ["EN"] = "This deed is for Legendary Servers."; }; </v>
      </c>
      <c r="BF286" t="str">
        <f t="shared" si="245"/>
        <v xml:space="preserve">["SUMMARY"] = { ["EN"] = "Complete Volume I, Book 15: Daughter of Strife on a legendary server."; }; </v>
      </c>
      <c r="BG286" t="str">
        <f t="shared" si="246"/>
        <v xml:space="preserve">["TITLE"] = { ["EN"] = "Rekindler of Light from the Shadow"; }; </v>
      </c>
      <c r="BH286" t="str">
        <f t="shared" si="247"/>
        <v/>
      </c>
      <c r="BI286" t="str">
        <f t="shared" si="248"/>
        <v/>
      </c>
      <c r="BJ286" t="str">
        <f t="shared" si="250"/>
        <v>};</v>
      </c>
    </row>
    <row r="287" spans="1:62" x14ac:dyDescent="0.25">
      <c r="A287">
        <v>1879381845</v>
      </c>
      <c r="B287">
        <v>299</v>
      </c>
      <c r="C287" t="s">
        <v>2668</v>
      </c>
      <c r="D287" t="s">
        <v>26</v>
      </c>
      <c r="I287" t="s">
        <v>2656</v>
      </c>
      <c r="M287" t="s">
        <v>2700</v>
      </c>
      <c r="N287">
        <v>5</v>
      </c>
      <c r="Q287" t="s">
        <v>2733</v>
      </c>
      <c r="R287" t="s">
        <v>2694</v>
      </c>
      <c r="S287">
        <v>0</v>
      </c>
      <c r="T287">
        <v>40</v>
      </c>
      <c r="X287" t="str">
        <f t="shared" si="219"/>
        <v>[286] = {["ID"] = 1879381845; }; -- Legendary Angmar</v>
      </c>
      <c r="Y287" s="1" t="str">
        <f t="shared" si="218"/>
        <v>[286] = {["ID"] = 1879381845; ["SAVE_INDEX"] = 299; ["TYPE"] =  6;                       ["SUBTYPE"] =   0;             ["LEGENDARY"] = true; ["VXP"] =    0; ["LP"] =  5; ["REP"] =     0; ["FACTION"] =  1; ["TIER"] = 0; ["MIN_LVL"] =  "40";                   ["NAME"] = { ["EN"] = "Legendary Angmar"; }; ["LORE"] = { ["EN"] = "This deed is for Legendary Servers."; }; ["SUMMARY"] = { ["EN"] = "Complete Legendary Angmar: Carn Dûm, Legendary Angmar: Urugarth, and Legendary Angmar: The Rift of Nûrz Ghâshu."; }; ["TITLE"] = { ["EN"] = "Shadow-breaker"; }; };</v>
      </c>
      <c r="Z287">
        <f t="shared" si="249"/>
        <v>286</v>
      </c>
      <c r="AA287" t="str">
        <f t="shared" si="220"/>
        <v>[286] = {</v>
      </c>
      <c r="AB287" t="str">
        <f t="shared" si="221"/>
        <v xml:space="preserve">["ID"] = 1879381845; </v>
      </c>
      <c r="AC287" t="str">
        <f t="shared" si="222"/>
        <v xml:space="preserve">["ID"] = 1879381845; </v>
      </c>
      <c r="AD287" t="str">
        <f t="shared" si="223"/>
        <v/>
      </c>
      <c r="AE287" t="str">
        <f t="shared" si="224"/>
        <v/>
      </c>
      <c r="AF287" s="1" t="str">
        <f t="shared" si="225"/>
        <v xml:space="preserve">["SAVE_INDEX"] = 299; </v>
      </c>
      <c r="AG287">
        <f>VLOOKUP(D287,Type!A$2:B$16,2,FALSE)</f>
        <v>6</v>
      </c>
      <c r="AH287" t="str">
        <f t="shared" si="226"/>
        <v xml:space="preserve">["TYPE"] =  6; </v>
      </c>
      <c r="AI287" t="str">
        <f t="shared" si="227"/>
        <v xml:space="preserve">                      </v>
      </c>
      <c r="AJ287" t="str">
        <f>IF(AND(F287="Class",NOT(ISBLANK(E287))),VLOOKUP(E287,Class!A$1:B$12,2,FALSE),"")</f>
        <v/>
      </c>
      <c r="AK287" t="str">
        <f>IF(AND(F287="Vocation",NOT(ISBLANK(E287))),VLOOKUP(E287,Vocation!A$1:B$8,2,FALSE),"")</f>
        <v/>
      </c>
      <c r="AL287" t="str">
        <f>IF(AND(F287="Race",NOT(ISBLANK(E287))),VLOOKUP(E287,Race!A$1:B$9,2,),"")</f>
        <v/>
      </c>
      <c r="AM287" t="str">
        <f t="shared" si="228"/>
        <v xml:space="preserve">  0</v>
      </c>
      <c r="AN287" t="str">
        <f t="shared" si="229"/>
        <v xml:space="preserve">["SUBTYPE"] =   0; </v>
      </c>
      <c r="AO287" t="str">
        <f>IF(NOT(ISBLANK(G287)),VLOOKUP(G287,Type!D$2:E$6,2,FALSE),"")</f>
        <v/>
      </c>
      <c r="AP287" t="str">
        <f t="shared" si="230"/>
        <v xml:space="preserve">            </v>
      </c>
      <c r="AQ287" t="str">
        <f t="shared" si="231"/>
        <v xml:space="preserve">["LEGENDARY"] = true; </v>
      </c>
      <c r="AR287" t="str">
        <f t="shared" si="232"/>
        <v/>
      </c>
      <c r="AS287" t="str">
        <f t="shared" si="233"/>
        <v>0</v>
      </c>
      <c r="AT287" t="str">
        <f t="shared" si="234"/>
        <v xml:space="preserve">["VXP"] =    0; </v>
      </c>
      <c r="AU287" t="str">
        <f t="shared" si="235"/>
        <v>5</v>
      </c>
      <c r="AV287" t="str">
        <f t="shared" si="236"/>
        <v xml:space="preserve">["LP"] =  5; </v>
      </c>
      <c r="AW287" t="str">
        <f t="shared" si="237"/>
        <v>0</v>
      </c>
      <c r="AX287" t="str">
        <f t="shared" si="238"/>
        <v xml:space="preserve">["REP"] =     0; </v>
      </c>
      <c r="AY287">
        <f>IF(LEN(P287)&gt;0,VLOOKUP(P287,Faction!A$2:B$77,2,FALSE),1)</f>
        <v>1</v>
      </c>
      <c r="AZ287" t="str">
        <f t="shared" si="239"/>
        <v xml:space="preserve">["FACTION"] =  1; </v>
      </c>
      <c r="BA287" t="str">
        <f t="shared" si="240"/>
        <v xml:space="preserve">["TIER"] = 0; </v>
      </c>
      <c r="BB287" t="str">
        <f t="shared" si="241"/>
        <v xml:space="preserve">["MIN_LVL"] =  "40"; </v>
      </c>
      <c r="BC287" t="str">
        <f t="shared" si="242"/>
        <v xml:space="preserve">                  </v>
      </c>
      <c r="BD287" t="str">
        <f t="shared" si="243"/>
        <v xml:space="preserve">["NAME"] = { ["EN"] = "Legendary Angmar"; }; </v>
      </c>
      <c r="BE287" t="str">
        <f t="shared" si="244"/>
        <v xml:space="preserve">["LORE"] = { ["EN"] = "This deed is for Legendary Servers."; }; </v>
      </c>
      <c r="BF287" t="str">
        <f t="shared" si="245"/>
        <v xml:space="preserve">["SUMMARY"] = { ["EN"] = "Complete Legendary Angmar: Carn Dûm, Legendary Angmar: Urugarth, and Legendary Angmar: The Rift of Nûrz Ghâshu."; }; </v>
      </c>
      <c r="BG287" t="str">
        <f t="shared" si="246"/>
        <v xml:space="preserve">["TITLE"] = { ["EN"] = "Shadow-breaker"; }; </v>
      </c>
      <c r="BH287" t="str">
        <f t="shared" si="247"/>
        <v/>
      </c>
      <c r="BI287" t="str">
        <f t="shared" si="248"/>
        <v/>
      </c>
      <c r="BJ287" t="str">
        <f t="shared" si="250"/>
        <v>};</v>
      </c>
    </row>
    <row r="288" spans="1:62" x14ac:dyDescent="0.25">
      <c r="A288">
        <v>1879381882</v>
      </c>
      <c r="B288">
        <v>300</v>
      </c>
      <c r="C288" t="s">
        <v>2669</v>
      </c>
      <c r="D288" t="s">
        <v>26</v>
      </c>
      <c r="I288" t="s">
        <v>2656</v>
      </c>
      <c r="M288" t="s">
        <v>2669</v>
      </c>
      <c r="N288" s="2"/>
      <c r="Q288" t="s">
        <v>2734</v>
      </c>
      <c r="R288" t="s">
        <v>2694</v>
      </c>
      <c r="S288">
        <v>0</v>
      </c>
      <c r="T288">
        <v>40</v>
      </c>
      <c r="X288" t="str">
        <f t="shared" si="219"/>
        <v>[287] = {["ID"] = 1879381882; }; -- Rambling Rover</v>
      </c>
      <c r="Y288" s="1" t="str">
        <f t="shared" si="218"/>
        <v>[287] = {["ID"] = 1879381882; ["SAVE_INDEX"] = 300; ["TYPE"] =  6;                       ["SUBTYPE"] =   0;             ["LEGENDARY"] = true; ["VXP"] =    0; ["LP"] =  0; ["REP"] =     0; ["FACTION"] =  1; ["TIER"] = 0; ["MIN_LVL"] =  "40";                   ["NAME"] = { ["EN"] = "Rambling Rover"; }; ["LORE"] = { ["EN"] = "This deed is for Legendary Servers."; }; ["SUMMARY"] = { ["EN"] = "Use 'Universal Title Writ - Rambling Rover', bartered from Quartermaster (Legendary Angmar Rewards) in Gath Forthnír for 15 Legendary Coins of Angmar."; }; ["TITLE"] = { ["EN"] = "Rambling Rover"; }; };</v>
      </c>
      <c r="Z288">
        <f t="shared" si="249"/>
        <v>287</v>
      </c>
      <c r="AA288" t="str">
        <f t="shared" si="220"/>
        <v>[287] = {</v>
      </c>
      <c r="AB288" t="str">
        <f t="shared" si="221"/>
        <v xml:space="preserve">["ID"] = 1879381882; </v>
      </c>
      <c r="AC288" t="str">
        <f t="shared" si="222"/>
        <v xml:space="preserve">["ID"] = 1879381882; </v>
      </c>
      <c r="AD288" t="str">
        <f t="shared" si="223"/>
        <v/>
      </c>
      <c r="AE288" t="str">
        <f t="shared" si="224"/>
        <v/>
      </c>
      <c r="AF288" s="1" t="str">
        <f t="shared" si="225"/>
        <v xml:space="preserve">["SAVE_INDEX"] = 300; </v>
      </c>
      <c r="AG288">
        <f>VLOOKUP(D288,Type!A$2:B$16,2,FALSE)</f>
        <v>6</v>
      </c>
      <c r="AH288" t="str">
        <f t="shared" si="226"/>
        <v xml:space="preserve">["TYPE"] =  6; </v>
      </c>
      <c r="AI288" t="str">
        <f t="shared" si="227"/>
        <v xml:space="preserve">                      </v>
      </c>
      <c r="AJ288" t="str">
        <f>IF(AND(F288="Class",NOT(ISBLANK(E288))),VLOOKUP(E288,Class!A$1:B$12,2,FALSE),"")</f>
        <v/>
      </c>
      <c r="AK288" t="str">
        <f>IF(AND(F288="Vocation",NOT(ISBLANK(E288))),VLOOKUP(E288,Vocation!A$1:B$8,2,FALSE),"")</f>
        <v/>
      </c>
      <c r="AL288" t="str">
        <f>IF(AND(F288="Race",NOT(ISBLANK(E288))),VLOOKUP(E288,Race!A$1:B$9,2,),"")</f>
        <v/>
      </c>
      <c r="AM288" t="str">
        <f t="shared" si="228"/>
        <v xml:space="preserve">  0</v>
      </c>
      <c r="AN288" t="str">
        <f t="shared" si="229"/>
        <v xml:space="preserve">["SUBTYPE"] =   0; </v>
      </c>
      <c r="AO288" t="str">
        <f>IF(NOT(ISBLANK(G288)),VLOOKUP(G288,Type!D$2:E$6,2,FALSE),"")</f>
        <v/>
      </c>
      <c r="AP288" t="str">
        <f t="shared" si="230"/>
        <v xml:space="preserve">            </v>
      </c>
      <c r="AQ288" t="str">
        <f t="shared" si="231"/>
        <v xml:space="preserve">["LEGENDARY"] = true; </v>
      </c>
      <c r="AR288" t="str">
        <f t="shared" si="232"/>
        <v/>
      </c>
      <c r="AS288" t="str">
        <f t="shared" si="233"/>
        <v>0</v>
      </c>
      <c r="AT288" t="str">
        <f t="shared" si="234"/>
        <v xml:space="preserve">["VXP"] =    0; </v>
      </c>
      <c r="AU288" t="str">
        <f t="shared" si="235"/>
        <v>0</v>
      </c>
      <c r="AV288" t="str">
        <f t="shared" si="236"/>
        <v xml:space="preserve">["LP"] =  0; </v>
      </c>
      <c r="AW288" t="str">
        <f t="shared" si="237"/>
        <v>0</v>
      </c>
      <c r="AX288" t="str">
        <f t="shared" si="238"/>
        <v xml:space="preserve">["REP"] =     0; </v>
      </c>
      <c r="AY288">
        <f>IF(LEN(P288)&gt;0,VLOOKUP(P288,Faction!A$2:B$77,2,FALSE),1)</f>
        <v>1</v>
      </c>
      <c r="AZ288" t="str">
        <f t="shared" si="239"/>
        <v xml:space="preserve">["FACTION"] =  1; </v>
      </c>
      <c r="BA288" t="str">
        <f t="shared" si="240"/>
        <v xml:space="preserve">["TIER"] = 0; </v>
      </c>
      <c r="BB288" t="str">
        <f t="shared" si="241"/>
        <v xml:space="preserve">["MIN_LVL"] =  "40"; </v>
      </c>
      <c r="BC288" t="str">
        <f t="shared" si="242"/>
        <v xml:space="preserve">                  </v>
      </c>
      <c r="BD288" t="str">
        <f t="shared" si="243"/>
        <v xml:space="preserve">["NAME"] = { ["EN"] = "Rambling Rover"; }; </v>
      </c>
      <c r="BE288" t="str">
        <f t="shared" si="244"/>
        <v xml:space="preserve">["LORE"] = { ["EN"] = "This deed is for Legendary Servers."; }; </v>
      </c>
      <c r="BF288" t="str">
        <f t="shared" si="245"/>
        <v xml:space="preserve">["SUMMARY"] = { ["EN"] = "Use 'Universal Title Writ - Rambling Rover', bartered from Quartermaster (Legendary Angmar Rewards) in Gath Forthnír for 15 Legendary Coins of Angmar."; }; </v>
      </c>
      <c r="BG288" t="str">
        <f t="shared" si="246"/>
        <v xml:space="preserve">["TITLE"] = { ["EN"] = "Rambling Rover"; }; </v>
      </c>
      <c r="BH288" t="str">
        <f t="shared" si="247"/>
        <v/>
      </c>
      <c r="BI288" t="str">
        <f t="shared" si="248"/>
        <v/>
      </c>
      <c r="BJ288" t="str">
        <f t="shared" si="250"/>
        <v>};</v>
      </c>
    </row>
    <row r="289" spans="1:62" x14ac:dyDescent="0.25">
      <c r="A289">
        <v>1879383612</v>
      </c>
      <c r="B289">
        <v>301</v>
      </c>
      <c r="C289" t="s">
        <v>2670</v>
      </c>
      <c r="D289" t="s">
        <v>26</v>
      </c>
      <c r="I289" t="s">
        <v>2656</v>
      </c>
      <c r="M289" t="s">
        <v>2670</v>
      </c>
      <c r="N289" s="2"/>
      <c r="Q289" t="s">
        <v>2735</v>
      </c>
      <c r="R289" t="s">
        <v>2694</v>
      </c>
      <c r="S289">
        <v>0</v>
      </c>
      <c r="T289">
        <v>45</v>
      </c>
      <c r="X289" t="str">
        <f t="shared" si="219"/>
        <v>[288] = {["ID"] = 1879383612; }; -- Legend of Angmar</v>
      </c>
      <c r="Y289" s="1" t="str">
        <f t="shared" si="218"/>
        <v>[288] = {["ID"] = 1879383612; ["SAVE_INDEX"] = 301; ["TYPE"] =  6;                       ["SUBTYPE"] =   0;             ["LEGENDARY"] = true; ["VXP"] =    0; ["LP"] =  0; ["REP"] =     0; ["FACTION"] =  1; ["TIER"] = 0; ["MIN_LVL"] =  "45";                   ["NAME"] = { ["EN"] = "Legend of Angmar"; }; ["LORE"] = { ["EN"] = "This deed is for Legendary Servers."; }; ["SUMMARY"] = { ["EN"] = "Use 'Title Writ - Legend of Angmar', bartered from Quartermaster (Legendary Angmar Rewards) in Gath Forthnír for 5 Legendary Coins of Angmar."; }; ["TITLE"] = { ["EN"] = "Legend of Angmar"; }; };</v>
      </c>
      <c r="Z289">
        <f t="shared" si="249"/>
        <v>288</v>
      </c>
      <c r="AA289" t="str">
        <f t="shared" si="220"/>
        <v>[288] = {</v>
      </c>
      <c r="AB289" t="str">
        <f t="shared" si="221"/>
        <v xml:space="preserve">["ID"] = 1879383612; </v>
      </c>
      <c r="AC289" t="str">
        <f t="shared" si="222"/>
        <v xml:space="preserve">["ID"] = 1879383612; </v>
      </c>
      <c r="AD289" t="str">
        <f t="shared" si="223"/>
        <v/>
      </c>
      <c r="AE289" t="str">
        <f t="shared" si="224"/>
        <v/>
      </c>
      <c r="AF289" s="1" t="str">
        <f t="shared" si="225"/>
        <v xml:space="preserve">["SAVE_INDEX"] = 301; </v>
      </c>
      <c r="AG289">
        <f>VLOOKUP(D289,Type!A$2:B$16,2,FALSE)</f>
        <v>6</v>
      </c>
      <c r="AH289" t="str">
        <f t="shared" si="226"/>
        <v xml:space="preserve">["TYPE"] =  6; </v>
      </c>
      <c r="AI289" t="str">
        <f t="shared" si="227"/>
        <v xml:space="preserve">                      </v>
      </c>
      <c r="AJ289" t="str">
        <f>IF(AND(F289="Class",NOT(ISBLANK(E289))),VLOOKUP(E289,Class!A$1:B$12,2,FALSE),"")</f>
        <v/>
      </c>
      <c r="AK289" t="str">
        <f>IF(AND(F289="Vocation",NOT(ISBLANK(E289))),VLOOKUP(E289,Vocation!A$1:B$8,2,FALSE),"")</f>
        <v/>
      </c>
      <c r="AL289" t="str">
        <f>IF(AND(F289="Race",NOT(ISBLANK(E289))),VLOOKUP(E289,Race!A$1:B$9,2,),"")</f>
        <v/>
      </c>
      <c r="AM289" t="str">
        <f t="shared" si="228"/>
        <v xml:space="preserve">  0</v>
      </c>
      <c r="AN289" t="str">
        <f t="shared" si="229"/>
        <v xml:space="preserve">["SUBTYPE"] =   0; </v>
      </c>
      <c r="AO289" t="str">
        <f>IF(NOT(ISBLANK(G289)),VLOOKUP(G289,Type!D$2:E$6,2,FALSE),"")</f>
        <v/>
      </c>
      <c r="AP289" t="str">
        <f t="shared" si="230"/>
        <v xml:space="preserve">            </v>
      </c>
      <c r="AQ289" t="str">
        <f t="shared" si="231"/>
        <v xml:space="preserve">["LEGENDARY"] = true; </v>
      </c>
      <c r="AR289" t="str">
        <f t="shared" si="232"/>
        <v/>
      </c>
      <c r="AS289" t="str">
        <f t="shared" si="233"/>
        <v>0</v>
      </c>
      <c r="AT289" t="str">
        <f t="shared" si="234"/>
        <v xml:space="preserve">["VXP"] =    0; </v>
      </c>
      <c r="AU289" t="str">
        <f t="shared" si="235"/>
        <v>0</v>
      </c>
      <c r="AV289" t="str">
        <f t="shared" si="236"/>
        <v xml:space="preserve">["LP"] =  0; </v>
      </c>
      <c r="AW289" t="str">
        <f t="shared" si="237"/>
        <v>0</v>
      </c>
      <c r="AX289" t="str">
        <f t="shared" si="238"/>
        <v xml:space="preserve">["REP"] =     0; </v>
      </c>
      <c r="AY289">
        <f>IF(LEN(P289)&gt;0,VLOOKUP(P289,Faction!A$2:B$77,2,FALSE),1)</f>
        <v>1</v>
      </c>
      <c r="AZ289" t="str">
        <f t="shared" si="239"/>
        <v xml:space="preserve">["FACTION"] =  1; </v>
      </c>
      <c r="BA289" t="str">
        <f t="shared" si="240"/>
        <v xml:space="preserve">["TIER"] = 0; </v>
      </c>
      <c r="BB289" t="str">
        <f t="shared" si="241"/>
        <v xml:space="preserve">["MIN_LVL"] =  "45"; </v>
      </c>
      <c r="BC289" t="str">
        <f t="shared" si="242"/>
        <v xml:space="preserve">                  </v>
      </c>
      <c r="BD289" t="str">
        <f t="shared" si="243"/>
        <v xml:space="preserve">["NAME"] = { ["EN"] = "Legend of Angmar"; }; </v>
      </c>
      <c r="BE289" t="str">
        <f t="shared" si="244"/>
        <v xml:space="preserve">["LORE"] = { ["EN"] = "This deed is for Legendary Servers."; }; </v>
      </c>
      <c r="BF289" t="str">
        <f t="shared" si="245"/>
        <v xml:space="preserve">["SUMMARY"] = { ["EN"] = "Use 'Title Writ - Legend of Angmar', bartered from Quartermaster (Legendary Angmar Rewards) in Gath Forthnír for 5 Legendary Coins of Angmar."; }; </v>
      </c>
      <c r="BG289" t="str">
        <f t="shared" si="246"/>
        <v xml:space="preserve">["TITLE"] = { ["EN"] = "Legend of Angmar"; }; </v>
      </c>
      <c r="BH289" t="str">
        <f t="shared" si="247"/>
        <v/>
      </c>
      <c r="BI289" t="str">
        <f t="shared" si="248"/>
        <v/>
      </c>
      <c r="BJ289" t="str">
        <f t="shared" si="250"/>
        <v>};</v>
      </c>
    </row>
    <row r="290" spans="1:62" x14ac:dyDescent="0.25">
      <c r="A290">
        <v>1879381842</v>
      </c>
      <c r="B290">
        <v>302</v>
      </c>
      <c r="C290" t="s">
        <v>2665</v>
      </c>
      <c r="D290" t="s">
        <v>26</v>
      </c>
      <c r="I290" t="s">
        <v>2656</v>
      </c>
      <c r="M290" t="s">
        <v>2696</v>
      </c>
      <c r="N290">
        <v>5</v>
      </c>
      <c r="Q290" t="s">
        <v>2693</v>
      </c>
      <c r="R290" t="s">
        <v>2694</v>
      </c>
      <c r="S290">
        <v>0</v>
      </c>
      <c r="T290">
        <v>49</v>
      </c>
      <c r="X290" t="str">
        <f t="shared" si="219"/>
        <v>[289] = {["ID"] = 1879381842; }; -- Out From the Shadows</v>
      </c>
      <c r="Y290" s="1" t="str">
        <f t="shared" si="218"/>
        <v>[289] = {["ID"] = 1879381842; ["SAVE_INDEX"] = 302; ["TYPE"] =  6;                       ["SUBTYPE"] =   0;             ["LEGENDARY"] = true; ["VXP"] =    0; ["LP"] =  5; ["REP"] =     0; ["FACTION"] =  1; ["TIER"] = 0; ["MIN_LVL"] =  "49";                   ["NAME"] = { ["EN"] = "Out From the Shadows"; }; ["LORE"] = { ["EN"] = "This deed is for Legendary Servers."; }; ["SUMMARY"] = { ["EN"] = "Adventure to Level 50 on a legendary server."; }; ["TITLE"] = { ["EN"] = "Legendary Traveller"; }; };</v>
      </c>
      <c r="Z290">
        <f t="shared" si="249"/>
        <v>289</v>
      </c>
      <c r="AA290" t="str">
        <f t="shared" si="220"/>
        <v>[289] = {</v>
      </c>
      <c r="AB290" t="str">
        <f t="shared" si="221"/>
        <v xml:space="preserve">["ID"] = 1879381842; </v>
      </c>
      <c r="AC290" t="str">
        <f t="shared" si="222"/>
        <v xml:space="preserve">["ID"] = 1879381842; </v>
      </c>
      <c r="AD290" t="str">
        <f t="shared" si="223"/>
        <v/>
      </c>
      <c r="AE290" t="str">
        <f t="shared" si="224"/>
        <v/>
      </c>
      <c r="AF290" s="1" t="str">
        <f t="shared" si="225"/>
        <v xml:space="preserve">["SAVE_INDEX"] = 302; </v>
      </c>
      <c r="AG290">
        <f>VLOOKUP(D290,Type!A$2:B$16,2,FALSE)</f>
        <v>6</v>
      </c>
      <c r="AH290" t="str">
        <f t="shared" si="226"/>
        <v xml:space="preserve">["TYPE"] =  6; </v>
      </c>
      <c r="AI290" t="str">
        <f t="shared" si="227"/>
        <v xml:space="preserve">                      </v>
      </c>
      <c r="AJ290" t="str">
        <f>IF(AND(F290="Class",NOT(ISBLANK(E290))),VLOOKUP(E290,Class!A$1:B$12,2,FALSE),"")</f>
        <v/>
      </c>
      <c r="AK290" t="str">
        <f>IF(AND(F290="Vocation",NOT(ISBLANK(E290))),VLOOKUP(E290,Vocation!A$1:B$8,2,FALSE),"")</f>
        <v/>
      </c>
      <c r="AL290" t="str">
        <f>IF(AND(F290="Race",NOT(ISBLANK(E290))),VLOOKUP(E290,Race!A$1:B$9,2,),"")</f>
        <v/>
      </c>
      <c r="AM290" t="str">
        <f t="shared" si="228"/>
        <v xml:space="preserve">  0</v>
      </c>
      <c r="AN290" t="str">
        <f t="shared" si="229"/>
        <v xml:space="preserve">["SUBTYPE"] =   0; </v>
      </c>
      <c r="AO290" t="str">
        <f>IF(NOT(ISBLANK(G290)),VLOOKUP(G290,Type!D$2:E$6,2,FALSE),"")</f>
        <v/>
      </c>
      <c r="AP290" t="str">
        <f t="shared" si="230"/>
        <v xml:space="preserve">            </v>
      </c>
      <c r="AQ290" t="str">
        <f t="shared" si="231"/>
        <v xml:space="preserve">["LEGENDARY"] = true; </v>
      </c>
      <c r="AR290" t="str">
        <f t="shared" si="232"/>
        <v/>
      </c>
      <c r="AS290" t="str">
        <f t="shared" si="233"/>
        <v>0</v>
      </c>
      <c r="AT290" t="str">
        <f t="shared" si="234"/>
        <v xml:space="preserve">["VXP"] =    0; </v>
      </c>
      <c r="AU290" t="str">
        <f t="shared" si="235"/>
        <v>5</v>
      </c>
      <c r="AV290" t="str">
        <f t="shared" si="236"/>
        <v xml:space="preserve">["LP"] =  5; </v>
      </c>
      <c r="AW290" t="str">
        <f t="shared" si="237"/>
        <v>0</v>
      </c>
      <c r="AX290" t="str">
        <f t="shared" si="238"/>
        <v xml:space="preserve">["REP"] =     0; </v>
      </c>
      <c r="AY290">
        <f>IF(LEN(P290)&gt;0,VLOOKUP(P290,Faction!A$2:B$77,2,FALSE),1)</f>
        <v>1</v>
      </c>
      <c r="AZ290" t="str">
        <f t="shared" si="239"/>
        <v xml:space="preserve">["FACTION"] =  1; </v>
      </c>
      <c r="BA290" t="str">
        <f t="shared" si="240"/>
        <v xml:space="preserve">["TIER"] = 0; </v>
      </c>
      <c r="BB290" t="str">
        <f t="shared" si="241"/>
        <v xml:space="preserve">["MIN_LVL"] =  "49"; </v>
      </c>
      <c r="BC290" t="str">
        <f t="shared" si="242"/>
        <v xml:space="preserve">                  </v>
      </c>
      <c r="BD290" t="str">
        <f t="shared" si="243"/>
        <v xml:space="preserve">["NAME"] = { ["EN"] = "Out From the Shadows"; }; </v>
      </c>
      <c r="BE290" t="str">
        <f t="shared" si="244"/>
        <v xml:space="preserve">["LORE"] = { ["EN"] = "This deed is for Legendary Servers."; }; </v>
      </c>
      <c r="BF290" t="str">
        <f t="shared" si="245"/>
        <v xml:space="preserve">["SUMMARY"] = { ["EN"] = "Adventure to Level 50 on a legendary server."; }; </v>
      </c>
      <c r="BG290" t="str">
        <f t="shared" si="246"/>
        <v xml:space="preserve">["TITLE"] = { ["EN"] = "Legendary Traveller"; }; </v>
      </c>
      <c r="BH290" t="str">
        <f t="shared" si="247"/>
        <v/>
      </c>
      <c r="BI290" t="str">
        <f t="shared" si="248"/>
        <v/>
      </c>
      <c r="BJ290" t="str">
        <f t="shared" si="250"/>
        <v>};</v>
      </c>
    </row>
    <row r="291" spans="1:62" x14ac:dyDescent="0.25">
      <c r="A291">
        <v>1879385678</v>
      </c>
      <c r="B291">
        <v>303</v>
      </c>
      <c r="C291" t="s">
        <v>2672</v>
      </c>
      <c r="D291" t="s">
        <v>26</v>
      </c>
      <c r="I291" t="s">
        <v>2656</v>
      </c>
      <c r="M291" t="s">
        <v>2701</v>
      </c>
      <c r="N291">
        <v>5</v>
      </c>
      <c r="Q291" t="s">
        <v>2702</v>
      </c>
      <c r="R291" t="s">
        <v>2694</v>
      </c>
      <c r="S291">
        <v>0</v>
      </c>
      <c r="T291">
        <v>50</v>
      </c>
      <c r="X291" t="str">
        <f t="shared" si="219"/>
        <v>[290] = {["ID"] = 1879385678; }; -- Legendary Moria</v>
      </c>
      <c r="Y291" s="1" t="str">
        <f t="shared" si="218"/>
        <v>[290] = {["ID"] = 1879385678; ["SAVE_INDEX"] = 303; ["TYPE"] =  6;                       ["SUBTYPE"] =   0;             ["LEGENDARY"] = true; ["VXP"] =    0; ["LP"] =  5; ["REP"] =     0; ["FACTION"] =  1; ["TIER"] = 0; ["MIN_LVL"] =  "50";                   ["NAME"] = { ["EN"] = "Legendary Moria"; }; ["LORE"] = { ["EN"] = "This deed is for Legendary Servers."; }; ["SUMMARY"] = { ["EN"] = "Complete Legendary Moria: Dark Delvings, Legendary Moria: Fil Gashan, Legendary Moria: Skûmfil, Legendary Moria: The Forges of Khazad-dûm, Legendary Moria: The Forgotten Treasury, Legendary Moria: The Grand Stair, Legendary Moria: The Sixteenth Hall, Legendary Moria: Filikul, and Legendary Moria: The Vile Maw."; }; ["TITLE"] = { ["EN"] = "Delver of the Darkest Depths"; }; };</v>
      </c>
      <c r="Z291">
        <f t="shared" si="249"/>
        <v>290</v>
      </c>
      <c r="AA291" t="str">
        <f t="shared" si="220"/>
        <v>[290] = {</v>
      </c>
      <c r="AB291" t="str">
        <f t="shared" si="221"/>
        <v xml:space="preserve">["ID"] = 1879385678; </v>
      </c>
      <c r="AC291" t="str">
        <f t="shared" si="222"/>
        <v xml:space="preserve">["ID"] = 1879385678; </v>
      </c>
      <c r="AD291" t="str">
        <f t="shared" si="223"/>
        <v/>
      </c>
      <c r="AE291" t="str">
        <f t="shared" si="224"/>
        <v/>
      </c>
      <c r="AF291" s="1" t="str">
        <f t="shared" si="225"/>
        <v xml:space="preserve">["SAVE_INDEX"] = 303; </v>
      </c>
      <c r="AG291">
        <f>VLOOKUP(D291,Type!A$2:B$16,2,FALSE)</f>
        <v>6</v>
      </c>
      <c r="AH291" t="str">
        <f t="shared" si="226"/>
        <v xml:space="preserve">["TYPE"] =  6; </v>
      </c>
      <c r="AI291" t="str">
        <f t="shared" si="227"/>
        <v xml:space="preserve">                      </v>
      </c>
      <c r="AJ291" t="str">
        <f>IF(AND(F291="Class",NOT(ISBLANK(E291))),VLOOKUP(E291,Class!A$1:B$12,2,FALSE),"")</f>
        <v/>
      </c>
      <c r="AK291" t="str">
        <f>IF(AND(F291="Vocation",NOT(ISBLANK(E291))),VLOOKUP(E291,Vocation!A$1:B$8,2,FALSE),"")</f>
        <v/>
      </c>
      <c r="AL291" t="str">
        <f>IF(AND(F291="Race",NOT(ISBLANK(E291))),VLOOKUP(E291,Race!A$1:B$9,2,),"")</f>
        <v/>
      </c>
      <c r="AM291" t="str">
        <f t="shared" si="228"/>
        <v xml:space="preserve">  0</v>
      </c>
      <c r="AN291" t="str">
        <f t="shared" si="229"/>
        <v xml:space="preserve">["SUBTYPE"] =   0; </v>
      </c>
      <c r="AO291" t="str">
        <f>IF(NOT(ISBLANK(G291)),VLOOKUP(G291,Type!D$2:E$6,2,FALSE),"")</f>
        <v/>
      </c>
      <c r="AP291" t="str">
        <f t="shared" si="230"/>
        <v xml:space="preserve">            </v>
      </c>
      <c r="AQ291" t="str">
        <f t="shared" si="231"/>
        <v xml:space="preserve">["LEGENDARY"] = true; </v>
      </c>
      <c r="AR291" t="str">
        <f t="shared" si="232"/>
        <v/>
      </c>
      <c r="AS291" t="str">
        <f t="shared" si="233"/>
        <v>0</v>
      </c>
      <c r="AT291" t="str">
        <f t="shared" si="234"/>
        <v xml:space="preserve">["VXP"] =    0; </v>
      </c>
      <c r="AU291" t="str">
        <f t="shared" si="235"/>
        <v>5</v>
      </c>
      <c r="AV291" t="str">
        <f t="shared" si="236"/>
        <v xml:space="preserve">["LP"] =  5; </v>
      </c>
      <c r="AW291" t="str">
        <f t="shared" si="237"/>
        <v>0</v>
      </c>
      <c r="AX291" t="str">
        <f t="shared" si="238"/>
        <v xml:space="preserve">["REP"] =     0; </v>
      </c>
      <c r="AY291">
        <f>IF(LEN(P291)&gt;0,VLOOKUP(P291,Faction!A$2:B$77,2,FALSE),1)</f>
        <v>1</v>
      </c>
      <c r="AZ291" t="str">
        <f t="shared" si="239"/>
        <v xml:space="preserve">["FACTION"] =  1; </v>
      </c>
      <c r="BA291" t="str">
        <f t="shared" si="240"/>
        <v xml:space="preserve">["TIER"] = 0; </v>
      </c>
      <c r="BB291" t="str">
        <f t="shared" si="241"/>
        <v xml:space="preserve">["MIN_LVL"] =  "50"; </v>
      </c>
      <c r="BC291" t="str">
        <f t="shared" si="242"/>
        <v xml:space="preserve">                  </v>
      </c>
      <c r="BD291" t="str">
        <f t="shared" si="243"/>
        <v xml:space="preserve">["NAME"] = { ["EN"] = "Legendary Moria"; }; </v>
      </c>
      <c r="BE291" t="str">
        <f t="shared" si="244"/>
        <v xml:space="preserve">["LORE"] = { ["EN"] = "This deed is for Legendary Servers."; }; </v>
      </c>
      <c r="BF291" t="str">
        <f t="shared" si="245"/>
        <v xml:space="preserve">["SUMMARY"] = { ["EN"] = "Complete Legendary Moria: Dark Delvings, Legendary Moria: Fil Gashan, Legendary Moria: Skûmfil, Legendary Moria: The Forges of Khazad-dûm, Legendary Moria: The Forgotten Treasury, Legendary Moria: The Grand Stair, Legendary Moria: The Sixteenth Hall, Legendary Moria: Filikul, and Legendary Moria: The Vile Maw."; }; </v>
      </c>
      <c r="BG291" t="str">
        <f t="shared" si="246"/>
        <v xml:space="preserve">["TITLE"] = { ["EN"] = "Delver of the Darkest Depths"; }; </v>
      </c>
      <c r="BH291" t="str">
        <f t="shared" si="247"/>
        <v/>
      </c>
      <c r="BI291" t="str">
        <f t="shared" si="248"/>
        <v/>
      </c>
      <c r="BJ291" t="str">
        <f t="shared" si="250"/>
        <v>};</v>
      </c>
    </row>
    <row r="292" spans="1:62" x14ac:dyDescent="0.25">
      <c r="A292">
        <v>1879385683</v>
      </c>
      <c r="B292">
        <v>304</v>
      </c>
      <c r="C292" t="s">
        <v>2674</v>
      </c>
      <c r="D292" t="s">
        <v>26</v>
      </c>
      <c r="I292" t="s">
        <v>2656</v>
      </c>
      <c r="M292" t="s">
        <v>2706</v>
      </c>
      <c r="N292">
        <v>5</v>
      </c>
      <c r="Q292" t="s">
        <v>2705</v>
      </c>
      <c r="R292" t="s">
        <v>2694</v>
      </c>
      <c r="S292">
        <v>0</v>
      </c>
      <c r="T292">
        <v>50</v>
      </c>
      <c r="X292" t="str">
        <f t="shared" si="219"/>
        <v>[291] = {["ID"] = 1879385683; }; -- Scourge of Khazad-dûm</v>
      </c>
      <c r="Y292" s="1" t="str">
        <f t="shared" si="218"/>
        <v>[291] = {["ID"] = 1879385683; ["SAVE_INDEX"] = 304; ["TYPE"] =  6;                       ["SUBTYPE"] =   0;             ["LEGENDARY"] = true; ["VXP"] =    0; ["LP"] =  5; ["REP"] =     0; ["FACTION"] =  1; ["TIER"] = 0; ["MIN_LVL"] =  "50";                   ["NAME"] = { ["EN"] = "Scourge of Khazad-dûm"; }; ["LORE"] = { ["EN"] = "This deed is for Legendary Servers."; }; ["SUMMARY"] = { ["EN"] = "Complete Volume II, Book 8: Return to Azanarukâr on a legendary server."; }; ["TITLE"] = { ["EN"] = "Bane of Shadow and Flame"; }; };</v>
      </c>
      <c r="Z292">
        <f t="shared" si="249"/>
        <v>291</v>
      </c>
      <c r="AA292" t="str">
        <f t="shared" si="220"/>
        <v>[291] = {</v>
      </c>
      <c r="AB292" t="str">
        <f t="shared" si="221"/>
        <v xml:space="preserve">["ID"] = 1879385683; </v>
      </c>
      <c r="AC292" t="str">
        <f t="shared" si="222"/>
        <v xml:space="preserve">["ID"] = 1879385683; </v>
      </c>
      <c r="AD292" t="str">
        <f t="shared" si="223"/>
        <v/>
      </c>
      <c r="AE292" t="str">
        <f t="shared" si="224"/>
        <v/>
      </c>
      <c r="AF292" s="1" t="str">
        <f t="shared" si="225"/>
        <v xml:space="preserve">["SAVE_INDEX"] = 304; </v>
      </c>
      <c r="AG292">
        <f>VLOOKUP(D292,Type!A$2:B$16,2,FALSE)</f>
        <v>6</v>
      </c>
      <c r="AH292" t="str">
        <f t="shared" si="226"/>
        <v xml:space="preserve">["TYPE"] =  6; </v>
      </c>
      <c r="AI292" t="str">
        <f t="shared" si="227"/>
        <v xml:space="preserve">                      </v>
      </c>
      <c r="AJ292" t="str">
        <f>IF(AND(F292="Class",NOT(ISBLANK(E292))),VLOOKUP(E292,Class!A$1:B$12,2,FALSE),"")</f>
        <v/>
      </c>
      <c r="AK292" t="str">
        <f>IF(AND(F292="Vocation",NOT(ISBLANK(E292))),VLOOKUP(E292,Vocation!A$1:B$8,2,FALSE),"")</f>
        <v/>
      </c>
      <c r="AL292" t="str">
        <f>IF(AND(F292="Race",NOT(ISBLANK(E292))),VLOOKUP(E292,Race!A$1:B$9,2,),"")</f>
        <v/>
      </c>
      <c r="AM292" t="str">
        <f t="shared" si="228"/>
        <v xml:space="preserve">  0</v>
      </c>
      <c r="AN292" t="str">
        <f t="shared" si="229"/>
        <v xml:space="preserve">["SUBTYPE"] =   0; </v>
      </c>
      <c r="AO292" t="str">
        <f>IF(NOT(ISBLANK(G292)),VLOOKUP(G292,Type!D$2:E$6,2,FALSE),"")</f>
        <v/>
      </c>
      <c r="AP292" t="str">
        <f t="shared" si="230"/>
        <v xml:space="preserve">            </v>
      </c>
      <c r="AQ292" t="str">
        <f t="shared" si="231"/>
        <v xml:space="preserve">["LEGENDARY"] = true; </v>
      </c>
      <c r="AR292" t="str">
        <f t="shared" si="232"/>
        <v/>
      </c>
      <c r="AS292" t="str">
        <f t="shared" si="233"/>
        <v>0</v>
      </c>
      <c r="AT292" t="str">
        <f t="shared" si="234"/>
        <v xml:space="preserve">["VXP"] =    0; </v>
      </c>
      <c r="AU292" t="str">
        <f t="shared" si="235"/>
        <v>5</v>
      </c>
      <c r="AV292" t="str">
        <f t="shared" si="236"/>
        <v xml:space="preserve">["LP"] =  5; </v>
      </c>
      <c r="AW292" t="str">
        <f t="shared" si="237"/>
        <v>0</v>
      </c>
      <c r="AX292" t="str">
        <f t="shared" si="238"/>
        <v xml:space="preserve">["REP"] =     0; </v>
      </c>
      <c r="AY292">
        <f>IF(LEN(P292)&gt;0,VLOOKUP(P292,Faction!A$2:B$77,2,FALSE),1)</f>
        <v>1</v>
      </c>
      <c r="AZ292" t="str">
        <f t="shared" si="239"/>
        <v xml:space="preserve">["FACTION"] =  1; </v>
      </c>
      <c r="BA292" t="str">
        <f t="shared" si="240"/>
        <v xml:space="preserve">["TIER"] = 0; </v>
      </c>
      <c r="BB292" t="str">
        <f t="shared" si="241"/>
        <v xml:space="preserve">["MIN_LVL"] =  "50"; </v>
      </c>
      <c r="BC292" t="str">
        <f t="shared" si="242"/>
        <v xml:space="preserve">                  </v>
      </c>
      <c r="BD292" t="str">
        <f t="shared" si="243"/>
        <v xml:space="preserve">["NAME"] = { ["EN"] = "Scourge of Khazad-dûm"; }; </v>
      </c>
      <c r="BE292" t="str">
        <f t="shared" si="244"/>
        <v xml:space="preserve">["LORE"] = { ["EN"] = "This deed is for Legendary Servers."; }; </v>
      </c>
      <c r="BF292" t="str">
        <f t="shared" si="245"/>
        <v xml:space="preserve">["SUMMARY"] = { ["EN"] = "Complete Volume II, Book 8: Return to Azanarukâr on a legendary server."; }; </v>
      </c>
      <c r="BG292" t="str">
        <f t="shared" si="246"/>
        <v xml:space="preserve">["TITLE"] = { ["EN"] = "Bane of Shadow and Flame"; }; </v>
      </c>
      <c r="BH292" t="str">
        <f t="shared" si="247"/>
        <v/>
      </c>
      <c r="BI292" t="str">
        <f t="shared" si="248"/>
        <v/>
      </c>
      <c r="BJ292" t="str">
        <f t="shared" si="250"/>
        <v>};</v>
      </c>
    </row>
    <row r="293" spans="1:62" x14ac:dyDescent="0.25">
      <c r="A293">
        <v>1879385676</v>
      </c>
      <c r="B293">
        <v>305</v>
      </c>
      <c r="C293" t="s">
        <v>2671</v>
      </c>
      <c r="D293" t="s">
        <v>26</v>
      </c>
      <c r="I293" t="s">
        <v>2656</v>
      </c>
      <c r="M293" t="s">
        <v>2671</v>
      </c>
      <c r="N293" s="2"/>
      <c r="Q293" t="s">
        <v>2736</v>
      </c>
      <c r="R293" t="s">
        <v>2694</v>
      </c>
      <c r="S293">
        <v>0</v>
      </c>
      <c r="T293">
        <v>55</v>
      </c>
      <c r="X293" t="str">
        <f t="shared" si="219"/>
        <v>[292] = {["ID"] = 1879385676; }; -- Legend of Moria</v>
      </c>
      <c r="Y293" s="1" t="str">
        <f t="shared" si="218"/>
        <v>[292] = {["ID"] = 1879385676; ["SAVE_INDEX"] = 305; ["TYPE"] =  6;                       ["SUBTYPE"] =   0;             ["LEGENDARY"] = true; ["VXP"] =    0; ["LP"] =  0; ["REP"] =     0; ["FACTION"] =  1; ["TIER"] = 0; ["MIN_LVL"] =  "55";                   ["NAME"] = { ["EN"] = "Legend of Moria"; }; ["LORE"] = { ["EN"] = "This deed is for Legendary Servers."; }; ["SUMMARY"] = { ["EN"] = "Use 'Title Writ - Legend of Moria', bartered from Quartermaster (Legendary Moria Rewards) in The Twenty-first Hall for 15 Legendary Coins of Angmar."; }; ["TITLE"] = { ["EN"] = "Legend of Moria"; }; };</v>
      </c>
      <c r="Z293">
        <f t="shared" si="249"/>
        <v>292</v>
      </c>
      <c r="AA293" t="str">
        <f t="shared" si="220"/>
        <v>[292] = {</v>
      </c>
      <c r="AB293" t="str">
        <f t="shared" si="221"/>
        <v xml:space="preserve">["ID"] = 1879385676; </v>
      </c>
      <c r="AC293" t="str">
        <f t="shared" si="222"/>
        <v xml:space="preserve">["ID"] = 1879385676; </v>
      </c>
      <c r="AD293" t="str">
        <f t="shared" si="223"/>
        <v/>
      </c>
      <c r="AE293" t="str">
        <f t="shared" si="224"/>
        <v/>
      </c>
      <c r="AF293" s="1" t="str">
        <f t="shared" si="225"/>
        <v xml:space="preserve">["SAVE_INDEX"] = 305; </v>
      </c>
      <c r="AG293">
        <f>VLOOKUP(D293,Type!A$2:B$16,2,FALSE)</f>
        <v>6</v>
      </c>
      <c r="AH293" t="str">
        <f t="shared" si="226"/>
        <v xml:space="preserve">["TYPE"] =  6; </v>
      </c>
      <c r="AI293" t="str">
        <f t="shared" si="227"/>
        <v xml:space="preserve">                      </v>
      </c>
      <c r="AJ293" t="str">
        <f>IF(AND(F293="Class",NOT(ISBLANK(E293))),VLOOKUP(E293,Class!A$1:B$12,2,FALSE),"")</f>
        <v/>
      </c>
      <c r="AK293" t="str">
        <f>IF(AND(F293="Vocation",NOT(ISBLANK(E293))),VLOOKUP(E293,Vocation!A$1:B$8,2,FALSE),"")</f>
        <v/>
      </c>
      <c r="AL293" t="str">
        <f>IF(AND(F293="Race",NOT(ISBLANK(E293))),VLOOKUP(E293,Race!A$1:B$9,2,),"")</f>
        <v/>
      </c>
      <c r="AM293" t="str">
        <f t="shared" si="228"/>
        <v xml:space="preserve">  0</v>
      </c>
      <c r="AN293" t="str">
        <f t="shared" si="229"/>
        <v xml:space="preserve">["SUBTYPE"] =   0; </v>
      </c>
      <c r="AO293" t="str">
        <f>IF(NOT(ISBLANK(G293)),VLOOKUP(G293,Type!D$2:E$6,2,FALSE),"")</f>
        <v/>
      </c>
      <c r="AP293" t="str">
        <f t="shared" si="230"/>
        <v xml:space="preserve">            </v>
      </c>
      <c r="AQ293" t="str">
        <f t="shared" si="231"/>
        <v xml:space="preserve">["LEGENDARY"] = true; </v>
      </c>
      <c r="AR293" t="str">
        <f t="shared" si="232"/>
        <v/>
      </c>
      <c r="AS293" t="str">
        <f t="shared" si="233"/>
        <v>0</v>
      </c>
      <c r="AT293" t="str">
        <f t="shared" si="234"/>
        <v xml:space="preserve">["VXP"] =    0; </v>
      </c>
      <c r="AU293" t="str">
        <f t="shared" si="235"/>
        <v>0</v>
      </c>
      <c r="AV293" t="str">
        <f t="shared" si="236"/>
        <v xml:space="preserve">["LP"] =  0; </v>
      </c>
      <c r="AW293" t="str">
        <f t="shared" si="237"/>
        <v>0</v>
      </c>
      <c r="AX293" t="str">
        <f t="shared" si="238"/>
        <v xml:space="preserve">["REP"] =     0; </v>
      </c>
      <c r="AY293">
        <f>IF(LEN(P293)&gt;0,VLOOKUP(P293,Faction!A$2:B$77,2,FALSE),1)</f>
        <v>1</v>
      </c>
      <c r="AZ293" t="str">
        <f t="shared" si="239"/>
        <v xml:space="preserve">["FACTION"] =  1; </v>
      </c>
      <c r="BA293" t="str">
        <f t="shared" si="240"/>
        <v xml:space="preserve">["TIER"] = 0; </v>
      </c>
      <c r="BB293" t="str">
        <f t="shared" si="241"/>
        <v xml:space="preserve">["MIN_LVL"] =  "55"; </v>
      </c>
      <c r="BC293" t="str">
        <f t="shared" si="242"/>
        <v xml:space="preserve">                  </v>
      </c>
      <c r="BD293" t="str">
        <f t="shared" si="243"/>
        <v xml:space="preserve">["NAME"] = { ["EN"] = "Legend of Moria"; }; </v>
      </c>
      <c r="BE293" t="str">
        <f t="shared" si="244"/>
        <v xml:space="preserve">["LORE"] = { ["EN"] = "This deed is for Legendary Servers."; }; </v>
      </c>
      <c r="BF293" t="str">
        <f t="shared" si="245"/>
        <v xml:space="preserve">["SUMMARY"] = { ["EN"] = "Use 'Title Writ - Legend of Moria', bartered from Quartermaster (Legendary Moria Rewards) in The Twenty-first Hall for 15 Legendary Coins of Angmar."; }; </v>
      </c>
      <c r="BG293" t="str">
        <f t="shared" si="246"/>
        <v xml:space="preserve">["TITLE"] = { ["EN"] = "Legend of Moria"; }; </v>
      </c>
      <c r="BH293" t="str">
        <f t="shared" si="247"/>
        <v/>
      </c>
      <c r="BI293" t="str">
        <f t="shared" si="248"/>
        <v/>
      </c>
      <c r="BJ293" t="str">
        <f t="shared" si="250"/>
        <v>};</v>
      </c>
    </row>
    <row r="294" spans="1:62" x14ac:dyDescent="0.25">
      <c r="A294">
        <v>1879385682</v>
      </c>
      <c r="B294">
        <v>306</v>
      </c>
      <c r="C294" t="s">
        <v>2673</v>
      </c>
      <c r="D294" t="s">
        <v>26</v>
      </c>
      <c r="I294" t="s">
        <v>2656</v>
      </c>
      <c r="M294" t="s">
        <v>2704</v>
      </c>
      <c r="N294">
        <v>5</v>
      </c>
      <c r="Q294" t="s">
        <v>2703</v>
      </c>
      <c r="R294" t="s">
        <v>2694</v>
      </c>
      <c r="S294">
        <v>0</v>
      </c>
      <c r="T294">
        <v>59</v>
      </c>
      <c r="X294" t="str">
        <f t="shared" si="219"/>
        <v>[293] = {["ID"] = 1879385682; }; -- Through the Mines</v>
      </c>
      <c r="Y294" s="1" t="str">
        <f t="shared" si="218"/>
        <v>[293] = {["ID"] = 1879385682; ["SAVE_INDEX"] = 306; ["TYPE"] =  6;                       ["SUBTYPE"] =   0;             ["LEGENDARY"] = true; ["VXP"] =    0; ["LP"] =  5; ["REP"] =     0; ["FACTION"] =  1; ["TIER"] = 0; ["MIN_LVL"] =  "59";                   ["NAME"] = { ["EN"] = "Through the Mines"; }; ["LORE"] = { ["EN"] = "This deed is for Legendary Servers."; }; ["SUMMARY"] = { ["EN"] = "Adventure to Level 60 on a legendary server."; }; ["TITLE"] = { ["EN"] = "Blaze of Hope"; }; };</v>
      </c>
      <c r="Z294">
        <f t="shared" si="249"/>
        <v>293</v>
      </c>
      <c r="AA294" t="str">
        <f t="shared" si="220"/>
        <v>[293] = {</v>
      </c>
      <c r="AB294" t="str">
        <f t="shared" si="221"/>
        <v xml:space="preserve">["ID"] = 1879385682; </v>
      </c>
      <c r="AC294" t="str">
        <f t="shared" si="222"/>
        <v xml:space="preserve">["ID"] = 1879385682; </v>
      </c>
      <c r="AD294" t="str">
        <f t="shared" si="223"/>
        <v/>
      </c>
      <c r="AE294" t="str">
        <f t="shared" si="224"/>
        <v/>
      </c>
      <c r="AF294" s="1" t="str">
        <f t="shared" si="225"/>
        <v xml:space="preserve">["SAVE_INDEX"] = 306; </v>
      </c>
      <c r="AG294">
        <f>VLOOKUP(D294,Type!A$2:B$16,2,FALSE)</f>
        <v>6</v>
      </c>
      <c r="AH294" t="str">
        <f t="shared" si="226"/>
        <v xml:space="preserve">["TYPE"] =  6; </v>
      </c>
      <c r="AI294" t="str">
        <f t="shared" si="227"/>
        <v xml:space="preserve">                      </v>
      </c>
      <c r="AJ294" t="str">
        <f>IF(AND(F294="Class",NOT(ISBLANK(E294))),VLOOKUP(E294,Class!A$1:B$12,2,FALSE),"")</f>
        <v/>
      </c>
      <c r="AK294" t="str">
        <f>IF(AND(F294="Vocation",NOT(ISBLANK(E294))),VLOOKUP(E294,Vocation!A$1:B$8,2,FALSE),"")</f>
        <v/>
      </c>
      <c r="AL294" t="str">
        <f>IF(AND(F294="Race",NOT(ISBLANK(E294))),VLOOKUP(E294,Race!A$1:B$9,2,),"")</f>
        <v/>
      </c>
      <c r="AM294" t="str">
        <f t="shared" si="228"/>
        <v xml:space="preserve">  0</v>
      </c>
      <c r="AN294" t="str">
        <f t="shared" si="229"/>
        <v xml:space="preserve">["SUBTYPE"] =   0; </v>
      </c>
      <c r="AO294" t="str">
        <f>IF(NOT(ISBLANK(G294)),VLOOKUP(G294,Type!D$2:E$6,2,FALSE),"")</f>
        <v/>
      </c>
      <c r="AP294" t="str">
        <f t="shared" si="230"/>
        <v xml:space="preserve">            </v>
      </c>
      <c r="AQ294" t="str">
        <f t="shared" si="231"/>
        <v xml:space="preserve">["LEGENDARY"] = true; </v>
      </c>
      <c r="AR294" t="str">
        <f t="shared" si="232"/>
        <v/>
      </c>
      <c r="AS294" t="str">
        <f t="shared" si="233"/>
        <v>0</v>
      </c>
      <c r="AT294" t="str">
        <f t="shared" si="234"/>
        <v xml:space="preserve">["VXP"] =    0; </v>
      </c>
      <c r="AU294" t="str">
        <f t="shared" si="235"/>
        <v>5</v>
      </c>
      <c r="AV294" t="str">
        <f t="shared" si="236"/>
        <v xml:space="preserve">["LP"] =  5; </v>
      </c>
      <c r="AW294" t="str">
        <f t="shared" si="237"/>
        <v>0</v>
      </c>
      <c r="AX294" t="str">
        <f t="shared" si="238"/>
        <v xml:space="preserve">["REP"] =     0; </v>
      </c>
      <c r="AY294">
        <f>IF(LEN(P294)&gt;0,VLOOKUP(P294,Faction!A$2:B$77,2,FALSE),1)</f>
        <v>1</v>
      </c>
      <c r="AZ294" t="str">
        <f t="shared" si="239"/>
        <v xml:space="preserve">["FACTION"] =  1; </v>
      </c>
      <c r="BA294" t="str">
        <f t="shared" si="240"/>
        <v xml:space="preserve">["TIER"] = 0; </v>
      </c>
      <c r="BB294" t="str">
        <f t="shared" si="241"/>
        <v xml:space="preserve">["MIN_LVL"] =  "59"; </v>
      </c>
      <c r="BC294" t="str">
        <f t="shared" si="242"/>
        <v xml:space="preserve">                  </v>
      </c>
      <c r="BD294" t="str">
        <f t="shared" si="243"/>
        <v xml:space="preserve">["NAME"] = { ["EN"] = "Through the Mines"; }; </v>
      </c>
      <c r="BE294" t="str">
        <f t="shared" si="244"/>
        <v xml:space="preserve">["LORE"] = { ["EN"] = "This deed is for Legendary Servers."; }; </v>
      </c>
      <c r="BF294" t="str">
        <f t="shared" si="245"/>
        <v xml:space="preserve">["SUMMARY"] = { ["EN"] = "Adventure to Level 60 on a legendary server."; }; </v>
      </c>
      <c r="BG294" t="str">
        <f t="shared" si="246"/>
        <v xml:space="preserve">["TITLE"] = { ["EN"] = "Blaze of Hope"; }; </v>
      </c>
      <c r="BH294" t="str">
        <f t="shared" si="247"/>
        <v/>
      </c>
      <c r="BI294" t="str">
        <f t="shared" si="248"/>
        <v/>
      </c>
      <c r="BJ294" t="str">
        <f t="shared" si="250"/>
        <v>};</v>
      </c>
    </row>
    <row r="295" spans="1:62" x14ac:dyDescent="0.25">
      <c r="A295">
        <v>1879389217</v>
      </c>
      <c r="B295">
        <v>307</v>
      </c>
      <c r="C295" t="s">
        <v>2677</v>
      </c>
      <c r="D295" t="s">
        <v>26</v>
      </c>
      <c r="I295" t="s">
        <v>2656</v>
      </c>
      <c r="M295" t="s">
        <v>2677</v>
      </c>
      <c r="Q295" t="s">
        <v>3221</v>
      </c>
      <c r="R295" t="s">
        <v>2694</v>
      </c>
      <c r="S295">
        <v>0</v>
      </c>
      <c r="T295">
        <v>60</v>
      </c>
      <c r="X295" t="str">
        <f t="shared" si="219"/>
        <v>[294] = {["ID"] = 1879389217; }; -- Legend of Mirkwood</v>
      </c>
      <c r="Y295" s="1" t="str">
        <f t="shared" si="218"/>
        <v>[294] = {["ID"] = 1879389217; ["SAVE_INDEX"] = 307; ["TYPE"] =  6;                       ["SUBTYPE"] =   0;             ["LEGENDARY"] = true; ["VXP"] =    0; ["LP"] =  0; ["REP"] =     0; ["FACTION"] =  1; ["TIER"] = 0; ["MIN_LVL"] =  "60";                   ["NAME"] = { ["EN"] = "Legend of Mirkwood"; }; ["LORE"] = { ["EN"] = "This deed is for Legendary Servers."; }; ["SUMMARY"] = { ["EN"] = "Use 'Title Writ - Legend of Mirkwood', bartered from Legendary Mirkwood Rewards Quartermaster in Ost Galadh for 10 Legendary Coins of Mirkwood."; }; ["TITLE"] = { ["EN"] = "Legend of Mirkwood"; }; };</v>
      </c>
      <c r="Z295">
        <f t="shared" si="249"/>
        <v>294</v>
      </c>
      <c r="AA295" t="str">
        <f t="shared" si="220"/>
        <v>[294] = {</v>
      </c>
      <c r="AB295" t="str">
        <f t="shared" si="221"/>
        <v xml:space="preserve">["ID"] = 1879389217; </v>
      </c>
      <c r="AC295" t="str">
        <f t="shared" si="222"/>
        <v xml:space="preserve">["ID"] = 1879389217; </v>
      </c>
      <c r="AD295" t="str">
        <f t="shared" si="223"/>
        <v/>
      </c>
      <c r="AE295" t="str">
        <f t="shared" si="224"/>
        <v/>
      </c>
      <c r="AF295" s="1" t="str">
        <f t="shared" si="225"/>
        <v xml:space="preserve">["SAVE_INDEX"] = 307; </v>
      </c>
      <c r="AG295">
        <f>VLOOKUP(D295,Type!A$2:B$16,2,FALSE)</f>
        <v>6</v>
      </c>
      <c r="AH295" t="str">
        <f t="shared" si="226"/>
        <v xml:space="preserve">["TYPE"] =  6; </v>
      </c>
      <c r="AI295" t="str">
        <f t="shared" si="227"/>
        <v xml:space="preserve">                      </v>
      </c>
      <c r="AJ295" t="str">
        <f>IF(AND(F295="Class",NOT(ISBLANK(E295))),VLOOKUP(E295,Class!A$1:B$12,2,FALSE),"")</f>
        <v/>
      </c>
      <c r="AK295" t="str">
        <f>IF(AND(F295="Vocation",NOT(ISBLANK(E295))),VLOOKUP(E295,Vocation!A$1:B$8,2,FALSE),"")</f>
        <v/>
      </c>
      <c r="AL295" t="str">
        <f>IF(AND(F295="Race",NOT(ISBLANK(E295))),VLOOKUP(E295,Race!A$1:B$9,2,),"")</f>
        <v/>
      </c>
      <c r="AM295" t="str">
        <f t="shared" si="228"/>
        <v xml:space="preserve">  0</v>
      </c>
      <c r="AN295" t="str">
        <f t="shared" si="229"/>
        <v xml:space="preserve">["SUBTYPE"] =   0; </v>
      </c>
      <c r="AO295" t="str">
        <f>IF(NOT(ISBLANK(G295)),VLOOKUP(G295,Type!D$2:E$6,2,FALSE),"")</f>
        <v/>
      </c>
      <c r="AP295" t="str">
        <f t="shared" si="230"/>
        <v xml:space="preserve">            </v>
      </c>
      <c r="AQ295" t="str">
        <f t="shared" si="231"/>
        <v xml:space="preserve">["LEGENDARY"] = true; </v>
      </c>
      <c r="AR295" t="str">
        <f t="shared" si="232"/>
        <v/>
      </c>
      <c r="AS295" t="str">
        <f t="shared" si="233"/>
        <v>0</v>
      </c>
      <c r="AT295" t="str">
        <f t="shared" si="234"/>
        <v xml:space="preserve">["VXP"] =    0; </v>
      </c>
      <c r="AU295" t="str">
        <f t="shared" si="235"/>
        <v>0</v>
      </c>
      <c r="AV295" t="str">
        <f t="shared" si="236"/>
        <v xml:space="preserve">["LP"] =  0; </v>
      </c>
      <c r="AW295" t="str">
        <f t="shared" si="237"/>
        <v>0</v>
      </c>
      <c r="AX295" t="str">
        <f t="shared" si="238"/>
        <v xml:space="preserve">["REP"] =     0; </v>
      </c>
      <c r="AY295">
        <f>IF(LEN(P295)&gt;0,VLOOKUP(P295,Faction!A$2:B$77,2,FALSE),1)</f>
        <v>1</v>
      </c>
      <c r="AZ295" t="str">
        <f t="shared" si="239"/>
        <v xml:space="preserve">["FACTION"] =  1; </v>
      </c>
      <c r="BA295" t="str">
        <f t="shared" si="240"/>
        <v xml:space="preserve">["TIER"] = 0; </v>
      </c>
      <c r="BB295" t="str">
        <f t="shared" si="241"/>
        <v xml:space="preserve">["MIN_LVL"] =  "60"; </v>
      </c>
      <c r="BC295" t="str">
        <f t="shared" si="242"/>
        <v xml:space="preserve">                  </v>
      </c>
      <c r="BD295" t="str">
        <f t="shared" si="243"/>
        <v xml:space="preserve">["NAME"] = { ["EN"] = "Legend of Mirkwood"; }; </v>
      </c>
      <c r="BE295" t="str">
        <f t="shared" si="244"/>
        <v xml:space="preserve">["LORE"] = { ["EN"] = "This deed is for Legendary Servers."; }; </v>
      </c>
      <c r="BF295" t="str">
        <f t="shared" si="245"/>
        <v xml:space="preserve">["SUMMARY"] = { ["EN"] = "Use 'Title Writ - Legend of Mirkwood', bartered from Legendary Mirkwood Rewards Quartermaster in Ost Galadh for 10 Legendary Coins of Mirkwood."; }; </v>
      </c>
      <c r="BG295" t="str">
        <f t="shared" si="246"/>
        <v xml:space="preserve">["TITLE"] = { ["EN"] = "Legend of Mirkwood"; }; </v>
      </c>
      <c r="BH295" t="str">
        <f t="shared" si="247"/>
        <v/>
      </c>
      <c r="BI295" t="str">
        <f t="shared" si="248"/>
        <v/>
      </c>
      <c r="BJ295" t="str">
        <f t="shared" si="250"/>
        <v>};</v>
      </c>
    </row>
    <row r="296" spans="1:62" x14ac:dyDescent="0.25">
      <c r="A296">
        <v>1879389219</v>
      </c>
      <c r="B296">
        <v>308</v>
      </c>
      <c r="C296" t="s">
        <v>2678</v>
      </c>
      <c r="D296" t="s">
        <v>26</v>
      </c>
      <c r="I296" t="s">
        <v>2656</v>
      </c>
      <c r="L296">
        <v>2000</v>
      </c>
      <c r="M296" t="s">
        <v>2710</v>
      </c>
      <c r="N296">
        <v>5</v>
      </c>
      <c r="Q296" t="s">
        <v>2712</v>
      </c>
      <c r="R296" t="s">
        <v>2694</v>
      </c>
      <c r="S296">
        <v>0</v>
      </c>
      <c r="T296">
        <v>60</v>
      </c>
      <c r="X296" t="str">
        <f t="shared" si="219"/>
        <v>[295] = {["ID"] = 1879389219; }; -- Legendary Mirkwood</v>
      </c>
      <c r="Y296" s="1" t="str">
        <f t="shared" si="218"/>
        <v>[295] = {["ID"] = 1879389219; ["SAVE_INDEX"] = 308; ["TYPE"] =  6;                       ["SUBTYPE"] =   0;             ["LEGENDARY"] = true; ["VXP"] = 2000; ["LP"] =  5; ["REP"] =     0; ["FACTION"] =  1; ["TIER"] = 0; ["MIN_LVL"] =  "60";                   ["NAME"] = { ["EN"] = "Legendary Mirkwood"; }; ["LORE"] = { ["EN"] = "This deed is for Legendary Servers."; }; ["SUMMARY"] = { ["EN"] = "Complete Legendary Mirkwood: Barad Guldur, Legendary Mirkwood: Dungeons of Dol Guldur, Legendary Mirkwood: Sammath Gûl, Legendary Mirkwood: Sword-hall of Dol Guldur, Legendary Mirkwood: Warg-pens of Dol Guldur on a legendary server."; }; ["TITLE"] = { ["EN"] = "Nemesis of the Necromancer"; }; };</v>
      </c>
      <c r="Z296">
        <f t="shared" si="249"/>
        <v>295</v>
      </c>
      <c r="AA296" t="str">
        <f t="shared" si="220"/>
        <v>[295] = {</v>
      </c>
      <c r="AB296" t="str">
        <f t="shared" si="221"/>
        <v xml:space="preserve">["ID"] = 1879389219; </v>
      </c>
      <c r="AC296" t="str">
        <f t="shared" si="222"/>
        <v xml:space="preserve">["ID"] = 1879389219; </v>
      </c>
      <c r="AD296" t="str">
        <f t="shared" si="223"/>
        <v/>
      </c>
      <c r="AE296" t="str">
        <f t="shared" si="224"/>
        <v/>
      </c>
      <c r="AF296" s="1" t="str">
        <f t="shared" si="225"/>
        <v xml:space="preserve">["SAVE_INDEX"] = 308; </v>
      </c>
      <c r="AG296">
        <f>VLOOKUP(D296,Type!A$2:B$16,2,FALSE)</f>
        <v>6</v>
      </c>
      <c r="AH296" t="str">
        <f t="shared" si="226"/>
        <v xml:space="preserve">["TYPE"] =  6; </v>
      </c>
      <c r="AI296" t="str">
        <f t="shared" si="227"/>
        <v xml:space="preserve">                      </v>
      </c>
      <c r="AJ296" t="str">
        <f>IF(AND(F296="Class",NOT(ISBLANK(E296))),VLOOKUP(E296,Class!A$1:B$12,2,FALSE),"")</f>
        <v/>
      </c>
      <c r="AK296" t="str">
        <f>IF(AND(F296="Vocation",NOT(ISBLANK(E296))),VLOOKUP(E296,Vocation!A$1:B$8,2,FALSE),"")</f>
        <v/>
      </c>
      <c r="AL296" t="str">
        <f>IF(AND(F296="Race",NOT(ISBLANK(E296))),VLOOKUP(E296,Race!A$1:B$9,2,),"")</f>
        <v/>
      </c>
      <c r="AM296" t="str">
        <f t="shared" si="228"/>
        <v xml:space="preserve">  0</v>
      </c>
      <c r="AN296" t="str">
        <f t="shared" si="229"/>
        <v xml:space="preserve">["SUBTYPE"] =   0; </v>
      </c>
      <c r="AO296" t="str">
        <f>IF(NOT(ISBLANK(G296)),VLOOKUP(G296,Type!D$2:E$6,2,FALSE),"")</f>
        <v/>
      </c>
      <c r="AP296" t="str">
        <f t="shared" si="230"/>
        <v xml:space="preserve">            </v>
      </c>
      <c r="AQ296" t="str">
        <f t="shared" si="231"/>
        <v xml:space="preserve">["LEGENDARY"] = true; </v>
      </c>
      <c r="AR296" t="str">
        <f t="shared" si="232"/>
        <v/>
      </c>
      <c r="AS296" t="str">
        <f t="shared" si="233"/>
        <v>2000</v>
      </c>
      <c r="AT296" t="str">
        <f t="shared" si="234"/>
        <v xml:space="preserve">["VXP"] = 2000; </v>
      </c>
      <c r="AU296" t="str">
        <f t="shared" si="235"/>
        <v>5</v>
      </c>
      <c r="AV296" t="str">
        <f t="shared" si="236"/>
        <v xml:space="preserve">["LP"] =  5; </v>
      </c>
      <c r="AW296" t="str">
        <f t="shared" si="237"/>
        <v>0</v>
      </c>
      <c r="AX296" t="str">
        <f t="shared" si="238"/>
        <v xml:space="preserve">["REP"] =     0; </v>
      </c>
      <c r="AY296">
        <f>IF(LEN(P296)&gt;0,VLOOKUP(P296,Faction!A$2:B$77,2,FALSE),1)</f>
        <v>1</v>
      </c>
      <c r="AZ296" t="str">
        <f t="shared" si="239"/>
        <v xml:space="preserve">["FACTION"] =  1; </v>
      </c>
      <c r="BA296" t="str">
        <f t="shared" si="240"/>
        <v xml:space="preserve">["TIER"] = 0; </v>
      </c>
      <c r="BB296" t="str">
        <f t="shared" si="241"/>
        <v xml:space="preserve">["MIN_LVL"] =  "60"; </v>
      </c>
      <c r="BC296" t="str">
        <f t="shared" si="242"/>
        <v xml:space="preserve">                  </v>
      </c>
      <c r="BD296" t="str">
        <f t="shared" si="243"/>
        <v xml:space="preserve">["NAME"] = { ["EN"] = "Legendary Mirkwood"; }; </v>
      </c>
      <c r="BE296" t="str">
        <f t="shared" si="244"/>
        <v xml:space="preserve">["LORE"] = { ["EN"] = "This deed is for Legendary Servers."; }; </v>
      </c>
      <c r="BF296" t="str">
        <f t="shared" si="245"/>
        <v xml:space="preserve">["SUMMARY"] = { ["EN"] = "Complete Legendary Mirkwood: Barad Guldur, Legendary Mirkwood: Dungeons of Dol Guldur, Legendary Mirkwood: Sammath Gûl, Legendary Mirkwood: Sword-hall of Dol Guldur, Legendary Mirkwood: Warg-pens of Dol Guldur on a legendary server."; }; </v>
      </c>
      <c r="BG296" t="str">
        <f t="shared" si="246"/>
        <v xml:space="preserve">["TITLE"] = { ["EN"] = "Nemesis of the Necromancer"; }; </v>
      </c>
      <c r="BH296" t="str">
        <f t="shared" si="247"/>
        <v/>
      </c>
      <c r="BI296" t="str">
        <f t="shared" si="248"/>
        <v/>
      </c>
      <c r="BJ296" t="str">
        <f t="shared" si="250"/>
        <v>};</v>
      </c>
    </row>
    <row r="297" spans="1:62" x14ac:dyDescent="0.25">
      <c r="A297">
        <v>1879389215</v>
      </c>
      <c r="B297">
        <v>309</v>
      </c>
      <c r="C297" t="s">
        <v>2675</v>
      </c>
      <c r="D297" t="s">
        <v>26</v>
      </c>
      <c r="I297" t="s">
        <v>2656</v>
      </c>
      <c r="L297">
        <v>2000</v>
      </c>
      <c r="M297" t="s">
        <v>2708</v>
      </c>
      <c r="N297">
        <v>5</v>
      </c>
      <c r="Q297" t="s">
        <v>2707</v>
      </c>
      <c r="R297" t="s">
        <v>2694</v>
      </c>
      <c r="S297">
        <v>0</v>
      </c>
      <c r="T297">
        <v>60</v>
      </c>
      <c r="X297" t="str">
        <f t="shared" si="219"/>
        <v>[296] = {["ID"] = 1879389215; }; -- Echoes of the Dead</v>
      </c>
      <c r="Y297" s="1" t="str">
        <f t="shared" si="218"/>
        <v>[296] = {["ID"] = 1879389215; ["SAVE_INDEX"] = 309; ["TYPE"] =  6;                       ["SUBTYPE"] =   0;             ["LEGENDARY"] = true; ["VXP"] = 2000; ["LP"] =  5; ["REP"] =     0; ["FACTION"] =  1; ["TIER"] = 0; ["MIN_LVL"] =  "60";                   ["NAME"] = { ["EN"] = "Echoes of the Dead"; }; ["LORE"] = { ["EN"] = "This deed is for Legendary Servers."; }; ["SUMMARY"] = { ["EN"] = "Complete Volume III, Book 3: Echoes of the Dead on a legendary server."; }; ["TITLE"] = { ["EN"] = "Noble and True"; }; };</v>
      </c>
      <c r="Z297">
        <f t="shared" si="249"/>
        <v>296</v>
      </c>
      <c r="AA297" t="str">
        <f t="shared" si="220"/>
        <v>[296] = {</v>
      </c>
      <c r="AB297" t="str">
        <f t="shared" si="221"/>
        <v xml:space="preserve">["ID"] = 1879389215; </v>
      </c>
      <c r="AC297" t="str">
        <f t="shared" si="222"/>
        <v xml:space="preserve">["ID"] = 1879389215; </v>
      </c>
      <c r="AD297" t="str">
        <f t="shared" si="223"/>
        <v/>
      </c>
      <c r="AE297" t="str">
        <f t="shared" si="224"/>
        <v/>
      </c>
      <c r="AF297" s="1" t="str">
        <f t="shared" si="225"/>
        <v xml:space="preserve">["SAVE_INDEX"] = 309; </v>
      </c>
      <c r="AG297">
        <f>VLOOKUP(D297,Type!A$2:B$16,2,FALSE)</f>
        <v>6</v>
      </c>
      <c r="AH297" t="str">
        <f t="shared" si="226"/>
        <v xml:space="preserve">["TYPE"] =  6; </v>
      </c>
      <c r="AI297" t="str">
        <f t="shared" si="227"/>
        <v xml:space="preserve">                      </v>
      </c>
      <c r="AJ297" t="str">
        <f>IF(AND(F297="Class",NOT(ISBLANK(E297))),VLOOKUP(E297,Class!A$1:B$12,2,FALSE),"")</f>
        <v/>
      </c>
      <c r="AK297" t="str">
        <f>IF(AND(F297="Vocation",NOT(ISBLANK(E297))),VLOOKUP(E297,Vocation!A$1:B$8,2,FALSE),"")</f>
        <v/>
      </c>
      <c r="AL297" t="str">
        <f>IF(AND(F297="Race",NOT(ISBLANK(E297))),VLOOKUP(E297,Race!A$1:B$9,2,),"")</f>
        <v/>
      </c>
      <c r="AM297" t="str">
        <f t="shared" si="228"/>
        <v xml:space="preserve">  0</v>
      </c>
      <c r="AN297" t="str">
        <f t="shared" si="229"/>
        <v xml:space="preserve">["SUBTYPE"] =   0; </v>
      </c>
      <c r="AO297" t="str">
        <f>IF(NOT(ISBLANK(G297)),VLOOKUP(G297,Type!D$2:E$6,2,FALSE),"")</f>
        <v/>
      </c>
      <c r="AP297" t="str">
        <f t="shared" si="230"/>
        <v xml:space="preserve">            </v>
      </c>
      <c r="AQ297" t="str">
        <f t="shared" si="231"/>
        <v xml:space="preserve">["LEGENDARY"] = true; </v>
      </c>
      <c r="AR297" t="str">
        <f t="shared" si="232"/>
        <v/>
      </c>
      <c r="AS297" t="str">
        <f t="shared" si="233"/>
        <v>2000</v>
      </c>
      <c r="AT297" t="str">
        <f t="shared" si="234"/>
        <v xml:space="preserve">["VXP"] = 2000; </v>
      </c>
      <c r="AU297" t="str">
        <f t="shared" si="235"/>
        <v>5</v>
      </c>
      <c r="AV297" t="str">
        <f t="shared" si="236"/>
        <v xml:space="preserve">["LP"] =  5; </v>
      </c>
      <c r="AW297" t="str">
        <f t="shared" si="237"/>
        <v>0</v>
      </c>
      <c r="AX297" t="str">
        <f t="shared" si="238"/>
        <v xml:space="preserve">["REP"] =     0; </v>
      </c>
      <c r="AY297">
        <f>IF(LEN(P297)&gt;0,VLOOKUP(P297,Faction!A$2:B$77,2,FALSE),1)</f>
        <v>1</v>
      </c>
      <c r="AZ297" t="str">
        <f t="shared" si="239"/>
        <v xml:space="preserve">["FACTION"] =  1; </v>
      </c>
      <c r="BA297" t="str">
        <f t="shared" si="240"/>
        <v xml:space="preserve">["TIER"] = 0; </v>
      </c>
      <c r="BB297" t="str">
        <f t="shared" si="241"/>
        <v xml:space="preserve">["MIN_LVL"] =  "60"; </v>
      </c>
      <c r="BC297" t="str">
        <f t="shared" si="242"/>
        <v xml:space="preserve">                  </v>
      </c>
      <c r="BD297" t="str">
        <f t="shared" si="243"/>
        <v xml:space="preserve">["NAME"] = { ["EN"] = "Echoes of the Dead"; }; </v>
      </c>
      <c r="BE297" t="str">
        <f t="shared" si="244"/>
        <v xml:space="preserve">["LORE"] = { ["EN"] = "This deed is for Legendary Servers."; }; </v>
      </c>
      <c r="BF297" t="str">
        <f t="shared" si="245"/>
        <v xml:space="preserve">["SUMMARY"] = { ["EN"] = "Complete Volume III, Book 3: Echoes of the Dead on a legendary server."; }; </v>
      </c>
      <c r="BG297" t="str">
        <f t="shared" si="246"/>
        <v xml:space="preserve">["TITLE"] = { ["EN"] = "Noble and True"; }; </v>
      </c>
      <c r="BH297" t="str">
        <f t="shared" si="247"/>
        <v/>
      </c>
      <c r="BI297" t="str">
        <f t="shared" si="248"/>
        <v/>
      </c>
      <c r="BJ297" t="str">
        <f t="shared" si="250"/>
        <v>};</v>
      </c>
    </row>
    <row r="298" spans="1:62" x14ac:dyDescent="0.25">
      <c r="A298">
        <v>1879389221</v>
      </c>
      <c r="B298">
        <v>310</v>
      </c>
      <c r="C298" t="s">
        <v>2680</v>
      </c>
      <c r="D298" t="s">
        <v>26</v>
      </c>
      <c r="I298" t="s">
        <v>2656</v>
      </c>
      <c r="M298" t="s">
        <v>2715</v>
      </c>
      <c r="N298">
        <v>5</v>
      </c>
      <c r="Q298" t="s">
        <v>2737</v>
      </c>
      <c r="R298" t="s">
        <v>2694</v>
      </c>
      <c r="S298">
        <v>0</v>
      </c>
      <c r="T298">
        <v>64</v>
      </c>
      <c r="X298" t="str">
        <f t="shared" si="219"/>
        <v>[297] = {["ID"] = 1879389221; }; -- To the Hill of Dark Sorcery</v>
      </c>
      <c r="Y298" s="1" t="str">
        <f t="shared" si="218"/>
        <v>[297] = {["ID"] = 1879389221; ["SAVE_INDEX"] = 310; ["TYPE"] =  6;                       ["SUBTYPE"] =   0;             ["LEGENDARY"] = true; ["VXP"] =    0; ["LP"] =  5; ["REP"] =     0; ["FACTION"] =  1; ["TIER"] = 0; ["MIN_LVL"] =  "64";                   ["NAME"] = { ["EN"] = "To the Hill of Dark Sorcery"; }; ["LORE"] = { ["EN"] = "This deed is for Legendary Servers."; }; ["SUMMARY"] = { ["EN"] = "Adventure to Level 65."; }; ["TITLE"] = { ["EN"] = "Stalwart Journeyer"; }; };</v>
      </c>
      <c r="Z298">
        <f t="shared" si="249"/>
        <v>297</v>
      </c>
      <c r="AA298" t="str">
        <f t="shared" si="220"/>
        <v>[297] = {</v>
      </c>
      <c r="AB298" t="str">
        <f t="shared" si="221"/>
        <v xml:space="preserve">["ID"] = 1879389221; </v>
      </c>
      <c r="AC298" t="str">
        <f t="shared" si="222"/>
        <v xml:space="preserve">["ID"] = 1879389221; </v>
      </c>
      <c r="AD298" t="str">
        <f t="shared" si="223"/>
        <v/>
      </c>
      <c r="AE298" t="str">
        <f t="shared" si="224"/>
        <v/>
      </c>
      <c r="AF298" s="1" t="str">
        <f t="shared" si="225"/>
        <v xml:space="preserve">["SAVE_INDEX"] = 310; </v>
      </c>
      <c r="AG298">
        <f>VLOOKUP(D298,Type!A$2:B$16,2,FALSE)</f>
        <v>6</v>
      </c>
      <c r="AH298" t="str">
        <f t="shared" si="226"/>
        <v xml:space="preserve">["TYPE"] =  6; </v>
      </c>
      <c r="AI298" t="str">
        <f t="shared" si="227"/>
        <v xml:space="preserve">                      </v>
      </c>
      <c r="AJ298" t="str">
        <f>IF(AND(F298="Class",NOT(ISBLANK(E298))),VLOOKUP(E298,Class!A$1:B$12,2,FALSE),"")</f>
        <v/>
      </c>
      <c r="AK298" t="str">
        <f>IF(AND(F298="Vocation",NOT(ISBLANK(E298))),VLOOKUP(E298,Vocation!A$1:B$8,2,FALSE),"")</f>
        <v/>
      </c>
      <c r="AL298" t="str">
        <f>IF(AND(F298="Race",NOT(ISBLANK(E298))),VLOOKUP(E298,Race!A$1:B$9,2,),"")</f>
        <v/>
      </c>
      <c r="AM298" t="str">
        <f t="shared" si="228"/>
        <v xml:space="preserve">  0</v>
      </c>
      <c r="AN298" t="str">
        <f t="shared" si="229"/>
        <v xml:space="preserve">["SUBTYPE"] =   0; </v>
      </c>
      <c r="AO298" t="str">
        <f>IF(NOT(ISBLANK(G298)),VLOOKUP(G298,Type!D$2:E$6,2,FALSE),"")</f>
        <v/>
      </c>
      <c r="AP298" t="str">
        <f t="shared" si="230"/>
        <v xml:space="preserve">            </v>
      </c>
      <c r="AQ298" t="str">
        <f t="shared" si="231"/>
        <v xml:space="preserve">["LEGENDARY"] = true; </v>
      </c>
      <c r="AR298" t="str">
        <f t="shared" si="232"/>
        <v/>
      </c>
      <c r="AS298" t="str">
        <f t="shared" si="233"/>
        <v>0</v>
      </c>
      <c r="AT298" t="str">
        <f t="shared" si="234"/>
        <v xml:space="preserve">["VXP"] =    0; </v>
      </c>
      <c r="AU298" t="str">
        <f t="shared" si="235"/>
        <v>5</v>
      </c>
      <c r="AV298" t="str">
        <f t="shared" si="236"/>
        <v xml:space="preserve">["LP"] =  5; </v>
      </c>
      <c r="AW298" t="str">
        <f t="shared" si="237"/>
        <v>0</v>
      </c>
      <c r="AX298" t="str">
        <f t="shared" si="238"/>
        <v xml:space="preserve">["REP"] =     0; </v>
      </c>
      <c r="AY298">
        <f>IF(LEN(P298)&gt;0,VLOOKUP(P298,Faction!A$2:B$77,2,FALSE),1)</f>
        <v>1</v>
      </c>
      <c r="AZ298" t="str">
        <f t="shared" si="239"/>
        <v xml:space="preserve">["FACTION"] =  1; </v>
      </c>
      <c r="BA298" t="str">
        <f t="shared" si="240"/>
        <v xml:space="preserve">["TIER"] = 0; </v>
      </c>
      <c r="BB298" t="str">
        <f t="shared" si="241"/>
        <v xml:space="preserve">["MIN_LVL"] =  "64"; </v>
      </c>
      <c r="BC298" t="str">
        <f t="shared" si="242"/>
        <v xml:space="preserve">                  </v>
      </c>
      <c r="BD298" t="str">
        <f t="shared" si="243"/>
        <v xml:space="preserve">["NAME"] = { ["EN"] = "To the Hill of Dark Sorcery"; }; </v>
      </c>
      <c r="BE298" t="str">
        <f t="shared" si="244"/>
        <v xml:space="preserve">["LORE"] = { ["EN"] = "This deed is for Legendary Servers."; }; </v>
      </c>
      <c r="BF298" t="str">
        <f t="shared" si="245"/>
        <v xml:space="preserve">["SUMMARY"] = { ["EN"] = "Adventure to Level 65."; }; </v>
      </c>
      <c r="BG298" t="str">
        <f t="shared" si="246"/>
        <v xml:space="preserve">["TITLE"] = { ["EN"] = "Stalwart Journeyer"; }; </v>
      </c>
      <c r="BH298" t="str">
        <f t="shared" si="247"/>
        <v/>
      </c>
      <c r="BI298" t="str">
        <f t="shared" si="248"/>
        <v/>
      </c>
      <c r="BJ298" t="str">
        <f t="shared" si="250"/>
        <v>};</v>
      </c>
    </row>
    <row r="299" spans="1:62" x14ac:dyDescent="0.25">
      <c r="A299">
        <v>1879394297</v>
      </c>
      <c r="B299">
        <v>311</v>
      </c>
      <c r="C299" t="s">
        <v>2681</v>
      </c>
      <c r="D299" t="s">
        <v>26</v>
      </c>
      <c r="I299" t="s">
        <v>2656</v>
      </c>
      <c r="L299">
        <v>2000</v>
      </c>
      <c r="M299" t="s">
        <v>2716</v>
      </c>
      <c r="Q299" t="s">
        <v>2717</v>
      </c>
      <c r="R299" t="s">
        <v>2694</v>
      </c>
      <c r="S299">
        <v>0</v>
      </c>
      <c r="T299">
        <v>68</v>
      </c>
      <c r="X299" t="str">
        <f t="shared" si="219"/>
        <v>[298] = {["ID"] = 1879394297; }; -- Legend of Limlight Gorge</v>
      </c>
      <c r="Y299" s="1" t="str">
        <f t="shared" si="218"/>
        <v>[298] = {["ID"] = 1879394297; ["SAVE_INDEX"] = 311; ["TYPE"] =  6;                       ["SUBTYPE"] =   0;             ["LEGENDARY"] = true; ["VXP"] = 2000; ["LP"] =  0; ["REP"] =     0; ["FACTION"] =  1; ["TIER"] = 0; ["MIN_LVL"] =  "68";                   ["NAME"] = { ["EN"] = "Legend of Limlight Gorge"; }; ["LORE"] = { ["EN"] = "This deed is for Legendary Servers."; }; ["SUMMARY"] = { ["EN"] = "Complete Limlight Gorge Explorer Deed, The Spirits of the Limlight Deed, Ancient Ruins of the Limlight Deed, Quests of the Limlight Gorge Deed, and Earn Kindred standing with the Heroes of Limlight Gorge on a legendary server."; }; ["TITLE"] = { ["EN"] = "Great River Guide"; }; };</v>
      </c>
      <c r="Z299">
        <f t="shared" si="249"/>
        <v>298</v>
      </c>
      <c r="AA299" t="str">
        <f t="shared" si="220"/>
        <v>[298] = {</v>
      </c>
      <c r="AB299" t="str">
        <f t="shared" si="221"/>
        <v xml:space="preserve">["ID"] = 1879394297; </v>
      </c>
      <c r="AC299" t="str">
        <f t="shared" si="222"/>
        <v xml:space="preserve">["ID"] = 1879394297; </v>
      </c>
      <c r="AD299" t="str">
        <f t="shared" si="223"/>
        <v/>
      </c>
      <c r="AE299" t="str">
        <f t="shared" si="224"/>
        <v/>
      </c>
      <c r="AF299" s="1" t="str">
        <f t="shared" si="225"/>
        <v xml:space="preserve">["SAVE_INDEX"] = 311; </v>
      </c>
      <c r="AG299">
        <f>VLOOKUP(D299,Type!A$2:B$16,2,FALSE)</f>
        <v>6</v>
      </c>
      <c r="AH299" t="str">
        <f t="shared" si="226"/>
        <v xml:space="preserve">["TYPE"] =  6; </v>
      </c>
      <c r="AI299" t="str">
        <f t="shared" si="227"/>
        <v xml:space="preserve">                      </v>
      </c>
      <c r="AJ299" t="str">
        <f>IF(AND(F299="Class",NOT(ISBLANK(E299))),VLOOKUP(E299,Class!A$1:B$12,2,FALSE),"")</f>
        <v/>
      </c>
      <c r="AK299" t="str">
        <f>IF(AND(F299="Vocation",NOT(ISBLANK(E299))),VLOOKUP(E299,Vocation!A$1:B$8,2,FALSE),"")</f>
        <v/>
      </c>
      <c r="AL299" t="str">
        <f>IF(AND(F299="Race",NOT(ISBLANK(E299))),VLOOKUP(E299,Race!A$1:B$9,2,),"")</f>
        <v/>
      </c>
      <c r="AM299" t="str">
        <f t="shared" si="228"/>
        <v xml:space="preserve">  0</v>
      </c>
      <c r="AN299" t="str">
        <f t="shared" si="229"/>
        <v xml:space="preserve">["SUBTYPE"] =   0; </v>
      </c>
      <c r="AO299" t="str">
        <f>IF(NOT(ISBLANK(G299)),VLOOKUP(G299,Type!D$2:E$6,2,FALSE),"")</f>
        <v/>
      </c>
      <c r="AP299" t="str">
        <f t="shared" si="230"/>
        <v xml:space="preserve">            </v>
      </c>
      <c r="AQ299" t="str">
        <f t="shared" si="231"/>
        <v xml:space="preserve">["LEGENDARY"] = true; </v>
      </c>
      <c r="AR299" t="str">
        <f t="shared" si="232"/>
        <v/>
      </c>
      <c r="AS299" t="str">
        <f t="shared" si="233"/>
        <v>2000</v>
      </c>
      <c r="AT299" t="str">
        <f t="shared" si="234"/>
        <v xml:space="preserve">["VXP"] = 2000; </v>
      </c>
      <c r="AU299" t="str">
        <f t="shared" si="235"/>
        <v>0</v>
      </c>
      <c r="AV299" t="str">
        <f t="shared" si="236"/>
        <v xml:space="preserve">["LP"] =  0; </v>
      </c>
      <c r="AW299" t="str">
        <f t="shared" si="237"/>
        <v>0</v>
      </c>
      <c r="AX299" t="str">
        <f t="shared" si="238"/>
        <v xml:space="preserve">["REP"] =     0; </v>
      </c>
      <c r="AY299">
        <f>IF(LEN(P299)&gt;0,VLOOKUP(P299,Faction!A$2:B$77,2,FALSE),1)</f>
        <v>1</v>
      </c>
      <c r="AZ299" t="str">
        <f t="shared" si="239"/>
        <v xml:space="preserve">["FACTION"] =  1; </v>
      </c>
      <c r="BA299" t="str">
        <f t="shared" si="240"/>
        <v xml:space="preserve">["TIER"] = 0; </v>
      </c>
      <c r="BB299" t="str">
        <f t="shared" si="241"/>
        <v xml:space="preserve">["MIN_LVL"] =  "68"; </v>
      </c>
      <c r="BC299" t="str">
        <f t="shared" si="242"/>
        <v xml:space="preserve">                  </v>
      </c>
      <c r="BD299" t="str">
        <f t="shared" si="243"/>
        <v xml:space="preserve">["NAME"] = { ["EN"] = "Legend of Limlight Gorge"; }; </v>
      </c>
      <c r="BE299" t="str">
        <f t="shared" si="244"/>
        <v xml:space="preserve">["LORE"] = { ["EN"] = "This deed is for Legendary Servers."; }; </v>
      </c>
      <c r="BF299" t="str">
        <f t="shared" si="245"/>
        <v xml:space="preserve">["SUMMARY"] = { ["EN"] = "Complete Limlight Gorge Explorer Deed, The Spirits of the Limlight Deed, Ancient Ruins of the Limlight Deed, Quests of the Limlight Gorge Deed, and Earn Kindred standing with the Heroes of Limlight Gorge on a legendary server."; }; </v>
      </c>
      <c r="BG299" t="str">
        <f t="shared" si="246"/>
        <v xml:space="preserve">["TITLE"] = { ["EN"] = "Great River Guide"; }; </v>
      </c>
      <c r="BH299" t="str">
        <f t="shared" si="247"/>
        <v/>
      </c>
      <c r="BI299" t="str">
        <f t="shared" si="248"/>
        <v/>
      </c>
      <c r="BJ299" t="str">
        <f t="shared" si="250"/>
        <v>};</v>
      </c>
    </row>
    <row r="300" spans="1:62" x14ac:dyDescent="0.25">
      <c r="A300">
        <v>1879389216</v>
      </c>
      <c r="B300">
        <v>312</v>
      </c>
      <c r="C300" t="s">
        <v>2676</v>
      </c>
      <c r="D300" t="s">
        <v>26</v>
      </c>
      <c r="I300" t="s">
        <v>2656</v>
      </c>
      <c r="L300">
        <v>2000</v>
      </c>
      <c r="M300" t="s">
        <v>2709</v>
      </c>
      <c r="Q300" t="s">
        <v>2711</v>
      </c>
      <c r="R300" t="s">
        <v>2694</v>
      </c>
      <c r="S300">
        <v>0</v>
      </c>
      <c r="T300">
        <v>70</v>
      </c>
      <c r="X300" t="str">
        <f t="shared" si="219"/>
        <v>[299] = {["ID"] = 1879389216; }; -- Mists of Anduin</v>
      </c>
      <c r="Y300" s="1" t="str">
        <f t="shared" si="218"/>
        <v>[299] = {["ID"] = 1879389216; ["SAVE_INDEX"] = 312; ["TYPE"] =  6;                       ["SUBTYPE"] =   0;             ["LEGENDARY"] = true; ["VXP"] = 2000; ["LP"] =  0; ["REP"] =     0; ["FACTION"] =  1; ["TIER"] = 0; ["MIN_LVL"] =  "70";                   ["NAME"] = { ["EN"] = "Mists of Anduin"; }; ["LORE"] = { ["EN"] = "This deed is for Legendary Servers."; }; ["SUMMARY"] = { ["EN"] = "Complete Volume III, Book 6: Mists of Anduin on a legendary server."; }; ["TITLE"] = { ["EN"] = "Bane of the White Wizard"; }; };</v>
      </c>
      <c r="Z300">
        <f t="shared" si="249"/>
        <v>299</v>
      </c>
      <c r="AA300" t="str">
        <f t="shared" si="220"/>
        <v>[299] = {</v>
      </c>
      <c r="AB300" t="str">
        <f t="shared" si="221"/>
        <v xml:space="preserve">["ID"] = 1879389216; </v>
      </c>
      <c r="AC300" t="str">
        <f t="shared" si="222"/>
        <v xml:space="preserve">["ID"] = 1879389216; </v>
      </c>
      <c r="AD300" t="str">
        <f t="shared" si="223"/>
        <v/>
      </c>
      <c r="AE300" t="str">
        <f t="shared" si="224"/>
        <v/>
      </c>
      <c r="AF300" s="1" t="str">
        <f t="shared" si="225"/>
        <v xml:space="preserve">["SAVE_INDEX"] = 312; </v>
      </c>
      <c r="AG300">
        <f>VLOOKUP(D300,Type!A$2:B$16,2,FALSE)</f>
        <v>6</v>
      </c>
      <c r="AH300" t="str">
        <f t="shared" si="226"/>
        <v xml:space="preserve">["TYPE"] =  6; </v>
      </c>
      <c r="AI300" t="str">
        <f t="shared" si="227"/>
        <v xml:space="preserve">                      </v>
      </c>
      <c r="AJ300" t="str">
        <f>IF(AND(F300="Class",NOT(ISBLANK(E300))),VLOOKUP(E300,Class!A$1:B$12,2,FALSE),"")</f>
        <v/>
      </c>
      <c r="AK300" t="str">
        <f>IF(AND(F300="Vocation",NOT(ISBLANK(E300))),VLOOKUP(E300,Vocation!A$1:B$8,2,FALSE),"")</f>
        <v/>
      </c>
      <c r="AL300" t="str">
        <f>IF(AND(F300="Race",NOT(ISBLANK(E300))),VLOOKUP(E300,Race!A$1:B$9,2,),"")</f>
        <v/>
      </c>
      <c r="AM300" t="str">
        <f t="shared" si="228"/>
        <v xml:space="preserve">  0</v>
      </c>
      <c r="AN300" t="str">
        <f t="shared" si="229"/>
        <v xml:space="preserve">["SUBTYPE"] =   0; </v>
      </c>
      <c r="AO300" t="str">
        <f>IF(NOT(ISBLANK(G300)),VLOOKUP(G300,Type!D$2:E$6,2,FALSE),"")</f>
        <v/>
      </c>
      <c r="AP300" t="str">
        <f t="shared" si="230"/>
        <v xml:space="preserve">            </v>
      </c>
      <c r="AQ300" t="str">
        <f t="shared" si="231"/>
        <v xml:space="preserve">["LEGENDARY"] = true; </v>
      </c>
      <c r="AR300" t="str">
        <f t="shared" si="232"/>
        <v/>
      </c>
      <c r="AS300" t="str">
        <f t="shared" si="233"/>
        <v>2000</v>
      </c>
      <c r="AT300" t="str">
        <f t="shared" si="234"/>
        <v xml:space="preserve">["VXP"] = 2000; </v>
      </c>
      <c r="AU300" t="str">
        <f t="shared" si="235"/>
        <v>0</v>
      </c>
      <c r="AV300" t="str">
        <f t="shared" si="236"/>
        <v xml:space="preserve">["LP"] =  0; </v>
      </c>
      <c r="AW300" t="str">
        <f t="shared" si="237"/>
        <v>0</v>
      </c>
      <c r="AX300" t="str">
        <f t="shared" si="238"/>
        <v xml:space="preserve">["REP"] =     0; </v>
      </c>
      <c r="AY300">
        <f>IF(LEN(P300)&gt;0,VLOOKUP(P300,Faction!A$2:B$77,2,FALSE),1)</f>
        <v>1</v>
      </c>
      <c r="AZ300" t="str">
        <f t="shared" si="239"/>
        <v xml:space="preserve">["FACTION"] =  1; </v>
      </c>
      <c r="BA300" t="str">
        <f t="shared" si="240"/>
        <v xml:space="preserve">["TIER"] = 0; </v>
      </c>
      <c r="BB300" t="str">
        <f t="shared" si="241"/>
        <v xml:space="preserve">["MIN_LVL"] =  "70"; </v>
      </c>
      <c r="BC300" t="str">
        <f t="shared" si="242"/>
        <v xml:space="preserve">                  </v>
      </c>
      <c r="BD300" t="str">
        <f t="shared" si="243"/>
        <v xml:space="preserve">["NAME"] = { ["EN"] = "Mists of Anduin"; }; </v>
      </c>
      <c r="BE300" t="str">
        <f t="shared" si="244"/>
        <v xml:space="preserve">["LORE"] = { ["EN"] = "This deed is for Legendary Servers."; }; </v>
      </c>
      <c r="BF300" t="str">
        <f t="shared" si="245"/>
        <v xml:space="preserve">["SUMMARY"] = { ["EN"] = "Complete Volume III, Book 6: Mists of Anduin on a legendary server."; }; </v>
      </c>
      <c r="BG300" t="str">
        <f t="shared" si="246"/>
        <v xml:space="preserve">["TITLE"] = { ["EN"] = "Bane of the White Wizard"; }; </v>
      </c>
      <c r="BH300" t="str">
        <f t="shared" si="247"/>
        <v/>
      </c>
      <c r="BI300" t="str">
        <f t="shared" si="248"/>
        <v/>
      </c>
      <c r="BJ300" t="str">
        <f t="shared" si="250"/>
        <v>};</v>
      </c>
    </row>
    <row r="301" spans="1:62" x14ac:dyDescent="0.25">
      <c r="A301">
        <v>1879389220</v>
      </c>
      <c r="B301">
        <v>313</v>
      </c>
      <c r="C301" t="s">
        <v>2679</v>
      </c>
      <c r="D301" t="s">
        <v>26</v>
      </c>
      <c r="I301" t="s">
        <v>2656</v>
      </c>
      <c r="M301" t="s">
        <v>2713</v>
      </c>
      <c r="Q301" t="s">
        <v>2714</v>
      </c>
      <c r="R301" t="s">
        <v>2694</v>
      </c>
      <c r="S301">
        <v>0</v>
      </c>
      <c r="T301">
        <v>74</v>
      </c>
      <c r="X301" t="str">
        <f t="shared" si="219"/>
        <v>[300] = {["ID"] = 1879389220; }; -- Into the Iron Fortress</v>
      </c>
      <c r="Y301" s="1" t="str">
        <f t="shared" si="218"/>
        <v>[300] = {["ID"] = 1879389220; ["SAVE_INDEX"] = 313; ["TYPE"] =  6;                       ["SUBTYPE"] =   0;             ["LEGENDARY"] = true; ["VXP"] =    0; ["LP"] =  0; ["REP"] =     0; ["FACTION"] =  1; ["TIER"] = 0; ["MIN_LVL"] =  "74";                   ["NAME"] = { ["EN"] = "Into the Iron Fortress"; }; ["LORE"] = { ["EN"] = "This deed is for Legendary Servers."; }; ["SUMMARY"] = { ["EN"] = "Adventure to Level 75 on a legendary server."; }; ["TITLE"] = { ["EN"] = "Dispeller of Isengard"; }; };</v>
      </c>
      <c r="Z301">
        <f t="shared" si="249"/>
        <v>300</v>
      </c>
      <c r="AA301" t="str">
        <f t="shared" si="220"/>
        <v>[300] = {</v>
      </c>
      <c r="AB301" t="str">
        <f t="shared" si="221"/>
        <v xml:space="preserve">["ID"] = 1879389220; </v>
      </c>
      <c r="AC301" t="str">
        <f t="shared" si="222"/>
        <v xml:space="preserve">["ID"] = 1879389220; </v>
      </c>
      <c r="AD301" t="str">
        <f t="shared" si="223"/>
        <v/>
      </c>
      <c r="AE301" t="str">
        <f t="shared" si="224"/>
        <v/>
      </c>
      <c r="AF301" s="1" t="str">
        <f t="shared" si="225"/>
        <v xml:space="preserve">["SAVE_INDEX"] = 313; </v>
      </c>
      <c r="AG301">
        <f>VLOOKUP(D301,Type!A$2:B$16,2,FALSE)</f>
        <v>6</v>
      </c>
      <c r="AH301" t="str">
        <f t="shared" si="226"/>
        <v xml:space="preserve">["TYPE"] =  6; </v>
      </c>
      <c r="AI301" t="str">
        <f t="shared" si="227"/>
        <v xml:space="preserve">                      </v>
      </c>
      <c r="AJ301" t="str">
        <f>IF(AND(F301="Class",NOT(ISBLANK(E301))),VLOOKUP(E301,Class!A$1:B$12,2,FALSE),"")</f>
        <v/>
      </c>
      <c r="AK301" t="str">
        <f>IF(AND(F301="Vocation",NOT(ISBLANK(E301))),VLOOKUP(E301,Vocation!A$1:B$8,2,FALSE),"")</f>
        <v/>
      </c>
      <c r="AL301" t="str">
        <f>IF(AND(F301="Race",NOT(ISBLANK(E301))),VLOOKUP(E301,Race!A$1:B$9,2,),"")</f>
        <v/>
      </c>
      <c r="AM301" t="str">
        <f t="shared" si="228"/>
        <v xml:space="preserve">  0</v>
      </c>
      <c r="AN301" t="str">
        <f t="shared" si="229"/>
        <v xml:space="preserve">["SUBTYPE"] =   0; </v>
      </c>
      <c r="AO301" t="str">
        <f>IF(NOT(ISBLANK(G301)),VLOOKUP(G301,Type!D$2:E$6,2,FALSE),"")</f>
        <v/>
      </c>
      <c r="AP301" t="str">
        <f t="shared" si="230"/>
        <v xml:space="preserve">            </v>
      </c>
      <c r="AQ301" t="str">
        <f t="shared" si="231"/>
        <v xml:space="preserve">["LEGENDARY"] = true; </v>
      </c>
      <c r="AR301" t="str">
        <f t="shared" si="232"/>
        <v/>
      </c>
      <c r="AS301" t="str">
        <f t="shared" si="233"/>
        <v>0</v>
      </c>
      <c r="AT301" t="str">
        <f t="shared" si="234"/>
        <v xml:space="preserve">["VXP"] =    0; </v>
      </c>
      <c r="AU301" t="str">
        <f t="shared" si="235"/>
        <v>0</v>
      </c>
      <c r="AV301" t="str">
        <f t="shared" si="236"/>
        <v xml:space="preserve">["LP"] =  0; </v>
      </c>
      <c r="AW301" t="str">
        <f t="shared" si="237"/>
        <v>0</v>
      </c>
      <c r="AX301" t="str">
        <f t="shared" si="238"/>
        <v xml:space="preserve">["REP"] =     0; </v>
      </c>
      <c r="AY301">
        <f>IF(LEN(P301)&gt;0,VLOOKUP(P301,Faction!A$2:B$77,2,FALSE),1)</f>
        <v>1</v>
      </c>
      <c r="AZ301" t="str">
        <f t="shared" si="239"/>
        <v xml:space="preserve">["FACTION"] =  1; </v>
      </c>
      <c r="BA301" t="str">
        <f t="shared" si="240"/>
        <v xml:space="preserve">["TIER"] = 0; </v>
      </c>
      <c r="BB301" t="str">
        <f t="shared" si="241"/>
        <v xml:space="preserve">["MIN_LVL"] =  "74"; </v>
      </c>
      <c r="BC301" t="str">
        <f t="shared" si="242"/>
        <v xml:space="preserve">                  </v>
      </c>
      <c r="BD301" t="str">
        <f t="shared" si="243"/>
        <v xml:space="preserve">["NAME"] = { ["EN"] = "Into the Iron Fortress"; }; </v>
      </c>
      <c r="BE301" t="str">
        <f t="shared" si="244"/>
        <v xml:space="preserve">["LORE"] = { ["EN"] = "This deed is for Legendary Servers."; }; </v>
      </c>
      <c r="BF301" t="str">
        <f t="shared" si="245"/>
        <v xml:space="preserve">["SUMMARY"] = { ["EN"] = "Adventure to Level 75 on a legendary server."; }; </v>
      </c>
      <c r="BG301" t="str">
        <f t="shared" si="246"/>
        <v xml:space="preserve">["TITLE"] = { ["EN"] = "Dispeller of Isengard"; }; </v>
      </c>
      <c r="BH301" t="str">
        <f t="shared" si="247"/>
        <v/>
      </c>
      <c r="BI301" t="str">
        <f t="shared" si="248"/>
        <v/>
      </c>
      <c r="BJ301" t="str">
        <f t="shared" si="250"/>
        <v>};</v>
      </c>
    </row>
    <row r="302" spans="1:62" x14ac:dyDescent="0.25">
      <c r="A302">
        <v>1879403957</v>
      </c>
      <c r="B302">
        <v>314</v>
      </c>
      <c r="C302" t="s">
        <v>2682</v>
      </c>
      <c r="D302" t="s">
        <v>26</v>
      </c>
      <c r="I302" t="s">
        <v>2656</v>
      </c>
      <c r="L302">
        <v>2000</v>
      </c>
      <c r="M302" t="s">
        <v>2719</v>
      </c>
      <c r="Q302" t="s">
        <v>2718</v>
      </c>
      <c r="R302" t="s">
        <v>2694</v>
      </c>
      <c r="S302">
        <v>0</v>
      </c>
      <c r="T302">
        <v>78</v>
      </c>
      <c r="X302" t="str">
        <f t="shared" si="219"/>
        <v>[301] = {["ID"] = 1879403957; }; -- The Third Marshal</v>
      </c>
      <c r="Y302" s="1" t="str">
        <f t="shared" si="218"/>
        <v>[301] = {["ID"] = 1879403957; ["SAVE_INDEX"] = 314; ["TYPE"] =  6;                       ["SUBTYPE"] =   0;             ["LEGENDARY"] = true; ["VXP"] = 2000; ["LP"] =  0; ["REP"] =     0; ["FACTION"] =  1; ["TIER"] = 0; ["MIN_LVL"] =  "78";                   ["NAME"] = { ["EN"] = "The Third Marshal"; }; ["LORE"] = { ["EN"] = "This deed is for Legendary Servers."; }; ["SUMMARY"] = { ["EN"] = "Complete Volume III, Book 9: The Third Marshal on a legendary server."; }; ["TITLE"] = { ["EN"] = "Eorlingas by Deed"; }; };</v>
      </c>
      <c r="Z302">
        <f t="shared" si="249"/>
        <v>301</v>
      </c>
      <c r="AA302" t="str">
        <f t="shared" si="220"/>
        <v>[301] = {</v>
      </c>
      <c r="AB302" t="str">
        <f t="shared" si="221"/>
        <v xml:space="preserve">["ID"] = 1879403957; </v>
      </c>
      <c r="AC302" t="str">
        <f t="shared" si="222"/>
        <v xml:space="preserve">["ID"] = 1879403957; </v>
      </c>
      <c r="AD302" t="str">
        <f t="shared" si="223"/>
        <v/>
      </c>
      <c r="AE302" t="str">
        <f t="shared" si="224"/>
        <v/>
      </c>
      <c r="AF302" s="1" t="str">
        <f t="shared" si="225"/>
        <v xml:space="preserve">["SAVE_INDEX"] = 314; </v>
      </c>
      <c r="AG302">
        <f>VLOOKUP(D302,Type!A$2:B$16,2,FALSE)</f>
        <v>6</v>
      </c>
      <c r="AH302" t="str">
        <f t="shared" si="226"/>
        <v xml:space="preserve">["TYPE"] =  6; </v>
      </c>
      <c r="AI302" t="str">
        <f t="shared" si="227"/>
        <v xml:space="preserve">                      </v>
      </c>
      <c r="AJ302" t="str">
        <f>IF(AND(F302="Class",NOT(ISBLANK(E302))),VLOOKUP(E302,Class!A$1:B$12,2,FALSE),"")</f>
        <v/>
      </c>
      <c r="AK302" t="str">
        <f>IF(AND(F302="Vocation",NOT(ISBLANK(E302))),VLOOKUP(E302,Vocation!A$1:B$8,2,FALSE),"")</f>
        <v/>
      </c>
      <c r="AL302" t="str">
        <f>IF(AND(F302="Race",NOT(ISBLANK(E302))),VLOOKUP(E302,Race!A$1:B$9,2,),"")</f>
        <v/>
      </c>
      <c r="AM302" t="str">
        <f t="shared" si="228"/>
        <v xml:space="preserve">  0</v>
      </c>
      <c r="AN302" t="str">
        <f t="shared" si="229"/>
        <v xml:space="preserve">["SUBTYPE"] =   0; </v>
      </c>
      <c r="AO302" t="str">
        <f>IF(NOT(ISBLANK(G302)),VLOOKUP(G302,Type!D$2:E$6,2,FALSE),"")</f>
        <v/>
      </c>
      <c r="AP302" t="str">
        <f t="shared" si="230"/>
        <v xml:space="preserve">            </v>
      </c>
      <c r="AQ302" t="str">
        <f t="shared" si="231"/>
        <v xml:space="preserve">["LEGENDARY"] = true; </v>
      </c>
      <c r="AR302" t="str">
        <f t="shared" si="232"/>
        <v/>
      </c>
      <c r="AS302" t="str">
        <f t="shared" si="233"/>
        <v>2000</v>
      </c>
      <c r="AT302" t="str">
        <f t="shared" si="234"/>
        <v xml:space="preserve">["VXP"] = 2000; </v>
      </c>
      <c r="AU302" t="str">
        <f t="shared" si="235"/>
        <v>0</v>
      </c>
      <c r="AV302" t="str">
        <f t="shared" si="236"/>
        <v xml:space="preserve">["LP"] =  0; </v>
      </c>
      <c r="AW302" t="str">
        <f t="shared" si="237"/>
        <v>0</v>
      </c>
      <c r="AX302" t="str">
        <f t="shared" si="238"/>
        <v xml:space="preserve">["REP"] =     0; </v>
      </c>
      <c r="AY302">
        <f>IF(LEN(P302)&gt;0,VLOOKUP(P302,Faction!A$2:B$77,2,FALSE),1)</f>
        <v>1</v>
      </c>
      <c r="AZ302" t="str">
        <f t="shared" si="239"/>
        <v xml:space="preserve">["FACTION"] =  1; </v>
      </c>
      <c r="BA302" t="str">
        <f t="shared" si="240"/>
        <v xml:space="preserve">["TIER"] = 0; </v>
      </c>
      <c r="BB302" t="str">
        <f t="shared" si="241"/>
        <v xml:space="preserve">["MIN_LVL"] =  "78"; </v>
      </c>
      <c r="BC302" t="str">
        <f t="shared" si="242"/>
        <v xml:space="preserve">                  </v>
      </c>
      <c r="BD302" t="str">
        <f t="shared" si="243"/>
        <v xml:space="preserve">["NAME"] = { ["EN"] = "The Third Marshal"; }; </v>
      </c>
      <c r="BE302" t="str">
        <f t="shared" si="244"/>
        <v xml:space="preserve">["LORE"] = { ["EN"] = "This deed is for Legendary Servers."; }; </v>
      </c>
      <c r="BF302" t="str">
        <f t="shared" si="245"/>
        <v xml:space="preserve">["SUMMARY"] = { ["EN"] = "Complete Volume III, Book 9: The Third Marshal on a legendary server."; }; </v>
      </c>
      <c r="BG302" t="str">
        <f t="shared" si="246"/>
        <v xml:space="preserve">["TITLE"] = { ["EN"] = "Eorlingas by Deed"; }; </v>
      </c>
      <c r="BH302" t="str">
        <f t="shared" si="247"/>
        <v/>
      </c>
      <c r="BI302" t="str">
        <f t="shared" si="248"/>
        <v/>
      </c>
      <c r="BJ302" t="str">
        <f t="shared" si="250"/>
        <v>};</v>
      </c>
    </row>
    <row r="303" spans="1:62" x14ac:dyDescent="0.25">
      <c r="A303">
        <v>1879403958</v>
      </c>
      <c r="B303">
        <v>315</v>
      </c>
      <c r="C303" t="s">
        <v>2683</v>
      </c>
      <c r="D303" t="s">
        <v>26</v>
      </c>
      <c r="I303" t="s">
        <v>2656</v>
      </c>
      <c r="L303">
        <v>2000</v>
      </c>
      <c r="M303" t="s">
        <v>2720</v>
      </c>
      <c r="Q303" t="s">
        <v>2721</v>
      </c>
      <c r="R303" t="s">
        <v>2694</v>
      </c>
      <c r="S303">
        <v>0</v>
      </c>
      <c r="T303">
        <v>80</v>
      </c>
      <c r="X303" t="str">
        <f t="shared" si="219"/>
        <v>[302] = {["ID"] = 1879403958; }; -- Legendary Wildermore</v>
      </c>
      <c r="Y303" s="1" t="str">
        <f t="shared" si="218"/>
        <v>[302] = {["ID"] = 1879403958; ["SAVE_INDEX"] = 315; ["TYPE"] =  6;                       ["SUBTYPE"] =   0;             ["LEGENDARY"] = true; ["VXP"] = 2000; ["LP"] =  0; ["REP"] =     0; ["FACTION"] =  1; ["TIER"] = 0; ["MIN_LVL"] =  "80";                   ["NAME"] = { ["EN"] = "Legendary Wildermore"; }; ["LORE"] = { ["EN"] = "This deed is for Legendary Servers."; }; ["SUMMARY"] = { ["EN"] = "Complete Final Stand on a legendary server."; }; ["TITLE"] = { ["EN"] = "Shatterer of Núrzum"; }; };</v>
      </c>
      <c r="Z303">
        <f t="shared" si="249"/>
        <v>302</v>
      </c>
      <c r="AA303" t="str">
        <f t="shared" si="220"/>
        <v>[302] = {</v>
      </c>
      <c r="AB303" t="str">
        <f t="shared" si="221"/>
        <v xml:space="preserve">["ID"] = 1879403958; </v>
      </c>
      <c r="AC303" t="str">
        <f t="shared" si="222"/>
        <v xml:space="preserve">["ID"] = 1879403958; </v>
      </c>
      <c r="AD303" t="str">
        <f t="shared" si="223"/>
        <v/>
      </c>
      <c r="AE303" t="str">
        <f t="shared" si="224"/>
        <v/>
      </c>
      <c r="AF303" s="1" t="str">
        <f t="shared" si="225"/>
        <v xml:space="preserve">["SAVE_INDEX"] = 315; </v>
      </c>
      <c r="AG303">
        <f>VLOOKUP(D303,Type!A$2:B$16,2,FALSE)</f>
        <v>6</v>
      </c>
      <c r="AH303" t="str">
        <f t="shared" si="226"/>
        <v xml:space="preserve">["TYPE"] =  6; </v>
      </c>
      <c r="AI303" t="str">
        <f t="shared" si="227"/>
        <v xml:space="preserve">                      </v>
      </c>
      <c r="AJ303" t="str">
        <f>IF(AND(F303="Class",NOT(ISBLANK(E303))),VLOOKUP(E303,Class!A$1:B$12,2,FALSE),"")</f>
        <v/>
      </c>
      <c r="AK303" t="str">
        <f>IF(AND(F303="Vocation",NOT(ISBLANK(E303))),VLOOKUP(E303,Vocation!A$1:B$8,2,FALSE),"")</f>
        <v/>
      </c>
      <c r="AL303" t="str">
        <f>IF(AND(F303="Race",NOT(ISBLANK(E303))),VLOOKUP(E303,Race!A$1:B$9,2,),"")</f>
        <v/>
      </c>
      <c r="AM303" t="str">
        <f t="shared" si="228"/>
        <v xml:space="preserve">  0</v>
      </c>
      <c r="AN303" t="str">
        <f t="shared" si="229"/>
        <v xml:space="preserve">["SUBTYPE"] =   0; </v>
      </c>
      <c r="AO303" t="str">
        <f>IF(NOT(ISBLANK(G303)),VLOOKUP(G303,Type!D$2:E$6,2,FALSE),"")</f>
        <v/>
      </c>
      <c r="AP303" t="str">
        <f t="shared" si="230"/>
        <v xml:space="preserve">            </v>
      </c>
      <c r="AQ303" t="str">
        <f t="shared" si="231"/>
        <v xml:space="preserve">["LEGENDARY"] = true; </v>
      </c>
      <c r="AR303" t="str">
        <f t="shared" si="232"/>
        <v/>
      </c>
      <c r="AS303" t="str">
        <f t="shared" si="233"/>
        <v>2000</v>
      </c>
      <c r="AT303" t="str">
        <f t="shared" si="234"/>
        <v xml:space="preserve">["VXP"] = 2000; </v>
      </c>
      <c r="AU303" t="str">
        <f t="shared" si="235"/>
        <v>0</v>
      </c>
      <c r="AV303" t="str">
        <f t="shared" si="236"/>
        <v xml:space="preserve">["LP"] =  0; </v>
      </c>
      <c r="AW303" t="str">
        <f t="shared" si="237"/>
        <v>0</v>
      </c>
      <c r="AX303" t="str">
        <f t="shared" si="238"/>
        <v xml:space="preserve">["REP"] =     0; </v>
      </c>
      <c r="AY303">
        <f>IF(LEN(P303)&gt;0,VLOOKUP(P303,Faction!A$2:B$77,2,FALSE),1)</f>
        <v>1</v>
      </c>
      <c r="AZ303" t="str">
        <f t="shared" si="239"/>
        <v xml:space="preserve">["FACTION"] =  1; </v>
      </c>
      <c r="BA303" t="str">
        <f t="shared" si="240"/>
        <v xml:space="preserve">["TIER"] = 0; </v>
      </c>
      <c r="BB303" t="str">
        <f t="shared" si="241"/>
        <v xml:space="preserve">["MIN_LVL"] =  "80"; </v>
      </c>
      <c r="BC303" t="str">
        <f t="shared" si="242"/>
        <v xml:space="preserve">                  </v>
      </c>
      <c r="BD303" t="str">
        <f t="shared" si="243"/>
        <v xml:space="preserve">["NAME"] = { ["EN"] = "Legendary Wildermore"; }; </v>
      </c>
      <c r="BE303" t="str">
        <f t="shared" si="244"/>
        <v xml:space="preserve">["LORE"] = { ["EN"] = "This deed is for Legendary Servers."; }; </v>
      </c>
      <c r="BF303" t="str">
        <f t="shared" si="245"/>
        <v xml:space="preserve">["SUMMARY"] = { ["EN"] = "Complete Final Stand on a legendary server."; }; </v>
      </c>
      <c r="BG303" t="str">
        <f t="shared" si="246"/>
        <v xml:space="preserve">["TITLE"] = { ["EN"] = "Shatterer of Núrzum"; }; </v>
      </c>
      <c r="BH303" t="str">
        <f t="shared" si="247"/>
        <v/>
      </c>
      <c r="BI303" t="str">
        <f t="shared" si="248"/>
        <v/>
      </c>
      <c r="BJ303" t="str">
        <f t="shared" si="250"/>
        <v>};</v>
      </c>
    </row>
    <row r="304" spans="1:62" x14ac:dyDescent="0.25">
      <c r="A304">
        <v>1879403960</v>
      </c>
      <c r="B304">
        <v>316</v>
      </c>
      <c r="C304" t="s">
        <v>2685</v>
      </c>
      <c r="D304" t="s">
        <v>26</v>
      </c>
      <c r="I304" t="s">
        <v>2656</v>
      </c>
      <c r="L304">
        <v>2000</v>
      </c>
      <c r="M304" t="s">
        <v>2685</v>
      </c>
      <c r="Q304" t="s">
        <v>2724</v>
      </c>
      <c r="R304" t="s">
        <v>2694</v>
      </c>
      <c r="S304">
        <v>0</v>
      </c>
      <c r="T304">
        <v>80</v>
      </c>
      <c r="X304" t="str">
        <f t="shared" si="219"/>
        <v>[303] = {["ID"] = 1879403960; }; -- Legend of Rohan</v>
      </c>
      <c r="Y304" s="1" t="str">
        <f t="shared" si="218"/>
        <v>[303] = {["ID"] = 1879403960; ["SAVE_INDEX"] = 316; ["TYPE"] =  6;                       ["SUBTYPE"] =   0;             ["LEGENDARY"] = true; ["VXP"] = 2000; ["LP"] =  0; ["REP"] =     0; ["FACTION"] =  1; ["TIER"] = 0; ["MIN_LVL"] =  "80";                   ["NAME"] = { ["EN"] = "Legend of Rohan"; }; ["LORE"] = { ["EN"] = "This deed is for Legendary Servers."; }; ["SUMMARY"] = { ["EN"] = "Finish Rebuilding Hytbold on a legendary server."; }; ["TITLE"] = { ["EN"] = "Legend of Rohan"; }; };</v>
      </c>
      <c r="Z304">
        <f t="shared" si="249"/>
        <v>303</v>
      </c>
      <c r="AA304" t="str">
        <f t="shared" si="220"/>
        <v>[303] = {</v>
      </c>
      <c r="AB304" t="str">
        <f t="shared" si="221"/>
        <v xml:space="preserve">["ID"] = 1879403960; </v>
      </c>
      <c r="AC304" t="str">
        <f t="shared" si="222"/>
        <v xml:space="preserve">["ID"] = 1879403960; </v>
      </c>
      <c r="AD304" t="str">
        <f t="shared" si="223"/>
        <v/>
      </c>
      <c r="AE304" t="str">
        <f t="shared" si="224"/>
        <v/>
      </c>
      <c r="AF304" s="1" t="str">
        <f t="shared" si="225"/>
        <v xml:space="preserve">["SAVE_INDEX"] = 316; </v>
      </c>
      <c r="AG304">
        <f>VLOOKUP(D304,Type!A$2:B$16,2,FALSE)</f>
        <v>6</v>
      </c>
      <c r="AH304" t="str">
        <f t="shared" si="226"/>
        <v xml:space="preserve">["TYPE"] =  6; </v>
      </c>
      <c r="AI304" t="str">
        <f t="shared" si="227"/>
        <v xml:space="preserve">                      </v>
      </c>
      <c r="AJ304" t="str">
        <f>IF(AND(F304="Class",NOT(ISBLANK(E304))),VLOOKUP(E304,Class!A$1:B$12,2,FALSE),"")</f>
        <v/>
      </c>
      <c r="AK304" t="str">
        <f>IF(AND(F304="Vocation",NOT(ISBLANK(E304))),VLOOKUP(E304,Vocation!A$1:B$8,2,FALSE),"")</f>
        <v/>
      </c>
      <c r="AL304" t="str">
        <f>IF(AND(F304="Race",NOT(ISBLANK(E304))),VLOOKUP(E304,Race!A$1:B$9,2,),"")</f>
        <v/>
      </c>
      <c r="AM304" t="str">
        <f t="shared" si="228"/>
        <v xml:space="preserve">  0</v>
      </c>
      <c r="AN304" t="str">
        <f t="shared" si="229"/>
        <v xml:space="preserve">["SUBTYPE"] =   0; </v>
      </c>
      <c r="AO304" t="str">
        <f>IF(NOT(ISBLANK(G304)),VLOOKUP(G304,Type!D$2:E$6,2,FALSE),"")</f>
        <v/>
      </c>
      <c r="AP304" t="str">
        <f t="shared" si="230"/>
        <v xml:space="preserve">            </v>
      </c>
      <c r="AQ304" t="str">
        <f t="shared" si="231"/>
        <v xml:space="preserve">["LEGENDARY"] = true; </v>
      </c>
      <c r="AR304" t="str">
        <f t="shared" si="232"/>
        <v/>
      </c>
      <c r="AS304" t="str">
        <f t="shared" si="233"/>
        <v>2000</v>
      </c>
      <c r="AT304" t="str">
        <f t="shared" si="234"/>
        <v xml:space="preserve">["VXP"] = 2000; </v>
      </c>
      <c r="AU304" t="str">
        <f t="shared" si="235"/>
        <v>0</v>
      </c>
      <c r="AV304" t="str">
        <f t="shared" si="236"/>
        <v xml:space="preserve">["LP"] =  0; </v>
      </c>
      <c r="AW304" t="str">
        <f t="shared" si="237"/>
        <v>0</v>
      </c>
      <c r="AX304" t="str">
        <f t="shared" si="238"/>
        <v xml:space="preserve">["REP"] =     0; </v>
      </c>
      <c r="AY304">
        <f>IF(LEN(P304)&gt;0,VLOOKUP(P304,Faction!A$2:B$77,2,FALSE),1)</f>
        <v>1</v>
      </c>
      <c r="AZ304" t="str">
        <f t="shared" si="239"/>
        <v xml:space="preserve">["FACTION"] =  1; </v>
      </c>
      <c r="BA304" t="str">
        <f t="shared" si="240"/>
        <v xml:space="preserve">["TIER"] = 0; </v>
      </c>
      <c r="BB304" t="str">
        <f t="shared" si="241"/>
        <v xml:space="preserve">["MIN_LVL"] =  "80"; </v>
      </c>
      <c r="BC304" t="str">
        <f t="shared" si="242"/>
        <v xml:space="preserve">                  </v>
      </c>
      <c r="BD304" t="str">
        <f t="shared" si="243"/>
        <v xml:space="preserve">["NAME"] = { ["EN"] = "Legend of Rohan"; }; </v>
      </c>
      <c r="BE304" t="str">
        <f t="shared" si="244"/>
        <v xml:space="preserve">["LORE"] = { ["EN"] = "This deed is for Legendary Servers."; }; </v>
      </c>
      <c r="BF304" t="str">
        <f t="shared" si="245"/>
        <v xml:space="preserve">["SUMMARY"] = { ["EN"] = "Finish Rebuilding Hytbold on a legendary server."; }; </v>
      </c>
      <c r="BG304" t="str">
        <f t="shared" si="246"/>
        <v xml:space="preserve">["TITLE"] = { ["EN"] = "Legend of Rohan"; }; </v>
      </c>
      <c r="BH304" t="str">
        <f t="shared" si="247"/>
        <v/>
      </c>
      <c r="BI304" t="str">
        <f t="shared" si="248"/>
        <v/>
      </c>
      <c r="BJ304" t="str">
        <f t="shared" si="250"/>
        <v>};</v>
      </c>
    </row>
    <row r="305" spans="1:62" x14ac:dyDescent="0.25">
      <c r="A305">
        <v>1879403959</v>
      </c>
      <c r="B305">
        <v>317</v>
      </c>
      <c r="C305" t="s">
        <v>2684</v>
      </c>
      <c r="D305" t="s">
        <v>26</v>
      </c>
      <c r="I305" t="s">
        <v>2656</v>
      </c>
      <c r="M305" t="s">
        <v>2722</v>
      </c>
      <c r="Q305" t="s">
        <v>2723</v>
      </c>
      <c r="R305" t="s">
        <v>2694</v>
      </c>
      <c r="S305">
        <v>0</v>
      </c>
      <c r="T305">
        <v>84</v>
      </c>
      <c r="X305" t="str">
        <f t="shared" si="219"/>
        <v>[304] = {["ID"] = 1879403959; }; -- Up to the Mark</v>
      </c>
      <c r="Y305" s="1" t="str">
        <f t="shared" si="218"/>
        <v>[304] = {["ID"] = 1879403959; ["SAVE_INDEX"] = 317; ["TYPE"] =  6;                       ["SUBTYPE"] =   0;             ["LEGENDARY"] = true; ["VXP"] =    0; ["LP"] =  0; ["REP"] =     0; ["FACTION"] =  1; ["TIER"] = 0; ["MIN_LVL"] =  "84";                   ["NAME"] = { ["EN"] = "Up to the Mark"; }; ["LORE"] = { ["EN"] = "This deed is for Legendary Servers."; }; ["SUMMARY"] = { ["EN"] = "Adventure to Level 85 on a legendary server."; }; ["TITLE"] = { ["EN"] = "on Horseback"; }; };</v>
      </c>
      <c r="Z305">
        <f t="shared" si="249"/>
        <v>304</v>
      </c>
      <c r="AA305" t="str">
        <f t="shared" si="220"/>
        <v>[304] = {</v>
      </c>
      <c r="AB305" t="str">
        <f t="shared" si="221"/>
        <v xml:space="preserve">["ID"] = 1879403959; </v>
      </c>
      <c r="AC305" t="str">
        <f t="shared" si="222"/>
        <v xml:space="preserve">["ID"] = 1879403959; </v>
      </c>
      <c r="AD305" t="str">
        <f t="shared" si="223"/>
        <v/>
      </c>
      <c r="AE305" t="str">
        <f t="shared" si="224"/>
        <v/>
      </c>
      <c r="AF305" s="1" t="str">
        <f t="shared" si="225"/>
        <v xml:space="preserve">["SAVE_INDEX"] = 317; </v>
      </c>
      <c r="AG305">
        <f>VLOOKUP(D305,Type!A$2:B$16,2,FALSE)</f>
        <v>6</v>
      </c>
      <c r="AH305" t="str">
        <f t="shared" si="226"/>
        <v xml:space="preserve">["TYPE"] =  6; </v>
      </c>
      <c r="AI305" t="str">
        <f t="shared" si="227"/>
        <v xml:space="preserve">                      </v>
      </c>
      <c r="AJ305" t="str">
        <f>IF(AND(F305="Class",NOT(ISBLANK(E305))),VLOOKUP(E305,Class!A$1:B$12,2,FALSE),"")</f>
        <v/>
      </c>
      <c r="AK305" t="str">
        <f>IF(AND(F305="Vocation",NOT(ISBLANK(E305))),VLOOKUP(E305,Vocation!A$1:B$8,2,FALSE),"")</f>
        <v/>
      </c>
      <c r="AL305" t="str">
        <f>IF(AND(F305="Race",NOT(ISBLANK(E305))),VLOOKUP(E305,Race!A$1:B$9,2,),"")</f>
        <v/>
      </c>
      <c r="AM305" t="str">
        <f t="shared" si="228"/>
        <v xml:space="preserve">  0</v>
      </c>
      <c r="AN305" t="str">
        <f t="shared" si="229"/>
        <v xml:space="preserve">["SUBTYPE"] =   0; </v>
      </c>
      <c r="AO305" t="str">
        <f>IF(NOT(ISBLANK(G305)),VLOOKUP(G305,Type!D$2:E$6,2,FALSE),"")</f>
        <v/>
      </c>
      <c r="AP305" t="str">
        <f t="shared" si="230"/>
        <v xml:space="preserve">            </v>
      </c>
      <c r="AQ305" t="str">
        <f t="shared" si="231"/>
        <v xml:space="preserve">["LEGENDARY"] = true; </v>
      </c>
      <c r="AR305" t="str">
        <f t="shared" si="232"/>
        <v/>
      </c>
      <c r="AS305" t="str">
        <f t="shared" si="233"/>
        <v>0</v>
      </c>
      <c r="AT305" t="str">
        <f t="shared" si="234"/>
        <v xml:space="preserve">["VXP"] =    0; </v>
      </c>
      <c r="AU305" t="str">
        <f t="shared" si="235"/>
        <v>0</v>
      </c>
      <c r="AV305" t="str">
        <f t="shared" si="236"/>
        <v xml:space="preserve">["LP"] =  0; </v>
      </c>
      <c r="AW305" t="str">
        <f t="shared" si="237"/>
        <v>0</v>
      </c>
      <c r="AX305" t="str">
        <f t="shared" si="238"/>
        <v xml:space="preserve">["REP"] =     0; </v>
      </c>
      <c r="AY305">
        <f>IF(LEN(P305)&gt;0,VLOOKUP(P305,Faction!A$2:B$77,2,FALSE),1)</f>
        <v>1</v>
      </c>
      <c r="AZ305" t="str">
        <f t="shared" si="239"/>
        <v xml:space="preserve">["FACTION"] =  1; </v>
      </c>
      <c r="BA305" t="str">
        <f t="shared" si="240"/>
        <v xml:space="preserve">["TIER"] = 0; </v>
      </c>
      <c r="BB305" t="str">
        <f t="shared" si="241"/>
        <v xml:space="preserve">["MIN_LVL"] =  "84"; </v>
      </c>
      <c r="BC305" t="str">
        <f t="shared" si="242"/>
        <v xml:space="preserve">                  </v>
      </c>
      <c r="BD305" t="str">
        <f t="shared" si="243"/>
        <v xml:space="preserve">["NAME"] = { ["EN"] = "Up to the Mark"; }; </v>
      </c>
      <c r="BE305" t="str">
        <f t="shared" si="244"/>
        <v xml:space="preserve">["LORE"] = { ["EN"] = "This deed is for Legendary Servers."; }; </v>
      </c>
      <c r="BF305" t="str">
        <f t="shared" si="245"/>
        <v xml:space="preserve">["SUMMARY"] = { ["EN"] = "Adventure to Level 85 on a legendary server."; }; </v>
      </c>
      <c r="BG305" t="str">
        <f t="shared" si="246"/>
        <v xml:space="preserve">["TITLE"] = { ["EN"] = "on Horseback"; }; </v>
      </c>
      <c r="BH305" t="str">
        <f t="shared" si="247"/>
        <v/>
      </c>
      <c r="BI305" t="str">
        <f t="shared" si="248"/>
        <v/>
      </c>
      <c r="BJ305" t="str">
        <f t="shared" si="250"/>
        <v>};</v>
      </c>
    </row>
    <row r="306" spans="1:62" x14ac:dyDescent="0.25">
      <c r="A306">
        <v>1879409576</v>
      </c>
      <c r="B306">
        <v>320</v>
      </c>
      <c r="C306" t="s">
        <v>2688</v>
      </c>
      <c r="D306" t="s">
        <v>26</v>
      </c>
      <c r="I306" t="s">
        <v>2656</v>
      </c>
      <c r="L306">
        <v>2000</v>
      </c>
      <c r="M306" t="s">
        <v>2728</v>
      </c>
      <c r="Q306" t="s">
        <v>2729</v>
      </c>
      <c r="R306" t="s">
        <v>2694</v>
      </c>
      <c r="S306">
        <v>0</v>
      </c>
      <c r="T306">
        <v>89</v>
      </c>
      <c r="X306" t="str">
        <f t="shared" si="219"/>
        <v>[305] = {["ID"] = 1879409576; }; -- The Battle of the Hornburg</v>
      </c>
      <c r="Y306" s="1" t="str">
        <f t="shared" si="218"/>
        <v>[305] = {["ID"] = 1879409576; ["SAVE_INDEX"] = 320; ["TYPE"] =  6;                       ["SUBTYPE"] =   0;             ["LEGENDARY"] = true; ["VXP"] = 2000; ["LP"] =  0; ["REP"] =     0; ["FACTION"] =  1; ["TIER"] = 0; ["MIN_LVL"] =  "89";                   ["NAME"] = { ["EN"] = "The Battle of the Hornburg"; }; ["LORE"] = { ["EN"] = "This deed is for Legendary Servers."; }; ["SUMMARY"] = { ["EN"] = "Complete Volume III, Book 13: The Battle of the Hornburg on a legendary server."; }; ["TITLE"] = { ["EN"] = "Legend of Helm's Deep"; }; };</v>
      </c>
      <c r="Z306">
        <f t="shared" si="249"/>
        <v>305</v>
      </c>
      <c r="AA306" t="str">
        <f t="shared" si="220"/>
        <v>[305] = {</v>
      </c>
      <c r="AB306" t="str">
        <f t="shared" si="221"/>
        <v xml:space="preserve">["ID"] = 1879409576; </v>
      </c>
      <c r="AC306" t="str">
        <f t="shared" si="222"/>
        <v xml:space="preserve">["ID"] = 1879409576; </v>
      </c>
      <c r="AD306" t="str">
        <f t="shared" si="223"/>
        <v/>
      </c>
      <c r="AE306" t="str">
        <f t="shared" si="224"/>
        <v/>
      </c>
      <c r="AF306" s="1" t="str">
        <f t="shared" si="225"/>
        <v xml:space="preserve">["SAVE_INDEX"] = 320; </v>
      </c>
      <c r="AG306">
        <f>VLOOKUP(D306,Type!A$2:B$16,2,FALSE)</f>
        <v>6</v>
      </c>
      <c r="AH306" t="str">
        <f t="shared" si="226"/>
        <v xml:space="preserve">["TYPE"] =  6; </v>
      </c>
      <c r="AI306" t="str">
        <f t="shared" si="227"/>
        <v xml:space="preserve">                      </v>
      </c>
      <c r="AJ306" t="str">
        <f>IF(AND(F306="Class",NOT(ISBLANK(E306))),VLOOKUP(E306,Class!A$1:B$12,2,FALSE),"")</f>
        <v/>
      </c>
      <c r="AK306" t="str">
        <f>IF(AND(F306="Vocation",NOT(ISBLANK(E306))),VLOOKUP(E306,Vocation!A$1:B$8,2,FALSE),"")</f>
        <v/>
      </c>
      <c r="AL306" t="str">
        <f>IF(AND(F306="Race",NOT(ISBLANK(E306))),VLOOKUP(E306,Race!A$1:B$9,2,),"")</f>
        <v/>
      </c>
      <c r="AM306" t="str">
        <f t="shared" si="228"/>
        <v xml:space="preserve">  0</v>
      </c>
      <c r="AN306" t="str">
        <f t="shared" si="229"/>
        <v xml:space="preserve">["SUBTYPE"] =   0; </v>
      </c>
      <c r="AO306" t="str">
        <f>IF(NOT(ISBLANK(G306)),VLOOKUP(G306,Type!D$2:E$6,2,FALSE),"")</f>
        <v/>
      </c>
      <c r="AP306" t="str">
        <f t="shared" si="230"/>
        <v xml:space="preserve">            </v>
      </c>
      <c r="AQ306" t="str">
        <f t="shared" si="231"/>
        <v xml:space="preserve">["LEGENDARY"] = true; </v>
      </c>
      <c r="AR306" t="str">
        <f t="shared" si="232"/>
        <v/>
      </c>
      <c r="AS306" t="str">
        <f t="shared" si="233"/>
        <v>2000</v>
      </c>
      <c r="AT306" t="str">
        <f t="shared" si="234"/>
        <v xml:space="preserve">["VXP"] = 2000; </v>
      </c>
      <c r="AU306" t="str">
        <f t="shared" si="235"/>
        <v>0</v>
      </c>
      <c r="AV306" t="str">
        <f t="shared" si="236"/>
        <v xml:space="preserve">["LP"] =  0; </v>
      </c>
      <c r="AW306" t="str">
        <f t="shared" si="237"/>
        <v>0</v>
      </c>
      <c r="AX306" t="str">
        <f t="shared" si="238"/>
        <v xml:space="preserve">["REP"] =     0; </v>
      </c>
      <c r="AY306">
        <f>IF(LEN(P306)&gt;0,VLOOKUP(P306,Faction!A$2:B$77,2,FALSE),1)</f>
        <v>1</v>
      </c>
      <c r="AZ306" t="str">
        <f t="shared" si="239"/>
        <v xml:space="preserve">["FACTION"] =  1; </v>
      </c>
      <c r="BA306" t="str">
        <f t="shared" si="240"/>
        <v xml:space="preserve">["TIER"] = 0; </v>
      </c>
      <c r="BB306" t="str">
        <f t="shared" si="241"/>
        <v xml:space="preserve">["MIN_LVL"] =  "89"; </v>
      </c>
      <c r="BC306" t="str">
        <f t="shared" si="242"/>
        <v xml:space="preserve">                  </v>
      </c>
      <c r="BD306" t="str">
        <f t="shared" si="243"/>
        <v xml:space="preserve">["NAME"] = { ["EN"] = "The Battle of the Hornburg"; }; </v>
      </c>
      <c r="BE306" t="str">
        <f t="shared" si="244"/>
        <v xml:space="preserve">["LORE"] = { ["EN"] = "This deed is for Legendary Servers."; }; </v>
      </c>
      <c r="BF306" t="str">
        <f t="shared" si="245"/>
        <v xml:space="preserve">["SUMMARY"] = { ["EN"] = "Complete Volume III, Book 13: The Battle of the Hornburg on a legendary server."; }; </v>
      </c>
      <c r="BG306" t="str">
        <f t="shared" si="246"/>
        <v xml:space="preserve">["TITLE"] = { ["EN"] = "Legend of Helm's Deep"; }; </v>
      </c>
      <c r="BH306" t="str">
        <f t="shared" si="247"/>
        <v/>
      </c>
      <c r="BI306" t="str">
        <f t="shared" si="248"/>
        <v/>
      </c>
      <c r="BJ306" t="str">
        <f t="shared" si="250"/>
        <v>};</v>
      </c>
    </row>
    <row r="307" spans="1:62" x14ac:dyDescent="0.25">
      <c r="A307">
        <v>1879409575</v>
      </c>
      <c r="B307">
        <v>318</v>
      </c>
      <c r="C307" t="s">
        <v>2687</v>
      </c>
      <c r="D307" t="s">
        <v>26</v>
      </c>
      <c r="I307" t="s">
        <v>2656</v>
      </c>
      <c r="L307">
        <v>2000</v>
      </c>
      <c r="M307" t="s">
        <v>2727</v>
      </c>
      <c r="Q307" t="s">
        <v>2726</v>
      </c>
      <c r="R307" t="s">
        <v>2694</v>
      </c>
      <c r="S307">
        <v>0</v>
      </c>
      <c r="T307">
        <v>90</v>
      </c>
      <c r="X307" t="str">
        <f t="shared" si="219"/>
        <v>[306] = {["ID"] = 1879409575; }; -- Legend of Fangorn</v>
      </c>
      <c r="Y307" s="1" t="str">
        <f t="shared" si="218"/>
        <v>[306] = {["ID"] = 1879409575; ["SAVE_INDEX"] = 318; ["TYPE"] =  6;                       ["SUBTYPE"] =   0;             ["LEGENDARY"] = true; ["VXP"] = 2000; ["LP"] =  0; ["REP"] =     0; ["FACTION"] =  1; ["TIER"] = 0; ["MIN_LVL"] =  "90";                   ["NAME"] = { ["EN"] = "Legend of Fangorn"; }; ["LORE"] = { ["EN"] = "This deed is for Legendary Servers."; }; ["SUMMARY"] = { ["EN"] = "Complete Volume III, Book 14: The Waters of Isengard and Earn Friend standing with the Ents of Fangorn on a legendary server."; }; ["TITLE"] = { ["EN"] = "Tree Whisperer"; }; };</v>
      </c>
      <c r="Z307">
        <f t="shared" si="249"/>
        <v>306</v>
      </c>
      <c r="AA307" t="str">
        <f t="shared" si="220"/>
        <v>[306] = {</v>
      </c>
      <c r="AB307" t="str">
        <f t="shared" si="221"/>
        <v xml:space="preserve">["ID"] = 1879409575; </v>
      </c>
      <c r="AC307" t="str">
        <f t="shared" si="222"/>
        <v xml:space="preserve">["ID"] = 1879409575; </v>
      </c>
      <c r="AD307" t="str">
        <f t="shared" si="223"/>
        <v/>
      </c>
      <c r="AE307" t="str">
        <f t="shared" si="224"/>
        <v/>
      </c>
      <c r="AF307" s="1" t="str">
        <f t="shared" si="225"/>
        <v xml:space="preserve">["SAVE_INDEX"] = 318; </v>
      </c>
      <c r="AG307">
        <f>VLOOKUP(D307,Type!A$2:B$16,2,FALSE)</f>
        <v>6</v>
      </c>
      <c r="AH307" t="str">
        <f t="shared" si="226"/>
        <v xml:space="preserve">["TYPE"] =  6; </v>
      </c>
      <c r="AI307" t="str">
        <f t="shared" si="227"/>
        <v xml:space="preserve">                      </v>
      </c>
      <c r="AJ307" t="str">
        <f>IF(AND(F307="Class",NOT(ISBLANK(E307))),VLOOKUP(E307,Class!A$1:B$12,2,FALSE),"")</f>
        <v/>
      </c>
      <c r="AK307" t="str">
        <f>IF(AND(F307="Vocation",NOT(ISBLANK(E307))),VLOOKUP(E307,Vocation!A$1:B$8,2,FALSE),"")</f>
        <v/>
      </c>
      <c r="AL307" t="str">
        <f>IF(AND(F307="Race",NOT(ISBLANK(E307))),VLOOKUP(E307,Race!A$1:B$9,2,),"")</f>
        <v/>
      </c>
      <c r="AM307" t="str">
        <f t="shared" si="228"/>
        <v xml:space="preserve">  0</v>
      </c>
      <c r="AN307" t="str">
        <f t="shared" si="229"/>
        <v xml:space="preserve">["SUBTYPE"] =   0; </v>
      </c>
      <c r="AO307" t="str">
        <f>IF(NOT(ISBLANK(G307)),VLOOKUP(G307,Type!D$2:E$6,2,FALSE),"")</f>
        <v/>
      </c>
      <c r="AP307" t="str">
        <f t="shared" si="230"/>
        <v xml:space="preserve">            </v>
      </c>
      <c r="AQ307" t="str">
        <f t="shared" si="231"/>
        <v xml:space="preserve">["LEGENDARY"] = true; </v>
      </c>
      <c r="AR307" t="str">
        <f t="shared" si="232"/>
        <v/>
      </c>
      <c r="AS307" t="str">
        <f t="shared" si="233"/>
        <v>2000</v>
      </c>
      <c r="AT307" t="str">
        <f t="shared" si="234"/>
        <v xml:space="preserve">["VXP"] = 2000; </v>
      </c>
      <c r="AU307" t="str">
        <f t="shared" si="235"/>
        <v>0</v>
      </c>
      <c r="AV307" t="str">
        <f t="shared" si="236"/>
        <v xml:space="preserve">["LP"] =  0; </v>
      </c>
      <c r="AW307" t="str">
        <f t="shared" si="237"/>
        <v>0</v>
      </c>
      <c r="AX307" t="str">
        <f t="shared" si="238"/>
        <v xml:space="preserve">["REP"] =     0; </v>
      </c>
      <c r="AY307">
        <f>IF(LEN(P307)&gt;0,VLOOKUP(P307,Faction!A$2:B$77,2,FALSE),1)</f>
        <v>1</v>
      </c>
      <c r="AZ307" t="str">
        <f t="shared" si="239"/>
        <v xml:space="preserve">["FACTION"] =  1; </v>
      </c>
      <c r="BA307" t="str">
        <f t="shared" si="240"/>
        <v xml:space="preserve">["TIER"] = 0; </v>
      </c>
      <c r="BB307" t="str">
        <f t="shared" si="241"/>
        <v xml:space="preserve">["MIN_LVL"] =  "90"; </v>
      </c>
      <c r="BC307" t="str">
        <f t="shared" si="242"/>
        <v xml:space="preserve">                  </v>
      </c>
      <c r="BD307" t="str">
        <f t="shared" si="243"/>
        <v xml:space="preserve">["NAME"] = { ["EN"] = "Legend of Fangorn"; }; </v>
      </c>
      <c r="BE307" t="str">
        <f t="shared" si="244"/>
        <v xml:space="preserve">["LORE"] = { ["EN"] = "This deed is for Legendary Servers."; }; </v>
      </c>
      <c r="BF307" t="str">
        <f t="shared" si="245"/>
        <v xml:space="preserve">["SUMMARY"] = { ["EN"] = "Complete Volume III, Book 14: The Waters of Isengard and Earn Friend standing with the Ents of Fangorn on a legendary server."; }; </v>
      </c>
      <c r="BG307" t="str">
        <f t="shared" si="246"/>
        <v xml:space="preserve">["TITLE"] = { ["EN"] = "Tree Whisperer"; }; </v>
      </c>
      <c r="BH307" t="str">
        <f t="shared" si="247"/>
        <v/>
      </c>
      <c r="BI307" t="str">
        <f t="shared" si="248"/>
        <v/>
      </c>
      <c r="BJ307" t="str">
        <f t="shared" si="250"/>
        <v>};</v>
      </c>
    </row>
    <row r="308" spans="1:62" x14ac:dyDescent="0.25">
      <c r="A308">
        <v>1879409573</v>
      </c>
      <c r="B308">
        <v>319</v>
      </c>
      <c r="C308" t="s">
        <v>2686</v>
      </c>
      <c r="D308" t="s">
        <v>26</v>
      </c>
      <c r="I308" t="s">
        <v>2656</v>
      </c>
      <c r="L308">
        <v>1000</v>
      </c>
      <c r="M308" t="s">
        <v>2725</v>
      </c>
      <c r="Q308" t="s">
        <v>2738</v>
      </c>
      <c r="R308" t="s">
        <v>2694</v>
      </c>
      <c r="S308">
        <v>0</v>
      </c>
      <c r="T308">
        <v>94</v>
      </c>
      <c r="X308" t="str">
        <f t="shared" si="219"/>
        <v>[307] = {["ID"] = 1879409573; }; -- Forth Eorlingas!</v>
      </c>
      <c r="Y308" s="1" t="str">
        <f t="shared" si="218"/>
        <v>[307] = {["ID"] = 1879409573; ["SAVE_INDEX"] = 319; ["TYPE"] =  6;                       ["SUBTYPE"] =   0;             ["LEGENDARY"] = true; ["VXP"] = 1000; ["LP"] =  0; ["REP"] =     0; ["FACTION"] =  1; ["TIER"] = 0; ["MIN_LVL"] =  "94";                   ["NAME"] = { ["EN"] = "Forth Eorlingas!"; }; ["LORE"] = { ["EN"] = "This deed is for Legendary Servers."; }; ["SUMMARY"] = { ["EN"] = "Adventure to Level 95."; }; ["TITLE"] = { ["EN"] = "Helmingas by Deed"; }; };</v>
      </c>
      <c r="Z308">
        <f t="shared" si="249"/>
        <v>307</v>
      </c>
      <c r="AA308" t="str">
        <f t="shared" si="220"/>
        <v>[307] = {</v>
      </c>
      <c r="AB308" t="str">
        <f t="shared" si="221"/>
        <v xml:space="preserve">["ID"] = 1879409573; </v>
      </c>
      <c r="AC308" t="str">
        <f t="shared" si="222"/>
        <v xml:space="preserve">["ID"] = 1879409573; </v>
      </c>
      <c r="AD308" t="str">
        <f t="shared" si="223"/>
        <v/>
      </c>
      <c r="AE308" t="str">
        <f t="shared" si="224"/>
        <v/>
      </c>
      <c r="AF308" s="1" t="str">
        <f t="shared" si="225"/>
        <v xml:space="preserve">["SAVE_INDEX"] = 319; </v>
      </c>
      <c r="AG308">
        <f>VLOOKUP(D308,Type!A$2:B$16,2,FALSE)</f>
        <v>6</v>
      </c>
      <c r="AH308" t="str">
        <f t="shared" si="226"/>
        <v xml:space="preserve">["TYPE"] =  6; </v>
      </c>
      <c r="AI308" t="str">
        <f t="shared" si="227"/>
        <v xml:space="preserve">                      </v>
      </c>
      <c r="AJ308" t="str">
        <f>IF(AND(F308="Class",NOT(ISBLANK(E308))),VLOOKUP(E308,Class!A$1:B$12,2,FALSE),"")</f>
        <v/>
      </c>
      <c r="AK308" t="str">
        <f>IF(AND(F308="Vocation",NOT(ISBLANK(E308))),VLOOKUP(E308,Vocation!A$1:B$8,2,FALSE),"")</f>
        <v/>
      </c>
      <c r="AL308" t="str">
        <f>IF(AND(F308="Race",NOT(ISBLANK(E308))),VLOOKUP(E308,Race!A$1:B$9,2,),"")</f>
        <v/>
      </c>
      <c r="AM308" t="str">
        <f t="shared" si="228"/>
        <v xml:space="preserve">  0</v>
      </c>
      <c r="AN308" t="str">
        <f t="shared" si="229"/>
        <v xml:space="preserve">["SUBTYPE"] =   0; </v>
      </c>
      <c r="AO308" t="str">
        <f>IF(NOT(ISBLANK(G308)),VLOOKUP(G308,Type!D$2:E$6,2,FALSE),"")</f>
        <v/>
      </c>
      <c r="AP308" t="str">
        <f t="shared" si="230"/>
        <v xml:space="preserve">            </v>
      </c>
      <c r="AQ308" t="str">
        <f t="shared" si="231"/>
        <v xml:space="preserve">["LEGENDARY"] = true; </v>
      </c>
      <c r="AR308" t="str">
        <f t="shared" si="232"/>
        <v/>
      </c>
      <c r="AS308" t="str">
        <f t="shared" si="233"/>
        <v>1000</v>
      </c>
      <c r="AT308" t="str">
        <f t="shared" si="234"/>
        <v xml:space="preserve">["VXP"] = 1000; </v>
      </c>
      <c r="AU308" t="str">
        <f t="shared" si="235"/>
        <v>0</v>
      </c>
      <c r="AV308" t="str">
        <f t="shared" si="236"/>
        <v xml:space="preserve">["LP"] =  0; </v>
      </c>
      <c r="AW308" t="str">
        <f t="shared" si="237"/>
        <v>0</v>
      </c>
      <c r="AX308" t="str">
        <f t="shared" si="238"/>
        <v xml:space="preserve">["REP"] =     0; </v>
      </c>
      <c r="AY308">
        <f>IF(LEN(P308)&gt;0,VLOOKUP(P308,Faction!A$2:B$77,2,FALSE),1)</f>
        <v>1</v>
      </c>
      <c r="AZ308" t="str">
        <f t="shared" si="239"/>
        <v xml:space="preserve">["FACTION"] =  1; </v>
      </c>
      <c r="BA308" t="str">
        <f t="shared" si="240"/>
        <v xml:space="preserve">["TIER"] = 0; </v>
      </c>
      <c r="BB308" t="str">
        <f t="shared" si="241"/>
        <v xml:space="preserve">["MIN_LVL"] =  "94"; </v>
      </c>
      <c r="BC308" t="str">
        <f t="shared" si="242"/>
        <v xml:space="preserve">                  </v>
      </c>
      <c r="BD308" t="str">
        <f t="shared" si="243"/>
        <v xml:space="preserve">["NAME"] = { ["EN"] = "Forth Eorlingas!"; }; </v>
      </c>
      <c r="BE308" t="str">
        <f t="shared" si="244"/>
        <v xml:space="preserve">["LORE"] = { ["EN"] = "This deed is for Legendary Servers."; }; </v>
      </c>
      <c r="BF308" t="str">
        <f t="shared" si="245"/>
        <v xml:space="preserve">["SUMMARY"] = { ["EN"] = "Adventure to Level 95."; }; </v>
      </c>
      <c r="BG308" t="str">
        <f t="shared" si="246"/>
        <v xml:space="preserve">["TITLE"] = { ["EN"] = "Helmingas by Deed"; }; </v>
      </c>
      <c r="BH308" t="str">
        <f t="shared" si="247"/>
        <v/>
      </c>
      <c r="BI308" t="str">
        <f t="shared" si="248"/>
        <v/>
      </c>
      <c r="BJ308" t="str">
        <f t="shared" si="250"/>
        <v>};</v>
      </c>
    </row>
    <row r="309" spans="1:62" x14ac:dyDescent="0.25">
      <c r="A309">
        <v>1879413851</v>
      </c>
      <c r="B309">
        <v>322</v>
      </c>
      <c r="C309" t="s">
        <v>2690</v>
      </c>
      <c r="D309" t="s">
        <v>26</v>
      </c>
      <c r="I309" t="s">
        <v>2656</v>
      </c>
      <c r="L309">
        <v>2000</v>
      </c>
      <c r="M309" t="s">
        <v>2732</v>
      </c>
      <c r="Q309" t="s">
        <v>2739</v>
      </c>
      <c r="R309" t="s">
        <v>2694</v>
      </c>
      <c r="S309">
        <v>0</v>
      </c>
      <c r="T309">
        <v>95</v>
      </c>
      <c r="X309" t="str">
        <f t="shared" si="219"/>
        <v>[308] = {["ID"] = 1879413851; }; -- Siege of the White City</v>
      </c>
      <c r="Y309" s="1" t="str">
        <f t="shared" si="218"/>
        <v>[308] = {["ID"] = 1879413851; ["SAVE_INDEX"] = 322; ["TYPE"] =  6;                       ["SUBTYPE"] =   0;             ["LEGENDARY"] = true; ["VXP"] = 2000; ["LP"] =  0; ["REP"] =     0; ["FACTION"] =  1; ["TIER"] = 0; ["MIN_LVL"] =  "95";                   ["NAME"] = { ["EN"] = "Siege of the White City"; }; ["LORE"] = { ["EN"] = "This deed is for Legendary Servers."; }; ["SUMMARY"] = { ["EN"] = "Complete Volume IV, Book 4: Siege of the White City on a legendary server."; }; ["TITLE"] = { ["EN"] = "Glimmer in the Dark"; }; };</v>
      </c>
      <c r="Z309">
        <f t="shared" si="249"/>
        <v>308</v>
      </c>
      <c r="AA309" t="str">
        <f t="shared" si="220"/>
        <v>[308] = {</v>
      </c>
      <c r="AB309" t="str">
        <f t="shared" si="221"/>
        <v xml:space="preserve">["ID"] = 1879413851; </v>
      </c>
      <c r="AC309" t="str">
        <f t="shared" si="222"/>
        <v xml:space="preserve">["ID"] = 1879413851; </v>
      </c>
      <c r="AD309" t="str">
        <f t="shared" si="223"/>
        <v/>
      </c>
      <c r="AE309" t="str">
        <f t="shared" si="224"/>
        <v/>
      </c>
      <c r="AF309" s="1" t="str">
        <f t="shared" si="225"/>
        <v xml:space="preserve">["SAVE_INDEX"] = 322; </v>
      </c>
      <c r="AG309">
        <f>VLOOKUP(D309,Type!A$2:B$16,2,FALSE)</f>
        <v>6</v>
      </c>
      <c r="AH309" t="str">
        <f t="shared" si="226"/>
        <v xml:space="preserve">["TYPE"] =  6; </v>
      </c>
      <c r="AI309" t="str">
        <f t="shared" si="227"/>
        <v xml:space="preserve">                      </v>
      </c>
      <c r="AJ309" t="str">
        <f>IF(AND(F309="Class",NOT(ISBLANK(E309))),VLOOKUP(E309,Class!A$1:B$12,2,FALSE),"")</f>
        <v/>
      </c>
      <c r="AK309" t="str">
        <f>IF(AND(F309="Vocation",NOT(ISBLANK(E309))),VLOOKUP(E309,Vocation!A$1:B$8,2,FALSE),"")</f>
        <v/>
      </c>
      <c r="AL309" t="str">
        <f>IF(AND(F309="Race",NOT(ISBLANK(E309))),VLOOKUP(E309,Race!A$1:B$9,2,),"")</f>
        <v/>
      </c>
      <c r="AM309" t="str">
        <f t="shared" si="228"/>
        <v xml:space="preserve">  0</v>
      </c>
      <c r="AN309" t="str">
        <f t="shared" si="229"/>
        <v xml:space="preserve">["SUBTYPE"] =   0; </v>
      </c>
      <c r="AO309" t="str">
        <f>IF(NOT(ISBLANK(G309)),VLOOKUP(G309,Type!D$2:E$6,2,FALSE),"")</f>
        <v/>
      </c>
      <c r="AP309" t="str">
        <f t="shared" si="230"/>
        <v xml:space="preserve">            </v>
      </c>
      <c r="AQ309" t="str">
        <f t="shared" si="231"/>
        <v xml:space="preserve">["LEGENDARY"] = true; </v>
      </c>
      <c r="AR309" t="str">
        <f t="shared" si="232"/>
        <v/>
      </c>
      <c r="AS309" t="str">
        <f t="shared" si="233"/>
        <v>2000</v>
      </c>
      <c r="AT309" t="str">
        <f t="shared" si="234"/>
        <v xml:space="preserve">["VXP"] = 2000; </v>
      </c>
      <c r="AU309" t="str">
        <f t="shared" si="235"/>
        <v>0</v>
      </c>
      <c r="AV309" t="str">
        <f t="shared" si="236"/>
        <v xml:space="preserve">["LP"] =  0; </v>
      </c>
      <c r="AW309" t="str">
        <f t="shared" si="237"/>
        <v>0</v>
      </c>
      <c r="AX309" t="str">
        <f t="shared" si="238"/>
        <v xml:space="preserve">["REP"] =     0; </v>
      </c>
      <c r="AY309">
        <f>IF(LEN(P309)&gt;0,VLOOKUP(P309,Faction!A$2:B$77,2,FALSE),1)</f>
        <v>1</v>
      </c>
      <c r="AZ309" t="str">
        <f t="shared" si="239"/>
        <v xml:space="preserve">["FACTION"] =  1; </v>
      </c>
      <c r="BA309" t="str">
        <f t="shared" si="240"/>
        <v xml:space="preserve">["TIER"] = 0; </v>
      </c>
      <c r="BB309" t="str">
        <f t="shared" si="241"/>
        <v xml:space="preserve">["MIN_LVL"] =  "95"; </v>
      </c>
      <c r="BC309" t="str">
        <f t="shared" si="242"/>
        <v xml:space="preserve">                  </v>
      </c>
      <c r="BD309" t="str">
        <f t="shared" si="243"/>
        <v xml:space="preserve">["NAME"] = { ["EN"] = "Siege of the White City"; }; </v>
      </c>
      <c r="BE309" t="str">
        <f t="shared" si="244"/>
        <v xml:space="preserve">["LORE"] = { ["EN"] = "This deed is for Legendary Servers."; }; </v>
      </c>
      <c r="BF309" t="str">
        <f t="shared" si="245"/>
        <v xml:space="preserve">["SUMMARY"] = { ["EN"] = "Complete Volume IV, Book 4: Siege of the White City on a legendary server."; }; </v>
      </c>
      <c r="BG309" t="str">
        <f t="shared" si="246"/>
        <v xml:space="preserve">["TITLE"] = { ["EN"] = "Glimmer in the Dark"; }; </v>
      </c>
      <c r="BH309" t="str">
        <f t="shared" si="247"/>
        <v/>
      </c>
      <c r="BI309" t="str">
        <f t="shared" si="248"/>
        <v/>
      </c>
      <c r="BJ309" t="str">
        <f t="shared" si="250"/>
        <v>};</v>
      </c>
    </row>
    <row r="310" spans="1:62" x14ac:dyDescent="0.25">
      <c r="A310">
        <v>1879413852</v>
      </c>
      <c r="B310">
        <v>323</v>
      </c>
      <c r="C310" t="s">
        <v>2691</v>
      </c>
      <c r="D310" t="s">
        <v>26</v>
      </c>
      <c r="I310" t="s">
        <v>2656</v>
      </c>
      <c r="L310">
        <v>2000</v>
      </c>
      <c r="M310" t="s">
        <v>2741</v>
      </c>
      <c r="Q310" t="s">
        <v>2740</v>
      </c>
      <c r="R310" t="s">
        <v>2694</v>
      </c>
      <c r="S310">
        <v>0</v>
      </c>
      <c r="T310">
        <v>95</v>
      </c>
      <c r="X310" t="str">
        <f t="shared" si="219"/>
        <v>[309] = {["ID"] = 1879413852; }; -- Beacon of Gondor</v>
      </c>
      <c r="Y310" s="1" t="str">
        <f t="shared" si="218"/>
        <v>[309] = {["ID"] = 1879413852; ["SAVE_INDEX"] = 323; ["TYPE"] =  6;                       ["SUBTYPE"] =   0;             ["LEGENDARY"] = true; ["VXP"] = 2000; ["LP"] =  0; ["REP"] =     0; ["FACTION"] =  1; ["TIER"] = 0; ["MIN_LVL"] =  "95";                   ["NAME"] = { ["EN"] = "Beacon of Gondor"; }; ["LORE"] = { ["EN"] = "This deed is for Legendary Servers."; }; ["SUMMARY"] = { ["EN"] = "Complete Beacons of West Gondor and The Southern Beacons on a legendary server."; }; ["TITLE"] = { ["EN"] = "Beacon"; }; };</v>
      </c>
      <c r="Z310">
        <f t="shared" si="249"/>
        <v>309</v>
      </c>
      <c r="AA310" t="str">
        <f t="shared" si="220"/>
        <v>[309] = {</v>
      </c>
      <c r="AB310" t="str">
        <f t="shared" si="221"/>
        <v xml:space="preserve">["ID"] = 1879413852; </v>
      </c>
      <c r="AC310" t="str">
        <f t="shared" si="222"/>
        <v xml:space="preserve">["ID"] = 1879413852; </v>
      </c>
      <c r="AD310" t="str">
        <f t="shared" si="223"/>
        <v/>
      </c>
      <c r="AE310" t="str">
        <f t="shared" si="224"/>
        <v/>
      </c>
      <c r="AF310" s="1" t="str">
        <f t="shared" si="225"/>
        <v xml:space="preserve">["SAVE_INDEX"] = 323; </v>
      </c>
      <c r="AG310">
        <f>VLOOKUP(D310,Type!A$2:B$16,2,FALSE)</f>
        <v>6</v>
      </c>
      <c r="AH310" t="str">
        <f t="shared" si="226"/>
        <v xml:space="preserve">["TYPE"] =  6; </v>
      </c>
      <c r="AI310" t="str">
        <f t="shared" si="227"/>
        <v xml:space="preserve">                      </v>
      </c>
      <c r="AJ310" t="str">
        <f>IF(AND(F310="Class",NOT(ISBLANK(E310))),VLOOKUP(E310,Class!A$1:B$12,2,FALSE),"")</f>
        <v/>
      </c>
      <c r="AK310" t="str">
        <f>IF(AND(F310="Vocation",NOT(ISBLANK(E310))),VLOOKUP(E310,Vocation!A$1:B$8,2,FALSE),"")</f>
        <v/>
      </c>
      <c r="AL310" t="str">
        <f>IF(AND(F310="Race",NOT(ISBLANK(E310))),VLOOKUP(E310,Race!A$1:B$9,2,),"")</f>
        <v/>
      </c>
      <c r="AM310" t="str">
        <f t="shared" si="228"/>
        <v xml:space="preserve">  0</v>
      </c>
      <c r="AN310" t="str">
        <f t="shared" si="229"/>
        <v xml:space="preserve">["SUBTYPE"] =   0; </v>
      </c>
      <c r="AO310" t="str">
        <f>IF(NOT(ISBLANK(G310)),VLOOKUP(G310,Type!D$2:E$6,2,FALSE),"")</f>
        <v/>
      </c>
      <c r="AP310" t="str">
        <f t="shared" si="230"/>
        <v xml:space="preserve">            </v>
      </c>
      <c r="AQ310" t="str">
        <f t="shared" si="231"/>
        <v xml:space="preserve">["LEGENDARY"] = true; </v>
      </c>
      <c r="AR310" t="str">
        <f t="shared" si="232"/>
        <v/>
      </c>
      <c r="AS310" t="str">
        <f t="shared" si="233"/>
        <v>2000</v>
      </c>
      <c r="AT310" t="str">
        <f t="shared" si="234"/>
        <v xml:space="preserve">["VXP"] = 2000; </v>
      </c>
      <c r="AU310" t="str">
        <f t="shared" si="235"/>
        <v>0</v>
      </c>
      <c r="AV310" t="str">
        <f t="shared" si="236"/>
        <v xml:space="preserve">["LP"] =  0; </v>
      </c>
      <c r="AW310" t="str">
        <f t="shared" si="237"/>
        <v>0</v>
      </c>
      <c r="AX310" t="str">
        <f t="shared" si="238"/>
        <v xml:space="preserve">["REP"] =     0; </v>
      </c>
      <c r="AY310">
        <f>IF(LEN(P310)&gt;0,VLOOKUP(P310,Faction!A$2:B$77,2,FALSE),1)</f>
        <v>1</v>
      </c>
      <c r="AZ310" t="str">
        <f t="shared" si="239"/>
        <v xml:space="preserve">["FACTION"] =  1; </v>
      </c>
      <c r="BA310" t="str">
        <f t="shared" si="240"/>
        <v xml:space="preserve">["TIER"] = 0; </v>
      </c>
      <c r="BB310" t="str">
        <f t="shared" si="241"/>
        <v xml:space="preserve">["MIN_LVL"] =  "95"; </v>
      </c>
      <c r="BC310" t="str">
        <f t="shared" si="242"/>
        <v xml:space="preserve">                  </v>
      </c>
      <c r="BD310" t="str">
        <f t="shared" si="243"/>
        <v xml:space="preserve">["NAME"] = { ["EN"] = "Beacon of Gondor"; }; </v>
      </c>
      <c r="BE310" t="str">
        <f t="shared" si="244"/>
        <v xml:space="preserve">["LORE"] = { ["EN"] = "This deed is for Legendary Servers."; }; </v>
      </c>
      <c r="BF310" t="str">
        <f t="shared" si="245"/>
        <v xml:space="preserve">["SUMMARY"] = { ["EN"] = "Complete Beacons of West Gondor and The Southern Beacons on a legendary server."; }; </v>
      </c>
      <c r="BG310" t="str">
        <f t="shared" si="246"/>
        <v xml:space="preserve">["TITLE"] = { ["EN"] = "Beacon"; }; </v>
      </c>
      <c r="BH310" t="str">
        <f t="shared" si="247"/>
        <v/>
      </c>
      <c r="BI310" t="str">
        <f t="shared" si="248"/>
        <v/>
      </c>
      <c r="BJ310" t="str">
        <f t="shared" si="250"/>
        <v>};</v>
      </c>
    </row>
    <row r="311" spans="1:62" x14ac:dyDescent="0.25">
      <c r="A311">
        <v>1879413853</v>
      </c>
      <c r="B311">
        <v>324</v>
      </c>
      <c r="C311" t="s">
        <v>2692</v>
      </c>
      <c r="D311" t="s">
        <v>26</v>
      </c>
      <c r="I311" t="s">
        <v>2656</v>
      </c>
      <c r="L311">
        <v>3000</v>
      </c>
      <c r="M311" t="s">
        <v>2743</v>
      </c>
      <c r="Q311" t="s">
        <v>2742</v>
      </c>
      <c r="R311" t="s">
        <v>2694</v>
      </c>
      <c r="S311">
        <v>0</v>
      </c>
      <c r="T311">
        <v>95</v>
      </c>
      <c r="X311" t="str">
        <f t="shared" si="219"/>
        <v>[310] = {["ID"] = 1879413853; }; -- Ashes and Stars</v>
      </c>
      <c r="Y311" s="1" t="str">
        <f t="shared" si="218"/>
        <v>[310] = {["ID"] = 1879413853; ["SAVE_INDEX"] = 324; ["TYPE"] =  6;                       ["SUBTYPE"] =   0;             ["LEGENDARY"] = true; ["VXP"] = 3000; ["LP"] =  0; ["REP"] =     0; ["FACTION"] =  1; ["TIER"] = 0; ["MIN_LVL"] =  "95";                   ["NAME"] = { ["EN"] = "Ashes and Stars"; }; ["LORE"] = { ["EN"] = "This deed is for Legendary Servers."; }; ["SUMMARY"] = { ["EN"] = "Complete Ashes and Stars, Chapter 7 on a legendary server."; }; ["TITLE"] = { ["EN"] = "Legend of Gondor"; }; };</v>
      </c>
      <c r="Z311">
        <f t="shared" si="249"/>
        <v>310</v>
      </c>
      <c r="AA311" t="str">
        <f t="shared" si="220"/>
        <v>[310] = {</v>
      </c>
      <c r="AB311" t="str">
        <f t="shared" si="221"/>
        <v xml:space="preserve">["ID"] = 1879413853; </v>
      </c>
      <c r="AC311" t="str">
        <f t="shared" si="222"/>
        <v xml:space="preserve">["ID"] = 1879413853; </v>
      </c>
      <c r="AD311" t="str">
        <f t="shared" si="223"/>
        <v/>
      </c>
      <c r="AE311" t="str">
        <f t="shared" si="224"/>
        <v/>
      </c>
      <c r="AF311" s="1" t="str">
        <f t="shared" si="225"/>
        <v xml:space="preserve">["SAVE_INDEX"] = 324; </v>
      </c>
      <c r="AG311">
        <f>VLOOKUP(D311,Type!A$2:B$16,2,FALSE)</f>
        <v>6</v>
      </c>
      <c r="AH311" t="str">
        <f t="shared" si="226"/>
        <v xml:space="preserve">["TYPE"] =  6; </v>
      </c>
      <c r="AI311" t="str">
        <f t="shared" si="227"/>
        <v xml:space="preserve">                      </v>
      </c>
      <c r="AJ311" t="str">
        <f>IF(AND(F311="Class",NOT(ISBLANK(E311))),VLOOKUP(E311,Class!A$1:B$12,2,FALSE),"")</f>
        <v/>
      </c>
      <c r="AK311" t="str">
        <f>IF(AND(F311="Vocation",NOT(ISBLANK(E311))),VLOOKUP(E311,Vocation!A$1:B$8,2,FALSE),"")</f>
        <v/>
      </c>
      <c r="AL311" t="str">
        <f>IF(AND(F311="Race",NOT(ISBLANK(E311))),VLOOKUP(E311,Race!A$1:B$9,2,),"")</f>
        <v/>
      </c>
      <c r="AM311" t="str">
        <f t="shared" si="228"/>
        <v xml:space="preserve">  0</v>
      </c>
      <c r="AN311" t="str">
        <f t="shared" si="229"/>
        <v xml:space="preserve">["SUBTYPE"] =   0; </v>
      </c>
      <c r="AO311" t="str">
        <f>IF(NOT(ISBLANK(G311)),VLOOKUP(G311,Type!D$2:E$6,2,FALSE),"")</f>
        <v/>
      </c>
      <c r="AP311" t="str">
        <f t="shared" si="230"/>
        <v xml:space="preserve">            </v>
      </c>
      <c r="AQ311" t="str">
        <f t="shared" si="231"/>
        <v xml:space="preserve">["LEGENDARY"] = true; </v>
      </c>
      <c r="AR311" t="str">
        <f t="shared" si="232"/>
        <v/>
      </c>
      <c r="AS311" t="str">
        <f t="shared" si="233"/>
        <v>3000</v>
      </c>
      <c r="AT311" t="str">
        <f t="shared" si="234"/>
        <v xml:space="preserve">["VXP"] = 3000; </v>
      </c>
      <c r="AU311" t="str">
        <f t="shared" si="235"/>
        <v>0</v>
      </c>
      <c r="AV311" t="str">
        <f t="shared" si="236"/>
        <v xml:space="preserve">["LP"] =  0; </v>
      </c>
      <c r="AW311" t="str">
        <f t="shared" si="237"/>
        <v>0</v>
      </c>
      <c r="AX311" t="str">
        <f t="shared" si="238"/>
        <v xml:space="preserve">["REP"] =     0; </v>
      </c>
      <c r="AY311">
        <f>IF(LEN(P311)&gt;0,VLOOKUP(P311,Faction!A$2:B$77,2,FALSE),1)</f>
        <v>1</v>
      </c>
      <c r="AZ311" t="str">
        <f t="shared" si="239"/>
        <v xml:space="preserve">["FACTION"] =  1; </v>
      </c>
      <c r="BA311" t="str">
        <f t="shared" si="240"/>
        <v xml:space="preserve">["TIER"] = 0; </v>
      </c>
      <c r="BB311" t="str">
        <f t="shared" si="241"/>
        <v xml:space="preserve">["MIN_LVL"] =  "95"; </v>
      </c>
      <c r="BC311" t="str">
        <f t="shared" si="242"/>
        <v xml:space="preserve">                  </v>
      </c>
      <c r="BD311" t="str">
        <f t="shared" si="243"/>
        <v xml:space="preserve">["NAME"] = { ["EN"] = "Ashes and Stars"; }; </v>
      </c>
      <c r="BE311" t="str">
        <f t="shared" si="244"/>
        <v xml:space="preserve">["LORE"] = { ["EN"] = "This deed is for Legendary Servers."; }; </v>
      </c>
      <c r="BF311" t="str">
        <f t="shared" si="245"/>
        <v xml:space="preserve">["SUMMARY"] = { ["EN"] = "Complete Ashes and Stars, Chapter 7 on a legendary server."; }; </v>
      </c>
      <c r="BG311" t="str">
        <f t="shared" si="246"/>
        <v xml:space="preserve">["TITLE"] = { ["EN"] = "Legend of Gondor"; }; </v>
      </c>
      <c r="BH311" t="str">
        <f t="shared" si="247"/>
        <v/>
      </c>
      <c r="BI311" t="str">
        <f t="shared" si="248"/>
        <v/>
      </c>
      <c r="BJ311" t="str">
        <f t="shared" si="250"/>
        <v>};</v>
      </c>
    </row>
    <row r="312" spans="1:62" x14ac:dyDescent="0.25">
      <c r="A312">
        <v>1879413850</v>
      </c>
      <c r="B312">
        <v>321</v>
      </c>
      <c r="C312" t="s">
        <v>2689</v>
      </c>
      <c r="D312" t="s">
        <v>26</v>
      </c>
      <c r="I312" t="s">
        <v>2656</v>
      </c>
      <c r="L312">
        <v>1000</v>
      </c>
      <c r="M312" t="s">
        <v>2731</v>
      </c>
      <c r="Q312" t="s">
        <v>2730</v>
      </c>
      <c r="R312" t="s">
        <v>2694</v>
      </c>
      <c r="S312">
        <v>0</v>
      </c>
      <c r="T312">
        <v>99</v>
      </c>
      <c r="X312" t="str">
        <f t="shared" si="219"/>
        <v>[311] = {["ID"] = 1879413850; }; -- A Glimmering in the Dark</v>
      </c>
      <c r="Y312" s="1" t="str">
        <f t="shared" si="218"/>
        <v>[311] = {["ID"] = 1879413850; ["SAVE_INDEX"] = 321; ["TYPE"] =  6;                       ["SUBTYPE"] =   0;             ["LEGENDARY"] = true; ["VXP"] = 1000; ["LP"] =  0; ["REP"] =     0; ["FACTION"] =  1; ["TIER"] = 0; ["MIN_LVL"] =  "99";                   ["NAME"] = { ["EN"] = "A Glimmering in the Dark"; }; ["LORE"] = { ["EN"] = "This deed is for Legendary Servers."; }; ["SUMMARY"] = { ["EN"] = "Adventure to Level 100 on a legendary server."; }; ["TITLE"] = { ["EN"] = "of One Hundred"; }; };</v>
      </c>
      <c r="Z312">
        <f t="shared" si="249"/>
        <v>311</v>
      </c>
      <c r="AA312" t="str">
        <f t="shared" si="220"/>
        <v>[311] = {</v>
      </c>
      <c r="AB312" t="str">
        <f t="shared" si="221"/>
        <v xml:space="preserve">["ID"] = 1879413850; </v>
      </c>
      <c r="AC312" t="str">
        <f t="shared" si="222"/>
        <v xml:space="preserve">["ID"] = 1879413850; </v>
      </c>
      <c r="AD312" t="str">
        <f t="shared" si="223"/>
        <v/>
      </c>
      <c r="AE312" t="str">
        <f t="shared" si="224"/>
        <v/>
      </c>
      <c r="AF312" s="1" t="str">
        <f t="shared" si="225"/>
        <v xml:space="preserve">["SAVE_INDEX"] = 321; </v>
      </c>
      <c r="AG312">
        <f>VLOOKUP(D312,Type!A$2:B$16,2,FALSE)</f>
        <v>6</v>
      </c>
      <c r="AH312" t="str">
        <f t="shared" si="226"/>
        <v xml:space="preserve">["TYPE"] =  6; </v>
      </c>
      <c r="AI312" t="str">
        <f t="shared" si="227"/>
        <v xml:space="preserve">                      </v>
      </c>
      <c r="AJ312" t="str">
        <f>IF(AND(F312="Class",NOT(ISBLANK(E312))),VLOOKUP(E312,Class!A$1:B$12,2,FALSE),"")</f>
        <v/>
      </c>
      <c r="AK312" t="str">
        <f>IF(AND(F312="Vocation",NOT(ISBLANK(E312))),VLOOKUP(E312,Vocation!A$1:B$8,2,FALSE),"")</f>
        <v/>
      </c>
      <c r="AL312" t="str">
        <f>IF(AND(F312="Race",NOT(ISBLANK(E312))),VLOOKUP(E312,Race!A$1:B$9,2,),"")</f>
        <v/>
      </c>
      <c r="AM312" t="str">
        <f t="shared" si="228"/>
        <v xml:space="preserve">  0</v>
      </c>
      <c r="AN312" t="str">
        <f t="shared" si="229"/>
        <v xml:space="preserve">["SUBTYPE"] =   0; </v>
      </c>
      <c r="AO312" t="str">
        <f>IF(NOT(ISBLANK(G312)),VLOOKUP(G312,Type!D$2:E$6,2,FALSE),"")</f>
        <v/>
      </c>
      <c r="AP312" t="str">
        <f t="shared" si="230"/>
        <v xml:space="preserve">            </v>
      </c>
      <c r="AQ312" t="str">
        <f t="shared" si="231"/>
        <v xml:space="preserve">["LEGENDARY"] = true; </v>
      </c>
      <c r="AR312" t="str">
        <f t="shared" si="232"/>
        <v/>
      </c>
      <c r="AS312" t="str">
        <f t="shared" si="233"/>
        <v>1000</v>
      </c>
      <c r="AT312" t="str">
        <f t="shared" si="234"/>
        <v xml:space="preserve">["VXP"] = 1000; </v>
      </c>
      <c r="AU312" t="str">
        <f t="shared" si="235"/>
        <v>0</v>
      </c>
      <c r="AV312" t="str">
        <f t="shared" si="236"/>
        <v xml:space="preserve">["LP"] =  0; </v>
      </c>
      <c r="AW312" t="str">
        <f t="shared" si="237"/>
        <v>0</v>
      </c>
      <c r="AX312" t="str">
        <f t="shared" si="238"/>
        <v xml:space="preserve">["REP"] =     0; </v>
      </c>
      <c r="AY312">
        <f>IF(LEN(P312)&gt;0,VLOOKUP(P312,Faction!A$2:B$77,2,FALSE),1)</f>
        <v>1</v>
      </c>
      <c r="AZ312" t="str">
        <f t="shared" si="239"/>
        <v xml:space="preserve">["FACTION"] =  1; </v>
      </c>
      <c r="BA312" t="str">
        <f t="shared" si="240"/>
        <v xml:space="preserve">["TIER"] = 0; </v>
      </c>
      <c r="BB312" t="str">
        <f t="shared" si="241"/>
        <v xml:space="preserve">["MIN_LVL"] =  "99"; </v>
      </c>
      <c r="BC312" t="str">
        <f t="shared" si="242"/>
        <v xml:space="preserve">                  </v>
      </c>
      <c r="BD312" t="str">
        <f t="shared" si="243"/>
        <v xml:space="preserve">["NAME"] = { ["EN"] = "A Glimmering in the Dark"; }; </v>
      </c>
      <c r="BE312" t="str">
        <f t="shared" si="244"/>
        <v xml:space="preserve">["LORE"] = { ["EN"] = "This deed is for Legendary Servers."; }; </v>
      </c>
      <c r="BF312" t="str">
        <f t="shared" si="245"/>
        <v xml:space="preserve">["SUMMARY"] = { ["EN"] = "Adventure to Level 100 on a legendary server."; }; </v>
      </c>
      <c r="BG312" t="str">
        <f t="shared" si="246"/>
        <v xml:space="preserve">["TITLE"] = { ["EN"] = "of One Hundred"; }; </v>
      </c>
      <c r="BH312" t="str">
        <f t="shared" si="247"/>
        <v/>
      </c>
      <c r="BI312" t="str">
        <f t="shared" si="248"/>
        <v/>
      </c>
      <c r="BJ312" t="str">
        <f t="shared" si="250"/>
        <v>};</v>
      </c>
    </row>
    <row r="313" spans="1:62" x14ac:dyDescent="0.25">
      <c r="A313">
        <v>1879418558</v>
      </c>
      <c r="B313">
        <v>327</v>
      </c>
      <c r="C313" t="s">
        <v>2859</v>
      </c>
      <c r="D313" t="s">
        <v>26</v>
      </c>
      <c r="I313" t="s">
        <v>2656</v>
      </c>
      <c r="L313">
        <v>2000</v>
      </c>
      <c r="M313" t="s">
        <v>2861</v>
      </c>
      <c r="Q313" t="s">
        <v>2895</v>
      </c>
      <c r="R313" t="s">
        <v>2694</v>
      </c>
      <c r="S313">
        <v>0</v>
      </c>
      <c r="T313">
        <v>100</v>
      </c>
      <c r="X313" t="str">
        <f t="shared" si="219"/>
        <v>[312] = {["ID"] = 1879418558; }; -- The Black Gate</v>
      </c>
      <c r="Y313" s="1" t="str">
        <f t="shared" si="218"/>
        <v>[312] = {["ID"] = 1879418558; ["SAVE_INDEX"] = 327; ["TYPE"] =  6;                       ["SUBTYPE"] =   0;             ["LEGENDARY"] = true; ["VXP"] = 2000; ["LP"] =  0; ["REP"] =     0; ["FACTION"] =  1; ["TIER"] = 0; ["MIN_LVL"] = "100";                   ["NAME"] = { ["EN"] = "The Black Gate"; }; ["LORE"] = { ["EN"] = "This deed is for Legendary Servers."; }; ["SUMMARY"] = { ["EN"] = "Complete Volume IV, Book 8: The Black Gate"; }; ["TITLE"] = { ["EN"] = "the End of the Road"; }; };</v>
      </c>
      <c r="Z313">
        <f t="shared" si="249"/>
        <v>312</v>
      </c>
      <c r="AA313" t="str">
        <f t="shared" si="220"/>
        <v>[312] = {</v>
      </c>
      <c r="AB313" t="str">
        <f t="shared" si="221"/>
        <v xml:space="preserve">["ID"] = 1879418558; </v>
      </c>
      <c r="AC313" t="str">
        <f t="shared" si="222"/>
        <v xml:space="preserve">["ID"] = 1879418558; </v>
      </c>
      <c r="AD313" t="str">
        <f t="shared" si="223"/>
        <v/>
      </c>
      <c r="AE313" t="str">
        <f t="shared" si="224"/>
        <v/>
      </c>
      <c r="AF313" s="1" t="str">
        <f t="shared" si="225"/>
        <v xml:space="preserve">["SAVE_INDEX"] = 327; </v>
      </c>
      <c r="AG313">
        <f>VLOOKUP(D313,Type!A$2:B$16,2,FALSE)</f>
        <v>6</v>
      </c>
      <c r="AH313" t="str">
        <f t="shared" si="226"/>
        <v xml:space="preserve">["TYPE"] =  6; </v>
      </c>
      <c r="AI313" t="str">
        <f t="shared" si="227"/>
        <v xml:space="preserve">                      </v>
      </c>
      <c r="AJ313" t="str">
        <f>IF(AND(F313="Class",NOT(ISBLANK(E313))),VLOOKUP(E313,Class!A$1:B$12,2,FALSE),"")</f>
        <v/>
      </c>
      <c r="AK313" t="str">
        <f>IF(AND(F313="Vocation",NOT(ISBLANK(E313))),VLOOKUP(E313,Vocation!A$1:B$8,2,FALSE),"")</f>
        <v/>
      </c>
      <c r="AL313" t="str">
        <f>IF(AND(F313="Race",NOT(ISBLANK(E313))),VLOOKUP(E313,Race!A$1:B$9,2,),"")</f>
        <v/>
      </c>
      <c r="AM313" t="str">
        <f t="shared" si="228"/>
        <v xml:space="preserve">  0</v>
      </c>
      <c r="AN313" t="str">
        <f t="shared" si="229"/>
        <v xml:space="preserve">["SUBTYPE"] =   0; </v>
      </c>
      <c r="AO313" t="str">
        <f>IF(NOT(ISBLANK(G313)),VLOOKUP(G313,Type!D$2:E$6,2,FALSE),"")</f>
        <v/>
      </c>
      <c r="AP313" t="str">
        <f t="shared" si="230"/>
        <v xml:space="preserve">            </v>
      </c>
      <c r="AQ313" t="str">
        <f t="shared" si="231"/>
        <v xml:space="preserve">["LEGENDARY"] = true; </v>
      </c>
      <c r="AR313" t="str">
        <f t="shared" si="232"/>
        <v/>
      </c>
      <c r="AS313" t="str">
        <f t="shared" si="233"/>
        <v>2000</v>
      </c>
      <c r="AT313" t="str">
        <f t="shared" si="234"/>
        <v xml:space="preserve">["VXP"] = 2000; </v>
      </c>
      <c r="AU313" t="str">
        <f t="shared" si="235"/>
        <v>0</v>
      </c>
      <c r="AV313" t="str">
        <f t="shared" si="236"/>
        <v xml:space="preserve">["LP"] =  0; </v>
      </c>
      <c r="AW313" t="str">
        <f t="shared" si="237"/>
        <v>0</v>
      </c>
      <c r="AX313" t="str">
        <f t="shared" si="238"/>
        <v xml:space="preserve">["REP"] =     0; </v>
      </c>
      <c r="AY313">
        <f>IF(LEN(P313)&gt;0,VLOOKUP(P313,Faction!A$2:B$77,2,FALSE),1)</f>
        <v>1</v>
      </c>
      <c r="AZ313" t="str">
        <f t="shared" si="239"/>
        <v xml:space="preserve">["FACTION"] =  1; </v>
      </c>
      <c r="BA313" t="str">
        <f t="shared" si="240"/>
        <v xml:space="preserve">["TIER"] = 0; </v>
      </c>
      <c r="BB313" t="str">
        <f t="shared" si="241"/>
        <v xml:space="preserve">["MIN_LVL"] = "100"; </v>
      </c>
      <c r="BC313" t="str">
        <f t="shared" si="242"/>
        <v xml:space="preserve">                  </v>
      </c>
      <c r="BD313" t="str">
        <f t="shared" si="243"/>
        <v xml:space="preserve">["NAME"] = { ["EN"] = "The Black Gate"; }; </v>
      </c>
      <c r="BE313" t="str">
        <f t="shared" si="244"/>
        <v xml:space="preserve">["LORE"] = { ["EN"] = "This deed is for Legendary Servers."; }; </v>
      </c>
      <c r="BF313" t="str">
        <f t="shared" si="245"/>
        <v xml:space="preserve">["SUMMARY"] = { ["EN"] = "Complete Volume IV, Book 8: The Black Gate"; }; </v>
      </c>
      <c r="BG313" t="str">
        <f t="shared" si="246"/>
        <v xml:space="preserve">["TITLE"] = { ["EN"] = "the End of the Road"; }; </v>
      </c>
      <c r="BH313" t="str">
        <f t="shared" si="247"/>
        <v/>
      </c>
      <c r="BI313" t="str">
        <f t="shared" si="248"/>
        <v/>
      </c>
      <c r="BJ313" t="str">
        <f t="shared" si="250"/>
        <v>};</v>
      </c>
    </row>
    <row r="314" spans="1:62" x14ac:dyDescent="0.25">
      <c r="A314">
        <v>1879418565</v>
      </c>
      <c r="B314">
        <v>328</v>
      </c>
      <c r="C314" t="s">
        <v>2858</v>
      </c>
      <c r="D314" t="s">
        <v>26</v>
      </c>
      <c r="I314" t="s">
        <v>2656</v>
      </c>
      <c r="L314">
        <v>3000</v>
      </c>
      <c r="M314" t="s">
        <v>2858</v>
      </c>
      <c r="Q314" t="s">
        <v>2862</v>
      </c>
      <c r="R314" t="s">
        <v>2694</v>
      </c>
      <c r="S314">
        <v>0</v>
      </c>
      <c r="T314">
        <v>100</v>
      </c>
      <c r="X314" t="str">
        <f t="shared" si="219"/>
        <v>[313] = {["ID"] = 1879418565; }; -- Unbowed and Unbroken</v>
      </c>
      <c r="Y314" s="1" t="str">
        <f t="shared" si="218"/>
        <v>[313] = {["ID"] = 1879418565; ["SAVE_INDEX"] = 328; ["TYPE"] =  6;                       ["SUBTYPE"] =   0;             ["LEGENDARY"] = true; ["VXP"] = 3000; ["LP"] =  0; ["REP"] =     0; ["FACTION"] =  1; ["TIER"] = 0; ["MIN_LVL"] = "100";                   ["NAME"] = { ["EN"] = "Unbowed and Unbroken"; }; ["LORE"] = { ["EN"] = "This deed is for Legendary Servers."; }; ["SUMMARY"] = { ["EN"] = "Complete Warbands: Far Anórien's Roaming Enemies, Wrath and Ruin, Chapter 6, Sifting for Survivors, and Assisting the Herbalists: North Ithilien"; }; ["TITLE"] = { ["EN"] = "Unbowed and Unbroken"; }; };</v>
      </c>
      <c r="Z314">
        <f t="shared" si="249"/>
        <v>313</v>
      </c>
      <c r="AA314" t="str">
        <f t="shared" si="220"/>
        <v>[313] = {</v>
      </c>
      <c r="AB314" t="str">
        <f t="shared" si="221"/>
        <v xml:space="preserve">["ID"] = 1879418565; </v>
      </c>
      <c r="AC314" t="str">
        <f t="shared" si="222"/>
        <v xml:space="preserve">["ID"] = 1879418565; </v>
      </c>
      <c r="AD314" t="str">
        <f t="shared" si="223"/>
        <v/>
      </c>
      <c r="AE314" t="str">
        <f t="shared" si="224"/>
        <v/>
      </c>
      <c r="AF314" s="1" t="str">
        <f t="shared" si="225"/>
        <v xml:space="preserve">["SAVE_INDEX"] = 328; </v>
      </c>
      <c r="AG314">
        <f>VLOOKUP(D314,Type!A$2:B$16,2,FALSE)</f>
        <v>6</v>
      </c>
      <c r="AH314" t="str">
        <f t="shared" si="226"/>
        <v xml:space="preserve">["TYPE"] =  6; </v>
      </c>
      <c r="AI314" t="str">
        <f t="shared" si="227"/>
        <v xml:space="preserve">                      </v>
      </c>
      <c r="AJ314" t="str">
        <f>IF(AND(F314="Class",NOT(ISBLANK(E314))),VLOOKUP(E314,Class!A$1:B$12,2,FALSE),"")</f>
        <v/>
      </c>
      <c r="AK314" t="str">
        <f>IF(AND(F314="Vocation",NOT(ISBLANK(E314))),VLOOKUP(E314,Vocation!A$1:B$8,2,FALSE),"")</f>
        <v/>
      </c>
      <c r="AL314" t="str">
        <f>IF(AND(F314="Race",NOT(ISBLANK(E314))),VLOOKUP(E314,Race!A$1:B$9,2,),"")</f>
        <v/>
      </c>
      <c r="AM314" t="str">
        <f t="shared" si="228"/>
        <v xml:space="preserve">  0</v>
      </c>
      <c r="AN314" t="str">
        <f t="shared" si="229"/>
        <v xml:space="preserve">["SUBTYPE"] =   0; </v>
      </c>
      <c r="AO314" t="str">
        <f>IF(NOT(ISBLANK(G314)),VLOOKUP(G314,Type!D$2:E$6,2,FALSE),"")</f>
        <v/>
      </c>
      <c r="AP314" t="str">
        <f t="shared" si="230"/>
        <v xml:space="preserve">            </v>
      </c>
      <c r="AQ314" t="str">
        <f t="shared" si="231"/>
        <v xml:space="preserve">["LEGENDARY"] = true; </v>
      </c>
      <c r="AR314" t="str">
        <f t="shared" si="232"/>
        <v/>
      </c>
      <c r="AS314" t="str">
        <f t="shared" si="233"/>
        <v>3000</v>
      </c>
      <c r="AT314" t="str">
        <f t="shared" si="234"/>
        <v xml:space="preserve">["VXP"] = 3000; </v>
      </c>
      <c r="AU314" t="str">
        <f t="shared" si="235"/>
        <v>0</v>
      </c>
      <c r="AV314" t="str">
        <f t="shared" si="236"/>
        <v xml:space="preserve">["LP"] =  0; </v>
      </c>
      <c r="AW314" t="str">
        <f t="shared" si="237"/>
        <v>0</v>
      </c>
      <c r="AX314" t="str">
        <f t="shared" si="238"/>
        <v xml:space="preserve">["REP"] =     0; </v>
      </c>
      <c r="AY314">
        <f>IF(LEN(P314)&gt;0,VLOOKUP(P314,Faction!A$2:B$77,2,FALSE),1)</f>
        <v>1</v>
      </c>
      <c r="AZ314" t="str">
        <f t="shared" si="239"/>
        <v xml:space="preserve">["FACTION"] =  1; </v>
      </c>
      <c r="BA314" t="str">
        <f t="shared" si="240"/>
        <v xml:space="preserve">["TIER"] = 0; </v>
      </c>
      <c r="BB314" t="str">
        <f t="shared" si="241"/>
        <v xml:space="preserve">["MIN_LVL"] = "100"; </v>
      </c>
      <c r="BC314" t="str">
        <f t="shared" si="242"/>
        <v xml:space="preserve">                  </v>
      </c>
      <c r="BD314" t="str">
        <f t="shared" si="243"/>
        <v xml:space="preserve">["NAME"] = { ["EN"] = "Unbowed and Unbroken"; }; </v>
      </c>
      <c r="BE314" t="str">
        <f t="shared" si="244"/>
        <v xml:space="preserve">["LORE"] = { ["EN"] = "This deed is for Legendary Servers."; }; </v>
      </c>
      <c r="BF314" t="str">
        <f t="shared" si="245"/>
        <v xml:space="preserve">["SUMMARY"] = { ["EN"] = "Complete Warbands: Far Anórien's Roaming Enemies, Wrath and Ruin, Chapter 6, Sifting for Survivors, and Assisting the Herbalists: North Ithilien"; }; </v>
      </c>
      <c r="BG314" t="str">
        <f t="shared" si="246"/>
        <v xml:space="preserve">["TITLE"] = { ["EN"] = "Unbowed and Unbroken"; }; </v>
      </c>
      <c r="BH314" t="str">
        <f t="shared" si="247"/>
        <v/>
      </c>
      <c r="BI314" t="str">
        <f t="shared" si="248"/>
        <v/>
      </c>
      <c r="BJ314" t="str">
        <f t="shared" si="250"/>
        <v>};</v>
      </c>
    </row>
    <row r="315" spans="1:62" x14ac:dyDescent="0.25">
      <c r="A315">
        <v>1879418566</v>
      </c>
      <c r="B315">
        <v>329</v>
      </c>
      <c r="C315" t="s">
        <v>2857</v>
      </c>
      <c r="D315" t="s">
        <v>26</v>
      </c>
      <c r="I315" t="s">
        <v>2656</v>
      </c>
      <c r="L315">
        <v>1000</v>
      </c>
      <c r="M315" t="s">
        <v>2857</v>
      </c>
      <c r="Q315" t="s">
        <v>2863</v>
      </c>
      <c r="R315" t="s">
        <v>2694</v>
      </c>
      <c r="S315">
        <v>0</v>
      </c>
      <c r="T315">
        <v>104</v>
      </c>
      <c r="X315" t="str">
        <f t="shared" si="219"/>
        <v>[314] = {["ID"] = 1879418566; }; -- Waste Not</v>
      </c>
      <c r="Y315" s="1" t="str">
        <f t="shared" si="218"/>
        <v>[314] = {["ID"] = 1879418566; ["SAVE_INDEX"] = 329; ["TYPE"] =  6;                       ["SUBTYPE"] =   0;             ["LEGENDARY"] = true; ["VXP"] = 1000; ["LP"] =  0; ["REP"] =     0; ["FACTION"] =  1; ["TIER"] = 0; ["MIN_LVL"] = "104";                   ["NAME"] = { ["EN"] = "Waste Not"; }; ["LORE"] = { ["EN"] = "This deed is for Legendary Servers."; }; ["SUMMARY"] = { ["EN"] = "Adventure to Level 105"; }; ["TITLE"] = { ["EN"] = "Waste Not"; }; };</v>
      </c>
      <c r="Z315">
        <f t="shared" si="249"/>
        <v>314</v>
      </c>
      <c r="AA315" t="str">
        <f t="shared" si="220"/>
        <v>[314] = {</v>
      </c>
      <c r="AB315" t="str">
        <f t="shared" si="221"/>
        <v xml:space="preserve">["ID"] = 1879418566; </v>
      </c>
      <c r="AC315" t="str">
        <f t="shared" si="222"/>
        <v xml:space="preserve">["ID"] = 1879418566; </v>
      </c>
      <c r="AD315" t="str">
        <f t="shared" si="223"/>
        <v/>
      </c>
      <c r="AE315" t="str">
        <f t="shared" si="224"/>
        <v/>
      </c>
      <c r="AF315" s="1" t="str">
        <f t="shared" si="225"/>
        <v xml:space="preserve">["SAVE_INDEX"] = 329; </v>
      </c>
      <c r="AG315">
        <f>VLOOKUP(D315,Type!A$2:B$16,2,FALSE)</f>
        <v>6</v>
      </c>
      <c r="AH315" t="str">
        <f t="shared" si="226"/>
        <v xml:space="preserve">["TYPE"] =  6; </v>
      </c>
      <c r="AI315" t="str">
        <f t="shared" si="227"/>
        <v xml:space="preserve">                      </v>
      </c>
      <c r="AJ315" t="str">
        <f>IF(AND(F315="Class",NOT(ISBLANK(E315))),VLOOKUP(E315,Class!A$1:B$12,2,FALSE),"")</f>
        <v/>
      </c>
      <c r="AK315" t="str">
        <f>IF(AND(F315="Vocation",NOT(ISBLANK(E315))),VLOOKUP(E315,Vocation!A$1:B$8,2,FALSE),"")</f>
        <v/>
      </c>
      <c r="AL315" t="str">
        <f>IF(AND(F315="Race",NOT(ISBLANK(E315))),VLOOKUP(E315,Race!A$1:B$9,2,),"")</f>
        <v/>
      </c>
      <c r="AM315" t="str">
        <f t="shared" si="228"/>
        <v xml:space="preserve">  0</v>
      </c>
      <c r="AN315" t="str">
        <f t="shared" si="229"/>
        <v xml:space="preserve">["SUBTYPE"] =   0; </v>
      </c>
      <c r="AO315" t="str">
        <f>IF(NOT(ISBLANK(G315)),VLOOKUP(G315,Type!D$2:E$6,2,FALSE),"")</f>
        <v/>
      </c>
      <c r="AP315" t="str">
        <f t="shared" si="230"/>
        <v xml:space="preserve">            </v>
      </c>
      <c r="AQ315" t="str">
        <f t="shared" si="231"/>
        <v xml:space="preserve">["LEGENDARY"] = true; </v>
      </c>
      <c r="AR315" t="str">
        <f t="shared" si="232"/>
        <v/>
      </c>
      <c r="AS315" t="str">
        <f t="shared" si="233"/>
        <v>1000</v>
      </c>
      <c r="AT315" t="str">
        <f t="shared" si="234"/>
        <v xml:space="preserve">["VXP"] = 1000; </v>
      </c>
      <c r="AU315" t="str">
        <f t="shared" si="235"/>
        <v>0</v>
      </c>
      <c r="AV315" t="str">
        <f t="shared" si="236"/>
        <v xml:space="preserve">["LP"] =  0; </v>
      </c>
      <c r="AW315" t="str">
        <f t="shared" si="237"/>
        <v>0</v>
      </c>
      <c r="AX315" t="str">
        <f t="shared" si="238"/>
        <v xml:space="preserve">["REP"] =     0; </v>
      </c>
      <c r="AY315">
        <f>IF(LEN(P315)&gt;0,VLOOKUP(P315,Faction!A$2:B$77,2,FALSE),1)</f>
        <v>1</v>
      </c>
      <c r="AZ315" t="str">
        <f t="shared" si="239"/>
        <v xml:space="preserve">["FACTION"] =  1; </v>
      </c>
      <c r="BA315" t="str">
        <f t="shared" si="240"/>
        <v xml:space="preserve">["TIER"] = 0; </v>
      </c>
      <c r="BB315" t="str">
        <f t="shared" si="241"/>
        <v xml:space="preserve">["MIN_LVL"] = "104"; </v>
      </c>
      <c r="BC315" t="str">
        <f t="shared" si="242"/>
        <v xml:space="preserve">                  </v>
      </c>
      <c r="BD315" t="str">
        <f t="shared" si="243"/>
        <v xml:space="preserve">["NAME"] = { ["EN"] = "Waste Not"; }; </v>
      </c>
      <c r="BE315" t="str">
        <f t="shared" si="244"/>
        <v xml:space="preserve">["LORE"] = { ["EN"] = "This deed is for Legendary Servers."; }; </v>
      </c>
      <c r="BF315" t="str">
        <f t="shared" si="245"/>
        <v xml:space="preserve">["SUMMARY"] = { ["EN"] = "Adventure to Level 105"; }; </v>
      </c>
      <c r="BG315" t="str">
        <f t="shared" si="246"/>
        <v xml:space="preserve">["TITLE"] = { ["EN"] = "Waste Not"; }; </v>
      </c>
      <c r="BH315" t="str">
        <f t="shared" si="247"/>
        <v/>
      </c>
      <c r="BI315" t="str">
        <f t="shared" si="248"/>
        <v/>
      </c>
      <c r="BJ315" t="str">
        <f t="shared" si="250"/>
        <v>};</v>
      </c>
    </row>
    <row r="316" spans="1:62" x14ac:dyDescent="0.25">
      <c r="A316">
        <v>1879418568</v>
      </c>
      <c r="B316">
        <v>330</v>
      </c>
      <c r="C316" t="s">
        <v>2856</v>
      </c>
      <c r="D316" t="s">
        <v>26</v>
      </c>
      <c r="I316" t="s">
        <v>2656</v>
      </c>
      <c r="L316">
        <v>2000</v>
      </c>
      <c r="M316" t="s">
        <v>2860</v>
      </c>
      <c r="Q316" t="s">
        <v>2864</v>
      </c>
      <c r="R316" t="s">
        <v>2694</v>
      </c>
      <c r="S316">
        <v>0</v>
      </c>
      <c r="T316">
        <v>100</v>
      </c>
      <c r="X316" t="str">
        <f t="shared" si="219"/>
        <v>[315] = {["ID"] = 1879418568; }; -- Survey the Slag-hills</v>
      </c>
      <c r="Y316" s="1" t="str">
        <f t="shared" si="218"/>
        <v>[315] = {["ID"] = 1879418568; ["SAVE_INDEX"] = 330; ["TYPE"] =  6;                       ["SUBTYPE"] =   0;             ["LEGENDARY"] = true; ["VXP"] = 2000; ["LP"] =  0; ["REP"] =     0; ["FACTION"] =  1; ["TIER"] = 0; ["MIN_LVL"] = "100";                   ["NAME"] = { ["EN"] = "Survey the Slag-hills"; }; ["LORE"] = { ["EN"] = "This deed is for Legendary Servers."; }; ["SUMMARY"] = { ["EN"] = "Complete Slag Hills, Quests of the Slag-hills"; }; ["TITLE"] = { ["EN"] = "Legend of the Wastes"; }; };</v>
      </c>
      <c r="Z316">
        <f t="shared" si="249"/>
        <v>315</v>
      </c>
      <c r="AA316" t="str">
        <f t="shared" si="220"/>
        <v>[315] = {</v>
      </c>
      <c r="AB316" t="str">
        <f t="shared" si="221"/>
        <v xml:space="preserve">["ID"] = 1879418568; </v>
      </c>
      <c r="AC316" t="str">
        <f t="shared" si="222"/>
        <v xml:space="preserve">["ID"] = 1879418568; </v>
      </c>
      <c r="AD316" t="str">
        <f t="shared" si="223"/>
        <v/>
      </c>
      <c r="AE316" t="str">
        <f t="shared" si="224"/>
        <v/>
      </c>
      <c r="AF316" s="1" t="str">
        <f t="shared" si="225"/>
        <v xml:space="preserve">["SAVE_INDEX"] = 330; </v>
      </c>
      <c r="AG316">
        <f>VLOOKUP(D316,Type!A$2:B$16,2,FALSE)</f>
        <v>6</v>
      </c>
      <c r="AH316" t="str">
        <f t="shared" si="226"/>
        <v xml:space="preserve">["TYPE"] =  6; </v>
      </c>
      <c r="AI316" t="str">
        <f t="shared" si="227"/>
        <v xml:space="preserve">                      </v>
      </c>
      <c r="AJ316" t="str">
        <f>IF(AND(F316="Class",NOT(ISBLANK(E316))),VLOOKUP(E316,Class!A$1:B$12,2,FALSE),"")</f>
        <v/>
      </c>
      <c r="AK316" t="str">
        <f>IF(AND(F316="Vocation",NOT(ISBLANK(E316))),VLOOKUP(E316,Vocation!A$1:B$8,2,FALSE),"")</f>
        <v/>
      </c>
      <c r="AL316" t="str">
        <f>IF(AND(F316="Race",NOT(ISBLANK(E316))),VLOOKUP(E316,Race!A$1:B$9,2,),"")</f>
        <v/>
      </c>
      <c r="AM316" t="str">
        <f t="shared" si="228"/>
        <v xml:space="preserve">  0</v>
      </c>
      <c r="AN316" t="str">
        <f t="shared" si="229"/>
        <v xml:space="preserve">["SUBTYPE"] =   0; </v>
      </c>
      <c r="AO316" t="str">
        <f>IF(NOT(ISBLANK(G316)),VLOOKUP(G316,Type!D$2:E$6,2,FALSE),"")</f>
        <v/>
      </c>
      <c r="AP316" t="str">
        <f t="shared" si="230"/>
        <v xml:space="preserve">            </v>
      </c>
      <c r="AQ316" t="str">
        <f t="shared" si="231"/>
        <v xml:space="preserve">["LEGENDARY"] = true; </v>
      </c>
      <c r="AR316" t="str">
        <f t="shared" si="232"/>
        <v/>
      </c>
      <c r="AS316" t="str">
        <f t="shared" si="233"/>
        <v>2000</v>
      </c>
      <c r="AT316" t="str">
        <f t="shared" si="234"/>
        <v xml:space="preserve">["VXP"] = 2000; </v>
      </c>
      <c r="AU316" t="str">
        <f t="shared" si="235"/>
        <v>0</v>
      </c>
      <c r="AV316" t="str">
        <f t="shared" si="236"/>
        <v xml:space="preserve">["LP"] =  0; </v>
      </c>
      <c r="AW316" t="str">
        <f t="shared" si="237"/>
        <v>0</v>
      </c>
      <c r="AX316" t="str">
        <f t="shared" si="238"/>
        <v xml:space="preserve">["REP"] =     0; </v>
      </c>
      <c r="AY316">
        <f>IF(LEN(P316)&gt;0,VLOOKUP(P316,Faction!A$2:B$77,2,FALSE),1)</f>
        <v>1</v>
      </c>
      <c r="AZ316" t="str">
        <f t="shared" si="239"/>
        <v xml:space="preserve">["FACTION"] =  1; </v>
      </c>
      <c r="BA316" t="str">
        <f t="shared" si="240"/>
        <v xml:space="preserve">["TIER"] = 0; </v>
      </c>
      <c r="BB316" t="str">
        <f t="shared" si="241"/>
        <v xml:space="preserve">["MIN_LVL"] = "100"; </v>
      </c>
      <c r="BC316" t="str">
        <f t="shared" si="242"/>
        <v xml:space="preserve">                  </v>
      </c>
      <c r="BD316" t="str">
        <f t="shared" si="243"/>
        <v xml:space="preserve">["NAME"] = { ["EN"] = "Survey the Slag-hills"; }; </v>
      </c>
      <c r="BE316" t="str">
        <f t="shared" si="244"/>
        <v xml:space="preserve">["LORE"] = { ["EN"] = "This deed is for Legendary Servers."; }; </v>
      </c>
      <c r="BF316" t="str">
        <f t="shared" si="245"/>
        <v xml:space="preserve">["SUMMARY"] = { ["EN"] = "Complete Slag Hills, Quests of the Slag-hills"; }; </v>
      </c>
      <c r="BG316" t="str">
        <f t="shared" si="246"/>
        <v xml:space="preserve">["TITLE"] = { ["EN"] = "Legend of the Wastes"; }; </v>
      </c>
      <c r="BH316" t="str">
        <f t="shared" si="247"/>
        <v/>
      </c>
      <c r="BI316" t="str">
        <f t="shared" si="248"/>
        <v/>
      </c>
      <c r="BJ316" t="str">
        <f t="shared" si="250"/>
        <v>};</v>
      </c>
    </row>
    <row r="317" spans="1:62" x14ac:dyDescent="0.25">
      <c r="A317">
        <v>1879422535</v>
      </c>
      <c r="B317">
        <v>343</v>
      </c>
      <c r="C317" t="s">
        <v>3211</v>
      </c>
      <c r="D317" t="s">
        <v>26</v>
      </c>
      <c r="I317" t="s">
        <v>2656</v>
      </c>
      <c r="L317">
        <v>3000</v>
      </c>
      <c r="M317" t="s">
        <v>3215</v>
      </c>
      <c r="Q317" t="s">
        <v>3216</v>
      </c>
      <c r="R317" t="s">
        <v>2694</v>
      </c>
      <c r="S317">
        <v>0</v>
      </c>
      <c r="T317">
        <v>101</v>
      </c>
      <c r="X317" t="str">
        <f t="shared" si="219"/>
        <v>[316] = {["ID"] = 1879422535; }; -- Conquer the Plateau of Gorgoroth</v>
      </c>
      <c r="Y317" s="1" t="str">
        <f t="shared" si="218"/>
        <v>[316] = {["ID"] = 1879422535; ["SAVE_INDEX"] = 343; ["TYPE"] =  6;                       ["SUBTYPE"] =   0;             ["LEGENDARY"] = true; ["VXP"] = 3000; ["LP"] =  0; ["REP"] =     0; ["FACTION"] =  1; ["TIER"] = 0; ["MIN_LVL"] = "101";                   ["NAME"] = { ["EN"] = "Conquer the Plateau of Gorgoroth"; }; ["LORE"] = { ["EN"] = "This deed is for Legendary Servers."; }; ["SUMMARY"] = { ["EN"] = "Complete Weekly Conquest: Allegiance Quests, Weekly Conquest: Scourges, Weekly Conquest: Resource Instances, and Weekly Conquest: Group Instances"; }; ["TITLE"] = { ["EN"] = "Legend of Mordor"; }; };</v>
      </c>
      <c r="Z317">
        <f t="shared" si="249"/>
        <v>316</v>
      </c>
      <c r="AA317" t="str">
        <f t="shared" si="220"/>
        <v>[316] = {</v>
      </c>
      <c r="AB317" t="str">
        <f t="shared" si="221"/>
        <v xml:space="preserve">["ID"] = 1879422535; </v>
      </c>
      <c r="AC317" t="str">
        <f t="shared" si="222"/>
        <v xml:space="preserve">["ID"] = 1879422535; </v>
      </c>
      <c r="AD317" t="str">
        <f t="shared" si="223"/>
        <v/>
      </c>
      <c r="AE317" t="str">
        <f t="shared" si="224"/>
        <v/>
      </c>
      <c r="AF317" s="1" t="str">
        <f t="shared" si="225"/>
        <v xml:space="preserve">["SAVE_INDEX"] = 343; </v>
      </c>
      <c r="AG317">
        <f>VLOOKUP(D317,Type!A$2:B$16,2,FALSE)</f>
        <v>6</v>
      </c>
      <c r="AH317" t="str">
        <f t="shared" si="226"/>
        <v xml:space="preserve">["TYPE"] =  6; </v>
      </c>
      <c r="AI317" t="str">
        <f t="shared" si="227"/>
        <v xml:space="preserve">                      </v>
      </c>
      <c r="AJ317" t="str">
        <f>IF(AND(F317="Class",NOT(ISBLANK(E317))),VLOOKUP(E317,Class!A$1:B$12,2,FALSE),"")</f>
        <v/>
      </c>
      <c r="AK317" t="str">
        <f>IF(AND(F317="Vocation",NOT(ISBLANK(E317))),VLOOKUP(E317,Vocation!A$1:B$8,2,FALSE),"")</f>
        <v/>
      </c>
      <c r="AL317" t="str">
        <f>IF(AND(F317="Race",NOT(ISBLANK(E317))),VLOOKUP(E317,Race!A$1:B$9,2,),"")</f>
        <v/>
      </c>
      <c r="AM317" t="str">
        <f t="shared" si="228"/>
        <v xml:space="preserve">  0</v>
      </c>
      <c r="AN317" t="str">
        <f t="shared" si="229"/>
        <v xml:space="preserve">["SUBTYPE"] =   0; </v>
      </c>
      <c r="AO317" t="str">
        <f>IF(NOT(ISBLANK(G317)),VLOOKUP(G317,Type!D$2:E$6,2,FALSE),"")</f>
        <v/>
      </c>
      <c r="AP317" t="str">
        <f t="shared" si="230"/>
        <v xml:space="preserve">            </v>
      </c>
      <c r="AQ317" t="str">
        <f t="shared" si="231"/>
        <v xml:space="preserve">["LEGENDARY"] = true; </v>
      </c>
      <c r="AR317" t="str">
        <f t="shared" si="232"/>
        <v/>
      </c>
      <c r="AS317" t="str">
        <f t="shared" si="233"/>
        <v>3000</v>
      </c>
      <c r="AT317" t="str">
        <f t="shared" si="234"/>
        <v xml:space="preserve">["VXP"] = 3000; </v>
      </c>
      <c r="AU317" t="str">
        <f t="shared" si="235"/>
        <v>0</v>
      </c>
      <c r="AV317" t="str">
        <f t="shared" si="236"/>
        <v xml:space="preserve">["LP"] =  0; </v>
      </c>
      <c r="AW317" t="str">
        <f t="shared" si="237"/>
        <v>0</v>
      </c>
      <c r="AX317" t="str">
        <f t="shared" si="238"/>
        <v xml:space="preserve">["REP"] =     0; </v>
      </c>
      <c r="AY317">
        <f>IF(LEN(P317)&gt;0,VLOOKUP(P317,Faction!A$2:B$77,2,FALSE),1)</f>
        <v>1</v>
      </c>
      <c r="AZ317" t="str">
        <f t="shared" si="239"/>
        <v xml:space="preserve">["FACTION"] =  1; </v>
      </c>
      <c r="BA317" t="str">
        <f t="shared" si="240"/>
        <v xml:space="preserve">["TIER"] = 0; </v>
      </c>
      <c r="BB317" t="str">
        <f t="shared" si="241"/>
        <v xml:space="preserve">["MIN_LVL"] = "101"; </v>
      </c>
      <c r="BC317" t="str">
        <f t="shared" si="242"/>
        <v xml:space="preserve">                  </v>
      </c>
      <c r="BD317" t="str">
        <f t="shared" si="243"/>
        <v xml:space="preserve">["NAME"] = { ["EN"] = "Conquer the Plateau of Gorgoroth"; }; </v>
      </c>
      <c r="BE317" t="str">
        <f t="shared" si="244"/>
        <v xml:space="preserve">["LORE"] = { ["EN"] = "This deed is for Legendary Servers."; }; </v>
      </c>
      <c r="BF317" t="str">
        <f t="shared" si="245"/>
        <v xml:space="preserve">["SUMMARY"] = { ["EN"] = "Complete Weekly Conquest: Allegiance Quests, Weekly Conquest: Scourges, Weekly Conquest: Resource Instances, and Weekly Conquest: Group Instances"; }; </v>
      </c>
      <c r="BG317" t="str">
        <f t="shared" si="246"/>
        <v xml:space="preserve">["TITLE"] = { ["EN"] = "Legend of Mordor"; }; </v>
      </c>
      <c r="BH317" t="str">
        <f t="shared" si="247"/>
        <v/>
      </c>
      <c r="BI317" t="str">
        <f t="shared" si="248"/>
        <v/>
      </c>
      <c r="BJ317" t="str">
        <f t="shared" si="250"/>
        <v>};</v>
      </c>
    </row>
    <row r="318" spans="1:62" x14ac:dyDescent="0.25">
      <c r="A318">
        <v>1879422532</v>
      </c>
      <c r="B318">
        <v>344</v>
      </c>
      <c r="C318" t="s">
        <v>3212</v>
      </c>
      <c r="D318" t="s">
        <v>26</v>
      </c>
      <c r="I318" t="s">
        <v>2656</v>
      </c>
      <c r="L318">
        <v>2000</v>
      </c>
      <c r="M318" t="s">
        <v>3218</v>
      </c>
      <c r="Q318" t="s">
        <v>3217</v>
      </c>
      <c r="R318" t="s">
        <v>2694</v>
      </c>
      <c r="S318">
        <v>0</v>
      </c>
      <c r="T318">
        <v>105</v>
      </c>
      <c r="X318" t="str">
        <f t="shared" si="219"/>
        <v>[317] = {["ID"] = 1879422532; }; -- The Next Adventure - Wood, Lake, Mountain, and Stone</v>
      </c>
      <c r="Y318" s="1" t="str">
        <f t="shared" si="218"/>
        <v>[317] = {["ID"] = 1879422532; ["SAVE_INDEX"] = 344; ["TYPE"] =  6;                       ["SUBTYPE"] =   0;             ["LEGENDARY"] = true; ["VXP"] = 2000; ["LP"] =  0; ["REP"] =     0; ["FACTION"] =  1; ["TIER"] = 0; ["MIN_LVL"] = "105";                   ["NAME"] = { ["EN"] = "The Next Adventure - Wood, Lake, Mountain, and Stone"; }; ["LORE"] = { ["EN"] = "This deed is for Legendary Servers."; }; ["SUMMARY"] = { ["EN"] = "Complete Volume IV, Book 9: The Ring of Power and The Black Book of Mordor: Chapter 6"; }; ["TITLE"] = { ["EN"] = "a Job Well-done"; }; };</v>
      </c>
      <c r="Z318">
        <f t="shared" si="249"/>
        <v>317</v>
      </c>
      <c r="AA318" t="str">
        <f t="shared" si="220"/>
        <v>[317] = {</v>
      </c>
      <c r="AB318" t="str">
        <f t="shared" si="221"/>
        <v xml:space="preserve">["ID"] = 1879422532; </v>
      </c>
      <c r="AC318" t="str">
        <f t="shared" si="222"/>
        <v xml:space="preserve">["ID"] = 1879422532; </v>
      </c>
      <c r="AD318" t="str">
        <f t="shared" si="223"/>
        <v/>
      </c>
      <c r="AE318" t="str">
        <f t="shared" si="224"/>
        <v/>
      </c>
      <c r="AF318" s="1" t="str">
        <f t="shared" si="225"/>
        <v xml:space="preserve">["SAVE_INDEX"] = 344; </v>
      </c>
      <c r="AG318">
        <f>VLOOKUP(D318,Type!A$2:B$16,2,FALSE)</f>
        <v>6</v>
      </c>
      <c r="AH318" t="str">
        <f t="shared" si="226"/>
        <v xml:space="preserve">["TYPE"] =  6; </v>
      </c>
      <c r="AI318" t="str">
        <f t="shared" si="227"/>
        <v xml:space="preserve">                      </v>
      </c>
      <c r="AJ318" t="str">
        <f>IF(AND(F318="Class",NOT(ISBLANK(E318))),VLOOKUP(E318,Class!A$1:B$12,2,FALSE),"")</f>
        <v/>
      </c>
      <c r="AK318" t="str">
        <f>IF(AND(F318="Vocation",NOT(ISBLANK(E318))),VLOOKUP(E318,Vocation!A$1:B$8,2,FALSE),"")</f>
        <v/>
      </c>
      <c r="AL318" t="str">
        <f>IF(AND(F318="Race",NOT(ISBLANK(E318))),VLOOKUP(E318,Race!A$1:B$9,2,),"")</f>
        <v/>
      </c>
      <c r="AM318" t="str">
        <f t="shared" si="228"/>
        <v xml:space="preserve">  0</v>
      </c>
      <c r="AN318" t="str">
        <f t="shared" si="229"/>
        <v xml:space="preserve">["SUBTYPE"] =   0; </v>
      </c>
      <c r="AO318" t="str">
        <f>IF(NOT(ISBLANK(G318)),VLOOKUP(G318,Type!D$2:E$6,2,FALSE),"")</f>
        <v/>
      </c>
      <c r="AP318" t="str">
        <f t="shared" si="230"/>
        <v xml:space="preserve">            </v>
      </c>
      <c r="AQ318" t="str">
        <f t="shared" si="231"/>
        <v xml:space="preserve">["LEGENDARY"] = true; </v>
      </c>
      <c r="AR318" t="str">
        <f t="shared" si="232"/>
        <v/>
      </c>
      <c r="AS318" t="str">
        <f t="shared" si="233"/>
        <v>2000</v>
      </c>
      <c r="AT318" t="str">
        <f t="shared" si="234"/>
        <v xml:space="preserve">["VXP"] = 2000; </v>
      </c>
      <c r="AU318" t="str">
        <f t="shared" si="235"/>
        <v>0</v>
      </c>
      <c r="AV318" t="str">
        <f t="shared" si="236"/>
        <v xml:space="preserve">["LP"] =  0; </v>
      </c>
      <c r="AW318" t="str">
        <f t="shared" si="237"/>
        <v>0</v>
      </c>
      <c r="AX318" t="str">
        <f t="shared" si="238"/>
        <v xml:space="preserve">["REP"] =     0; </v>
      </c>
      <c r="AY318">
        <f>IF(LEN(P318)&gt;0,VLOOKUP(P318,Faction!A$2:B$77,2,FALSE),1)</f>
        <v>1</v>
      </c>
      <c r="AZ318" t="str">
        <f t="shared" si="239"/>
        <v xml:space="preserve">["FACTION"] =  1; </v>
      </c>
      <c r="BA318" t="str">
        <f t="shared" si="240"/>
        <v xml:space="preserve">["TIER"] = 0; </v>
      </c>
      <c r="BB318" t="str">
        <f t="shared" si="241"/>
        <v xml:space="preserve">["MIN_LVL"] = "105"; </v>
      </c>
      <c r="BC318" t="str">
        <f t="shared" si="242"/>
        <v xml:space="preserve">                  </v>
      </c>
      <c r="BD318" t="str">
        <f t="shared" si="243"/>
        <v xml:space="preserve">["NAME"] = { ["EN"] = "The Next Adventure - Wood, Lake, Mountain, and Stone"; }; </v>
      </c>
      <c r="BE318" t="str">
        <f t="shared" si="244"/>
        <v xml:space="preserve">["LORE"] = { ["EN"] = "This deed is for Legendary Servers."; }; </v>
      </c>
      <c r="BF318" t="str">
        <f t="shared" si="245"/>
        <v xml:space="preserve">["SUMMARY"] = { ["EN"] = "Complete Volume IV, Book 9: The Ring of Power and The Black Book of Mordor: Chapter 6"; }; </v>
      </c>
      <c r="BG318" t="str">
        <f t="shared" si="246"/>
        <v xml:space="preserve">["TITLE"] = { ["EN"] = "a Job Well-done"; }; </v>
      </c>
      <c r="BH318" t="str">
        <f t="shared" si="247"/>
        <v/>
      </c>
      <c r="BI318" t="str">
        <f t="shared" si="248"/>
        <v/>
      </c>
      <c r="BJ318" t="str">
        <f t="shared" si="250"/>
        <v>};</v>
      </c>
    </row>
    <row r="319" spans="1:62" x14ac:dyDescent="0.25">
      <c r="A319">
        <v>1879422533</v>
      </c>
      <c r="B319">
        <v>345</v>
      </c>
      <c r="C319" t="s">
        <v>3213</v>
      </c>
      <c r="D319" t="s">
        <v>26</v>
      </c>
      <c r="I319" t="s">
        <v>2656</v>
      </c>
      <c r="L319">
        <v>3000</v>
      </c>
      <c r="M319" t="s">
        <v>3213</v>
      </c>
      <c r="Q319" t="s">
        <v>3219</v>
      </c>
      <c r="R319" t="s">
        <v>2694</v>
      </c>
      <c r="S319">
        <v>0</v>
      </c>
      <c r="T319">
        <v>110</v>
      </c>
      <c r="X319" t="str">
        <f t="shared" si="219"/>
        <v>[318] = {["ID"] = 1879422533; }; -- Traveller of Wood, Lake, Mountain, and Stone</v>
      </c>
      <c r="Y319" s="1" t="str">
        <f t="shared" si="218"/>
        <v>[318] = {["ID"] = 1879422533; ["SAVE_INDEX"] = 345; ["TYPE"] =  6;                       ["SUBTYPE"] =   0;             ["LEGENDARY"] = true; ["VXP"] = 3000; ["LP"] =  0; ["REP"] =     0; ["FACTION"] =  1; ["TIER"] = 0; ["MIN_LVL"] = "110";                   ["NAME"] = { ["EN"] = "Traveller of Wood, Lake, Mountain, and Stone"; }; ["LORE"] = { ["EN"] = "This deed is for Legendary Servers."; }; ["SUMMARY"] = { ["EN"] = "Complete The Scourges of the North, The Path of the Company, Restoring the Three Kingdoms, and The Lay of Rust and Rime"; }; ["TITLE"] = { ["EN"] = "Traveller of Wood, Lake, Mountain, and Stone"; }; };</v>
      </c>
      <c r="Z319">
        <f t="shared" si="249"/>
        <v>318</v>
      </c>
      <c r="AA319" t="str">
        <f t="shared" si="220"/>
        <v>[318] = {</v>
      </c>
      <c r="AB319" t="str">
        <f t="shared" si="221"/>
        <v xml:space="preserve">["ID"] = 1879422533; </v>
      </c>
      <c r="AC319" t="str">
        <f t="shared" si="222"/>
        <v xml:space="preserve">["ID"] = 1879422533; </v>
      </c>
      <c r="AD319" t="str">
        <f t="shared" si="223"/>
        <v/>
      </c>
      <c r="AE319" t="str">
        <f t="shared" si="224"/>
        <v/>
      </c>
      <c r="AF319" s="1" t="str">
        <f t="shared" si="225"/>
        <v xml:space="preserve">["SAVE_INDEX"] = 345; </v>
      </c>
      <c r="AG319">
        <f>VLOOKUP(D319,Type!A$2:B$16,2,FALSE)</f>
        <v>6</v>
      </c>
      <c r="AH319" t="str">
        <f t="shared" si="226"/>
        <v xml:space="preserve">["TYPE"] =  6; </v>
      </c>
      <c r="AI319" t="str">
        <f t="shared" si="227"/>
        <v xml:space="preserve">                      </v>
      </c>
      <c r="AJ319" t="str">
        <f>IF(AND(F319="Class",NOT(ISBLANK(E319))),VLOOKUP(E319,Class!A$1:B$12,2,FALSE),"")</f>
        <v/>
      </c>
      <c r="AK319" t="str">
        <f>IF(AND(F319="Vocation",NOT(ISBLANK(E319))),VLOOKUP(E319,Vocation!A$1:B$8,2,FALSE),"")</f>
        <v/>
      </c>
      <c r="AL319" t="str">
        <f>IF(AND(F319="Race",NOT(ISBLANK(E319))),VLOOKUP(E319,Race!A$1:B$9,2,),"")</f>
        <v/>
      </c>
      <c r="AM319" t="str">
        <f t="shared" si="228"/>
        <v xml:space="preserve">  0</v>
      </c>
      <c r="AN319" t="str">
        <f t="shared" si="229"/>
        <v xml:space="preserve">["SUBTYPE"] =   0; </v>
      </c>
      <c r="AO319" t="str">
        <f>IF(NOT(ISBLANK(G319)),VLOOKUP(G319,Type!D$2:E$6,2,FALSE),"")</f>
        <v/>
      </c>
      <c r="AP319" t="str">
        <f t="shared" si="230"/>
        <v xml:space="preserve">            </v>
      </c>
      <c r="AQ319" t="str">
        <f t="shared" si="231"/>
        <v xml:space="preserve">["LEGENDARY"] = true; </v>
      </c>
      <c r="AR319" t="str">
        <f t="shared" si="232"/>
        <v/>
      </c>
      <c r="AS319" t="str">
        <f t="shared" si="233"/>
        <v>3000</v>
      </c>
      <c r="AT319" t="str">
        <f t="shared" si="234"/>
        <v xml:space="preserve">["VXP"] = 3000; </v>
      </c>
      <c r="AU319" t="str">
        <f t="shared" si="235"/>
        <v>0</v>
      </c>
      <c r="AV319" t="str">
        <f t="shared" si="236"/>
        <v xml:space="preserve">["LP"] =  0; </v>
      </c>
      <c r="AW319" t="str">
        <f t="shared" si="237"/>
        <v>0</v>
      </c>
      <c r="AX319" t="str">
        <f t="shared" si="238"/>
        <v xml:space="preserve">["REP"] =     0; </v>
      </c>
      <c r="AY319">
        <f>IF(LEN(P319)&gt;0,VLOOKUP(P319,Faction!A$2:B$77,2,FALSE),1)</f>
        <v>1</v>
      </c>
      <c r="AZ319" t="str">
        <f t="shared" si="239"/>
        <v xml:space="preserve">["FACTION"] =  1; </v>
      </c>
      <c r="BA319" t="str">
        <f t="shared" si="240"/>
        <v xml:space="preserve">["TIER"] = 0; </v>
      </c>
      <c r="BB319" t="str">
        <f t="shared" si="241"/>
        <v xml:space="preserve">["MIN_LVL"] = "110"; </v>
      </c>
      <c r="BC319" t="str">
        <f t="shared" si="242"/>
        <v xml:space="preserve">                  </v>
      </c>
      <c r="BD319" t="str">
        <f t="shared" si="243"/>
        <v xml:space="preserve">["NAME"] = { ["EN"] = "Traveller of Wood, Lake, Mountain, and Stone"; }; </v>
      </c>
      <c r="BE319" t="str">
        <f t="shared" si="244"/>
        <v xml:space="preserve">["LORE"] = { ["EN"] = "This deed is for Legendary Servers."; }; </v>
      </c>
      <c r="BF319" t="str">
        <f t="shared" si="245"/>
        <v xml:space="preserve">["SUMMARY"] = { ["EN"] = "Complete The Scourges of the North, The Path of the Company, Restoring the Three Kingdoms, and The Lay of Rust and Rime"; }; </v>
      </c>
      <c r="BG319" t="str">
        <f t="shared" si="246"/>
        <v xml:space="preserve">["TITLE"] = { ["EN"] = "Traveller of Wood, Lake, Mountain, and Stone"; }; </v>
      </c>
      <c r="BH319" t="str">
        <f t="shared" si="247"/>
        <v/>
      </c>
      <c r="BI319" t="str">
        <f t="shared" si="248"/>
        <v/>
      </c>
      <c r="BJ319" t="str">
        <f t="shared" si="250"/>
        <v>};</v>
      </c>
    </row>
    <row r="320" spans="1:62" x14ac:dyDescent="0.25">
      <c r="A320">
        <v>1879422534</v>
      </c>
      <c r="B320">
        <v>346</v>
      </c>
      <c r="C320" t="s">
        <v>3214</v>
      </c>
      <c r="D320" t="s">
        <v>26</v>
      </c>
      <c r="I320" t="s">
        <v>2656</v>
      </c>
      <c r="L320">
        <v>1000</v>
      </c>
      <c r="M320" t="s">
        <v>3214</v>
      </c>
      <c r="Q320" t="s">
        <v>3220</v>
      </c>
      <c r="R320" t="s">
        <v>2694</v>
      </c>
      <c r="S320">
        <v>0</v>
      </c>
      <c r="T320">
        <v>114</v>
      </c>
      <c r="X320" t="str">
        <f t="shared" si="219"/>
        <v>[319] = {["ID"] = 1879422534; }; -- Uninvited Guest</v>
      </c>
      <c r="Y320" s="1" t="str">
        <f t="shared" si="218"/>
        <v>[319] = {["ID"] = 1879422534; ["SAVE_INDEX"] = 346; ["TYPE"] =  6;                       ["SUBTYPE"] =   0;             ["LEGENDARY"] = true; ["VXP"] = 1000; ["LP"] =  0; ["REP"] =     0; ["FACTION"] =  1; ["TIER"] = 0; ["MIN_LVL"] = "114";                   ["NAME"] = { ["EN"] = "Uninvited Guest"; }; ["LORE"] = { ["EN"] = "This deed is for Legendary Servers."; }; ["SUMMARY"] = { ["EN"] = "Adventure to Level 115"; }; ["TITLE"] = { ["EN"] = "Uninvited Guest"; }; };</v>
      </c>
      <c r="Z320">
        <f t="shared" si="249"/>
        <v>319</v>
      </c>
      <c r="AA320" t="str">
        <f t="shared" si="220"/>
        <v>[319] = {</v>
      </c>
      <c r="AB320" t="str">
        <f t="shared" si="221"/>
        <v xml:space="preserve">["ID"] = 1879422534; </v>
      </c>
      <c r="AC320" t="str">
        <f t="shared" si="222"/>
        <v xml:space="preserve">["ID"] = 1879422534; </v>
      </c>
      <c r="AD320" t="str">
        <f t="shared" si="223"/>
        <v/>
      </c>
      <c r="AE320" t="str">
        <f t="shared" si="224"/>
        <v/>
      </c>
      <c r="AF320" s="1" t="str">
        <f t="shared" si="225"/>
        <v xml:space="preserve">["SAVE_INDEX"] = 346; </v>
      </c>
      <c r="AG320">
        <f>VLOOKUP(D320,Type!A$2:B$16,2,FALSE)</f>
        <v>6</v>
      </c>
      <c r="AH320" t="str">
        <f t="shared" si="226"/>
        <v xml:space="preserve">["TYPE"] =  6; </v>
      </c>
      <c r="AI320" t="str">
        <f t="shared" si="227"/>
        <v xml:space="preserve">                      </v>
      </c>
      <c r="AJ320" t="str">
        <f>IF(AND(F320="Class",NOT(ISBLANK(E320))),VLOOKUP(E320,Class!A$1:B$12,2,FALSE),"")</f>
        <v/>
      </c>
      <c r="AK320" t="str">
        <f>IF(AND(F320="Vocation",NOT(ISBLANK(E320))),VLOOKUP(E320,Vocation!A$1:B$8,2,FALSE),"")</f>
        <v/>
      </c>
      <c r="AL320" t="str">
        <f>IF(AND(F320="Race",NOT(ISBLANK(E320))),VLOOKUP(E320,Race!A$1:B$9,2,),"")</f>
        <v/>
      </c>
      <c r="AM320" t="str">
        <f t="shared" si="228"/>
        <v xml:space="preserve">  0</v>
      </c>
      <c r="AN320" t="str">
        <f t="shared" si="229"/>
        <v xml:space="preserve">["SUBTYPE"] =   0; </v>
      </c>
      <c r="AO320" t="str">
        <f>IF(NOT(ISBLANK(G320)),VLOOKUP(G320,Type!D$2:E$6,2,FALSE),"")</f>
        <v/>
      </c>
      <c r="AP320" t="str">
        <f t="shared" si="230"/>
        <v xml:space="preserve">            </v>
      </c>
      <c r="AQ320" t="str">
        <f t="shared" si="231"/>
        <v xml:space="preserve">["LEGENDARY"] = true; </v>
      </c>
      <c r="AR320" t="str">
        <f t="shared" si="232"/>
        <v/>
      </c>
      <c r="AS320" t="str">
        <f t="shared" si="233"/>
        <v>1000</v>
      </c>
      <c r="AT320" t="str">
        <f t="shared" si="234"/>
        <v xml:space="preserve">["VXP"] = 1000; </v>
      </c>
      <c r="AU320" t="str">
        <f t="shared" si="235"/>
        <v>0</v>
      </c>
      <c r="AV320" t="str">
        <f t="shared" si="236"/>
        <v xml:space="preserve">["LP"] =  0; </v>
      </c>
      <c r="AW320" t="str">
        <f t="shared" si="237"/>
        <v>0</v>
      </c>
      <c r="AX320" t="str">
        <f t="shared" si="238"/>
        <v xml:space="preserve">["REP"] =     0; </v>
      </c>
      <c r="AY320">
        <f>IF(LEN(P320)&gt;0,VLOOKUP(P320,Faction!A$2:B$77,2,FALSE),1)</f>
        <v>1</v>
      </c>
      <c r="AZ320" t="str">
        <f t="shared" si="239"/>
        <v xml:space="preserve">["FACTION"] =  1; </v>
      </c>
      <c r="BA320" t="str">
        <f t="shared" si="240"/>
        <v xml:space="preserve">["TIER"] = 0; </v>
      </c>
      <c r="BB320" t="str">
        <f t="shared" si="241"/>
        <v xml:space="preserve">["MIN_LVL"] = "114"; </v>
      </c>
      <c r="BC320" t="str">
        <f t="shared" si="242"/>
        <v xml:space="preserve">                  </v>
      </c>
      <c r="BD320" t="str">
        <f t="shared" si="243"/>
        <v xml:space="preserve">["NAME"] = { ["EN"] = "Uninvited Guest"; }; </v>
      </c>
      <c r="BE320" t="str">
        <f t="shared" si="244"/>
        <v xml:space="preserve">["LORE"] = { ["EN"] = "This deed is for Legendary Servers."; }; </v>
      </c>
      <c r="BF320" t="str">
        <f t="shared" si="245"/>
        <v xml:space="preserve">["SUMMARY"] = { ["EN"] = "Adventure to Level 115"; }; </v>
      </c>
      <c r="BG320" t="str">
        <f t="shared" si="246"/>
        <v xml:space="preserve">["TITLE"] = { ["EN"] = "Uninvited Guest"; }; </v>
      </c>
      <c r="BH320" t="str">
        <f t="shared" si="247"/>
        <v/>
      </c>
      <c r="BI320" t="str">
        <f t="shared" si="248"/>
        <v/>
      </c>
      <c r="BJ320" t="str">
        <f t="shared" si="250"/>
        <v>};</v>
      </c>
    </row>
    <row r="321" spans="1:62" x14ac:dyDescent="0.25">
      <c r="A321">
        <v>1879442835</v>
      </c>
      <c r="B321">
        <v>348</v>
      </c>
      <c r="C321" t="s">
        <v>3382</v>
      </c>
      <c r="D321" t="s">
        <v>26</v>
      </c>
      <c r="I321" t="s">
        <v>2656</v>
      </c>
      <c r="L321">
        <v>2000</v>
      </c>
      <c r="M321" t="s">
        <v>3383</v>
      </c>
      <c r="Q321" t="s">
        <v>3384</v>
      </c>
      <c r="R321" t="s">
        <v>2694</v>
      </c>
      <c r="S321">
        <v>0</v>
      </c>
      <c r="T321">
        <v>115</v>
      </c>
      <c r="X321" t="str">
        <f t="shared" si="219"/>
        <v>[320] = {["ID"] = 1879442835; }; -- Arrival of the Wise</v>
      </c>
      <c r="Y321" s="1" t="str">
        <f t="shared" si="218"/>
        <v>[320] = {["ID"] = 1879442835; ["SAVE_INDEX"] = 348; ["TYPE"] =  6;                       ["SUBTYPE"] =   0;             ["LEGENDARY"] = true; ["VXP"] = 2000; ["LP"] =  0; ["REP"] =     0; ["FACTION"] =  1; ["TIER"] = 0; ["MIN_LVL"] = "115";                   ["NAME"] = { ["EN"] = "Arrival of the Wise"; }; ["LORE"] = { ["EN"] = "This deed is for Legendary Servers."; }; ["SUMMARY"] = { ["EN"] = "Complete The Black Book of Mordor: Chapter 10"; }; ["TITLE"] = { ["EN"] = "Lover of Wisdom"; }; };</v>
      </c>
      <c r="Z321">
        <f t="shared" si="249"/>
        <v>320</v>
      </c>
      <c r="AA321" t="str">
        <f t="shared" si="220"/>
        <v>[320] = {</v>
      </c>
      <c r="AB321" t="str">
        <f t="shared" si="221"/>
        <v xml:space="preserve">["ID"] = 1879442835; </v>
      </c>
      <c r="AC321" t="str">
        <f t="shared" si="222"/>
        <v xml:space="preserve">["ID"] = 1879442835; </v>
      </c>
      <c r="AD321" t="str">
        <f t="shared" si="223"/>
        <v/>
      </c>
      <c r="AE321" t="str">
        <f t="shared" si="224"/>
        <v/>
      </c>
      <c r="AF321" s="1" t="str">
        <f t="shared" si="225"/>
        <v xml:space="preserve">["SAVE_INDEX"] = 348; </v>
      </c>
      <c r="AG321">
        <f>VLOOKUP(D321,Type!A$2:B$16,2,FALSE)</f>
        <v>6</v>
      </c>
      <c r="AH321" t="str">
        <f t="shared" si="226"/>
        <v xml:space="preserve">["TYPE"] =  6; </v>
      </c>
      <c r="AI321" t="str">
        <f t="shared" si="227"/>
        <v xml:space="preserve">                      </v>
      </c>
      <c r="AJ321" t="str">
        <f>IF(AND(F321="Class",NOT(ISBLANK(E321))),VLOOKUP(E321,Class!A$1:B$12,2,FALSE),"")</f>
        <v/>
      </c>
      <c r="AK321" t="str">
        <f>IF(AND(F321="Vocation",NOT(ISBLANK(E321))),VLOOKUP(E321,Vocation!A$1:B$8,2,FALSE),"")</f>
        <v/>
      </c>
      <c r="AL321" t="str">
        <f>IF(AND(F321="Race",NOT(ISBLANK(E321))),VLOOKUP(E321,Race!A$1:B$9,2,),"")</f>
        <v/>
      </c>
      <c r="AM321" t="str">
        <f t="shared" si="228"/>
        <v xml:space="preserve">  0</v>
      </c>
      <c r="AN321" t="str">
        <f t="shared" si="229"/>
        <v xml:space="preserve">["SUBTYPE"] =   0; </v>
      </c>
      <c r="AO321" t="str">
        <f>IF(NOT(ISBLANK(G321)),VLOOKUP(G321,Type!D$2:E$6,2,FALSE),"")</f>
        <v/>
      </c>
      <c r="AP321" t="str">
        <f t="shared" si="230"/>
        <v xml:space="preserve">            </v>
      </c>
      <c r="AQ321" t="str">
        <f t="shared" si="231"/>
        <v xml:space="preserve">["LEGENDARY"] = true; </v>
      </c>
      <c r="AR321" t="str">
        <f t="shared" si="232"/>
        <v/>
      </c>
      <c r="AS321" t="str">
        <f t="shared" si="233"/>
        <v>2000</v>
      </c>
      <c r="AT321" t="str">
        <f t="shared" si="234"/>
        <v xml:space="preserve">["VXP"] = 2000; </v>
      </c>
      <c r="AU321" t="str">
        <f t="shared" si="235"/>
        <v>0</v>
      </c>
      <c r="AV321" t="str">
        <f t="shared" si="236"/>
        <v xml:space="preserve">["LP"] =  0; </v>
      </c>
      <c r="AW321" t="str">
        <f t="shared" si="237"/>
        <v>0</v>
      </c>
      <c r="AX321" t="str">
        <f t="shared" si="238"/>
        <v xml:space="preserve">["REP"] =     0; </v>
      </c>
      <c r="AY321">
        <f>IF(LEN(P321)&gt;0,VLOOKUP(P321,Faction!A$2:B$77,2,FALSE),1)</f>
        <v>1</v>
      </c>
      <c r="AZ321" t="str">
        <f t="shared" si="239"/>
        <v xml:space="preserve">["FACTION"] =  1; </v>
      </c>
      <c r="BA321" t="str">
        <f t="shared" si="240"/>
        <v xml:space="preserve">["TIER"] = 0; </v>
      </c>
      <c r="BB321" t="str">
        <f t="shared" si="241"/>
        <v xml:space="preserve">["MIN_LVL"] = "115"; </v>
      </c>
      <c r="BC321" t="str">
        <f t="shared" si="242"/>
        <v xml:space="preserve">                  </v>
      </c>
      <c r="BD321" t="str">
        <f t="shared" si="243"/>
        <v xml:space="preserve">["NAME"] = { ["EN"] = "Arrival of the Wise"; }; </v>
      </c>
      <c r="BE321" t="str">
        <f t="shared" si="244"/>
        <v xml:space="preserve">["LORE"] = { ["EN"] = "This deed is for Legendary Servers."; }; </v>
      </c>
      <c r="BF321" t="str">
        <f t="shared" si="245"/>
        <v xml:space="preserve">["SUMMARY"] = { ["EN"] = "Complete The Black Book of Mordor: Chapter 10"; }; </v>
      </c>
      <c r="BG321" t="str">
        <f t="shared" si="246"/>
        <v xml:space="preserve">["TITLE"] = { ["EN"] = "Lover of Wisdom"; }; </v>
      </c>
      <c r="BH321" t="str">
        <f t="shared" si="247"/>
        <v/>
      </c>
      <c r="BI321" t="str">
        <f t="shared" si="248"/>
        <v/>
      </c>
      <c r="BJ321" t="str">
        <f t="shared" si="250"/>
        <v>};</v>
      </c>
    </row>
    <row r="322" spans="1:62" x14ac:dyDescent="0.25">
      <c r="A322">
        <v>1879442838</v>
      </c>
      <c r="B322">
        <v>349</v>
      </c>
      <c r="C322" t="s">
        <v>3388</v>
      </c>
      <c r="D322" t="s">
        <v>26</v>
      </c>
      <c r="I322" t="s">
        <v>2656</v>
      </c>
      <c r="L322">
        <v>2000</v>
      </c>
      <c r="M322" t="s">
        <v>3389</v>
      </c>
      <c r="Q322" t="s">
        <v>3390</v>
      </c>
      <c r="R322" t="s">
        <v>2694</v>
      </c>
      <c r="S322">
        <v>0</v>
      </c>
      <c r="T322">
        <v>115</v>
      </c>
      <c r="X322" t="str">
        <f t="shared" si="219"/>
        <v>[321] = {["ID"] = 1879442838; }; -- Legendary Interlude: Shades in the Swamp</v>
      </c>
      <c r="Y322" s="1" t="str">
        <f t="shared" si="218"/>
        <v>[321] = {["ID"] = 1879442838; ["SAVE_INDEX"] = 349; ["TYPE"] =  6;                       ["SUBTYPE"] =   0;             ["LEGENDARY"] = true; ["VXP"] = 2000; ["LP"] =  0; ["REP"] =     0; ["FACTION"] =  1; ["TIER"] = 0; ["MIN_LVL"] = "115";                   ["NAME"] = { ["EN"] = "Legendary Interlude: Shades in the Swamp"; }; ["LORE"] = { ["EN"] = "This deed is for Legendary Servers."; }; ["SUMMARY"] = { ["EN"] = "Complete Interlude: Shades in the Swamp"; }; ["TITLE"] = { ["EN"] = "Legend of Anduin"; }; };</v>
      </c>
      <c r="Z322">
        <f t="shared" si="249"/>
        <v>321</v>
      </c>
      <c r="AA322" t="str">
        <f t="shared" si="220"/>
        <v>[321] = {</v>
      </c>
      <c r="AB322" t="str">
        <f t="shared" si="221"/>
        <v xml:space="preserve">["ID"] = 1879442838; </v>
      </c>
      <c r="AC322" t="str">
        <f t="shared" si="222"/>
        <v xml:space="preserve">["ID"] = 1879442838; </v>
      </c>
      <c r="AD322" t="str">
        <f t="shared" si="223"/>
        <v/>
      </c>
      <c r="AE322" t="str">
        <f t="shared" si="224"/>
        <v/>
      </c>
      <c r="AF322" s="1" t="str">
        <f t="shared" si="225"/>
        <v xml:space="preserve">["SAVE_INDEX"] = 349; </v>
      </c>
      <c r="AG322">
        <f>VLOOKUP(D322,Type!A$2:B$16,2,FALSE)</f>
        <v>6</v>
      </c>
      <c r="AH322" t="str">
        <f t="shared" si="226"/>
        <v xml:space="preserve">["TYPE"] =  6; </v>
      </c>
      <c r="AI322" t="str">
        <f t="shared" si="227"/>
        <v xml:space="preserve">                      </v>
      </c>
      <c r="AJ322" t="str">
        <f>IF(AND(F322="Class",NOT(ISBLANK(E322))),VLOOKUP(E322,Class!A$1:B$12,2,FALSE),"")</f>
        <v/>
      </c>
      <c r="AK322" t="str">
        <f>IF(AND(F322="Vocation",NOT(ISBLANK(E322))),VLOOKUP(E322,Vocation!A$1:B$8,2,FALSE),"")</f>
        <v/>
      </c>
      <c r="AL322" t="str">
        <f>IF(AND(F322="Race",NOT(ISBLANK(E322))),VLOOKUP(E322,Race!A$1:B$9,2,),"")</f>
        <v/>
      </c>
      <c r="AM322" t="str">
        <f t="shared" si="228"/>
        <v xml:space="preserve">  0</v>
      </c>
      <c r="AN322" t="str">
        <f t="shared" si="229"/>
        <v xml:space="preserve">["SUBTYPE"] =   0; </v>
      </c>
      <c r="AO322" t="str">
        <f>IF(NOT(ISBLANK(G322)),VLOOKUP(G322,Type!D$2:E$6,2,FALSE),"")</f>
        <v/>
      </c>
      <c r="AP322" t="str">
        <f t="shared" si="230"/>
        <v xml:space="preserve">            </v>
      </c>
      <c r="AQ322" t="str">
        <f t="shared" si="231"/>
        <v xml:space="preserve">["LEGENDARY"] = true; </v>
      </c>
      <c r="AR322" t="str">
        <f t="shared" si="232"/>
        <v/>
      </c>
      <c r="AS322" t="str">
        <f t="shared" si="233"/>
        <v>2000</v>
      </c>
      <c r="AT322" t="str">
        <f t="shared" si="234"/>
        <v xml:space="preserve">["VXP"] = 2000; </v>
      </c>
      <c r="AU322" t="str">
        <f t="shared" si="235"/>
        <v>0</v>
      </c>
      <c r="AV322" t="str">
        <f t="shared" si="236"/>
        <v xml:space="preserve">["LP"] =  0; </v>
      </c>
      <c r="AW322" t="str">
        <f t="shared" si="237"/>
        <v>0</v>
      </c>
      <c r="AX322" t="str">
        <f t="shared" si="238"/>
        <v xml:space="preserve">["REP"] =     0; </v>
      </c>
      <c r="AY322">
        <f>IF(LEN(P322)&gt;0,VLOOKUP(P322,Faction!A$2:B$77,2,FALSE),1)</f>
        <v>1</v>
      </c>
      <c r="AZ322" t="str">
        <f t="shared" si="239"/>
        <v xml:space="preserve">["FACTION"] =  1; </v>
      </c>
      <c r="BA322" t="str">
        <f t="shared" si="240"/>
        <v xml:space="preserve">["TIER"] = 0; </v>
      </c>
      <c r="BB322" t="str">
        <f t="shared" si="241"/>
        <v xml:space="preserve">["MIN_LVL"] = "115"; </v>
      </c>
      <c r="BC322" t="str">
        <f t="shared" si="242"/>
        <v xml:space="preserve">                  </v>
      </c>
      <c r="BD322" t="str">
        <f t="shared" si="243"/>
        <v xml:space="preserve">["NAME"] = { ["EN"] = "Legendary Interlude: Shades in the Swamp"; }; </v>
      </c>
      <c r="BE322" t="str">
        <f t="shared" si="244"/>
        <v xml:space="preserve">["LORE"] = { ["EN"] = "This deed is for Legendary Servers."; }; </v>
      </c>
      <c r="BF322" t="str">
        <f t="shared" si="245"/>
        <v xml:space="preserve">["SUMMARY"] = { ["EN"] = "Complete Interlude: Shades in the Swamp"; }; </v>
      </c>
      <c r="BG322" t="str">
        <f t="shared" si="246"/>
        <v xml:space="preserve">["TITLE"] = { ["EN"] = "Legend of Anduin"; }; </v>
      </c>
      <c r="BH322" t="str">
        <f t="shared" si="247"/>
        <v/>
      </c>
      <c r="BI322" t="str">
        <f t="shared" si="248"/>
        <v/>
      </c>
      <c r="BJ322" t="str">
        <f t="shared" si="250"/>
        <v>};</v>
      </c>
    </row>
    <row r="323" spans="1:62" x14ac:dyDescent="0.25">
      <c r="A323">
        <v>1879442837</v>
      </c>
      <c r="B323">
        <v>350</v>
      </c>
      <c r="C323" t="s">
        <v>3386</v>
      </c>
      <c r="D323" t="s">
        <v>26</v>
      </c>
      <c r="I323" t="s">
        <v>2656</v>
      </c>
      <c r="L323">
        <v>3000</v>
      </c>
      <c r="M323" t="s">
        <v>3386</v>
      </c>
      <c r="Q323" t="s">
        <v>3387</v>
      </c>
      <c r="R323" t="s">
        <v>2694</v>
      </c>
      <c r="S323">
        <v>0</v>
      </c>
      <c r="T323">
        <v>110</v>
      </c>
      <c r="X323" t="str">
        <f t="shared" si="219"/>
        <v>[322] = {["ID"] = 1879442837; }; -- Seeker of Dragons</v>
      </c>
      <c r="Y323" s="1" t="str">
        <f t="shared" si="218"/>
        <v>[322] = {["ID"] = 1879442837; ["SAVE_INDEX"] = 350; ["TYPE"] =  6;                       ["SUBTYPE"] =   0;             ["LEGENDARY"] = true; ["VXP"] = 3000; ["LP"] =  0; ["REP"] =     0; ["FACTION"] =  1; ["TIER"] = 0; ["MIN_LVL"] = "110";                   ["NAME"] = { ["EN"] = "Seeker of Dragons"; }; ["LORE"] = { ["EN"] = "This deed is for Legendary Servers."; }; ["SUMMARY"] = { ["EN"] = "Complete Ered Mithrin Dragon-kind Slayer, Quests of the Dwarf-holds, and Friend to the Grey Mountains Expedition."; }; ["TITLE"] = { ["EN"] = "Seeker of Dragons"; }; };</v>
      </c>
      <c r="Z323">
        <f t="shared" si="249"/>
        <v>322</v>
      </c>
      <c r="AA323" t="str">
        <f t="shared" si="220"/>
        <v>[322] = {</v>
      </c>
      <c r="AB323" t="str">
        <f t="shared" si="221"/>
        <v xml:space="preserve">["ID"] = 1879442837; </v>
      </c>
      <c r="AC323" t="str">
        <f t="shared" si="222"/>
        <v xml:space="preserve">["ID"] = 1879442837; </v>
      </c>
      <c r="AD323" t="str">
        <f t="shared" si="223"/>
        <v/>
      </c>
      <c r="AE323" t="str">
        <f t="shared" si="224"/>
        <v/>
      </c>
      <c r="AF323" s="1" t="str">
        <f t="shared" si="225"/>
        <v xml:space="preserve">["SAVE_INDEX"] = 350; </v>
      </c>
      <c r="AG323">
        <f>VLOOKUP(D323,Type!A$2:B$16,2,FALSE)</f>
        <v>6</v>
      </c>
      <c r="AH323" t="str">
        <f t="shared" si="226"/>
        <v xml:space="preserve">["TYPE"] =  6; </v>
      </c>
      <c r="AI323" t="str">
        <f t="shared" si="227"/>
        <v xml:space="preserve">                      </v>
      </c>
      <c r="AJ323" t="str">
        <f>IF(AND(F323="Class",NOT(ISBLANK(E323))),VLOOKUP(E323,Class!A$1:B$12,2,FALSE),"")</f>
        <v/>
      </c>
      <c r="AK323" t="str">
        <f>IF(AND(F323="Vocation",NOT(ISBLANK(E323))),VLOOKUP(E323,Vocation!A$1:B$8,2,FALSE),"")</f>
        <v/>
      </c>
      <c r="AL323" t="str">
        <f>IF(AND(F323="Race",NOT(ISBLANK(E323))),VLOOKUP(E323,Race!A$1:B$9,2,),"")</f>
        <v/>
      </c>
      <c r="AM323" t="str">
        <f t="shared" si="228"/>
        <v xml:space="preserve">  0</v>
      </c>
      <c r="AN323" t="str">
        <f t="shared" si="229"/>
        <v xml:space="preserve">["SUBTYPE"] =   0; </v>
      </c>
      <c r="AO323" t="str">
        <f>IF(NOT(ISBLANK(G323)),VLOOKUP(G323,Type!D$2:E$6,2,FALSE),"")</f>
        <v/>
      </c>
      <c r="AP323" t="str">
        <f t="shared" si="230"/>
        <v xml:space="preserve">            </v>
      </c>
      <c r="AQ323" t="str">
        <f t="shared" si="231"/>
        <v xml:space="preserve">["LEGENDARY"] = true; </v>
      </c>
      <c r="AR323" t="str">
        <f t="shared" si="232"/>
        <v/>
      </c>
      <c r="AS323" t="str">
        <f t="shared" si="233"/>
        <v>3000</v>
      </c>
      <c r="AT323" t="str">
        <f t="shared" si="234"/>
        <v xml:space="preserve">["VXP"] = 3000; </v>
      </c>
      <c r="AU323" t="str">
        <f t="shared" si="235"/>
        <v>0</v>
      </c>
      <c r="AV323" t="str">
        <f t="shared" si="236"/>
        <v xml:space="preserve">["LP"] =  0; </v>
      </c>
      <c r="AW323" t="str">
        <f t="shared" si="237"/>
        <v>0</v>
      </c>
      <c r="AX323" t="str">
        <f t="shared" si="238"/>
        <v xml:space="preserve">["REP"] =     0; </v>
      </c>
      <c r="AY323">
        <f>IF(LEN(P323)&gt;0,VLOOKUP(P323,Faction!A$2:B$77,2,FALSE),1)</f>
        <v>1</v>
      </c>
      <c r="AZ323" t="str">
        <f t="shared" si="239"/>
        <v xml:space="preserve">["FACTION"] =  1; </v>
      </c>
      <c r="BA323" t="str">
        <f t="shared" si="240"/>
        <v xml:space="preserve">["TIER"] = 0; </v>
      </c>
      <c r="BB323" t="str">
        <f t="shared" si="241"/>
        <v xml:space="preserve">["MIN_LVL"] = "110"; </v>
      </c>
      <c r="BC323" t="str">
        <f t="shared" si="242"/>
        <v xml:space="preserve">                  </v>
      </c>
      <c r="BD323" t="str">
        <f t="shared" si="243"/>
        <v xml:space="preserve">["NAME"] = { ["EN"] = "Seeker of Dragons"; }; </v>
      </c>
      <c r="BE323" t="str">
        <f t="shared" si="244"/>
        <v xml:space="preserve">["LORE"] = { ["EN"] = "This deed is for Legendary Servers."; }; </v>
      </c>
      <c r="BF323" t="str">
        <f t="shared" si="245"/>
        <v xml:space="preserve">["SUMMARY"] = { ["EN"] = "Complete Ered Mithrin Dragon-kind Slayer, Quests of the Dwarf-holds, and Friend to the Grey Mountains Expedition."; }; </v>
      </c>
      <c r="BG323" t="str">
        <f t="shared" si="246"/>
        <v xml:space="preserve">["TITLE"] = { ["EN"] = "Seeker of Dragons"; }; </v>
      </c>
      <c r="BH323" t="str">
        <f t="shared" si="247"/>
        <v/>
      </c>
      <c r="BI323" t="str">
        <f t="shared" si="248"/>
        <v/>
      </c>
      <c r="BJ323" t="str">
        <f t="shared" si="250"/>
        <v>};</v>
      </c>
    </row>
    <row r="324" spans="1:62" x14ac:dyDescent="0.25">
      <c r="A324">
        <v>1879442836</v>
      </c>
      <c r="B324">
        <v>351</v>
      </c>
      <c r="C324" t="s">
        <v>3385</v>
      </c>
      <c r="D324" t="s">
        <v>26</v>
      </c>
      <c r="I324" t="s">
        <v>2656</v>
      </c>
      <c r="L324">
        <v>1000</v>
      </c>
      <c r="M324" t="s">
        <v>3385</v>
      </c>
      <c r="Q324" t="s">
        <v>3407</v>
      </c>
      <c r="R324" t="s">
        <v>2694</v>
      </c>
      <c r="S324">
        <v>0</v>
      </c>
      <c r="T324">
        <v>119</v>
      </c>
      <c r="X324" t="str">
        <f t="shared" si="219"/>
        <v>[323] = {["ID"] = 1879442836; }; -- Journeyer through Hills, Mountains, and Vales</v>
      </c>
      <c r="Y324" s="1" t="str">
        <f t="shared" si="218"/>
        <v>[323] = {["ID"] = 1879442836; ["SAVE_INDEX"] = 351; ["TYPE"] =  6;                       ["SUBTYPE"] =   0;             ["LEGENDARY"] = true; ["VXP"] = 1000; ["LP"] =  0; ["REP"] =     0; ["FACTION"] =  1; ["TIER"] = 0; ["MIN_LVL"] = "119";                   ["NAME"] = { ["EN"] = "Journeyer through Hills, Mountains, and Vales"; }; ["LORE"] = { ["EN"] = "This deed is for Legendary Servers."; }; ["SUMMARY"] = { ["EN"] = "Adventure to Level 120"; }; ["TITLE"] = { ["EN"] = "Journeyer through Hills, Mountains, and Vales"; }; };</v>
      </c>
      <c r="Z324">
        <f t="shared" si="249"/>
        <v>323</v>
      </c>
      <c r="AA324" t="str">
        <f t="shared" si="220"/>
        <v>[323] = {</v>
      </c>
      <c r="AB324" t="str">
        <f t="shared" si="221"/>
        <v xml:space="preserve">["ID"] = 1879442836; </v>
      </c>
      <c r="AC324" t="str">
        <f t="shared" si="222"/>
        <v xml:space="preserve">["ID"] = 1879442836; </v>
      </c>
      <c r="AD324" t="str">
        <f t="shared" si="223"/>
        <v/>
      </c>
      <c r="AE324" t="str">
        <f t="shared" si="224"/>
        <v/>
      </c>
      <c r="AF324" s="1" t="str">
        <f t="shared" si="225"/>
        <v xml:space="preserve">["SAVE_INDEX"] = 351; </v>
      </c>
      <c r="AG324">
        <f>VLOOKUP(D324,Type!A$2:B$16,2,FALSE)</f>
        <v>6</v>
      </c>
      <c r="AH324" t="str">
        <f t="shared" si="226"/>
        <v xml:space="preserve">["TYPE"] =  6; </v>
      </c>
      <c r="AI324" t="str">
        <f t="shared" si="227"/>
        <v xml:space="preserve">                      </v>
      </c>
      <c r="AJ324" t="str">
        <f>IF(AND(F324="Class",NOT(ISBLANK(E324))),VLOOKUP(E324,Class!A$1:B$12,2,FALSE),"")</f>
        <v/>
      </c>
      <c r="AK324" t="str">
        <f>IF(AND(F324="Vocation",NOT(ISBLANK(E324))),VLOOKUP(E324,Vocation!A$1:B$8,2,FALSE),"")</f>
        <v/>
      </c>
      <c r="AL324" t="str">
        <f>IF(AND(F324="Race",NOT(ISBLANK(E324))),VLOOKUP(E324,Race!A$1:B$9,2,),"")</f>
        <v/>
      </c>
      <c r="AM324" t="str">
        <f t="shared" si="228"/>
        <v xml:space="preserve">  0</v>
      </c>
      <c r="AN324" t="str">
        <f t="shared" si="229"/>
        <v xml:space="preserve">["SUBTYPE"] =   0; </v>
      </c>
      <c r="AO324" t="str">
        <f>IF(NOT(ISBLANK(G324)),VLOOKUP(G324,Type!D$2:E$6,2,FALSE),"")</f>
        <v/>
      </c>
      <c r="AP324" t="str">
        <f t="shared" si="230"/>
        <v xml:space="preserve">            </v>
      </c>
      <c r="AQ324" t="str">
        <f t="shared" si="231"/>
        <v xml:space="preserve">["LEGENDARY"] = true; </v>
      </c>
      <c r="AR324" t="str">
        <f t="shared" si="232"/>
        <v/>
      </c>
      <c r="AS324" t="str">
        <f t="shared" si="233"/>
        <v>1000</v>
      </c>
      <c r="AT324" t="str">
        <f t="shared" si="234"/>
        <v xml:space="preserve">["VXP"] = 1000; </v>
      </c>
      <c r="AU324" t="str">
        <f t="shared" si="235"/>
        <v>0</v>
      </c>
      <c r="AV324" t="str">
        <f t="shared" si="236"/>
        <v xml:space="preserve">["LP"] =  0; </v>
      </c>
      <c r="AW324" t="str">
        <f t="shared" si="237"/>
        <v>0</v>
      </c>
      <c r="AX324" t="str">
        <f t="shared" si="238"/>
        <v xml:space="preserve">["REP"] =     0; </v>
      </c>
      <c r="AY324">
        <f>IF(LEN(P324)&gt;0,VLOOKUP(P324,Faction!A$2:B$77,2,FALSE),1)</f>
        <v>1</v>
      </c>
      <c r="AZ324" t="str">
        <f t="shared" si="239"/>
        <v xml:space="preserve">["FACTION"] =  1; </v>
      </c>
      <c r="BA324" t="str">
        <f t="shared" si="240"/>
        <v xml:space="preserve">["TIER"] = 0; </v>
      </c>
      <c r="BB324" t="str">
        <f t="shared" si="241"/>
        <v xml:space="preserve">["MIN_LVL"] = "119"; </v>
      </c>
      <c r="BC324" t="str">
        <f t="shared" si="242"/>
        <v xml:space="preserve">                  </v>
      </c>
      <c r="BD324" t="str">
        <f t="shared" si="243"/>
        <v xml:space="preserve">["NAME"] = { ["EN"] = "Journeyer through Hills, Mountains, and Vales"; }; </v>
      </c>
      <c r="BE324" t="str">
        <f t="shared" si="244"/>
        <v xml:space="preserve">["LORE"] = { ["EN"] = "This deed is for Legendary Servers."; }; </v>
      </c>
      <c r="BF324" t="str">
        <f t="shared" si="245"/>
        <v xml:space="preserve">["SUMMARY"] = { ["EN"] = "Adventure to Level 120"; }; </v>
      </c>
      <c r="BG324" t="str">
        <f t="shared" si="246"/>
        <v xml:space="preserve">["TITLE"] = { ["EN"] = "Journeyer through Hills, Mountains, and Vales"; }; </v>
      </c>
      <c r="BH324" t="str">
        <f t="shared" si="247"/>
        <v/>
      </c>
      <c r="BI324" t="str">
        <f t="shared" si="248"/>
        <v/>
      </c>
      <c r="BJ324" t="str">
        <f t="shared" si="250"/>
        <v>};</v>
      </c>
    </row>
    <row r="325" spans="1:62" x14ac:dyDescent="0.25">
      <c r="A325">
        <v>1879446734</v>
      </c>
      <c r="B325">
        <v>354</v>
      </c>
      <c r="C325" t="s">
        <v>3410</v>
      </c>
      <c r="D325" t="s">
        <v>26</v>
      </c>
      <c r="I325" t="s">
        <v>2656</v>
      </c>
      <c r="L325">
        <v>2000</v>
      </c>
      <c r="M325" t="s">
        <v>3411</v>
      </c>
      <c r="Q325" t="s">
        <v>3412</v>
      </c>
      <c r="R325" t="s">
        <v>2694</v>
      </c>
      <c r="S325">
        <v>0</v>
      </c>
      <c r="T325">
        <v>120</v>
      </c>
      <c r="X325" t="str">
        <f t="shared" si="219"/>
        <v>[324] = {["ID"] = 1879446734; }; -- Final Escape</v>
      </c>
      <c r="Y325" s="1" t="str">
        <f t="shared" si="218"/>
        <v>[324] = {["ID"] = 1879446734; ["SAVE_INDEX"] = 354; ["TYPE"] =  6;                       ["SUBTYPE"] =   0;             ["LEGENDARY"] = true; ["VXP"] = 2000; ["LP"] =  0; ["REP"] =     0; ["FACTION"] =  1; ["TIER"] = 0; ["MIN_LVL"] = "120";                   ["NAME"] = { ["EN"] = "Final Escape"; }; ["LORE"] = { ["EN"] = "This deed is for Legendary Servers."; }; ["SUMMARY"] = { ["EN"] = "Complete The Black Book of Mordor: Chapter 14"; }; ["TITLE"] = { ["EN"] = "Legend of Minas Morgul"; }; };</v>
      </c>
      <c r="Z325">
        <f t="shared" si="249"/>
        <v>324</v>
      </c>
      <c r="AA325" t="str">
        <f t="shared" si="220"/>
        <v>[324] = {</v>
      </c>
      <c r="AB325" t="str">
        <f t="shared" si="221"/>
        <v xml:space="preserve">["ID"] = 1879446734; </v>
      </c>
      <c r="AC325" t="str">
        <f t="shared" si="222"/>
        <v xml:space="preserve">["ID"] = 1879446734; </v>
      </c>
      <c r="AD325" t="str">
        <f t="shared" si="223"/>
        <v/>
      </c>
      <c r="AE325" t="str">
        <f t="shared" si="224"/>
        <v/>
      </c>
      <c r="AF325" s="1" t="str">
        <f t="shared" si="225"/>
        <v xml:space="preserve">["SAVE_INDEX"] = 354; </v>
      </c>
      <c r="AG325">
        <f>VLOOKUP(D325,Type!A$2:B$16,2,FALSE)</f>
        <v>6</v>
      </c>
      <c r="AH325" t="str">
        <f t="shared" si="226"/>
        <v xml:space="preserve">["TYPE"] =  6; </v>
      </c>
      <c r="AI325" t="str">
        <f t="shared" si="227"/>
        <v xml:space="preserve">                      </v>
      </c>
      <c r="AJ325" t="str">
        <f>IF(AND(F325="Class",NOT(ISBLANK(E325))),VLOOKUP(E325,Class!A$1:B$12,2,FALSE),"")</f>
        <v/>
      </c>
      <c r="AK325" t="str">
        <f>IF(AND(F325="Vocation",NOT(ISBLANK(E325))),VLOOKUP(E325,Vocation!A$1:B$8,2,FALSE),"")</f>
        <v/>
      </c>
      <c r="AL325" t="str">
        <f>IF(AND(F325="Race",NOT(ISBLANK(E325))),VLOOKUP(E325,Race!A$1:B$9,2,),"")</f>
        <v/>
      </c>
      <c r="AM325" t="str">
        <f t="shared" si="228"/>
        <v xml:space="preserve">  0</v>
      </c>
      <c r="AN325" t="str">
        <f t="shared" si="229"/>
        <v xml:space="preserve">["SUBTYPE"] =   0; </v>
      </c>
      <c r="AO325" t="str">
        <f>IF(NOT(ISBLANK(G325)),VLOOKUP(G325,Type!D$2:E$6,2,FALSE),"")</f>
        <v/>
      </c>
      <c r="AP325" t="str">
        <f t="shared" si="230"/>
        <v xml:space="preserve">            </v>
      </c>
      <c r="AQ325" t="str">
        <f t="shared" si="231"/>
        <v xml:space="preserve">["LEGENDARY"] = true; </v>
      </c>
      <c r="AR325" t="str">
        <f t="shared" si="232"/>
        <v/>
      </c>
      <c r="AS325" t="str">
        <f t="shared" si="233"/>
        <v>2000</v>
      </c>
      <c r="AT325" t="str">
        <f t="shared" si="234"/>
        <v xml:space="preserve">["VXP"] = 2000; </v>
      </c>
      <c r="AU325" t="str">
        <f t="shared" si="235"/>
        <v>0</v>
      </c>
      <c r="AV325" t="str">
        <f t="shared" si="236"/>
        <v xml:space="preserve">["LP"] =  0; </v>
      </c>
      <c r="AW325" t="str">
        <f t="shared" si="237"/>
        <v>0</v>
      </c>
      <c r="AX325" t="str">
        <f t="shared" si="238"/>
        <v xml:space="preserve">["REP"] =     0; </v>
      </c>
      <c r="AY325">
        <f>IF(LEN(P325)&gt;0,VLOOKUP(P325,Faction!A$2:B$77,2,FALSE),1)</f>
        <v>1</v>
      </c>
      <c r="AZ325" t="str">
        <f t="shared" si="239"/>
        <v xml:space="preserve">["FACTION"] =  1; </v>
      </c>
      <c r="BA325" t="str">
        <f t="shared" si="240"/>
        <v xml:space="preserve">["TIER"] = 0; </v>
      </c>
      <c r="BB325" t="str">
        <f t="shared" si="241"/>
        <v xml:space="preserve">["MIN_LVL"] = "120"; </v>
      </c>
      <c r="BC325" t="str">
        <f t="shared" si="242"/>
        <v xml:space="preserve">                  </v>
      </c>
      <c r="BD325" t="str">
        <f t="shared" si="243"/>
        <v xml:space="preserve">["NAME"] = { ["EN"] = "Final Escape"; }; </v>
      </c>
      <c r="BE325" t="str">
        <f t="shared" si="244"/>
        <v xml:space="preserve">["LORE"] = { ["EN"] = "This deed is for Legendary Servers."; }; </v>
      </c>
      <c r="BF325" t="str">
        <f t="shared" si="245"/>
        <v xml:space="preserve">["SUMMARY"] = { ["EN"] = "Complete The Black Book of Mordor: Chapter 14"; }; </v>
      </c>
      <c r="BG325" t="str">
        <f t="shared" si="246"/>
        <v xml:space="preserve">["TITLE"] = { ["EN"] = "Legend of Minas Morgul"; }; </v>
      </c>
      <c r="BH325" t="str">
        <f t="shared" si="247"/>
        <v/>
      </c>
      <c r="BI325" t="str">
        <f t="shared" si="248"/>
        <v/>
      </c>
      <c r="BJ325" t="str">
        <f t="shared" si="250"/>
        <v>};</v>
      </c>
    </row>
    <row r="326" spans="1:62" x14ac:dyDescent="0.25">
      <c r="A326">
        <v>1879446732</v>
      </c>
      <c r="B326">
        <v>355</v>
      </c>
      <c r="C326" t="s">
        <v>3413</v>
      </c>
      <c r="D326" t="s">
        <v>26</v>
      </c>
      <c r="I326" t="s">
        <v>2656</v>
      </c>
      <c r="L326">
        <v>3000</v>
      </c>
      <c r="M326" t="s">
        <v>3414</v>
      </c>
      <c r="Q326" t="s">
        <v>3415</v>
      </c>
      <c r="R326" t="s">
        <v>2694</v>
      </c>
      <c r="S326">
        <v>0</v>
      </c>
      <c r="T326">
        <v>120</v>
      </c>
      <c r="X326" t="str">
        <f t="shared" si="219"/>
        <v>[325] = {["ID"] = 1879446732; }; -- The War of Three Peaks</v>
      </c>
      <c r="Y326" s="1" t="str">
        <f t="shared" ref="Y326:Y395" si="251">CONCATENATE(AA326,AB326,AF326,AH326,AI326,AN326,AP326,AQ326,AR326,AT326,AV326,AX326,AZ326,BA326,BB326,BC326,BD326,BE326,BF326,BG326,BH326,BI326,BJ326)</f>
        <v>[325] = {["ID"] = 1879446732; ["SAVE_INDEX"] = 355; ["TYPE"] =  6;                       ["SUBTYPE"] =   0;             ["LEGENDARY"] = true; ["VXP"] = 3000; ["LP"] =  0; ["REP"] =     0; ["FACTION"] =  1; ["TIER"] = 0; ["MIN_LVL"] = "120";                   ["NAME"] = { ["EN"] = "The War of Three Peaks"; }; ["LORE"] = { ["EN"] = "This deed is for Legendary Servers."; }; ["SUMMARY"] = { ["EN"] = "Complete Chapter 4 of The Legacy of Durin"; }; ["TITLE"] = { ["EN"] = "Thinks Like a Goblin"; }; };</v>
      </c>
      <c r="Z326">
        <f t="shared" si="249"/>
        <v>325</v>
      </c>
      <c r="AA326" t="str">
        <f t="shared" si="220"/>
        <v>[325] = {</v>
      </c>
      <c r="AB326" t="str">
        <f t="shared" si="221"/>
        <v xml:space="preserve">["ID"] = 1879446732; </v>
      </c>
      <c r="AC326" t="str">
        <f t="shared" si="222"/>
        <v xml:space="preserve">["ID"] = 1879446732; </v>
      </c>
      <c r="AD326" t="str">
        <f t="shared" si="223"/>
        <v/>
      </c>
      <c r="AE326" t="str">
        <f t="shared" si="224"/>
        <v/>
      </c>
      <c r="AF326" s="1" t="str">
        <f t="shared" si="225"/>
        <v xml:space="preserve">["SAVE_INDEX"] = 355; </v>
      </c>
      <c r="AG326">
        <f>VLOOKUP(D326,Type!A$2:B$16,2,FALSE)</f>
        <v>6</v>
      </c>
      <c r="AH326" t="str">
        <f t="shared" si="226"/>
        <v xml:space="preserve">["TYPE"] =  6; </v>
      </c>
      <c r="AI326" t="str">
        <f t="shared" si="227"/>
        <v xml:space="preserve">                      </v>
      </c>
      <c r="AJ326" t="str">
        <f>IF(AND(F326="Class",NOT(ISBLANK(E326))),VLOOKUP(E326,Class!A$1:B$12,2,FALSE),"")</f>
        <v/>
      </c>
      <c r="AK326" t="str">
        <f>IF(AND(F326="Vocation",NOT(ISBLANK(E326))),VLOOKUP(E326,Vocation!A$1:B$8,2,FALSE),"")</f>
        <v/>
      </c>
      <c r="AL326" t="str">
        <f>IF(AND(F326="Race",NOT(ISBLANK(E326))),VLOOKUP(E326,Race!A$1:B$9,2,),"")</f>
        <v/>
      </c>
      <c r="AM326" t="str">
        <f t="shared" si="228"/>
        <v xml:space="preserve">  0</v>
      </c>
      <c r="AN326" t="str">
        <f t="shared" si="229"/>
        <v xml:space="preserve">["SUBTYPE"] =   0; </v>
      </c>
      <c r="AO326" t="str">
        <f>IF(NOT(ISBLANK(G326)),VLOOKUP(G326,Type!D$2:E$6,2,FALSE),"")</f>
        <v/>
      </c>
      <c r="AP326" t="str">
        <f t="shared" si="230"/>
        <v xml:space="preserve">            </v>
      </c>
      <c r="AQ326" t="str">
        <f t="shared" si="231"/>
        <v xml:space="preserve">["LEGENDARY"] = true; </v>
      </c>
      <c r="AR326" t="str">
        <f t="shared" si="232"/>
        <v/>
      </c>
      <c r="AS326" t="str">
        <f t="shared" si="233"/>
        <v>3000</v>
      </c>
      <c r="AT326" t="str">
        <f t="shared" si="234"/>
        <v xml:space="preserve">["VXP"] = 3000; </v>
      </c>
      <c r="AU326" t="str">
        <f t="shared" si="235"/>
        <v>0</v>
      </c>
      <c r="AV326" t="str">
        <f t="shared" si="236"/>
        <v xml:space="preserve">["LP"] =  0; </v>
      </c>
      <c r="AW326" t="str">
        <f t="shared" si="237"/>
        <v>0</v>
      </c>
      <c r="AX326" t="str">
        <f t="shared" si="238"/>
        <v xml:space="preserve">["REP"] =     0; </v>
      </c>
      <c r="AY326">
        <f>IF(LEN(P326)&gt;0,VLOOKUP(P326,Faction!A$2:B$77,2,FALSE),1)</f>
        <v>1</v>
      </c>
      <c r="AZ326" t="str">
        <f t="shared" si="239"/>
        <v xml:space="preserve">["FACTION"] =  1; </v>
      </c>
      <c r="BA326" t="str">
        <f t="shared" si="240"/>
        <v xml:space="preserve">["TIER"] = 0; </v>
      </c>
      <c r="BB326" t="str">
        <f t="shared" si="241"/>
        <v xml:space="preserve">["MIN_LVL"] = "120"; </v>
      </c>
      <c r="BC326" t="str">
        <f t="shared" si="242"/>
        <v xml:space="preserve">                  </v>
      </c>
      <c r="BD326" t="str">
        <f t="shared" si="243"/>
        <v xml:space="preserve">["NAME"] = { ["EN"] = "The War of Three Peaks"; }; </v>
      </c>
      <c r="BE326" t="str">
        <f t="shared" si="244"/>
        <v xml:space="preserve">["LORE"] = { ["EN"] = "This deed is for Legendary Servers."; }; </v>
      </c>
      <c r="BF326" t="str">
        <f t="shared" si="245"/>
        <v xml:space="preserve">["SUMMARY"] = { ["EN"] = "Complete Chapter 4 of The Legacy of Durin"; }; </v>
      </c>
      <c r="BG326" t="str">
        <f t="shared" si="246"/>
        <v xml:space="preserve">["TITLE"] = { ["EN"] = "Thinks Like a Goblin"; }; </v>
      </c>
      <c r="BH326" t="str">
        <f t="shared" si="247"/>
        <v/>
      </c>
      <c r="BI326" t="str">
        <f t="shared" si="248"/>
        <v/>
      </c>
      <c r="BJ326" t="str">
        <f t="shared" si="250"/>
        <v>};</v>
      </c>
    </row>
    <row r="327" spans="1:62" x14ac:dyDescent="0.25">
      <c r="A327">
        <v>1879446731</v>
      </c>
      <c r="B327">
        <v>356</v>
      </c>
      <c r="C327" t="s">
        <v>3416</v>
      </c>
      <c r="D327" t="s">
        <v>26</v>
      </c>
      <c r="I327" t="s">
        <v>2656</v>
      </c>
      <c r="L327">
        <v>2000</v>
      </c>
      <c r="M327" t="s">
        <v>3418</v>
      </c>
      <c r="Q327" t="s">
        <v>3417</v>
      </c>
      <c r="R327" t="s">
        <v>2694</v>
      </c>
      <c r="S327">
        <v>0</v>
      </c>
      <c r="T327">
        <v>125</v>
      </c>
      <c r="X327" t="str">
        <f t="shared" ref="X327:X396" si="252">CONCATENATE(AA327,AC327,AD327,BJ327," -- ",C327,AE327)</f>
        <v>[326] = {["ID"] = 1879446731; }; -- Legendary Interlude: Blood of Azog</v>
      </c>
      <c r="Y327" s="1" t="str">
        <f t="shared" si="251"/>
        <v>[326] = {["ID"] = 1879446731; ["SAVE_INDEX"] = 356; ["TYPE"] =  6;                       ["SUBTYPE"] =   0;             ["LEGENDARY"] = true; ["VXP"] = 2000; ["LP"] =  0; ["REP"] =     0; ["FACTION"] =  1; ["TIER"] = 0; ["MIN_LVL"] = "125";                   ["NAME"] = { ["EN"] = "Legendary Interlude: Blood of Azog"; }; ["LORE"] = { ["EN"] = "This deed is for Legendary Servers."; }; ["SUMMARY"] = { ["EN"] = "Complete Interlude: Blood of Azog"; }; ["TITLE"] = { ["EN"] = "Reflects on War"; }; };</v>
      </c>
      <c r="Z327">
        <f t="shared" si="249"/>
        <v>326</v>
      </c>
      <c r="AA327" t="str">
        <f t="shared" ref="AA327:AA396" si="253">CONCATENATE(REPT(" ",3-LEN(Z327)),"[",Z327,"] = {")</f>
        <v>[326] = {</v>
      </c>
      <c r="AB327" t="str">
        <f t="shared" ref="AB327:AB396" si="254">IF(LEN(A327)&gt;0,CONCATENATE("[""ID""] = ",A327,"; "),"                     ")</f>
        <v xml:space="preserve">["ID"] = 1879446731; </v>
      </c>
      <c r="AC327" t="str">
        <f t="shared" ref="AC327:AC396" si="255">IF(LEN(A327)&gt;0,CONCATENATE("[""ID""] = ",A327,"; "),"")</f>
        <v xml:space="preserve">["ID"] = 1879446731; </v>
      </c>
      <c r="AD327" t="str">
        <f t="shared" ref="AD327:AD396" si="256">IF(LEN(V327)&gt;0,CONCATENATE("[""CAT_ID""] = ",V327,"; "),"")</f>
        <v/>
      </c>
      <c r="AE327" t="str">
        <f t="shared" ref="AE327:AE396" si="257">IF(LEN(E327)&gt;0,CONCATENATE(" (",E327,")"),IF(LEN(J327)&gt;0,CONCATENATE(" (",J327,")"),""))</f>
        <v/>
      </c>
      <c r="AF327" s="1" t="str">
        <f t="shared" si="225"/>
        <v xml:space="preserve">["SAVE_INDEX"] = 356; </v>
      </c>
      <c r="AG327">
        <f>VLOOKUP(D327,Type!A$2:B$16,2,FALSE)</f>
        <v>6</v>
      </c>
      <c r="AH327" t="str">
        <f t="shared" si="226"/>
        <v xml:space="preserve">["TYPE"] =  6; </v>
      </c>
      <c r="AI327" t="str">
        <f t="shared" si="227"/>
        <v xml:space="preserve">                      </v>
      </c>
      <c r="AJ327" t="str">
        <f>IF(AND(F327="Class",NOT(ISBLANK(E327))),VLOOKUP(E327,Class!A$1:B$12,2,FALSE),"")</f>
        <v/>
      </c>
      <c r="AK327" t="str">
        <f>IF(AND(F327="Vocation",NOT(ISBLANK(E327))),VLOOKUP(E327,Vocation!A$1:B$8,2,FALSE),"")</f>
        <v/>
      </c>
      <c r="AL327" t="str">
        <f>IF(AND(F327="Race",NOT(ISBLANK(E327))),VLOOKUP(E327,Race!A$1:B$9,2,),"")</f>
        <v/>
      </c>
      <c r="AM327" t="str">
        <f t="shared" si="228"/>
        <v xml:space="preserve">  0</v>
      </c>
      <c r="AN327" t="str">
        <f t="shared" si="229"/>
        <v xml:space="preserve">["SUBTYPE"] =   0; </v>
      </c>
      <c r="AO327" t="str">
        <f>IF(NOT(ISBLANK(G327)),VLOOKUP(G327,Type!D$2:E$6,2,FALSE),"")</f>
        <v/>
      </c>
      <c r="AP327" t="str">
        <f t="shared" si="230"/>
        <v xml:space="preserve">            </v>
      </c>
      <c r="AQ327" t="str">
        <f t="shared" si="231"/>
        <v xml:space="preserve">["LEGENDARY"] = true; </v>
      </c>
      <c r="AR327" t="str">
        <f t="shared" si="232"/>
        <v/>
      </c>
      <c r="AS327" t="str">
        <f t="shared" si="233"/>
        <v>2000</v>
      </c>
      <c r="AT327" t="str">
        <f t="shared" si="234"/>
        <v xml:space="preserve">["VXP"] = 2000; </v>
      </c>
      <c r="AU327" t="str">
        <f t="shared" si="235"/>
        <v>0</v>
      </c>
      <c r="AV327" t="str">
        <f t="shared" si="236"/>
        <v xml:space="preserve">["LP"] =  0; </v>
      </c>
      <c r="AW327" t="str">
        <f t="shared" si="237"/>
        <v>0</v>
      </c>
      <c r="AX327" t="str">
        <f t="shared" si="238"/>
        <v xml:space="preserve">["REP"] =     0; </v>
      </c>
      <c r="AY327">
        <f>IF(LEN(P327)&gt;0,VLOOKUP(P327,Faction!A$2:B$77,2,FALSE),1)</f>
        <v>1</v>
      </c>
      <c r="AZ327" t="str">
        <f t="shared" si="239"/>
        <v xml:space="preserve">["FACTION"] =  1; </v>
      </c>
      <c r="BA327" t="str">
        <f t="shared" si="240"/>
        <v xml:space="preserve">["TIER"] = 0; </v>
      </c>
      <c r="BB327" t="str">
        <f t="shared" si="241"/>
        <v xml:space="preserve">["MIN_LVL"] = "125"; </v>
      </c>
      <c r="BC327" t="str">
        <f t="shared" si="242"/>
        <v xml:space="preserve">                  </v>
      </c>
      <c r="BD327" t="str">
        <f t="shared" si="243"/>
        <v xml:space="preserve">["NAME"] = { ["EN"] = "Legendary Interlude: Blood of Azog"; }; </v>
      </c>
      <c r="BE327" t="str">
        <f t="shared" si="244"/>
        <v xml:space="preserve">["LORE"] = { ["EN"] = "This deed is for Legendary Servers."; }; </v>
      </c>
      <c r="BF327" t="str">
        <f t="shared" si="245"/>
        <v xml:space="preserve">["SUMMARY"] = { ["EN"] = "Complete Interlude: Blood of Azog"; }; </v>
      </c>
      <c r="BG327" t="str">
        <f t="shared" si="246"/>
        <v xml:space="preserve">["TITLE"] = { ["EN"] = "Reflects on War"; }; </v>
      </c>
      <c r="BH327" t="str">
        <f t="shared" si="247"/>
        <v/>
      </c>
      <c r="BI327" t="str">
        <f t="shared" si="248"/>
        <v/>
      </c>
      <c r="BJ327" t="str">
        <f t="shared" si="250"/>
        <v>};</v>
      </c>
    </row>
    <row r="328" spans="1:62" x14ac:dyDescent="0.25">
      <c r="A328">
        <v>1879446733</v>
      </c>
      <c r="B328">
        <v>357</v>
      </c>
      <c r="C328" t="s">
        <v>3408</v>
      </c>
      <c r="D328" t="s">
        <v>26</v>
      </c>
      <c r="I328" t="s">
        <v>2656</v>
      </c>
      <c r="L328">
        <v>1000</v>
      </c>
      <c r="M328" t="s">
        <v>3408</v>
      </c>
      <c r="Q328" t="s">
        <v>3409</v>
      </c>
      <c r="R328" t="s">
        <v>2694</v>
      </c>
      <c r="S328">
        <v>0</v>
      </c>
      <c r="T328">
        <v>129</v>
      </c>
      <c r="X328" t="str">
        <f t="shared" si="252"/>
        <v>[327] = {["ID"] = 1879446733; }; -- Surveyor of Dwarf-lands</v>
      </c>
      <c r="Y328" s="1" t="str">
        <f t="shared" si="251"/>
        <v>[327] = {["ID"] = 1879446733; ["SAVE_INDEX"] = 357; ["TYPE"] =  6;                       ["SUBTYPE"] =   0;             ["LEGENDARY"] = true; ["VXP"] = 1000; ["LP"] =  0; ["REP"] =     0; ["FACTION"] =  1; ["TIER"] = 0; ["MIN_LVL"] = "129";                   ["NAME"] = { ["EN"] = "Surveyor of Dwarf-lands"; }; ["LORE"] = { ["EN"] = "This deed is for Legendary Servers."; }; ["SUMMARY"] = { ["EN"] = "Adventure to Level 130"; }; ["TITLE"] = { ["EN"] = "Surveyor of Dwarf-lands"; }; };</v>
      </c>
      <c r="Z328">
        <f t="shared" si="249"/>
        <v>327</v>
      </c>
      <c r="AA328" t="str">
        <f t="shared" si="253"/>
        <v>[327] = {</v>
      </c>
      <c r="AB328" t="str">
        <f t="shared" si="254"/>
        <v xml:space="preserve">["ID"] = 1879446733; </v>
      </c>
      <c r="AC328" t="str">
        <f t="shared" si="255"/>
        <v xml:space="preserve">["ID"] = 1879446733; </v>
      </c>
      <c r="AD328" t="str">
        <f t="shared" si="256"/>
        <v/>
      </c>
      <c r="AE328" t="str">
        <f t="shared" si="257"/>
        <v/>
      </c>
      <c r="AF328" s="1" t="str">
        <f t="shared" si="225"/>
        <v xml:space="preserve">["SAVE_INDEX"] = 357; </v>
      </c>
      <c r="AG328">
        <f>VLOOKUP(D328,Type!A$2:B$16,2,FALSE)</f>
        <v>6</v>
      </c>
      <c r="AH328" t="str">
        <f t="shared" si="226"/>
        <v xml:space="preserve">["TYPE"] =  6; </v>
      </c>
      <c r="AI328" t="str">
        <f t="shared" si="227"/>
        <v xml:space="preserve">                      </v>
      </c>
      <c r="AJ328" t="str">
        <f>IF(AND(F328="Class",NOT(ISBLANK(E328))),VLOOKUP(E328,Class!A$1:B$12,2,FALSE),"")</f>
        <v/>
      </c>
      <c r="AK328" t="str">
        <f>IF(AND(F328="Vocation",NOT(ISBLANK(E328))),VLOOKUP(E328,Vocation!A$1:B$8,2,FALSE),"")</f>
        <v/>
      </c>
      <c r="AL328" t="str">
        <f>IF(AND(F328="Race",NOT(ISBLANK(E328))),VLOOKUP(E328,Race!A$1:B$9,2,),"")</f>
        <v/>
      </c>
      <c r="AM328" t="str">
        <f t="shared" si="228"/>
        <v xml:space="preserve">  0</v>
      </c>
      <c r="AN328" t="str">
        <f t="shared" si="229"/>
        <v xml:space="preserve">["SUBTYPE"] =   0; </v>
      </c>
      <c r="AO328" t="str">
        <f>IF(NOT(ISBLANK(G328)),VLOOKUP(G328,Type!D$2:E$6,2,FALSE),"")</f>
        <v/>
      </c>
      <c r="AP328" t="str">
        <f t="shared" si="230"/>
        <v xml:space="preserve">            </v>
      </c>
      <c r="AQ328" t="str">
        <f t="shared" si="231"/>
        <v xml:space="preserve">["LEGENDARY"] = true; </v>
      </c>
      <c r="AR328" t="str">
        <f t="shared" si="232"/>
        <v/>
      </c>
      <c r="AS328" t="str">
        <f t="shared" si="233"/>
        <v>1000</v>
      </c>
      <c r="AT328" t="str">
        <f t="shared" si="234"/>
        <v xml:space="preserve">["VXP"] = 1000; </v>
      </c>
      <c r="AU328" t="str">
        <f t="shared" si="235"/>
        <v>0</v>
      </c>
      <c r="AV328" t="str">
        <f t="shared" si="236"/>
        <v xml:space="preserve">["LP"] =  0; </v>
      </c>
      <c r="AW328" t="str">
        <f t="shared" si="237"/>
        <v>0</v>
      </c>
      <c r="AX328" t="str">
        <f t="shared" si="238"/>
        <v xml:space="preserve">["REP"] =     0; </v>
      </c>
      <c r="AY328">
        <f>IF(LEN(P328)&gt;0,VLOOKUP(P328,Faction!A$2:B$77,2,FALSE),1)</f>
        <v>1</v>
      </c>
      <c r="AZ328" t="str">
        <f t="shared" si="239"/>
        <v xml:space="preserve">["FACTION"] =  1; </v>
      </c>
      <c r="BA328" t="str">
        <f t="shared" si="240"/>
        <v xml:space="preserve">["TIER"] = 0; </v>
      </c>
      <c r="BB328" t="str">
        <f t="shared" si="241"/>
        <v xml:space="preserve">["MIN_LVL"] = "129"; </v>
      </c>
      <c r="BC328" t="str">
        <f t="shared" si="242"/>
        <v xml:space="preserve">                  </v>
      </c>
      <c r="BD328" t="str">
        <f t="shared" si="243"/>
        <v xml:space="preserve">["NAME"] = { ["EN"] = "Surveyor of Dwarf-lands"; }; </v>
      </c>
      <c r="BE328" t="str">
        <f t="shared" si="244"/>
        <v xml:space="preserve">["LORE"] = { ["EN"] = "This deed is for Legendary Servers."; }; </v>
      </c>
      <c r="BF328" t="str">
        <f t="shared" si="245"/>
        <v xml:space="preserve">["SUMMARY"] = { ["EN"] = "Adventure to Level 130"; }; </v>
      </c>
      <c r="BG328" t="str">
        <f t="shared" si="246"/>
        <v xml:space="preserve">["TITLE"] = { ["EN"] = "Surveyor of Dwarf-lands"; }; </v>
      </c>
      <c r="BH328" t="str">
        <f t="shared" si="247"/>
        <v/>
      </c>
      <c r="BI328" t="str">
        <f t="shared" si="248"/>
        <v/>
      </c>
      <c r="BJ328" t="str">
        <f t="shared" si="250"/>
        <v>};</v>
      </c>
    </row>
    <row r="329" spans="1:62" x14ac:dyDescent="0.25">
      <c r="C329" s="2" t="s">
        <v>2334</v>
      </c>
      <c r="D329" s="2" t="s">
        <v>812</v>
      </c>
      <c r="V329">
        <v>153</v>
      </c>
      <c r="X329" t="str">
        <f t="shared" si="252"/>
        <v>[328] = {["CAT_ID"] = 153; }; -- Not Actively Achievable</v>
      </c>
      <c r="Y329" s="1" t="str">
        <f t="shared" si="251"/>
        <v>[328] = {                                           ["TYPE"] = 14;                       ["SUBTYPE"] =   0;                                   ["VXP"] =    0; ["LP"] =  0; ["REP"] =     0; ["FACTION"] =  1; ["TIER"] = 0;                                        ["NAME"] = { ["EN"] = "Not Actively Achievable"; }; };</v>
      </c>
      <c r="Z329">
        <f t="shared" si="249"/>
        <v>328</v>
      </c>
      <c r="AA329" t="str">
        <f t="shared" si="253"/>
        <v>[328] = {</v>
      </c>
      <c r="AB329" t="str">
        <f t="shared" si="254"/>
        <v xml:space="preserve">                     </v>
      </c>
      <c r="AC329" t="str">
        <f t="shared" si="255"/>
        <v/>
      </c>
      <c r="AD329" t="str">
        <f t="shared" si="256"/>
        <v xml:space="preserve">["CAT_ID"] = 153; </v>
      </c>
      <c r="AE329" t="str">
        <f t="shared" si="257"/>
        <v/>
      </c>
      <c r="AF329" s="1" t="str">
        <f t="shared" si="225"/>
        <v xml:space="preserve">                      </v>
      </c>
      <c r="AG329">
        <f>VLOOKUP(D329,Type!A$2:B$16,2,FALSE)</f>
        <v>14</v>
      </c>
      <c r="AH329" t="str">
        <f t="shared" si="226"/>
        <v xml:space="preserve">["TYPE"] = 14; </v>
      </c>
      <c r="AI329" t="str">
        <f t="shared" si="227"/>
        <v xml:space="preserve">                      </v>
      </c>
      <c r="AJ329" t="str">
        <f>IF(AND(F329="Class",NOT(ISBLANK(E329))),VLOOKUP(E329,Class!A$1:B$12,2,FALSE),"")</f>
        <v/>
      </c>
      <c r="AK329" t="str">
        <f>IF(AND(F329="Vocation",NOT(ISBLANK(E329))),VLOOKUP(E329,Vocation!A$1:B$8,2,FALSE),"")</f>
        <v/>
      </c>
      <c r="AL329" t="str">
        <f>IF(AND(F329="Race",NOT(ISBLANK(E329))),VLOOKUP(E329,Race!A$1:B$9,2,),"")</f>
        <v/>
      </c>
      <c r="AM329" t="str">
        <f t="shared" si="228"/>
        <v xml:space="preserve">  0</v>
      </c>
      <c r="AN329" t="str">
        <f t="shared" si="229"/>
        <v xml:space="preserve">["SUBTYPE"] =   0; </v>
      </c>
      <c r="AO329" t="str">
        <f>IF(NOT(ISBLANK(G329)),VLOOKUP(G329,Type!D$2:E$6,2,FALSE),"")</f>
        <v/>
      </c>
      <c r="AP329" t="str">
        <f t="shared" si="230"/>
        <v xml:space="preserve">            </v>
      </c>
      <c r="AQ329" t="str">
        <f t="shared" si="231"/>
        <v xml:space="preserve">                      </v>
      </c>
      <c r="AR329" t="str">
        <f t="shared" si="232"/>
        <v/>
      </c>
      <c r="AS329" t="str">
        <f t="shared" si="233"/>
        <v>0</v>
      </c>
      <c r="AT329" t="str">
        <f t="shared" si="234"/>
        <v xml:space="preserve">["VXP"] =    0; </v>
      </c>
      <c r="AU329" t="str">
        <f t="shared" si="235"/>
        <v>0</v>
      </c>
      <c r="AV329" t="str">
        <f t="shared" si="236"/>
        <v xml:space="preserve">["LP"] =  0; </v>
      </c>
      <c r="AW329" t="str">
        <f t="shared" si="237"/>
        <v>0</v>
      </c>
      <c r="AX329" t="str">
        <f t="shared" si="238"/>
        <v xml:space="preserve">["REP"] =     0; </v>
      </c>
      <c r="AY329">
        <f>IF(LEN(P329)&gt;0,VLOOKUP(P329,Faction!A$2:B$77,2,FALSE),1)</f>
        <v>1</v>
      </c>
      <c r="AZ329" t="str">
        <f t="shared" si="239"/>
        <v xml:space="preserve">["FACTION"] =  1; </v>
      </c>
      <c r="BA329" t="str">
        <f t="shared" si="240"/>
        <v xml:space="preserve">["TIER"] = 0; </v>
      </c>
      <c r="BB329" t="str">
        <f t="shared" si="241"/>
        <v xml:space="preserve">                     </v>
      </c>
      <c r="BC329" t="str">
        <f t="shared" si="242"/>
        <v xml:space="preserve">                  </v>
      </c>
      <c r="BD329" t="str">
        <f t="shared" si="243"/>
        <v xml:space="preserve">["NAME"] = { ["EN"] = "Not Actively Achievable"; }; </v>
      </c>
      <c r="BE329" t="str">
        <f t="shared" si="244"/>
        <v/>
      </c>
      <c r="BF329" t="str">
        <f t="shared" si="245"/>
        <v/>
      </c>
      <c r="BG329" t="str">
        <f t="shared" si="246"/>
        <v/>
      </c>
      <c r="BH329" t="str">
        <f t="shared" si="247"/>
        <v/>
      </c>
      <c r="BI329" t="str">
        <f t="shared" si="248"/>
        <v/>
      </c>
      <c r="BJ329" t="str">
        <f t="shared" si="250"/>
        <v>};</v>
      </c>
    </row>
    <row r="330" spans="1:62" x14ac:dyDescent="0.25">
      <c r="C330" s="2" t="s">
        <v>815</v>
      </c>
      <c r="D330" s="2" t="s">
        <v>812</v>
      </c>
      <c r="S330">
        <v>0</v>
      </c>
      <c r="U330">
        <v>20</v>
      </c>
      <c r="V330">
        <v>130</v>
      </c>
      <c r="X330" t="str">
        <f t="shared" ref="X330:X335" si="258">CONCATENATE(AA330,AC330,AD330,BJ330," -- ",C330,AE330)</f>
        <v>[329] = {["CAT_ID"] = 130; }; -- Avoiding Defeat</v>
      </c>
      <c r="Y330" s="1" t="str">
        <f t="shared" ref="Y330:Y335" si="259">CONCATENATE(AA330,AB330,AF330,AH330,AI330,AN330,AP330,AQ330,AR330,AT330,AV330,AX330,AZ330,BA330,BB330,BC330,BD330,BE330,BF330,BG330,BH330,BI330,BJ330)</f>
        <v>[329] = {                                           ["TYPE"] = 14;                       ["SUBTYPE"] =   0;                                   ["VXP"] =    0; ["LP"] =  0; ["REP"] =     0; ["FACTION"] =  1; ["TIER"] = 0;                      ["MAX_LVL"] = 20; ["NAME"] = { ["EN"] = "Avoiding Defeat"; }; };</v>
      </c>
      <c r="Z330">
        <f t="shared" si="143"/>
        <v>329</v>
      </c>
      <c r="AA330" t="str">
        <f t="shared" ref="AA330:AA335" si="260">CONCATENATE(REPT(" ",3-LEN(Z330)),"[",Z330,"] = {")</f>
        <v>[329] = {</v>
      </c>
      <c r="AB330" t="str">
        <f t="shared" ref="AB330:AB335" si="261">IF(LEN(A330)&gt;0,CONCATENATE("[""ID""] = ",A330,"; "),"                     ")</f>
        <v xml:space="preserve">                     </v>
      </c>
      <c r="AC330" t="str">
        <f t="shared" ref="AC330:AC335" si="262">IF(LEN(A330)&gt;0,CONCATENATE("[""ID""] = ",A330,"; "),"")</f>
        <v/>
      </c>
      <c r="AD330" t="str">
        <f t="shared" ref="AD330:AD335" si="263">IF(LEN(V330)&gt;0,CONCATENATE("[""CAT_ID""] = ",V330,"; "),"")</f>
        <v xml:space="preserve">["CAT_ID"] = 130; </v>
      </c>
      <c r="AE330" t="str">
        <f t="shared" ref="AE330:AE335" si="264">IF(LEN(E330)&gt;0,CONCATENATE(" (",E330,")"),IF(LEN(J330)&gt;0,CONCATENATE(" (",J330,")"),""))</f>
        <v/>
      </c>
      <c r="AF330" s="1" t="str">
        <f t="shared" si="225"/>
        <v xml:space="preserve">                      </v>
      </c>
      <c r="AG330">
        <f>VLOOKUP(D330,Type!A$2:B$16,2,FALSE)</f>
        <v>14</v>
      </c>
      <c r="AH330" t="str">
        <f t="shared" si="226"/>
        <v xml:space="preserve">["TYPE"] = 14; </v>
      </c>
      <c r="AI330" t="str">
        <f t="shared" si="227"/>
        <v xml:space="preserve">                      </v>
      </c>
      <c r="AJ330" t="str">
        <f>IF(AND(F330="Class",NOT(ISBLANK(E330))),VLOOKUP(E330,Class!A$1:B$12,2,FALSE),"")</f>
        <v/>
      </c>
      <c r="AK330" t="str">
        <f>IF(AND(F330="Vocation",NOT(ISBLANK(E330))),VLOOKUP(E330,Vocation!A$1:B$8,2,FALSE),"")</f>
        <v/>
      </c>
      <c r="AL330" t="str">
        <f>IF(AND(F330="Race",NOT(ISBLANK(E330))),VLOOKUP(E330,Race!A$1:B$9,2,),"")</f>
        <v/>
      </c>
      <c r="AM330" t="str">
        <f t="shared" si="228"/>
        <v xml:space="preserve">  0</v>
      </c>
      <c r="AN330" t="str">
        <f t="shared" si="229"/>
        <v xml:space="preserve">["SUBTYPE"] =   0; </v>
      </c>
      <c r="AO330" t="str">
        <f>IF(NOT(ISBLANK(G330)),VLOOKUP(G330,Type!D$2:E$6,2,FALSE),"")</f>
        <v/>
      </c>
      <c r="AP330" t="str">
        <f t="shared" si="230"/>
        <v xml:space="preserve">            </v>
      </c>
      <c r="AQ330" t="str">
        <f t="shared" si="231"/>
        <v xml:space="preserve">                      </v>
      </c>
      <c r="AR330" t="str">
        <f t="shared" si="232"/>
        <v/>
      </c>
      <c r="AS330" t="str">
        <f t="shared" si="233"/>
        <v>0</v>
      </c>
      <c r="AT330" t="str">
        <f t="shared" si="234"/>
        <v xml:space="preserve">["VXP"] =    0; </v>
      </c>
      <c r="AU330" t="str">
        <f t="shared" si="235"/>
        <v>0</v>
      </c>
      <c r="AV330" t="str">
        <f t="shared" si="236"/>
        <v xml:space="preserve">["LP"] =  0; </v>
      </c>
      <c r="AW330" t="str">
        <f t="shared" si="237"/>
        <v>0</v>
      </c>
      <c r="AX330" t="str">
        <f t="shared" si="238"/>
        <v xml:space="preserve">["REP"] =     0; </v>
      </c>
      <c r="AY330">
        <f>IF(LEN(P330)&gt;0,VLOOKUP(P330,Faction!A$2:B$77,2,FALSE),1)</f>
        <v>1</v>
      </c>
      <c r="AZ330" t="str">
        <f t="shared" si="239"/>
        <v xml:space="preserve">["FACTION"] =  1; </v>
      </c>
      <c r="BA330" t="str">
        <f t="shared" si="240"/>
        <v xml:space="preserve">["TIER"] = 0; </v>
      </c>
      <c r="BB330" t="str">
        <f t="shared" si="241"/>
        <v xml:space="preserve">                     </v>
      </c>
      <c r="BC330" t="str">
        <f t="shared" si="242"/>
        <v xml:space="preserve">["MAX_LVL"] = 20; </v>
      </c>
      <c r="BD330" t="str">
        <f t="shared" si="243"/>
        <v xml:space="preserve">["NAME"] = { ["EN"] = "Avoiding Defeat"; }; </v>
      </c>
      <c r="BE330" t="str">
        <f t="shared" si="244"/>
        <v/>
      </c>
      <c r="BF330" t="str">
        <f t="shared" si="245"/>
        <v/>
      </c>
      <c r="BG330" t="str">
        <f t="shared" si="246"/>
        <v/>
      </c>
      <c r="BH330" t="str">
        <f t="shared" si="247"/>
        <v/>
      </c>
      <c r="BI330" t="str">
        <f t="shared" si="248"/>
        <v/>
      </c>
      <c r="BJ330" t="str">
        <f t="shared" si="250"/>
        <v>};</v>
      </c>
    </row>
    <row r="331" spans="1:62" x14ac:dyDescent="0.25">
      <c r="A331">
        <v>1879071650</v>
      </c>
      <c r="B331">
        <v>68</v>
      </c>
      <c r="C331" t="s">
        <v>712</v>
      </c>
      <c r="D331" t="s">
        <v>30</v>
      </c>
      <c r="G331" t="s">
        <v>2324</v>
      </c>
      <c r="M331" t="s">
        <v>722</v>
      </c>
      <c r="Q331" t="s">
        <v>717</v>
      </c>
      <c r="R331" t="s">
        <v>2138</v>
      </c>
      <c r="S331">
        <v>0</v>
      </c>
      <c r="U331">
        <v>20</v>
      </c>
      <c r="X331" t="str">
        <f t="shared" si="258"/>
        <v>[330] = {["ID"] = 1879071650; }; -- The Undying</v>
      </c>
      <c r="Y331" s="1" t="str">
        <f t="shared" si="259"/>
        <v>[330] = {["ID"] = 1879071650; ["SAVE_INDEX"] =  68; ["TYPE"] =  7;                       ["SUBTYPE"] =   0; ["NA"] = 3;                       ["VXP"] =    0; ["LP"] =  0; ["REP"] =     0; ["FACTION"] =  1; ["TIER"] = 0;                      ["MAX_LVL"] = 20; ["NAME"] = { ["EN"] = "The Undying"; }; ["LORE"] = { ["EN"] = "Achieve 20th level without falling in battle! Be warned - this is your final step along the path of the Survivor."; }; ["SUMMARY"] = { ["EN"] = "Achieve 20th level without falling in battle!"; }; ["TITLE"] = { ["EN"] = "the Undying"; }; };</v>
      </c>
      <c r="Z331">
        <f t="shared" si="143"/>
        <v>330</v>
      </c>
      <c r="AA331" t="str">
        <f t="shared" si="260"/>
        <v>[330] = {</v>
      </c>
      <c r="AB331" t="str">
        <f t="shared" si="261"/>
        <v xml:space="preserve">["ID"] = 1879071650; </v>
      </c>
      <c r="AC331" t="str">
        <f t="shared" si="262"/>
        <v xml:space="preserve">["ID"] = 1879071650; </v>
      </c>
      <c r="AD331" t="str">
        <f t="shared" si="263"/>
        <v/>
      </c>
      <c r="AE331" t="str">
        <f t="shared" si="264"/>
        <v/>
      </c>
      <c r="AF331" s="1" t="str">
        <f t="shared" si="225"/>
        <v xml:space="preserve">["SAVE_INDEX"] =  68; </v>
      </c>
      <c r="AG331">
        <f>VLOOKUP(D331,Type!A$2:B$16,2,FALSE)</f>
        <v>7</v>
      </c>
      <c r="AH331" t="str">
        <f t="shared" si="226"/>
        <v xml:space="preserve">["TYPE"] =  7; </v>
      </c>
      <c r="AI331" t="str">
        <f t="shared" si="227"/>
        <v xml:space="preserve">                      </v>
      </c>
      <c r="AJ331" t="str">
        <f>IF(AND(F331="Class",NOT(ISBLANK(E331))),VLOOKUP(E331,Class!A$1:B$12,2,FALSE),"")</f>
        <v/>
      </c>
      <c r="AK331" t="str">
        <f>IF(AND(F331="Vocation",NOT(ISBLANK(E331))),VLOOKUP(E331,Vocation!A$1:B$8,2,FALSE),"")</f>
        <v/>
      </c>
      <c r="AL331" t="str">
        <f>IF(AND(F331="Race",NOT(ISBLANK(E331))),VLOOKUP(E331,Race!A$1:B$9,2,),"")</f>
        <v/>
      </c>
      <c r="AM331" t="str">
        <f t="shared" si="228"/>
        <v xml:space="preserve">  0</v>
      </c>
      <c r="AN331" t="str">
        <f t="shared" si="229"/>
        <v xml:space="preserve">["SUBTYPE"] =   0; </v>
      </c>
      <c r="AO331">
        <f>IF(NOT(ISBLANK(G331)),VLOOKUP(G331,Type!D$2:E$6,2,FALSE),"")</f>
        <v>3</v>
      </c>
      <c r="AP331" t="str">
        <f t="shared" si="230"/>
        <v xml:space="preserve">["NA"] = 3; </v>
      </c>
      <c r="AQ331" t="str">
        <f t="shared" si="231"/>
        <v xml:space="preserve">                      </v>
      </c>
      <c r="AR331" t="str">
        <f t="shared" si="232"/>
        <v/>
      </c>
      <c r="AS331" t="str">
        <f t="shared" si="233"/>
        <v>0</v>
      </c>
      <c r="AT331" t="str">
        <f t="shared" si="234"/>
        <v xml:space="preserve">["VXP"] =    0; </v>
      </c>
      <c r="AU331" t="str">
        <f t="shared" si="235"/>
        <v>0</v>
      </c>
      <c r="AV331" t="str">
        <f t="shared" si="236"/>
        <v xml:space="preserve">["LP"] =  0; </v>
      </c>
      <c r="AW331" t="str">
        <f t="shared" si="237"/>
        <v>0</v>
      </c>
      <c r="AX331" t="str">
        <f t="shared" si="238"/>
        <v xml:space="preserve">["REP"] =     0; </v>
      </c>
      <c r="AY331">
        <f>IF(LEN(P331)&gt;0,VLOOKUP(P331,Faction!A$2:B$77,2,FALSE),1)</f>
        <v>1</v>
      </c>
      <c r="AZ331" t="str">
        <f t="shared" si="239"/>
        <v xml:space="preserve">["FACTION"] =  1; </v>
      </c>
      <c r="BA331" t="str">
        <f t="shared" si="240"/>
        <v xml:space="preserve">["TIER"] = 0; </v>
      </c>
      <c r="BB331" t="str">
        <f t="shared" si="241"/>
        <v xml:space="preserve">                     </v>
      </c>
      <c r="BC331" t="str">
        <f t="shared" si="242"/>
        <v xml:space="preserve">["MAX_LVL"] = 20; </v>
      </c>
      <c r="BD331" t="str">
        <f t="shared" si="243"/>
        <v xml:space="preserve">["NAME"] = { ["EN"] = "The Undying"; }; </v>
      </c>
      <c r="BE331" t="str">
        <f t="shared" si="244"/>
        <v xml:space="preserve">["LORE"] = { ["EN"] = "Achieve 20th level without falling in battle! Be warned - this is your final step along the path of the Survivor."; }; </v>
      </c>
      <c r="BF331" t="str">
        <f t="shared" si="245"/>
        <v xml:space="preserve">["SUMMARY"] = { ["EN"] = "Achieve 20th level without falling in battle!"; }; </v>
      </c>
      <c r="BG331" t="str">
        <f t="shared" si="246"/>
        <v xml:space="preserve">["TITLE"] = { ["EN"] = "the Undying"; }; </v>
      </c>
      <c r="BH331" t="str">
        <f t="shared" si="247"/>
        <v/>
      </c>
      <c r="BI331" t="str">
        <f t="shared" si="248"/>
        <v/>
      </c>
      <c r="BJ331" t="str">
        <f t="shared" si="250"/>
        <v>};</v>
      </c>
    </row>
    <row r="332" spans="1:62" x14ac:dyDescent="0.25">
      <c r="A332">
        <v>1879071649</v>
      </c>
      <c r="B332">
        <v>69</v>
      </c>
      <c r="C332" t="s">
        <v>711</v>
      </c>
      <c r="D332" t="s">
        <v>30</v>
      </c>
      <c r="G332" t="s">
        <v>2324</v>
      </c>
      <c r="M332" t="s">
        <v>721</v>
      </c>
      <c r="Q332" t="s">
        <v>716</v>
      </c>
      <c r="R332" t="s">
        <v>716</v>
      </c>
      <c r="S332">
        <v>1</v>
      </c>
      <c r="U332">
        <v>20</v>
      </c>
      <c r="X332" t="str">
        <f t="shared" si="258"/>
        <v>[331] = {["ID"] = 1879071649; }; -- The Unscathed</v>
      </c>
      <c r="Y332" s="1" t="str">
        <f t="shared" si="259"/>
        <v>[331] = {["ID"] = 1879071649; ["SAVE_INDEX"] =  69; ["TYPE"] =  7;                       ["SUBTYPE"] =   0; ["NA"] = 3;                       ["VXP"] =    0; ["LP"] =  0; ["REP"] =     0; ["FACTION"] =  1; ["TIER"] = 1;                      ["MAX_LVL"] = 20; ["NAME"] = { ["EN"] = "The Unscathed"; }; ["LORE"] = { ["EN"] = "Achieve 17th level without falling in battle!"; }; ["SUMMARY"] = { ["EN"] = "Achieve 17th level without falling in battle!"; }; ["TITLE"] = { ["EN"] = "the Unscathed"; }; };</v>
      </c>
      <c r="Z332">
        <f t="shared" si="143"/>
        <v>331</v>
      </c>
      <c r="AA332" t="str">
        <f t="shared" si="260"/>
        <v>[331] = {</v>
      </c>
      <c r="AB332" t="str">
        <f t="shared" si="261"/>
        <v xml:space="preserve">["ID"] = 1879071649; </v>
      </c>
      <c r="AC332" t="str">
        <f t="shared" si="262"/>
        <v xml:space="preserve">["ID"] = 1879071649; </v>
      </c>
      <c r="AD332" t="str">
        <f t="shared" si="263"/>
        <v/>
      </c>
      <c r="AE332" t="str">
        <f t="shared" si="264"/>
        <v/>
      </c>
      <c r="AF332" s="1" t="str">
        <f t="shared" ref="AF332:AF395" si="265">IF(LEN(B332)&gt;0,CONCATENATE("[""SAVE_INDEX""] = ",REPT(" ",3-LEN(B332)),B332,"; "),"                      ")</f>
        <v xml:space="preserve">["SAVE_INDEX"] =  69; </v>
      </c>
      <c r="AG332">
        <f>VLOOKUP(D332,Type!A$2:B$16,2,FALSE)</f>
        <v>7</v>
      </c>
      <c r="AH332" t="str">
        <f t="shared" ref="AH332:AH395" si="266">CONCATENATE("[""TYPE""] = ",REPT(" ",2-LEN(AG332)),AG332,"; ")</f>
        <v xml:space="preserve">["TYPE"] =  7; </v>
      </c>
      <c r="AI332" t="str">
        <f t="shared" ref="AI332:AI395" si="267">IF(LEN(F332)&gt;0,CONCATENATE("[""CRV""] = ","""",F332,"""; ",REPT(" ",8-LEN(F332))),REPT(" ",22))</f>
        <v xml:space="preserve">                      </v>
      </c>
      <c r="AJ332" t="str">
        <f>IF(AND(F332="Class",NOT(ISBLANK(E332))),VLOOKUP(E332,Class!A$1:B$12,2,FALSE),"")</f>
        <v/>
      </c>
      <c r="AK332" t="str">
        <f>IF(AND(F332="Vocation",NOT(ISBLANK(E332))),VLOOKUP(E332,Vocation!A$1:B$8,2,FALSE),"")</f>
        <v/>
      </c>
      <c r="AL332" t="str">
        <f>IF(AND(F332="Race",NOT(ISBLANK(E332))),VLOOKUP(E332,Race!A$1:B$9,2,),"")</f>
        <v/>
      </c>
      <c r="AM332" t="str">
        <f t="shared" ref="AM332:AM395" si="268">IF(
  LEN(AJ332)=0,
  IF(
    LEN(AK332)=0,
    IF(
      LEN(AL332)=0,
      "  0",
      CONCATENATE(REPT(" ",3-LEN(AL332)),AL332)
    ),
    CONCATENATE(REPT(" ",3-LEN(AK332)),AK332)
  ),
  CONCATENATE(REPT(" ",3-LEN(AJ332)),AJ332)
)</f>
        <v xml:space="preserve">  0</v>
      </c>
      <c r="AN332" t="str">
        <f t="shared" ref="AN332:AN395" si="269">CONCATENATE("[""SUBTYPE""] = ",AM332,"; ")</f>
        <v xml:space="preserve">["SUBTYPE"] =   0; </v>
      </c>
      <c r="AO332">
        <f>IF(NOT(ISBLANK(G332)),VLOOKUP(G332,Type!D$2:E$6,2,FALSE),"")</f>
        <v>3</v>
      </c>
      <c r="AP332" t="str">
        <f t="shared" ref="AP332:AP395" si="270">IF(NOT(ISBLANK(G332)),CONCATENATE("[""NA""] = ",AO332,"; "),"            ")</f>
        <v xml:space="preserve">["NA"] = 3; </v>
      </c>
      <c r="AQ332" t="str">
        <f t="shared" ref="AQ332:AQ395" si="271">IF(NOT(ISBLANK(I332)),"[""LEGENDARY""] = true; ","                      ")</f>
        <v xml:space="preserve">                      </v>
      </c>
      <c r="AR332" t="str">
        <f t="shared" ref="AR332:AR395" si="272">IF(LEN(J332)&gt;0,CONCATENATE("[""MOUNT""] = """,J332,"""; "),"")</f>
        <v/>
      </c>
      <c r="AS332" t="str">
        <f t="shared" ref="AS332:AS395" si="273">TEXT(L332,0)</f>
        <v>0</v>
      </c>
      <c r="AT332" t="str">
        <f t="shared" ref="AT332:AT395" si="274">CONCATENATE("[""VXP""] = ",REPT(" ",4-LEN(AS332)),TEXT(AS332,"0"),"; ")</f>
        <v xml:space="preserve">["VXP"] =    0; </v>
      </c>
      <c r="AU332" t="str">
        <f t="shared" ref="AU332:AU395" si="275">TEXT(N332,0)</f>
        <v>0</v>
      </c>
      <c r="AV332" t="str">
        <f t="shared" ref="AV332:AV395" si="276">CONCATENATE("[""LP""] = ",REPT(" ",2-LEN(AU332)),TEXT(AU332,"0"),"; ")</f>
        <v xml:space="preserve">["LP"] =  0; </v>
      </c>
      <c r="AW332" t="str">
        <f t="shared" ref="AW332:AW395" si="277">TEXT(O332,0)</f>
        <v>0</v>
      </c>
      <c r="AX332" t="str">
        <f t="shared" ref="AX332:AX395" si="278">CONCATENATE("[""REP""] = ",REPT(" ",5-LEN(AW332)),TEXT(AW332,"0"),"; ")</f>
        <v xml:space="preserve">["REP"] =     0; </v>
      </c>
      <c r="AY332">
        <f>IF(LEN(P332)&gt;0,VLOOKUP(P332,Faction!A$2:B$77,2,FALSE),1)</f>
        <v>1</v>
      </c>
      <c r="AZ332" t="str">
        <f t="shared" ref="AZ332:AZ395" si="279">CONCATENATE("[""FACTION""] = ",REPT(" ",2-LEN(AY332)),TEXT(AY332,"0"),"; ")</f>
        <v xml:space="preserve">["FACTION"] =  1; </v>
      </c>
      <c r="BA332" t="str">
        <f t="shared" ref="BA332:BA395" si="280">CONCATENATE("[""TIER""] = ",TEXT(S332,"0"),"; ")</f>
        <v xml:space="preserve">["TIER"] = 1; </v>
      </c>
      <c r="BB332" t="str">
        <f t="shared" ref="BB332:BB395" si="281">IF(LEN(T332)&gt;0,CONCATENATE("[""MIN_LVL""] = ",REPT(" ",3-LEN(T332)),"""",T332,"""; "),"                     ")</f>
        <v xml:space="preserve">                     </v>
      </c>
      <c r="BC332" t="str">
        <f t="shared" ref="BC332:BC395" si="282">IF(LEN(U332)&gt;0,CONCATENATE("[""MAX_LVL""] = ",REPT(" ",2-LEN(U332)),U332,"; "),"                  ")</f>
        <v xml:space="preserve">["MAX_LVL"] = 20; </v>
      </c>
      <c r="BD332" t="str">
        <f t="shared" ref="BD332:BD395" si="283">CONCATENATE("[""NAME""] = { [""EN""] = """,C332,"""; }; ")</f>
        <v xml:space="preserve">["NAME"] = { ["EN"] = "The Unscathed"; }; </v>
      </c>
      <c r="BE332" t="str">
        <f t="shared" ref="BE332:BE395" si="284">IF(LEN(R332)&gt;0,CONCATENATE("[""LORE""] = { [""EN""] = """,R332,"""; }; "),"")</f>
        <v xml:space="preserve">["LORE"] = { ["EN"] = "Achieve 17th level without falling in battle!"; }; </v>
      </c>
      <c r="BF332" t="str">
        <f t="shared" ref="BF332:BF395" si="285">IF(LEN(Q332)&gt;0,CONCATENATE("[""SUMMARY""] = { [""EN""] = """,Q332,"""; }; "),"")</f>
        <v xml:space="preserve">["SUMMARY"] = { ["EN"] = "Achieve 17th level without falling in battle!"; }; </v>
      </c>
      <c r="BG332" t="str">
        <f t="shared" ref="BG332:BG395" si="286">IF(LEN(M332)&gt;0,CONCATENATE("[""TITLE""] = { [""EN""] = """,M332,"""; }; "),"")</f>
        <v xml:space="preserve">["TITLE"] = { ["EN"] = "the Unscathed"; }; </v>
      </c>
      <c r="BH332" t="str">
        <f t="shared" ref="BH332:BH395" si="287">IF(LEN(H332)&gt;0,CONCATENATE("[""NOTE""] = { [""EN""] = """,H332,"""; }; "),"")</f>
        <v/>
      </c>
      <c r="BI332" t="str">
        <f t="shared" ref="BI332:BI395" si="288">IF(LEN(K332)&gt;0,CONCATENATE("[""PAIRED""] = { ",K332, " }; "),"")</f>
        <v/>
      </c>
      <c r="BJ332" t="str">
        <f t="shared" si="250"/>
        <v>};</v>
      </c>
    </row>
    <row r="333" spans="1:62" x14ac:dyDescent="0.25">
      <c r="A333">
        <v>1879071648</v>
      </c>
      <c r="B333">
        <v>70</v>
      </c>
      <c r="C333" t="s">
        <v>710</v>
      </c>
      <c r="D333" t="s">
        <v>30</v>
      </c>
      <c r="G333" t="s">
        <v>2324</v>
      </c>
      <c r="M333" t="s">
        <v>720</v>
      </c>
      <c r="Q333" t="s">
        <v>715</v>
      </c>
      <c r="R333" t="s">
        <v>715</v>
      </c>
      <c r="S333">
        <v>2</v>
      </c>
      <c r="U333">
        <v>20</v>
      </c>
      <c r="X333" t="str">
        <f t="shared" si="258"/>
        <v>[332] = {["ID"] = 1879071648; }; -- The Indomitable</v>
      </c>
      <c r="Y333" s="1" t="str">
        <f t="shared" si="259"/>
        <v>[332] = {["ID"] = 1879071648; ["SAVE_INDEX"] =  70; ["TYPE"] =  7;                       ["SUBTYPE"] =   0; ["NA"] = 3;                       ["VXP"] =    0; ["LP"] =  0; ["REP"] =     0; ["FACTION"] =  1; ["TIER"] = 2;                      ["MAX_LVL"] = 20; ["NAME"] = { ["EN"] = "The Indomitable"; }; ["LORE"] = { ["EN"] = "Achieve 14th level without falling in battle!"; }; ["SUMMARY"] = { ["EN"] = "Achieve 14th level without falling in battle!"; }; ["TITLE"] = { ["EN"] = "the Indomitable"; }; };</v>
      </c>
      <c r="Z333">
        <f t="shared" si="143"/>
        <v>332</v>
      </c>
      <c r="AA333" t="str">
        <f t="shared" si="260"/>
        <v>[332] = {</v>
      </c>
      <c r="AB333" t="str">
        <f t="shared" si="261"/>
        <v xml:space="preserve">["ID"] = 1879071648; </v>
      </c>
      <c r="AC333" t="str">
        <f t="shared" si="262"/>
        <v xml:space="preserve">["ID"] = 1879071648; </v>
      </c>
      <c r="AD333" t="str">
        <f t="shared" si="263"/>
        <v/>
      </c>
      <c r="AE333" t="str">
        <f t="shared" si="264"/>
        <v/>
      </c>
      <c r="AF333" s="1" t="str">
        <f t="shared" si="265"/>
        <v xml:space="preserve">["SAVE_INDEX"] =  70; </v>
      </c>
      <c r="AG333">
        <f>VLOOKUP(D333,Type!A$2:B$16,2,FALSE)</f>
        <v>7</v>
      </c>
      <c r="AH333" t="str">
        <f t="shared" si="266"/>
        <v xml:space="preserve">["TYPE"] =  7; </v>
      </c>
      <c r="AI333" t="str">
        <f t="shared" si="267"/>
        <v xml:space="preserve">                      </v>
      </c>
      <c r="AJ333" t="str">
        <f>IF(AND(F333="Class",NOT(ISBLANK(E333))),VLOOKUP(E333,Class!A$1:B$12,2,FALSE),"")</f>
        <v/>
      </c>
      <c r="AK333" t="str">
        <f>IF(AND(F333="Vocation",NOT(ISBLANK(E333))),VLOOKUP(E333,Vocation!A$1:B$8,2,FALSE),"")</f>
        <v/>
      </c>
      <c r="AL333" t="str">
        <f>IF(AND(F333="Race",NOT(ISBLANK(E333))),VLOOKUP(E333,Race!A$1:B$9,2,),"")</f>
        <v/>
      </c>
      <c r="AM333" t="str">
        <f t="shared" si="268"/>
        <v xml:space="preserve">  0</v>
      </c>
      <c r="AN333" t="str">
        <f t="shared" si="269"/>
        <v xml:space="preserve">["SUBTYPE"] =   0; </v>
      </c>
      <c r="AO333">
        <f>IF(NOT(ISBLANK(G333)),VLOOKUP(G333,Type!D$2:E$6,2,FALSE),"")</f>
        <v>3</v>
      </c>
      <c r="AP333" t="str">
        <f t="shared" si="270"/>
        <v xml:space="preserve">["NA"] = 3; </v>
      </c>
      <c r="AQ333" t="str">
        <f t="shared" si="271"/>
        <v xml:space="preserve">                      </v>
      </c>
      <c r="AR333" t="str">
        <f t="shared" si="272"/>
        <v/>
      </c>
      <c r="AS333" t="str">
        <f t="shared" si="273"/>
        <v>0</v>
      </c>
      <c r="AT333" t="str">
        <f t="shared" si="274"/>
        <v xml:space="preserve">["VXP"] =    0; </v>
      </c>
      <c r="AU333" t="str">
        <f t="shared" si="275"/>
        <v>0</v>
      </c>
      <c r="AV333" t="str">
        <f t="shared" si="276"/>
        <v xml:space="preserve">["LP"] =  0; </v>
      </c>
      <c r="AW333" t="str">
        <f t="shared" si="277"/>
        <v>0</v>
      </c>
      <c r="AX333" t="str">
        <f t="shared" si="278"/>
        <v xml:space="preserve">["REP"] =     0; </v>
      </c>
      <c r="AY333">
        <f>IF(LEN(P333)&gt;0,VLOOKUP(P333,Faction!A$2:B$77,2,FALSE),1)</f>
        <v>1</v>
      </c>
      <c r="AZ333" t="str">
        <f t="shared" si="279"/>
        <v xml:space="preserve">["FACTION"] =  1; </v>
      </c>
      <c r="BA333" t="str">
        <f t="shared" si="280"/>
        <v xml:space="preserve">["TIER"] = 2; </v>
      </c>
      <c r="BB333" t="str">
        <f t="shared" si="281"/>
        <v xml:space="preserve">                     </v>
      </c>
      <c r="BC333" t="str">
        <f t="shared" si="282"/>
        <v xml:space="preserve">["MAX_LVL"] = 20; </v>
      </c>
      <c r="BD333" t="str">
        <f t="shared" si="283"/>
        <v xml:space="preserve">["NAME"] = { ["EN"] = "The Indomitable"; }; </v>
      </c>
      <c r="BE333" t="str">
        <f t="shared" si="284"/>
        <v xml:space="preserve">["LORE"] = { ["EN"] = "Achieve 14th level without falling in battle!"; }; </v>
      </c>
      <c r="BF333" t="str">
        <f t="shared" si="285"/>
        <v xml:space="preserve">["SUMMARY"] = { ["EN"] = "Achieve 14th level without falling in battle!"; }; </v>
      </c>
      <c r="BG333" t="str">
        <f t="shared" si="286"/>
        <v xml:space="preserve">["TITLE"] = { ["EN"] = "the Indomitable"; }; </v>
      </c>
      <c r="BH333" t="str">
        <f t="shared" si="287"/>
        <v/>
      </c>
      <c r="BI333" t="str">
        <f t="shared" si="288"/>
        <v/>
      </c>
      <c r="BJ333" t="str">
        <f t="shared" si="250"/>
        <v>};</v>
      </c>
    </row>
    <row r="334" spans="1:62" x14ac:dyDescent="0.25">
      <c r="A334">
        <v>1879071647</v>
      </c>
      <c r="B334">
        <v>71</v>
      </c>
      <c r="C334" t="s">
        <v>709</v>
      </c>
      <c r="D334" t="s">
        <v>30</v>
      </c>
      <c r="G334" t="s">
        <v>2324</v>
      </c>
      <c r="M334" t="s">
        <v>719</v>
      </c>
      <c r="Q334" t="s">
        <v>714</v>
      </c>
      <c r="R334" t="s">
        <v>714</v>
      </c>
      <c r="S334">
        <v>3</v>
      </c>
      <c r="U334">
        <v>20</v>
      </c>
      <c r="X334" t="str">
        <f t="shared" si="258"/>
        <v>[333] = {["ID"] = 1879071647; }; -- The Undefeated</v>
      </c>
      <c r="Y334" s="1" t="str">
        <f t="shared" si="259"/>
        <v>[333] = {["ID"] = 1879071647; ["SAVE_INDEX"] =  71; ["TYPE"] =  7;                       ["SUBTYPE"] =   0; ["NA"] = 3;                       ["VXP"] =    0; ["LP"] =  0; ["REP"] =     0; ["FACTION"] =  1; ["TIER"] = 3;                      ["MAX_LVL"] = 20; ["NAME"] = { ["EN"] = "The Undefeated"; }; ["LORE"] = { ["EN"] = "Achieve 10th level without falling in battle!"; }; ["SUMMARY"] = { ["EN"] = "Achieve 10th level without falling in battle!"; }; ["TITLE"] = { ["EN"] = "the Undefeated"; }; };</v>
      </c>
      <c r="Z334">
        <f t="shared" si="143"/>
        <v>333</v>
      </c>
      <c r="AA334" t="str">
        <f t="shared" si="260"/>
        <v>[333] = {</v>
      </c>
      <c r="AB334" t="str">
        <f t="shared" si="261"/>
        <v xml:space="preserve">["ID"] = 1879071647; </v>
      </c>
      <c r="AC334" t="str">
        <f t="shared" si="262"/>
        <v xml:space="preserve">["ID"] = 1879071647; </v>
      </c>
      <c r="AD334" t="str">
        <f t="shared" si="263"/>
        <v/>
      </c>
      <c r="AE334" t="str">
        <f t="shared" si="264"/>
        <v/>
      </c>
      <c r="AF334" s="1" t="str">
        <f t="shared" si="265"/>
        <v xml:space="preserve">["SAVE_INDEX"] =  71; </v>
      </c>
      <c r="AG334">
        <f>VLOOKUP(D334,Type!A$2:B$16,2,FALSE)</f>
        <v>7</v>
      </c>
      <c r="AH334" t="str">
        <f t="shared" si="266"/>
        <v xml:space="preserve">["TYPE"] =  7; </v>
      </c>
      <c r="AI334" t="str">
        <f t="shared" si="267"/>
        <v xml:space="preserve">                      </v>
      </c>
      <c r="AJ334" t="str">
        <f>IF(AND(F334="Class",NOT(ISBLANK(E334))),VLOOKUP(E334,Class!A$1:B$12,2,FALSE),"")</f>
        <v/>
      </c>
      <c r="AK334" t="str">
        <f>IF(AND(F334="Vocation",NOT(ISBLANK(E334))),VLOOKUP(E334,Vocation!A$1:B$8,2,FALSE),"")</f>
        <v/>
      </c>
      <c r="AL334" t="str">
        <f>IF(AND(F334="Race",NOT(ISBLANK(E334))),VLOOKUP(E334,Race!A$1:B$9,2,),"")</f>
        <v/>
      </c>
      <c r="AM334" t="str">
        <f t="shared" si="268"/>
        <v xml:space="preserve">  0</v>
      </c>
      <c r="AN334" t="str">
        <f t="shared" si="269"/>
        <v xml:space="preserve">["SUBTYPE"] =   0; </v>
      </c>
      <c r="AO334">
        <f>IF(NOT(ISBLANK(G334)),VLOOKUP(G334,Type!D$2:E$6,2,FALSE),"")</f>
        <v>3</v>
      </c>
      <c r="AP334" t="str">
        <f t="shared" si="270"/>
        <v xml:space="preserve">["NA"] = 3; </v>
      </c>
      <c r="AQ334" t="str">
        <f t="shared" si="271"/>
        <v xml:space="preserve">                      </v>
      </c>
      <c r="AR334" t="str">
        <f t="shared" si="272"/>
        <v/>
      </c>
      <c r="AS334" t="str">
        <f t="shared" si="273"/>
        <v>0</v>
      </c>
      <c r="AT334" t="str">
        <f t="shared" si="274"/>
        <v xml:space="preserve">["VXP"] =    0; </v>
      </c>
      <c r="AU334" t="str">
        <f t="shared" si="275"/>
        <v>0</v>
      </c>
      <c r="AV334" t="str">
        <f t="shared" si="276"/>
        <v xml:space="preserve">["LP"] =  0; </v>
      </c>
      <c r="AW334" t="str">
        <f t="shared" si="277"/>
        <v>0</v>
      </c>
      <c r="AX334" t="str">
        <f t="shared" si="278"/>
        <v xml:space="preserve">["REP"] =     0; </v>
      </c>
      <c r="AY334">
        <f>IF(LEN(P334)&gt;0,VLOOKUP(P334,Faction!A$2:B$77,2,FALSE),1)</f>
        <v>1</v>
      </c>
      <c r="AZ334" t="str">
        <f t="shared" si="279"/>
        <v xml:space="preserve">["FACTION"] =  1; </v>
      </c>
      <c r="BA334" t="str">
        <f t="shared" si="280"/>
        <v xml:space="preserve">["TIER"] = 3; </v>
      </c>
      <c r="BB334" t="str">
        <f t="shared" si="281"/>
        <v xml:space="preserve">                     </v>
      </c>
      <c r="BC334" t="str">
        <f t="shared" si="282"/>
        <v xml:space="preserve">["MAX_LVL"] = 20; </v>
      </c>
      <c r="BD334" t="str">
        <f t="shared" si="283"/>
        <v xml:space="preserve">["NAME"] = { ["EN"] = "The Undefeated"; }; </v>
      </c>
      <c r="BE334" t="str">
        <f t="shared" si="284"/>
        <v xml:space="preserve">["LORE"] = { ["EN"] = "Achieve 10th level without falling in battle!"; }; </v>
      </c>
      <c r="BF334" t="str">
        <f t="shared" si="285"/>
        <v xml:space="preserve">["SUMMARY"] = { ["EN"] = "Achieve 10th level without falling in battle!"; }; </v>
      </c>
      <c r="BG334" t="str">
        <f t="shared" si="286"/>
        <v xml:space="preserve">["TITLE"] = { ["EN"] = "the Undefeated"; }; </v>
      </c>
      <c r="BH334" t="str">
        <f t="shared" si="287"/>
        <v/>
      </c>
      <c r="BI334" t="str">
        <f t="shared" si="288"/>
        <v/>
      </c>
      <c r="BJ334" t="str">
        <f t="shared" si="250"/>
        <v>};</v>
      </c>
    </row>
    <row r="335" spans="1:62" x14ac:dyDescent="0.25">
      <c r="A335">
        <v>1879071646</v>
      </c>
      <c r="B335">
        <v>72</v>
      </c>
      <c r="C335" t="s">
        <v>708</v>
      </c>
      <c r="D335" t="s">
        <v>30</v>
      </c>
      <c r="G335" t="s">
        <v>2324</v>
      </c>
      <c r="M335" t="s">
        <v>718</v>
      </c>
      <c r="Q335" t="s">
        <v>713</v>
      </c>
      <c r="R335" t="s">
        <v>713</v>
      </c>
      <c r="S335">
        <v>4</v>
      </c>
      <c r="U335">
        <v>20</v>
      </c>
      <c r="X335" t="str">
        <f t="shared" si="258"/>
        <v>[334] = {["ID"] = 1879071646; }; -- The Wary</v>
      </c>
      <c r="Y335" s="1" t="str">
        <f t="shared" si="259"/>
        <v>[334] = {["ID"] = 1879071646; ["SAVE_INDEX"] =  72; ["TYPE"] =  7;                       ["SUBTYPE"] =   0; ["NA"] = 3;                       ["VXP"] =    0; ["LP"] =  0; ["REP"] =     0; ["FACTION"] =  1; ["TIER"] = 4;                      ["MAX_LVL"] = 20; ["NAME"] = { ["EN"] = "The Wary"; }; ["LORE"] = { ["EN"] = "Achieve 5th level without falling in battle!"; }; ["SUMMARY"] = { ["EN"] = "Achieve 5th level without falling in battle!"; }; ["TITLE"] = { ["EN"] = "the Wary"; }; };</v>
      </c>
      <c r="Z335">
        <f t="shared" si="143"/>
        <v>334</v>
      </c>
      <c r="AA335" t="str">
        <f t="shared" si="260"/>
        <v>[334] = {</v>
      </c>
      <c r="AB335" t="str">
        <f t="shared" si="261"/>
        <v xml:space="preserve">["ID"] = 1879071646; </v>
      </c>
      <c r="AC335" t="str">
        <f t="shared" si="262"/>
        <v xml:space="preserve">["ID"] = 1879071646; </v>
      </c>
      <c r="AD335" t="str">
        <f t="shared" si="263"/>
        <v/>
      </c>
      <c r="AE335" t="str">
        <f t="shared" si="264"/>
        <v/>
      </c>
      <c r="AF335" s="1" t="str">
        <f t="shared" si="265"/>
        <v xml:space="preserve">["SAVE_INDEX"] =  72; </v>
      </c>
      <c r="AG335">
        <f>VLOOKUP(D335,Type!A$2:B$16,2,FALSE)</f>
        <v>7</v>
      </c>
      <c r="AH335" t="str">
        <f t="shared" si="266"/>
        <v xml:space="preserve">["TYPE"] =  7; </v>
      </c>
      <c r="AI335" t="str">
        <f t="shared" si="267"/>
        <v xml:space="preserve">                      </v>
      </c>
      <c r="AJ335" t="str">
        <f>IF(AND(F335="Class",NOT(ISBLANK(E335))),VLOOKUP(E335,Class!A$1:B$12,2,FALSE),"")</f>
        <v/>
      </c>
      <c r="AK335" t="str">
        <f>IF(AND(F335="Vocation",NOT(ISBLANK(E335))),VLOOKUP(E335,Vocation!A$1:B$8,2,FALSE),"")</f>
        <v/>
      </c>
      <c r="AL335" t="str">
        <f>IF(AND(F335="Race",NOT(ISBLANK(E335))),VLOOKUP(E335,Race!A$1:B$9,2,),"")</f>
        <v/>
      </c>
      <c r="AM335" t="str">
        <f t="shared" si="268"/>
        <v xml:space="preserve">  0</v>
      </c>
      <c r="AN335" t="str">
        <f t="shared" si="269"/>
        <v xml:space="preserve">["SUBTYPE"] =   0; </v>
      </c>
      <c r="AO335">
        <f>IF(NOT(ISBLANK(G335)),VLOOKUP(G335,Type!D$2:E$6,2,FALSE),"")</f>
        <v>3</v>
      </c>
      <c r="AP335" t="str">
        <f t="shared" si="270"/>
        <v xml:space="preserve">["NA"] = 3; </v>
      </c>
      <c r="AQ335" t="str">
        <f t="shared" si="271"/>
        <v xml:space="preserve">                      </v>
      </c>
      <c r="AR335" t="str">
        <f t="shared" si="272"/>
        <v/>
      </c>
      <c r="AS335" t="str">
        <f t="shared" si="273"/>
        <v>0</v>
      </c>
      <c r="AT335" t="str">
        <f t="shared" si="274"/>
        <v xml:space="preserve">["VXP"] =    0; </v>
      </c>
      <c r="AU335" t="str">
        <f t="shared" si="275"/>
        <v>0</v>
      </c>
      <c r="AV335" t="str">
        <f t="shared" si="276"/>
        <v xml:space="preserve">["LP"] =  0; </v>
      </c>
      <c r="AW335" t="str">
        <f t="shared" si="277"/>
        <v>0</v>
      </c>
      <c r="AX335" t="str">
        <f t="shared" si="278"/>
        <v xml:space="preserve">["REP"] =     0; </v>
      </c>
      <c r="AY335">
        <f>IF(LEN(P335)&gt;0,VLOOKUP(P335,Faction!A$2:B$77,2,FALSE),1)</f>
        <v>1</v>
      </c>
      <c r="AZ335" t="str">
        <f t="shared" si="279"/>
        <v xml:space="preserve">["FACTION"] =  1; </v>
      </c>
      <c r="BA335" t="str">
        <f t="shared" si="280"/>
        <v xml:space="preserve">["TIER"] = 4; </v>
      </c>
      <c r="BB335" t="str">
        <f t="shared" si="281"/>
        <v xml:space="preserve">                     </v>
      </c>
      <c r="BC335" t="str">
        <f t="shared" si="282"/>
        <v xml:space="preserve">["MAX_LVL"] = 20; </v>
      </c>
      <c r="BD335" t="str">
        <f t="shared" si="283"/>
        <v xml:space="preserve">["NAME"] = { ["EN"] = "The Wary"; }; </v>
      </c>
      <c r="BE335" t="str">
        <f t="shared" si="284"/>
        <v xml:space="preserve">["LORE"] = { ["EN"] = "Achieve 5th level without falling in battle!"; }; </v>
      </c>
      <c r="BF335" t="str">
        <f t="shared" si="285"/>
        <v xml:space="preserve">["SUMMARY"] = { ["EN"] = "Achieve 5th level without falling in battle!"; }; </v>
      </c>
      <c r="BG335" t="str">
        <f t="shared" si="286"/>
        <v xml:space="preserve">["TITLE"] = { ["EN"] = "the Wary"; }; </v>
      </c>
      <c r="BH335" t="str">
        <f t="shared" si="287"/>
        <v/>
      </c>
      <c r="BI335" t="str">
        <f t="shared" si="288"/>
        <v/>
      </c>
      <c r="BJ335" t="str">
        <f t="shared" si="250"/>
        <v>};</v>
      </c>
    </row>
    <row r="336" spans="1:62" x14ac:dyDescent="0.25">
      <c r="C336" s="3" t="s">
        <v>2439</v>
      </c>
      <c r="D336" s="2" t="s">
        <v>812</v>
      </c>
      <c r="S336">
        <v>1</v>
      </c>
      <c r="V336">
        <v>154</v>
      </c>
      <c r="X336" t="str">
        <f t="shared" si="252"/>
        <v>[335] = {["CAT_ID"] = 154; }; -- - Account Anniversary -</v>
      </c>
      <c r="Y336" s="1" t="str">
        <f t="shared" si="251"/>
        <v>[335] = {                                           ["TYPE"] = 14;                       ["SUBTYPE"] =   0;                                   ["VXP"] =    0; ["LP"] =  0; ["REP"] =     0; ["FACTION"] =  1; ["TIER"] = 1;                                        ["NAME"] = { ["EN"] = "- Account Anniversary -"; }; };</v>
      </c>
      <c r="Z336">
        <f t="shared" si="249"/>
        <v>335</v>
      </c>
      <c r="AA336" t="str">
        <f t="shared" si="253"/>
        <v>[335] = {</v>
      </c>
      <c r="AB336" t="str">
        <f t="shared" si="254"/>
        <v xml:space="preserve">                     </v>
      </c>
      <c r="AC336" t="str">
        <f t="shared" si="255"/>
        <v/>
      </c>
      <c r="AD336" t="str">
        <f t="shared" si="256"/>
        <v xml:space="preserve">["CAT_ID"] = 154; </v>
      </c>
      <c r="AE336" t="str">
        <f t="shared" si="257"/>
        <v/>
      </c>
      <c r="AF336" s="1" t="str">
        <f t="shared" si="265"/>
        <v xml:space="preserve">                      </v>
      </c>
      <c r="AG336">
        <f>VLOOKUP(D336,Type!A$2:B$16,2,FALSE)</f>
        <v>14</v>
      </c>
      <c r="AH336" t="str">
        <f t="shared" si="266"/>
        <v xml:space="preserve">["TYPE"] = 14; </v>
      </c>
      <c r="AI336" t="str">
        <f t="shared" si="267"/>
        <v xml:space="preserve">                      </v>
      </c>
      <c r="AJ336" t="str">
        <f>IF(AND(F336="Class",NOT(ISBLANK(E336))),VLOOKUP(E336,Class!A$1:B$12,2,FALSE),"")</f>
        <v/>
      </c>
      <c r="AK336" t="str">
        <f>IF(AND(F336="Vocation",NOT(ISBLANK(E336))),VLOOKUP(E336,Vocation!A$1:B$8,2,FALSE),"")</f>
        <v/>
      </c>
      <c r="AL336" t="str">
        <f>IF(AND(F336="Race",NOT(ISBLANK(E336))),VLOOKUP(E336,Race!A$1:B$9,2,),"")</f>
        <v/>
      </c>
      <c r="AM336" t="str">
        <f t="shared" si="268"/>
        <v xml:space="preserve">  0</v>
      </c>
      <c r="AN336" t="str">
        <f t="shared" si="269"/>
        <v xml:space="preserve">["SUBTYPE"] =   0; </v>
      </c>
      <c r="AO336" t="str">
        <f>IF(NOT(ISBLANK(G336)),VLOOKUP(G336,Type!D$2:E$6,2,FALSE),"")</f>
        <v/>
      </c>
      <c r="AP336" t="str">
        <f t="shared" si="270"/>
        <v xml:space="preserve">            </v>
      </c>
      <c r="AQ336" t="str">
        <f t="shared" si="271"/>
        <v xml:space="preserve">                      </v>
      </c>
      <c r="AR336" t="str">
        <f t="shared" si="272"/>
        <v/>
      </c>
      <c r="AS336" t="str">
        <f t="shared" si="273"/>
        <v>0</v>
      </c>
      <c r="AT336" t="str">
        <f t="shared" si="274"/>
        <v xml:space="preserve">["VXP"] =    0; </v>
      </c>
      <c r="AU336" t="str">
        <f t="shared" si="275"/>
        <v>0</v>
      </c>
      <c r="AV336" t="str">
        <f t="shared" si="276"/>
        <v xml:space="preserve">["LP"] =  0; </v>
      </c>
      <c r="AW336" t="str">
        <f t="shared" si="277"/>
        <v>0</v>
      </c>
      <c r="AX336" t="str">
        <f t="shared" si="278"/>
        <v xml:space="preserve">["REP"] =     0; </v>
      </c>
      <c r="AY336">
        <f>IF(LEN(P336)&gt;0,VLOOKUP(P336,Faction!A$2:B$77,2,FALSE),1)</f>
        <v>1</v>
      </c>
      <c r="AZ336" t="str">
        <f t="shared" si="279"/>
        <v xml:space="preserve">["FACTION"] =  1; </v>
      </c>
      <c r="BA336" t="str">
        <f t="shared" si="280"/>
        <v xml:space="preserve">["TIER"] = 1; </v>
      </c>
      <c r="BB336" t="str">
        <f t="shared" si="281"/>
        <v xml:space="preserve">                     </v>
      </c>
      <c r="BC336" t="str">
        <f t="shared" si="282"/>
        <v xml:space="preserve">                  </v>
      </c>
      <c r="BD336" t="str">
        <f t="shared" si="283"/>
        <v xml:space="preserve">["NAME"] = { ["EN"] = "- Account Anniversary -"; }; </v>
      </c>
      <c r="BE336" t="str">
        <f t="shared" si="284"/>
        <v/>
      </c>
      <c r="BF336" t="str">
        <f t="shared" si="285"/>
        <v/>
      </c>
      <c r="BG336" t="str">
        <f t="shared" si="286"/>
        <v/>
      </c>
      <c r="BH336" t="str">
        <f t="shared" si="287"/>
        <v/>
      </c>
      <c r="BI336" t="str">
        <f t="shared" si="288"/>
        <v/>
      </c>
      <c r="BJ336" t="str">
        <f t="shared" si="250"/>
        <v>};</v>
      </c>
    </row>
    <row r="337" spans="1:62" x14ac:dyDescent="0.25">
      <c r="A337">
        <v>1879303873</v>
      </c>
      <c r="B337">
        <v>241</v>
      </c>
      <c r="C337" t="s">
        <v>2327</v>
      </c>
      <c r="D337" t="s">
        <v>24</v>
      </c>
      <c r="G337" t="s">
        <v>2325</v>
      </c>
      <c r="M337" t="s">
        <v>2332</v>
      </c>
      <c r="Q337" t="s">
        <v>2333</v>
      </c>
      <c r="R337" t="s">
        <v>2331</v>
      </c>
      <c r="S337">
        <v>0</v>
      </c>
      <c r="X337" t="str">
        <f t="shared" si="252"/>
        <v>[336] = {["ID"] = 1879303873; }; -- Seven Stars Title</v>
      </c>
      <c r="Y337" s="1" t="str">
        <f t="shared" si="251"/>
        <v>[336] = {["ID"] = 1879303873; ["SAVE_INDEX"] = 241; ["TYPE"] = 12;                       ["SUBTYPE"] =   0; ["NA"] = 4;                       ["VXP"] =    0; ["LP"] =  0; ["REP"] =     0; ["FACTION"] =  1; ["TIER"] = 0;                                        ["NAME"] = { ["EN"] = "Seven Stars Title"; }; ["LORE"] = { ["EN"] = "You have earned the Seven Stars title."; }; ["SUMMARY"] = { ["EN"] = "Use Title Writ - Seven Stars, a gift for seven years of play."; }; ["TITLE"] = { ["EN"] = "of the Seven Stars"; }; };</v>
      </c>
      <c r="Z337">
        <f t="shared" si="249"/>
        <v>336</v>
      </c>
      <c r="AA337" t="str">
        <f t="shared" si="253"/>
        <v>[336] = {</v>
      </c>
      <c r="AB337" t="str">
        <f t="shared" si="254"/>
        <v xml:space="preserve">["ID"] = 1879303873; </v>
      </c>
      <c r="AC337" t="str">
        <f t="shared" si="255"/>
        <v xml:space="preserve">["ID"] = 1879303873; </v>
      </c>
      <c r="AD337" t="str">
        <f t="shared" si="256"/>
        <v/>
      </c>
      <c r="AE337" t="str">
        <f t="shared" si="257"/>
        <v/>
      </c>
      <c r="AF337" s="1" t="str">
        <f t="shared" si="265"/>
        <v xml:space="preserve">["SAVE_INDEX"] = 241; </v>
      </c>
      <c r="AG337">
        <f>VLOOKUP(D337,Type!A$2:B$16,2,FALSE)</f>
        <v>12</v>
      </c>
      <c r="AH337" t="str">
        <f t="shared" si="266"/>
        <v xml:space="preserve">["TYPE"] = 12; </v>
      </c>
      <c r="AI337" t="str">
        <f t="shared" si="267"/>
        <v xml:space="preserve">                      </v>
      </c>
      <c r="AJ337" t="str">
        <f>IF(AND(F337="Class",NOT(ISBLANK(E337))),VLOOKUP(E337,Class!A$1:B$12,2,FALSE),"")</f>
        <v/>
      </c>
      <c r="AK337" t="str">
        <f>IF(AND(F337="Vocation",NOT(ISBLANK(E337))),VLOOKUP(E337,Vocation!A$1:B$8,2,FALSE),"")</f>
        <v/>
      </c>
      <c r="AL337" t="str">
        <f>IF(AND(F337="Race",NOT(ISBLANK(E337))),VLOOKUP(E337,Race!A$1:B$9,2,),"")</f>
        <v/>
      </c>
      <c r="AM337" t="str">
        <f t="shared" si="268"/>
        <v xml:space="preserve">  0</v>
      </c>
      <c r="AN337" t="str">
        <f t="shared" si="269"/>
        <v xml:space="preserve">["SUBTYPE"] =   0; </v>
      </c>
      <c r="AO337">
        <f>IF(NOT(ISBLANK(G337)),VLOOKUP(G337,Type!D$2:E$6,2,FALSE),"")</f>
        <v>4</v>
      </c>
      <c r="AP337" t="str">
        <f t="shared" si="270"/>
        <v xml:space="preserve">["NA"] = 4; </v>
      </c>
      <c r="AQ337" t="str">
        <f t="shared" si="271"/>
        <v xml:space="preserve">                      </v>
      </c>
      <c r="AR337" t="str">
        <f t="shared" si="272"/>
        <v/>
      </c>
      <c r="AS337" t="str">
        <f t="shared" si="273"/>
        <v>0</v>
      </c>
      <c r="AT337" t="str">
        <f t="shared" si="274"/>
        <v xml:space="preserve">["VXP"] =    0; </v>
      </c>
      <c r="AU337" t="str">
        <f t="shared" si="275"/>
        <v>0</v>
      </c>
      <c r="AV337" t="str">
        <f t="shared" si="276"/>
        <v xml:space="preserve">["LP"] =  0; </v>
      </c>
      <c r="AW337" t="str">
        <f t="shared" si="277"/>
        <v>0</v>
      </c>
      <c r="AX337" t="str">
        <f t="shared" si="278"/>
        <v xml:space="preserve">["REP"] =     0; </v>
      </c>
      <c r="AY337">
        <f>IF(LEN(P337)&gt;0,VLOOKUP(P337,Faction!A$2:B$77,2,FALSE),1)</f>
        <v>1</v>
      </c>
      <c r="AZ337" t="str">
        <f t="shared" si="279"/>
        <v xml:space="preserve">["FACTION"] =  1; </v>
      </c>
      <c r="BA337" t="str">
        <f t="shared" si="280"/>
        <v xml:space="preserve">["TIER"] = 0; </v>
      </c>
      <c r="BB337" t="str">
        <f t="shared" si="281"/>
        <v xml:space="preserve">                     </v>
      </c>
      <c r="BC337" t="str">
        <f t="shared" si="282"/>
        <v xml:space="preserve">                  </v>
      </c>
      <c r="BD337" t="str">
        <f t="shared" si="283"/>
        <v xml:space="preserve">["NAME"] = { ["EN"] = "Seven Stars Title"; }; </v>
      </c>
      <c r="BE337" t="str">
        <f t="shared" si="284"/>
        <v xml:space="preserve">["LORE"] = { ["EN"] = "You have earned the Seven Stars title."; }; </v>
      </c>
      <c r="BF337" t="str">
        <f t="shared" si="285"/>
        <v xml:space="preserve">["SUMMARY"] = { ["EN"] = "Use Title Writ - Seven Stars, a gift for seven years of play."; }; </v>
      </c>
      <c r="BG337" t="str">
        <f t="shared" si="286"/>
        <v xml:space="preserve">["TITLE"] = { ["EN"] = "of the Seven Stars"; }; </v>
      </c>
      <c r="BH337" t="str">
        <f t="shared" si="287"/>
        <v/>
      </c>
      <c r="BI337" t="str">
        <f t="shared" si="288"/>
        <v/>
      </c>
      <c r="BJ337" t="str">
        <f t="shared" si="250"/>
        <v>};</v>
      </c>
    </row>
    <row r="338" spans="1:62" x14ac:dyDescent="0.25">
      <c r="C338" s="3" t="s">
        <v>2581</v>
      </c>
      <c r="D338" s="2" t="s">
        <v>812</v>
      </c>
      <c r="S338">
        <v>1</v>
      </c>
      <c r="V338">
        <v>155</v>
      </c>
      <c r="X338" t="str">
        <f t="shared" si="252"/>
        <v>[337] = {["CAT_ID"] = 155; }; -- - Festivals -</v>
      </c>
      <c r="Y338" s="1" t="str">
        <f t="shared" si="251"/>
        <v>[337] = {                                           ["TYPE"] = 14;                       ["SUBTYPE"] =   0;                                   ["VXP"] =    0; ["LP"] =  0; ["REP"] =     0; ["FACTION"] =  1; ["TIER"] = 1;                                        ["NAME"] = { ["EN"] = "- Festivals -"; }; };</v>
      </c>
      <c r="Z338">
        <f t="shared" si="249"/>
        <v>337</v>
      </c>
      <c r="AA338" t="str">
        <f t="shared" si="253"/>
        <v>[337] = {</v>
      </c>
      <c r="AB338" t="str">
        <f t="shared" si="254"/>
        <v xml:space="preserve">                     </v>
      </c>
      <c r="AC338" t="str">
        <f t="shared" si="255"/>
        <v/>
      </c>
      <c r="AD338" t="str">
        <f t="shared" si="256"/>
        <v xml:space="preserve">["CAT_ID"] = 155; </v>
      </c>
      <c r="AE338" t="str">
        <f t="shared" si="257"/>
        <v/>
      </c>
      <c r="AF338" s="1" t="str">
        <f t="shared" si="265"/>
        <v xml:space="preserve">                      </v>
      </c>
      <c r="AG338">
        <f>VLOOKUP(D338,Type!A$2:B$16,2,FALSE)</f>
        <v>14</v>
      </c>
      <c r="AH338" t="str">
        <f t="shared" si="266"/>
        <v xml:space="preserve">["TYPE"] = 14; </v>
      </c>
      <c r="AI338" t="str">
        <f t="shared" si="267"/>
        <v xml:space="preserve">                      </v>
      </c>
      <c r="AJ338" t="str">
        <f>IF(AND(F338="Class",NOT(ISBLANK(E338))),VLOOKUP(E338,Class!A$1:B$12,2,FALSE),"")</f>
        <v/>
      </c>
      <c r="AK338" t="str">
        <f>IF(AND(F338="Vocation",NOT(ISBLANK(E338))),VLOOKUP(E338,Vocation!A$1:B$8,2,FALSE),"")</f>
        <v/>
      </c>
      <c r="AL338" t="str">
        <f>IF(AND(F338="Race",NOT(ISBLANK(E338))),VLOOKUP(E338,Race!A$1:B$9,2,),"")</f>
        <v/>
      </c>
      <c r="AM338" t="str">
        <f t="shared" si="268"/>
        <v xml:space="preserve">  0</v>
      </c>
      <c r="AN338" t="str">
        <f t="shared" si="269"/>
        <v xml:space="preserve">["SUBTYPE"] =   0; </v>
      </c>
      <c r="AO338" t="str">
        <f>IF(NOT(ISBLANK(G338)),VLOOKUP(G338,Type!D$2:E$6,2,FALSE),"")</f>
        <v/>
      </c>
      <c r="AP338" t="str">
        <f t="shared" si="270"/>
        <v xml:space="preserve">            </v>
      </c>
      <c r="AQ338" t="str">
        <f t="shared" si="271"/>
        <v xml:space="preserve">                      </v>
      </c>
      <c r="AR338" t="str">
        <f t="shared" si="272"/>
        <v/>
      </c>
      <c r="AS338" t="str">
        <f t="shared" si="273"/>
        <v>0</v>
      </c>
      <c r="AT338" t="str">
        <f t="shared" si="274"/>
        <v xml:space="preserve">["VXP"] =    0; </v>
      </c>
      <c r="AU338" t="str">
        <f t="shared" si="275"/>
        <v>0</v>
      </c>
      <c r="AV338" t="str">
        <f t="shared" si="276"/>
        <v xml:space="preserve">["LP"] =  0; </v>
      </c>
      <c r="AW338" t="str">
        <f t="shared" si="277"/>
        <v>0</v>
      </c>
      <c r="AX338" t="str">
        <f t="shared" si="278"/>
        <v xml:space="preserve">["REP"] =     0; </v>
      </c>
      <c r="AY338">
        <f>IF(LEN(P338)&gt;0,VLOOKUP(P338,Faction!A$2:B$77,2,FALSE),1)</f>
        <v>1</v>
      </c>
      <c r="AZ338" t="str">
        <f t="shared" si="279"/>
        <v xml:space="preserve">["FACTION"] =  1; </v>
      </c>
      <c r="BA338" t="str">
        <f t="shared" si="280"/>
        <v xml:space="preserve">["TIER"] = 1; </v>
      </c>
      <c r="BB338" t="str">
        <f t="shared" si="281"/>
        <v xml:space="preserve">                     </v>
      </c>
      <c r="BC338" t="str">
        <f t="shared" si="282"/>
        <v xml:space="preserve">                  </v>
      </c>
      <c r="BD338" t="str">
        <f t="shared" si="283"/>
        <v xml:space="preserve">["NAME"] = { ["EN"] = "- Festivals -"; }; </v>
      </c>
      <c r="BE338" t="str">
        <f t="shared" si="284"/>
        <v/>
      </c>
      <c r="BF338" t="str">
        <f t="shared" si="285"/>
        <v/>
      </c>
      <c r="BG338" t="str">
        <f t="shared" si="286"/>
        <v/>
      </c>
      <c r="BH338" t="str">
        <f t="shared" si="287"/>
        <v/>
      </c>
      <c r="BI338" t="str">
        <f t="shared" si="288"/>
        <v/>
      </c>
      <c r="BJ338" t="str">
        <f t="shared" ref="BJ338:BJ401" si="289">CONCATENATE("};")</f>
        <v>};</v>
      </c>
    </row>
    <row r="339" spans="1:62" x14ac:dyDescent="0.25">
      <c r="A339">
        <v>1879153304</v>
      </c>
      <c r="B339">
        <v>242</v>
      </c>
      <c r="C339" t="s">
        <v>2582</v>
      </c>
      <c r="D339" t="s">
        <v>24</v>
      </c>
      <c r="G339" t="s">
        <v>2324</v>
      </c>
      <c r="M339" t="s">
        <v>2584</v>
      </c>
      <c r="Q339" s="4" t="s">
        <v>2585</v>
      </c>
      <c r="R339" t="s">
        <v>2583</v>
      </c>
      <c r="S339">
        <v>0</v>
      </c>
      <c r="X339" t="str">
        <f t="shared" si="252"/>
        <v>[338] = {["ID"] = 1879153304; }; -- A Day of Pranks</v>
      </c>
      <c r="Y339" s="1" t="str">
        <f t="shared" si="251"/>
        <v>[338] = {["ID"] = 1879153304; ["SAVE_INDEX"] = 242; ["TYPE"] = 12;                       ["SUBTYPE"] =   0; ["NA"] = 3;                       ["VXP"] =    0; ["LP"] =  0; ["REP"] =     0; ["FACTION"] =  1; ["TIER"] = 0;                                        ["NAME"] = { ["EN"] = "A Day of Pranks"; }; ["LORE"] = { ["EN"] = "A day of fun and running afoul of foolish antics."; }; ["SUMMARY"] = { ["EN"] = "An April 1 deed from many years ago."; }; ["TITLE"] = { ["EN"] = "April Observer"; }; };</v>
      </c>
      <c r="Z339">
        <f t="shared" ref="Z339:Z402" si="290">ROW()-1</f>
        <v>338</v>
      </c>
      <c r="AA339" t="str">
        <f t="shared" si="253"/>
        <v>[338] = {</v>
      </c>
      <c r="AB339" t="str">
        <f t="shared" si="254"/>
        <v xml:space="preserve">["ID"] = 1879153304; </v>
      </c>
      <c r="AC339" t="str">
        <f t="shared" si="255"/>
        <v xml:space="preserve">["ID"] = 1879153304; </v>
      </c>
      <c r="AD339" t="str">
        <f t="shared" si="256"/>
        <v/>
      </c>
      <c r="AE339" t="str">
        <f t="shared" si="257"/>
        <v/>
      </c>
      <c r="AF339" s="1" t="str">
        <f t="shared" si="265"/>
        <v xml:space="preserve">["SAVE_INDEX"] = 242; </v>
      </c>
      <c r="AG339">
        <f>VLOOKUP(D339,Type!A$2:B$16,2,FALSE)</f>
        <v>12</v>
      </c>
      <c r="AH339" t="str">
        <f t="shared" si="266"/>
        <v xml:space="preserve">["TYPE"] = 12; </v>
      </c>
      <c r="AI339" t="str">
        <f t="shared" si="267"/>
        <v xml:space="preserve">                      </v>
      </c>
      <c r="AJ339" t="str">
        <f>IF(AND(F339="Class",NOT(ISBLANK(E339))),VLOOKUP(E339,Class!A$1:B$12,2,FALSE),"")</f>
        <v/>
      </c>
      <c r="AK339" t="str">
        <f>IF(AND(F339="Vocation",NOT(ISBLANK(E339))),VLOOKUP(E339,Vocation!A$1:B$8,2,FALSE),"")</f>
        <v/>
      </c>
      <c r="AL339" t="str">
        <f>IF(AND(F339="Race",NOT(ISBLANK(E339))),VLOOKUP(E339,Race!A$1:B$9,2,),"")</f>
        <v/>
      </c>
      <c r="AM339" t="str">
        <f t="shared" si="268"/>
        <v xml:space="preserve">  0</v>
      </c>
      <c r="AN339" t="str">
        <f t="shared" si="269"/>
        <v xml:space="preserve">["SUBTYPE"] =   0; </v>
      </c>
      <c r="AO339">
        <f>IF(NOT(ISBLANK(G339)),VLOOKUP(G339,Type!D$2:E$6,2,FALSE),"")</f>
        <v>3</v>
      </c>
      <c r="AP339" t="str">
        <f t="shared" si="270"/>
        <v xml:space="preserve">["NA"] = 3; </v>
      </c>
      <c r="AQ339" t="str">
        <f t="shared" si="271"/>
        <v xml:space="preserve">                      </v>
      </c>
      <c r="AR339" t="str">
        <f t="shared" si="272"/>
        <v/>
      </c>
      <c r="AS339" t="str">
        <f t="shared" si="273"/>
        <v>0</v>
      </c>
      <c r="AT339" t="str">
        <f t="shared" si="274"/>
        <v xml:space="preserve">["VXP"] =    0; </v>
      </c>
      <c r="AU339" t="str">
        <f t="shared" si="275"/>
        <v>0</v>
      </c>
      <c r="AV339" t="str">
        <f t="shared" si="276"/>
        <v xml:space="preserve">["LP"] =  0; </v>
      </c>
      <c r="AW339" t="str">
        <f t="shared" si="277"/>
        <v>0</v>
      </c>
      <c r="AX339" t="str">
        <f t="shared" si="278"/>
        <v xml:space="preserve">["REP"] =     0; </v>
      </c>
      <c r="AY339">
        <f>IF(LEN(P339)&gt;0,VLOOKUP(P339,Faction!A$2:B$77,2,FALSE),1)</f>
        <v>1</v>
      </c>
      <c r="AZ339" t="str">
        <f t="shared" si="279"/>
        <v xml:space="preserve">["FACTION"] =  1; </v>
      </c>
      <c r="BA339" t="str">
        <f t="shared" si="280"/>
        <v xml:space="preserve">["TIER"] = 0; </v>
      </c>
      <c r="BB339" t="str">
        <f t="shared" si="281"/>
        <v xml:space="preserve">                     </v>
      </c>
      <c r="BC339" t="str">
        <f t="shared" si="282"/>
        <v xml:space="preserve">                  </v>
      </c>
      <c r="BD339" t="str">
        <f t="shared" si="283"/>
        <v xml:space="preserve">["NAME"] = { ["EN"] = "A Day of Pranks"; }; </v>
      </c>
      <c r="BE339" t="str">
        <f t="shared" si="284"/>
        <v xml:space="preserve">["LORE"] = { ["EN"] = "A day of fun and running afoul of foolish antics."; }; </v>
      </c>
      <c r="BF339" t="str">
        <f t="shared" si="285"/>
        <v xml:space="preserve">["SUMMARY"] = { ["EN"] = "An April 1 deed from many years ago."; }; </v>
      </c>
      <c r="BG339" t="str">
        <f t="shared" si="286"/>
        <v xml:space="preserve">["TITLE"] = { ["EN"] = "April Observer"; }; </v>
      </c>
      <c r="BH339" t="str">
        <f t="shared" si="287"/>
        <v/>
      </c>
      <c r="BI339" t="str">
        <f t="shared" si="288"/>
        <v/>
      </c>
      <c r="BJ339" t="str">
        <f t="shared" si="289"/>
        <v>};</v>
      </c>
    </row>
    <row r="340" spans="1:62" x14ac:dyDescent="0.25">
      <c r="A340">
        <v>1879161685</v>
      </c>
      <c r="B340">
        <v>243</v>
      </c>
      <c r="C340" t="s">
        <v>2586</v>
      </c>
      <c r="D340" t="s">
        <v>24</v>
      </c>
      <c r="G340" t="s">
        <v>2324</v>
      </c>
      <c r="M340" t="s">
        <v>2587</v>
      </c>
      <c r="Q340" s="4" t="s">
        <v>2589</v>
      </c>
      <c r="R340" t="s">
        <v>2588</v>
      </c>
      <c r="S340">
        <v>0</v>
      </c>
      <c r="X340" t="str">
        <f t="shared" si="252"/>
        <v>[339] = {["ID"] = 1879161685; }; -- Harvestmath</v>
      </c>
      <c r="Y340" s="1" t="str">
        <f t="shared" si="251"/>
        <v>[339] = {["ID"] = 1879161685; ["SAVE_INDEX"] = 243; ["TYPE"] = 12;                       ["SUBTYPE"] =   0; ["NA"] = 3;                       ["VXP"] =    0; ["LP"] =  0; ["REP"] =     0; ["FACTION"] =  1; ["TIER"] = 0;                                        ["NAME"] = { ["EN"] = "Harvestmath"; }; ["LORE"] = { ["EN"] = "Harvestmath brings yet another bountiful farming season to a close as the leaves begin to turn gold and the days grow short and cool."; }; ["SUMMARY"] = { ["EN"] = "Log in during the Harvest Festival of 2010"; }; ["TITLE"] = { ["EN"] = "Foliage Watcher"; }; };</v>
      </c>
      <c r="Z340">
        <f t="shared" si="290"/>
        <v>339</v>
      </c>
      <c r="AA340" t="str">
        <f t="shared" si="253"/>
        <v>[339] = {</v>
      </c>
      <c r="AB340" t="str">
        <f t="shared" si="254"/>
        <v xml:space="preserve">["ID"] = 1879161685; </v>
      </c>
      <c r="AC340" t="str">
        <f t="shared" si="255"/>
        <v xml:space="preserve">["ID"] = 1879161685; </v>
      </c>
      <c r="AD340" t="str">
        <f t="shared" si="256"/>
        <v/>
      </c>
      <c r="AE340" t="str">
        <f t="shared" si="257"/>
        <v/>
      </c>
      <c r="AF340" s="1" t="str">
        <f t="shared" si="265"/>
        <v xml:space="preserve">["SAVE_INDEX"] = 243; </v>
      </c>
      <c r="AG340">
        <f>VLOOKUP(D340,Type!A$2:B$16,2,FALSE)</f>
        <v>12</v>
      </c>
      <c r="AH340" t="str">
        <f t="shared" si="266"/>
        <v xml:space="preserve">["TYPE"] = 12; </v>
      </c>
      <c r="AI340" t="str">
        <f t="shared" si="267"/>
        <v xml:space="preserve">                      </v>
      </c>
      <c r="AJ340" t="str">
        <f>IF(AND(F340="Class",NOT(ISBLANK(E340))),VLOOKUP(E340,Class!A$1:B$12,2,FALSE),"")</f>
        <v/>
      </c>
      <c r="AK340" t="str">
        <f>IF(AND(F340="Vocation",NOT(ISBLANK(E340))),VLOOKUP(E340,Vocation!A$1:B$8,2,FALSE),"")</f>
        <v/>
      </c>
      <c r="AL340" t="str">
        <f>IF(AND(F340="Race",NOT(ISBLANK(E340))),VLOOKUP(E340,Race!A$1:B$9,2,),"")</f>
        <v/>
      </c>
      <c r="AM340" t="str">
        <f t="shared" si="268"/>
        <v xml:space="preserve">  0</v>
      </c>
      <c r="AN340" t="str">
        <f t="shared" si="269"/>
        <v xml:space="preserve">["SUBTYPE"] =   0; </v>
      </c>
      <c r="AO340">
        <f>IF(NOT(ISBLANK(G340)),VLOOKUP(G340,Type!D$2:E$6,2,FALSE),"")</f>
        <v>3</v>
      </c>
      <c r="AP340" t="str">
        <f t="shared" si="270"/>
        <v xml:space="preserve">["NA"] = 3; </v>
      </c>
      <c r="AQ340" t="str">
        <f t="shared" si="271"/>
        <v xml:space="preserve">                      </v>
      </c>
      <c r="AR340" t="str">
        <f t="shared" si="272"/>
        <v/>
      </c>
      <c r="AS340" t="str">
        <f t="shared" si="273"/>
        <v>0</v>
      </c>
      <c r="AT340" t="str">
        <f t="shared" si="274"/>
        <v xml:space="preserve">["VXP"] =    0; </v>
      </c>
      <c r="AU340" t="str">
        <f t="shared" si="275"/>
        <v>0</v>
      </c>
      <c r="AV340" t="str">
        <f t="shared" si="276"/>
        <v xml:space="preserve">["LP"] =  0; </v>
      </c>
      <c r="AW340" t="str">
        <f t="shared" si="277"/>
        <v>0</v>
      </c>
      <c r="AX340" t="str">
        <f t="shared" si="278"/>
        <v xml:space="preserve">["REP"] =     0; </v>
      </c>
      <c r="AY340">
        <f>IF(LEN(P340)&gt;0,VLOOKUP(P340,Faction!A$2:B$77,2,FALSE),1)</f>
        <v>1</v>
      </c>
      <c r="AZ340" t="str">
        <f t="shared" si="279"/>
        <v xml:space="preserve">["FACTION"] =  1; </v>
      </c>
      <c r="BA340" t="str">
        <f t="shared" si="280"/>
        <v xml:space="preserve">["TIER"] = 0; </v>
      </c>
      <c r="BB340" t="str">
        <f t="shared" si="281"/>
        <v xml:space="preserve">                     </v>
      </c>
      <c r="BC340" t="str">
        <f t="shared" si="282"/>
        <v xml:space="preserve">                  </v>
      </c>
      <c r="BD340" t="str">
        <f t="shared" si="283"/>
        <v xml:space="preserve">["NAME"] = { ["EN"] = "Harvestmath"; }; </v>
      </c>
      <c r="BE340" t="str">
        <f t="shared" si="284"/>
        <v xml:space="preserve">["LORE"] = { ["EN"] = "Harvestmath brings yet another bountiful farming season to a close as the leaves begin to turn gold and the days grow short and cool."; }; </v>
      </c>
      <c r="BF340" t="str">
        <f t="shared" si="285"/>
        <v xml:space="preserve">["SUMMARY"] = { ["EN"] = "Log in during the Harvest Festival of 2010"; }; </v>
      </c>
      <c r="BG340" t="str">
        <f t="shared" si="286"/>
        <v xml:space="preserve">["TITLE"] = { ["EN"] = "Foliage Watcher"; }; </v>
      </c>
      <c r="BH340" t="str">
        <f t="shared" si="287"/>
        <v/>
      </c>
      <c r="BI340" t="str">
        <f t="shared" si="288"/>
        <v/>
      </c>
      <c r="BJ340" t="str">
        <f t="shared" si="289"/>
        <v>};</v>
      </c>
    </row>
    <row r="341" spans="1:62" x14ac:dyDescent="0.25">
      <c r="A341">
        <v>1879163927</v>
      </c>
      <c r="B341">
        <v>244</v>
      </c>
      <c r="C341" t="s">
        <v>2590</v>
      </c>
      <c r="D341" t="s">
        <v>24</v>
      </c>
      <c r="G341" t="s">
        <v>2324</v>
      </c>
      <c r="M341" t="s">
        <v>2591</v>
      </c>
      <c r="Q341" s="4" t="s">
        <v>2593</v>
      </c>
      <c r="R341" t="s">
        <v>2592</v>
      </c>
      <c r="S341">
        <v>0</v>
      </c>
      <c r="X341" t="str">
        <f t="shared" si="252"/>
        <v>[340] = {["ID"] = 1879163927; }; -- Yule</v>
      </c>
      <c r="Y341" s="1" t="str">
        <f t="shared" si="251"/>
        <v>[340] = {["ID"] = 1879163927; ["SAVE_INDEX"] = 244; ["TYPE"] = 12;                       ["SUBTYPE"] =   0; ["NA"] = 3;                       ["VXP"] =    0; ["LP"] =  0; ["REP"] =     0; ["FACTION"] =  1; ["TIER"] = 0;                                        ["NAME"] = { ["EN"] = "Yule"; }; ["LORE"] = { ["EN"] = "The Yule Festival is upon us! Bundle up and brave the snow, for there is much to be accomplished."; }; ["SUMMARY"] = { ["EN"] = "Log in during Yule of ?."; }; ["TITLE"] = { ["EN"] = "Endurer of Long Winters"; }; };</v>
      </c>
      <c r="Z341">
        <f t="shared" si="290"/>
        <v>340</v>
      </c>
      <c r="AA341" t="str">
        <f t="shared" si="253"/>
        <v>[340] = {</v>
      </c>
      <c r="AB341" t="str">
        <f t="shared" si="254"/>
        <v xml:space="preserve">["ID"] = 1879163927; </v>
      </c>
      <c r="AC341" t="str">
        <f t="shared" si="255"/>
        <v xml:space="preserve">["ID"] = 1879163927; </v>
      </c>
      <c r="AD341" t="str">
        <f t="shared" si="256"/>
        <v/>
      </c>
      <c r="AE341" t="str">
        <f t="shared" si="257"/>
        <v/>
      </c>
      <c r="AF341" s="1" t="str">
        <f t="shared" si="265"/>
        <v xml:space="preserve">["SAVE_INDEX"] = 244; </v>
      </c>
      <c r="AG341">
        <f>VLOOKUP(D341,Type!A$2:B$16,2,FALSE)</f>
        <v>12</v>
      </c>
      <c r="AH341" t="str">
        <f t="shared" si="266"/>
        <v xml:space="preserve">["TYPE"] = 12; </v>
      </c>
      <c r="AI341" t="str">
        <f t="shared" si="267"/>
        <v xml:space="preserve">                      </v>
      </c>
      <c r="AJ341" t="str">
        <f>IF(AND(F341="Class",NOT(ISBLANK(E341))),VLOOKUP(E341,Class!A$1:B$12,2,FALSE),"")</f>
        <v/>
      </c>
      <c r="AK341" t="str">
        <f>IF(AND(F341="Vocation",NOT(ISBLANK(E341))),VLOOKUP(E341,Vocation!A$1:B$8,2,FALSE),"")</f>
        <v/>
      </c>
      <c r="AL341" t="str">
        <f>IF(AND(F341="Race",NOT(ISBLANK(E341))),VLOOKUP(E341,Race!A$1:B$9,2,),"")</f>
        <v/>
      </c>
      <c r="AM341" t="str">
        <f t="shared" si="268"/>
        <v xml:space="preserve">  0</v>
      </c>
      <c r="AN341" t="str">
        <f t="shared" si="269"/>
        <v xml:space="preserve">["SUBTYPE"] =   0; </v>
      </c>
      <c r="AO341">
        <f>IF(NOT(ISBLANK(G341)),VLOOKUP(G341,Type!D$2:E$6,2,FALSE),"")</f>
        <v>3</v>
      </c>
      <c r="AP341" t="str">
        <f t="shared" si="270"/>
        <v xml:space="preserve">["NA"] = 3; </v>
      </c>
      <c r="AQ341" t="str">
        <f t="shared" si="271"/>
        <v xml:space="preserve">                      </v>
      </c>
      <c r="AR341" t="str">
        <f t="shared" si="272"/>
        <v/>
      </c>
      <c r="AS341" t="str">
        <f t="shared" si="273"/>
        <v>0</v>
      </c>
      <c r="AT341" t="str">
        <f t="shared" si="274"/>
        <v xml:space="preserve">["VXP"] =    0; </v>
      </c>
      <c r="AU341" t="str">
        <f t="shared" si="275"/>
        <v>0</v>
      </c>
      <c r="AV341" t="str">
        <f t="shared" si="276"/>
        <v xml:space="preserve">["LP"] =  0; </v>
      </c>
      <c r="AW341" t="str">
        <f t="shared" si="277"/>
        <v>0</v>
      </c>
      <c r="AX341" t="str">
        <f t="shared" si="278"/>
        <v xml:space="preserve">["REP"] =     0; </v>
      </c>
      <c r="AY341">
        <f>IF(LEN(P341)&gt;0,VLOOKUP(P341,Faction!A$2:B$77,2,FALSE),1)</f>
        <v>1</v>
      </c>
      <c r="AZ341" t="str">
        <f t="shared" si="279"/>
        <v xml:space="preserve">["FACTION"] =  1; </v>
      </c>
      <c r="BA341" t="str">
        <f t="shared" si="280"/>
        <v xml:space="preserve">["TIER"] = 0; </v>
      </c>
      <c r="BB341" t="str">
        <f t="shared" si="281"/>
        <v xml:space="preserve">                     </v>
      </c>
      <c r="BC341" t="str">
        <f t="shared" si="282"/>
        <v xml:space="preserve">                  </v>
      </c>
      <c r="BD341" t="str">
        <f t="shared" si="283"/>
        <v xml:space="preserve">["NAME"] = { ["EN"] = "Yule"; }; </v>
      </c>
      <c r="BE341" t="str">
        <f t="shared" si="284"/>
        <v xml:space="preserve">["LORE"] = { ["EN"] = "The Yule Festival is upon us! Bundle up and brave the snow, for there is much to be accomplished."; }; </v>
      </c>
      <c r="BF341" t="str">
        <f t="shared" si="285"/>
        <v xml:space="preserve">["SUMMARY"] = { ["EN"] = "Log in during Yule of ?."; }; </v>
      </c>
      <c r="BG341" t="str">
        <f t="shared" si="286"/>
        <v xml:space="preserve">["TITLE"] = { ["EN"] = "Endurer of Long Winters"; }; </v>
      </c>
      <c r="BH341" t="str">
        <f t="shared" si="287"/>
        <v/>
      </c>
      <c r="BI341" t="str">
        <f t="shared" si="288"/>
        <v/>
      </c>
      <c r="BJ341" t="str">
        <f t="shared" si="289"/>
        <v>};</v>
      </c>
    </row>
    <row r="342" spans="1:62" x14ac:dyDescent="0.25">
      <c r="A342">
        <v>1879199417</v>
      </c>
      <c r="B342">
        <v>156</v>
      </c>
      <c r="C342" t="s">
        <v>768</v>
      </c>
      <c r="D342" t="s">
        <v>24</v>
      </c>
      <c r="E342" t="s">
        <v>736</v>
      </c>
      <c r="G342" t="s">
        <v>2324</v>
      </c>
      <c r="Q342" t="s">
        <v>1660</v>
      </c>
      <c r="R342" t="s">
        <v>769</v>
      </c>
      <c r="S342">
        <v>0</v>
      </c>
      <c r="T342">
        <v>6</v>
      </c>
      <c r="X342" t="str">
        <f t="shared" si="252"/>
        <v>[341] = {["ID"] = 1879199417; }; -- Honoured Yule-friend (Yule Festival)</v>
      </c>
      <c r="Y342" s="1" t="str">
        <f t="shared" si="251"/>
        <v>[341] = {["ID"] = 1879199417; ["SAVE_INDEX"] = 156; ["TYPE"] = 12;                       ["SUBTYPE"] =   0; ["NA"] = 3;                       ["VXP"] =    0; ["LP"] =  0; ["REP"] =     0; ["FACTION"] =  1; ["TIER"] = 0; ["MIN_LVL"] =   "6";                   ["NAME"] = { ["EN"] = "Honoured Yule-friend"; }; ["LORE"] = { ["EN"] = "You must complete a number of quests for the people of Winter-home during the Yule Festival."; }; ["SUMMARY"] = { ["EN"] = "Complete 30 quests in Winter-home for the Yule Festival"; }; };</v>
      </c>
      <c r="Z342">
        <f t="shared" si="290"/>
        <v>341</v>
      </c>
      <c r="AA342" t="str">
        <f t="shared" si="253"/>
        <v>[341] = {</v>
      </c>
      <c r="AB342" t="str">
        <f t="shared" si="254"/>
        <v xml:space="preserve">["ID"] = 1879199417; </v>
      </c>
      <c r="AC342" t="str">
        <f t="shared" si="255"/>
        <v xml:space="preserve">["ID"] = 1879199417; </v>
      </c>
      <c r="AD342" t="str">
        <f t="shared" si="256"/>
        <v/>
      </c>
      <c r="AE342" t="str">
        <f t="shared" si="257"/>
        <v xml:space="preserve"> (Yule Festival)</v>
      </c>
      <c r="AF342" s="1" t="str">
        <f t="shared" si="265"/>
        <v xml:space="preserve">["SAVE_INDEX"] = 156; </v>
      </c>
      <c r="AG342">
        <f>VLOOKUP(D342,Type!A$2:B$16,2,FALSE)</f>
        <v>12</v>
      </c>
      <c r="AH342" t="str">
        <f t="shared" si="266"/>
        <v xml:space="preserve">["TYPE"] = 12; </v>
      </c>
      <c r="AI342" t="str">
        <f t="shared" si="267"/>
        <v xml:space="preserve">                      </v>
      </c>
      <c r="AJ342" t="str">
        <f>IF(AND(F342="Class",NOT(ISBLANK(E342))),VLOOKUP(E342,Class!A$1:B$12,2,FALSE),"")</f>
        <v/>
      </c>
      <c r="AK342" t="str">
        <f>IF(AND(F342="Vocation",NOT(ISBLANK(E342))),VLOOKUP(E342,Vocation!A$1:B$8,2,FALSE),"")</f>
        <v/>
      </c>
      <c r="AL342" t="str">
        <f>IF(AND(F342="Race",NOT(ISBLANK(E342))),VLOOKUP(E342,Race!A$1:B$9,2,),"")</f>
        <v/>
      </c>
      <c r="AM342" t="str">
        <f t="shared" si="268"/>
        <v xml:space="preserve">  0</v>
      </c>
      <c r="AN342" t="str">
        <f t="shared" si="269"/>
        <v xml:space="preserve">["SUBTYPE"] =   0; </v>
      </c>
      <c r="AO342">
        <f>IF(NOT(ISBLANK(G342)),VLOOKUP(G342,Type!D$2:E$6,2,FALSE),"")</f>
        <v>3</v>
      </c>
      <c r="AP342" t="str">
        <f t="shared" si="270"/>
        <v xml:space="preserve">["NA"] = 3; </v>
      </c>
      <c r="AQ342" t="str">
        <f t="shared" si="271"/>
        <v xml:space="preserve">                      </v>
      </c>
      <c r="AR342" t="str">
        <f t="shared" si="272"/>
        <v/>
      </c>
      <c r="AS342" t="str">
        <f t="shared" si="273"/>
        <v>0</v>
      </c>
      <c r="AT342" t="str">
        <f t="shared" si="274"/>
        <v xml:space="preserve">["VXP"] =    0; </v>
      </c>
      <c r="AU342" t="str">
        <f t="shared" si="275"/>
        <v>0</v>
      </c>
      <c r="AV342" t="str">
        <f t="shared" si="276"/>
        <v xml:space="preserve">["LP"] =  0; </v>
      </c>
      <c r="AW342" t="str">
        <f t="shared" si="277"/>
        <v>0</v>
      </c>
      <c r="AX342" t="str">
        <f t="shared" si="278"/>
        <v xml:space="preserve">["REP"] =     0; </v>
      </c>
      <c r="AY342">
        <f>IF(LEN(P342)&gt;0,VLOOKUP(P342,Faction!A$2:B$77,2,FALSE),1)</f>
        <v>1</v>
      </c>
      <c r="AZ342" t="str">
        <f t="shared" si="279"/>
        <v xml:space="preserve">["FACTION"] =  1; </v>
      </c>
      <c r="BA342" t="str">
        <f t="shared" si="280"/>
        <v xml:space="preserve">["TIER"] = 0; </v>
      </c>
      <c r="BB342" t="str">
        <f t="shared" si="281"/>
        <v xml:space="preserve">["MIN_LVL"] =   "6"; </v>
      </c>
      <c r="BC342" t="str">
        <f t="shared" si="282"/>
        <v xml:space="preserve">                  </v>
      </c>
      <c r="BD342" t="str">
        <f t="shared" si="283"/>
        <v xml:space="preserve">["NAME"] = { ["EN"] = "Honoured Yule-friend"; }; </v>
      </c>
      <c r="BE342" t="str">
        <f t="shared" si="284"/>
        <v xml:space="preserve">["LORE"] = { ["EN"] = "You must complete a number of quests for the people of Winter-home during the Yule Festival."; }; </v>
      </c>
      <c r="BF342" t="str">
        <f t="shared" si="285"/>
        <v xml:space="preserve">["SUMMARY"] = { ["EN"] = "Complete 30 quests in Winter-home for the Yule Festival"; }; </v>
      </c>
      <c r="BG342" t="str">
        <f t="shared" si="286"/>
        <v/>
      </c>
      <c r="BH342" t="str">
        <f t="shared" si="287"/>
        <v/>
      </c>
      <c r="BI342" t="str">
        <f t="shared" si="288"/>
        <v/>
      </c>
      <c r="BJ342" t="str">
        <f t="shared" si="289"/>
        <v>};</v>
      </c>
    </row>
    <row r="343" spans="1:62" x14ac:dyDescent="0.25">
      <c r="A343">
        <v>1879447587</v>
      </c>
      <c r="B343">
        <v>358</v>
      </c>
      <c r="C343" t="s">
        <v>3419</v>
      </c>
      <c r="D343" t="s">
        <v>24</v>
      </c>
      <c r="G343" t="s">
        <v>2324</v>
      </c>
      <c r="Q343" t="s">
        <v>3421</v>
      </c>
      <c r="R343" t="s">
        <v>3420</v>
      </c>
      <c r="S343">
        <v>0</v>
      </c>
      <c r="T343">
        <v>1</v>
      </c>
      <c r="X343" t="str">
        <f t="shared" si="252"/>
        <v>[342] = {["ID"] = 1879447587; }; -- Happy 15th Anniversary</v>
      </c>
      <c r="Y343" s="1" t="str">
        <f t="shared" si="251"/>
        <v>[342] = {["ID"] = 1879447587; ["SAVE_INDEX"] = 358; ["TYPE"] = 12;                       ["SUBTYPE"] =   0; ["NA"] = 3;                       ["VXP"] =    0; ["LP"] =  0; ["REP"] =     0; ["FACTION"] =  1; ["TIER"] = 0; ["MIN_LVL"] =   "1";                   ["NAME"] = { ["EN"] = "Happy 15th Anniversary"; }; ["LORE"] = { ["EN"] = "Received Expansion Pack Collector's Edition gifts for logging in during our 15th Anniversary."; }; ["SUMMARY"] = { ["EN"] = "Play to level 2 during the 15th Anniversary Celebration."; }; };</v>
      </c>
      <c r="Z343">
        <f t="shared" si="290"/>
        <v>342</v>
      </c>
      <c r="AA343" t="str">
        <f t="shared" si="253"/>
        <v>[342] = {</v>
      </c>
      <c r="AB343" t="str">
        <f t="shared" si="254"/>
        <v xml:space="preserve">["ID"] = 1879447587; </v>
      </c>
      <c r="AC343" t="str">
        <f t="shared" si="255"/>
        <v xml:space="preserve">["ID"] = 1879447587; </v>
      </c>
      <c r="AD343" t="str">
        <f t="shared" si="256"/>
        <v/>
      </c>
      <c r="AE343" t="str">
        <f t="shared" si="257"/>
        <v/>
      </c>
      <c r="AF343" s="1" t="str">
        <f t="shared" si="265"/>
        <v xml:space="preserve">["SAVE_INDEX"] = 358; </v>
      </c>
      <c r="AG343">
        <f>VLOOKUP(D343,Type!A$2:B$16,2,FALSE)</f>
        <v>12</v>
      </c>
      <c r="AH343" t="str">
        <f t="shared" si="266"/>
        <v xml:space="preserve">["TYPE"] = 12; </v>
      </c>
      <c r="AI343" t="str">
        <f t="shared" si="267"/>
        <v xml:space="preserve">                      </v>
      </c>
      <c r="AJ343" t="str">
        <f>IF(AND(F343="Class",NOT(ISBLANK(E343))),VLOOKUP(E343,Class!A$1:B$12,2,FALSE),"")</f>
        <v/>
      </c>
      <c r="AK343" t="str">
        <f>IF(AND(F343="Vocation",NOT(ISBLANK(E343))),VLOOKUP(E343,Vocation!A$1:B$8,2,FALSE),"")</f>
        <v/>
      </c>
      <c r="AL343" t="str">
        <f>IF(AND(F343="Race",NOT(ISBLANK(E343))),VLOOKUP(E343,Race!A$1:B$9,2,),"")</f>
        <v/>
      </c>
      <c r="AM343" t="str">
        <f t="shared" si="268"/>
        <v xml:space="preserve">  0</v>
      </c>
      <c r="AN343" t="str">
        <f t="shared" si="269"/>
        <v xml:space="preserve">["SUBTYPE"] =   0; </v>
      </c>
      <c r="AO343">
        <f>IF(NOT(ISBLANK(G343)),VLOOKUP(G343,Type!D$2:E$6,2,FALSE),"")</f>
        <v>3</v>
      </c>
      <c r="AP343" t="str">
        <f t="shared" si="270"/>
        <v xml:space="preserve">["NA"] = 3; </v>
      </c>
      <c r="AQ343" t="str">
        <f t="shared" si="271"/>
        <v xml:space="preserve">                      </v>
      </c>
      <c r="AR343" t="str">
        <f t="shared" si="272"/>
        <v/>
      </c>
      <c r="AS343" t="str">
        <f t="shared" si="273"/>
        <v>0</v>
      </c>
      <c r="AT343" t="str">
        <f t="shared" si="274"/>
        <v xml:space="preserve">["VXP"] =    0; </v>
      </c>
      <c r="AU343" t="str">
        <f t="shared" si="275"/>
        <v>0</v>
      </c>
      <c r="AV343" t="str">
        <f t="shared" si="276"/>
        <v xml:space="preserve">["LP"] =  0; </v>
      </c>
      <c r="AW343" t="str">
        <f t="shared" si="277"/>
        <v>0</v>
      </c>
      <c r="AX343" t="str">
        <f t="shared" si="278"/>
        <v xml:space="preserve">["REP"] =     0; </v>
      </c>
      <c r="AY343">
        <f>IF(LEN(P343)&gt;0,VLOOKUP(P343,Faction!A$2:B$77,2,FALSE),1)</f>
        <v>1</v>
      </c>
      <c r="AZ343" t="str">
        <f t="shared" si="279"/>
        <v xml:space="preserve">["FACTION"] =  1; </v>
      </c>
      <c r="BA343" t="str">
        <f t="shared" si="280"/>
        <v xml:space="preserve">["TIER"] = 0; </v>
      </c>
      <c r="BB343" t="str">
        <f t="shared" si="281"/>
        <v xml:space="preserve">["MIN_LVL"] =   "1"; </v>
      </c>
      <c r="BC343" t="str">
        <f t="shared" si="282"/>
        <v xml:space="preserve">                  </v>
      </c>
      <c r="BD343" t="str">
        <f t="shared" si="283"/>
        <v xml:space="preserve">["NAME"] = { ["EN"] = "Happy 15th Anniversary"; }; </v>
      </c>
      <c r="BE343" t="str">
        <f t="shared" si="284"/>
        <v xml:space="preserve">["LORE"] = { ["EN"] = "Received Expansion Pack Collector's Edition gifts for logging in during our 15th Anniversary."; }; </v>
      </c>
      <c r="BF343" t="str">
        <f t="shared" si="285"/>
        <v xml:space="preserve">["SUMMARY"] = { ["EN"] = "Play to level 2 during the 15th Anniversary Celebration."; }; </v>
      </c>
      <c r="BG343" t="str">
        <f t="shared" si="286"/>
        <v/>
      </c>
      <c r="BH343" t="str">
        <f t="shared" si="287"/>
        <v/>
      </c>
      <c r="BI343" t="str">
        <f t="shared" si="288"/>
        <v/>
      </c>
      <c r="BJ343" t="str">
        <f t="shared" si="289"/>
        <v>};</v>
      </c>
    </row>
    <row r="344" spans="1:62" x14ac:dyDescent="0.25">
      <c r="C344" s="3" t="s">
        <v>2612</v>
      </c>
      <c r="D344" s="2" t="s">
        <v>812</v>
      </c>
      <c r="Q344" s="4"/>
      <c r="S344">
        <v>1</v>
      </c>
      <c r="V344">
        <v>156</v>
      </c>
      <c r="X344" t="str">
        <f t="shared" si="252"/>
        <v>[343] = {["CAT_ID"] = 156; }; -- - Miscellaneous -</v>
      </c>
      <c r="Y344" s="1" t="str">
        <f t="shared" si="251"/>
        <v>[343] = {                                           ["TYPE"] = 14;                       ["SUBTYPE"] =   0;                                   ["VXP"] =    0; ["LP"] =  0; ["REP"] =     0; ["FACTION"] =  1; ["TIER"] = 1;                                        ["NAME"] = { ["EN"] = "- Miscellaneous -"; }; };</v>
      </c>
      <c r="Z344">
        <f t="shared" si="290"/>
        <v>343</v>
      </c>
      <c r="AA344" t="str">
        <f t="shared" si="253"/>
        <v>[343] = {</v>
      </c>
      <c r="AB344" t="str">
        <f t="shared" si="254"/>
        <v xml:space="preserve">                     </v>
      </c>
      <c r="AC344" t="str">
        <f t="shared" si="255"/>
        <v/>
      </c>
      <c r="AD344" t="str">
        <f t="shared" si="256"/>
        <v xml:space="preserve">["CAT_ID"] = 156; </v>
      </c>
      <c r="AE344" t="str">
        <f t="shared" si="257"/>
        <v/>
      </c>
      <c r="AF344" s="1" t="str">
        <f t="shared" si="265"/>
        <v xml:space="preserve">                      </v>
      </c>
      <c r="AG344">
        <f>VLOOKUP(D344,Type!A$2:B$16,2,FALSE)</f>
        <v>14</v>
      </c>
      <c r="AH344" t="str">
        <f t="shared" si="266"/>
        <v xml:space="preserve">["TYPE"] = 14; </v>
      </c>
      <c r="AI344" t="str">
        <f t="shared" si="267"/>
        <v xml:space="preserve">                      </v>
      </c>
      <c r="AJ344" t="str">
        <f>IF(AND(F344="Class",NOT(ISBLANK(E344))),VLOOKUP(E344,Class!A$1:B$12,2,FALSE),"")</f>
        <v/>
      </c>
      <c r="AK344" t="str">
        <f>IF(AND(F344="Vocation",NOT(ISBLANK(E344))),VLOOKUP(E344,Vocation!A$1:B$8,2,FALSE),"")</f>
        <v/>
      </c>
      <c r="AL344" t="str">
        <f>IF(AND(F344="Race",NOT(ISBLANK(E344))),VLOOKUP(E344,Race!A$1:B$9,2,),"")</f>
        <v/>
      </c>
      <c r="AM344" t="str">
        <f t="shared" si="268"/>
        <v xml:space="preserve">  0</v>
      </c>
      <c r="AN344" t="str">
        <f t="shared" si="269"/>
        <v xml:space="preserve">["SUBTYPE"] =   0; </v>
      </c>
      <c r="AO344" t="str">
        <f>IF(NOT(ISBLANK(G344)),VLOOKUP(G344,Type!D$2:E$6,2,FALSE),"")</f>
        <v/>
      </c>
      <c r="AP344" t="str">
        <f t="shared" si="270"/>
        <v xml:space="preserve">            </v>
      </c>
      <c r="AQ344" t="str">
        <f t="shared" si="271"/>
        <v xml:space="preserve">                      </v>
      </c>
      <c r="AR344" t="str">
        <f t="shared" si="272"/>
        <v/>
      </c>
      <c r="AS344" t="str">
        <f t="shared" si="273"/>
        <v>0</v>
      </c>
      <c r="AT344" t="str">
        <f t="shared" si="274"/>
        <v xml:space="preserve">["VXP"] =    0; </v>
      </c>
      <c r="AU344" t="str">
        <f t="shared" si="275"/>
        <v>0</v>
      </c>
      <c r="AV344" t="str">
        <f t="shared" si="276"/>
        <v xml:space="preserve">["LP"] =  0; </v>
      </c>
      <c r="AW344" t="str">
        <f t="shared" si="277"/>
        <v>0</v>
      </c>
      <c r="AX344" t="str">
        <f t="shared" si="278"/>
        <v xml:space="preserve">["REP"] =     0; </v>
      </c>
      <c r="AY344">
        <f>IF(LEN(P344)&gt;0,VLOOKUP(P344,Faction!A$2:B$77,2,FALSE),1)</f>
        <v>1</v>
      </c>
      <c r="AZ344" t="str">
        <f t="shared" si="279"/>
        <v xml:space="preserve">["FACTION"] =  1; </v>
      </c>
      <c r="BA344" t="str">
        <f t="shared" si="280"/>
        <v xml:space="preserve">["TIER"] = 1; </v>
      </c>
      <c r="BB344" t="str">
        <f t="shared" si="281"/>
        <v xml:space="preserve">                     </v>
      </c>
      <c r="BC344" t="str">
        <f t="shared" si="282"/>
        <v xml:space="preserve">                  </v>
      </c>
      <c r="BD344" t="str">
        <f t="shared" si="283"/>
        <v xml:space="preserve">["NAME"] = { ["EN"] = "- Miscellaneous -"; }; </v>
      </c>
      <c r="BE344" t="str">
        <f t="shared" si="284"/>
        <v/>
      </c>
      <c r="BF344" t="str">
        <f t="shared" si="285"/>
        <v/>
      </c>
      <c r="BG344" t="str">
        <f t="shared" si="286"/>
        <v/>
      </c>
      <c r="BH344" t="str">
        <f t="shared" si="287"/>
        <v/>
      </c>
      <c r="BI344" t="str">
        <f t="shared" si="288"/>
        <v/>
      </c>
      <c r="BJ344" t="str">
        <f t="shared" si="289"/>
        <v>};</v>
      </c>
    </row>
    <row r="345" spans="1:62" x14ac:dyDescent="0.25">
      <c r="A345">
        <v>1879355930</v>
      </c>
      <c r="B345">
        <v>250</v>
      </c>
      <c r="C345" t="s">
        <v>2613</v>
      </c>
      <c r="D345" t="s">
        <v>24</v>
      </c>
      <c r="G345" t="s">
        <v>2326</v>
      </c>
      <c r="Q345" s="4" t="s">
        <v>2615</v>
      </c>
      <c r="R345" t="s">
        <v>2614</v>
      </c>
      <c r="S345">
        <v>0</v>
      </c>
      <c r="X345" t="str">
        <f t="shared" si="252"/>
        <v>[344] = {["ID"] = 1879355930; }; -- Aria of Virtues</v>
      </c>
      <c r="Y345" s="1" t="str">
        <f t="shared" si="251"/>
        <v>[344] = {["ID"] = 1879355930; ["SAVE_INDEX"] = 250; ["TYPE"] = 12;                       ["SUBTYPE"] =   0; ["NA"] = 5;                       ["VXP"] =    0; ["LP"] =  0; ["REP"] =     0; ["FACTION"] =  1; ["TIER"] = 0;                                        ["NAME"] = { ["EN"] = "Aria of Virtues"; }; ["LORE"] = { ["EN"] = "You have earned Virtues from the Aria of the Valar"; }; ["SUMMARY"] = { ["EN"] = "Receive Virtues from the Aria of the Valar."; }; };</v>
      </c>
      <c r="Z345">
        <f t="shared" si="290"/>
        <v>344</v>
      </c>
      <c r="AA345" t="str">
        <f t="shared" si="253"/>
        <v>[344] = {</v>
      </c>
      <c r="AB345" t="str">
        <f t="shared" si="254"/>
        <v xml:space="preserve">["ID"] = 1879355930; </v>
      </c>
      <c r="AC345" t="str">
        <f t="shared" si="255"/>
        <v xml:space="preserve">["ID"] = 1879355930; </v>
      </c>
      <c r="AD345" t="str">
        <f t="shared" si="256"/>
        <v/>
      </c>
      <c r="AE345" t="str">
        <f t="shared" si="257"/>
        <v/>
      </c>
      <c r="AF345" s="1" t="str">
        <f t="shared" si="265"/>
        <v xml:space="preserve">["SAVE_INDEX"] = 250; </v>
      </c>
      <c r="AG345">
        <f>VLOOKUP(D345,Type!A$2:B$16,2,FALSE)</f>
        <v>12</v>
      </c>
      <c r="AH345" t="str">
        <f t="shared" si="266"/>
        <v xml:space="preserve">["TYPE"] = 12; </v>
      </c>
      <c r="AI345" t="str">
        <f t="shared" si="267"/>
        <v xml:space="preserve">                      </v>
      </c>
      <c r="AJ345" t="str">
        <f>IF(AND(F345="Class",NOT(ISBLANK(E345))),VLOOKUP(E345,Class!A$1:B$12,2,FALSE),"")</f>
        <v/>
      </c>
      <c r="AK345" t="str">
        <f>IF(AND(F345="Vocation",NOT(ISBLANK(E345))),VLOOKUP(E345,Vocation!A$1:B$8,2,FALSE),"")</f>
        <v/>
      </c>
      <c r="AL345" t="str">
        <f>IF(AND(F345="Race",NOT(ISBLANK(E345))),VLOOKUP(E345,Race!A$1:B$9,2,),"")</f>
        <v/>
      </c>
      <c r="AM345" t="str">
        <f t="shared" si="268"/>
        <v xml:space="preserve">  0</v>
      </c>
      <c r="AN345" t="str">
        <f t="shared" si="269"/>
        <v xml:space="preserve">["SUBTYPE"] =   0; </v>
      </c>
      <c r="AO345">
        <f>IF(NOT(ISBLANK(G345)),VLOOKUP(G345,Type!D$2:E$6,2,FALSE),"")</f>
        <v>5</v>
      </c>
      <c r="AP345" t="str">
        <f t="shared" si="270"/>
        <v xml:space="preserve">["NA"] = 5; </v>
      </c>
      <c r="AQ345" t="str">
        <f t="shared" si="271"/>
        <v xml:space="preserve">                      </v>
      </c>
      <c r="AR345" t="str">
        <f t="shared" si="272"/>
        <v/>
      </c>
      <c r="AS345" t="str">
        <f t="shared" si="273"/>
        <v>0</v>
      </c>
      <c r="AT345" t="str">
        <f t="shared" si="274"/>
        <v xml:space="preserve">["VXP"] =    0; </v>
      </c>
      <c r="AU345" t="str">
        <f t="shared" si="275"/>
        <v>0</v>
      </c>
      <c r="AV345" t="str">
        <f t="shared" si="276"/>
        <v xml:space="preserve">["LP"] =  0; </v>
      </c>
      <c r="AW345" t="str">
        <f t="shared" si="277"/>
        <v>0</v>
      </c>
      <c r="AX345" t="str">
        <f t="shared" si="278"/>
        <v xml:space="preserve">["REP"] =     0; </v>
      </c>
      <c r="AY345">
        <f>IF(LEN(P345)&gt;0,VLOOKUP(P345,Faction!A$2:B$77,2,FALSE),1)</f>
        <v>1</v>
      </c>
      <c r="AZ345" t="str">
        <f t="shared" si="279"/>
        <v xml:space="preserve">["FACTION"] =  1; </v>
      </c>
      <c r="BA345" t="str">
        <f t="shared" si="280"/>
        <v xml:space="preserve">["TIER"] = 0; </v>
      </c>
      <c r="BB345" t="str">
        <f t="shared" si="281"/>
        <v xml:space="preserve">                     </v>
      </c>
      <c r="BC345" t="str">
        <f t="shared" si="282"/>
        <v xml:space="preserve">                  </v>
      </c>
      <c r="BD345" t="str">
        <f t="shared" si="283"/>
        <v xml:space="preserve">["NAME"] = { ["EN"] = "Aria of Virtues"; }; </v>
      </c>
      <c r="BE345" t="str">
        <f t="shared" si="284"/>
        <v xml:space="preserve">["LORE"] = { ["EN"] = "You have earned Virtues from the Aria of the Valar"; }; </v>
      </c>
      <c r="BF345" t="str">
        <f t="shared" si="285"/>
        <v xml:space="preserve">["SUMMARY"] = { ["EN"] = "Receive Virtues from the Aria of the Valar."; }; </v>
      </c>
      <c r="BG345" t="str">
        <f t="shared" si="286"/>
        <v/>
      </c>
      <c r="BH345" t="str">
        <f t="shared" si="287"/>
        <v/>
      </c>
      <c r="BI345" t="str">
        <f t="shared" si="288"/>
        <v/>
      </c>
      <c r="BJ345" t="str">
        <f t="shared" si="289"/>
        <v>};</v>
      </c>
    </row>
    <row r="346" spans="1:62" x14ac:dyDescent="0.25">
      <c r="A346">
        <v>1879397777</v>
      </c>
      <c r="B346">
        <v>251</v>
      </c>
      <c r="C346" t="s">
        <v>2636</v>
      </c>
      <c r="D346" t="s">
        <v>24</v>
      </c>
      <c r="G346" t="s">
        <v>2326</v>
      </c>
      <c r="Q346" s="4" t="s">
        <v>2638</v>
      </c>
      <c r="R346" t="s">
        <v>2637</v>
      </c>
      <c r="S346">
        <v>0</v>
      </c>
      <c r="X346" t="str">
        <f t="shared" si="252"/>
        <v>[345] = {["ID"] = 1879397777; }; -- Valar Trait Points - 120</v>
      </c>
      <c r="Y346" s="1" t="str">
        <f t="shared" si="251"/>
        <v>[345] = {["ID"] = 1879397777; ["SAVE_INDEX"] = 251; ["TYPE"] = 12;                       ["SUBTYPE"] =   0; ["NA"] = 5;                       ["VXP"] =    0; ["LP"] =  0; ["REP"] =     0; ["FACTION"] =  1; ["TIER"] = 0;                                        ["NAME"] = { ["EN"] = "Valar Trait Points - 120"; }; ["LORE"] = { ["EN"] = "You have earned class trait points from the Valar level boost - 120"; }; ["SUMMARY"] = { ["EN"] = "Receive 28 trait points from the Valar level boost - 120."; }; };</v>
      </c>
      <c r="Z346">
        <f t="shared" si="290"/>
        <v>345</v>
      </c>
      <c r="AA346" t="str">
        <f t="shared" si="253"/>
        <v>[345] = {</v>
      </c>
      <c r="AB346" t="str">
        <f t="shared" si="254"/>
        <v xml:space="preserve">["ID"] = 1879397777; </v>
      </c>
      <c r="AC346" t="str">
        <f t="shared" si="255"/>
        <v xml:space="preserve">["ID"] = 1879397777; </v>
      </c>
      <c r="AD346" t="str">
        <f t="shared" si="256"/>
        <v/>
      </c>
      <c r="AE346" t="str">
        <f t="shared" si="257"/>
        <v/>
      </c>
      <c r="AF346" s="1" t="str">
        <f t="shared" si="265"/>
        <v xml:space="preserve">["SAVE_INDEX"] = 251; </v>
      </c>
      <c r="AG346">
        <f>VLOOKUP(D346,Type!A$2:B$16,2,FALSE)</f>
        <v>12</v>
      </c>
      <c r="AH346" t="str">
        <f t="shared" si="266"/>
        <v xml:space="preserve">["TYPE"] = 12; </v>
      </c>
      <c r="AI346" t="str">
        <f t="shared" si="267"/>
        <v xml:space="preserve">                      </v>
      </c>
      <c r="AJ346" t="str">
        <f>IF(AND(F346="Class",NOT(ISBLANK(E346))),VLOOKUP(E346,Class!A$1:B$12,2,FALSE),"")</f>
        <v/>
      </c>
      <c r="AK346" t="str">
        <f>IF(AND(F346="Vocation",NOT(ISBLANK(E346))),VLOOKUP(E346,Vocation!A$1:B$8,2,FALSE),"")</f>
        <v/>
      </c>
      <c r="AL346" t="str">
        <f>IF(AND(F346="Race",NOT(ISBLANK(E346))),VLOOKUP(E346,Race!A$1:B$9,2,),"")</f>
        <v/>
      </c>
      <c r="AM346" t="str">
        <f t="shared" si="268"/>
        <v xml:space="preserve">  0</v>
      </c>
      <c r="AN346" t="str">
        <f t="shared" si="269"/>
        <v xml:space="preserve">["SUBTYPE"] =   0; </v>
      </c>
      <c r="AO346">
        <f>IF(NOT(ISBLANK(G346)),VLOOKUP(G346,Type!D$2:E$6,2,FALSE),"")</f>
        <v>5</v>
      </c>
      <c r="AP346" t="str">
        <f t="shared" si="270"/>
        <v xml:space="preserve">["NA"] = 5; </v>
      </c>
      <c r="AQ346" t="str">
        <f t="shared" si="271"/>
        <v xml:space="preserve">                      </v>
      </c>
      <c r="AR346" t="str">
        <f t="shared" si="272"/>
        <v/>
      </c>
      <c r="AS346" t="str">
        <f t="shared" si="273"/>
        <v>0</v>
      </c>
      <c r="AT346" t="str">
        <f t="shared" si="274"/>
        <v xml:space="preserve">["VXP"] =    0; </v>
      </c>
      <c r="AU346" t="str">
        <f t="shared" si="275"/>
        <v>0</v>
      </c>
      <c r="AV346" t="str">
        <f t="shared" si="276"/>
        <v xml:space="preserve">["LP"] =  0; </v>
      </c>
      <c r="AW346" t="str">
        <f t="shared" si="277"/>
        <v>0</v>
      </c>
      <c r="AX346" t="str">
        <f t="shared" si="278"/>
        <v xml:space="preserve">["REP"] =     0; </v>
      </c>
      <c r="AY346">
        <f>IF(LEN(P346)&gt;0,VLOOKUP(P346,Faction!A$2:B$77,2,FALSE),1)</f>
        <v>1</v>
      </c>
      <c r="AZ346" t="str">
        <f t="shared" si="279"/>
        <v xml:space="preserve">["FACTION"] =  1; </v>
      </c>
      <c r="BA346" t="str">
        <f t="shared" si="280"/>
        <v xml:space="preserve">["TIER"] = 0; </v>
      </c>
      <c r="BB346" t="str">
        <f t="shared" si="281"/>
        <v xml:space="preserve">                     </v>
      </c>
      <c r="BC346" t="str">
        <f t="shared" si="282"/>
        <v xml:space="preserve">                  </v>
      </c>
      <c r="BD346" t="str">
        <f t="shared" si="283"/>
        <v xml:space="preserve">["NAME"] = { ["EN"] = "Valar Trait Points - 120"; }; </v>
      </c>
      <c r="BE346" t="str">
        <f t="shared" si="284"/>
        <v xml:space="preserve">["LORE"] = { ["EN"] = "You have earned class trait points from the Valar level boost - 120"; }; </v>
      </c>
      <c r="BF346" t="str">
        <f t="shared" si="285"/>
        <v xml:space="preserve">["SUMMARY"] = { ["EN"] = "Receive 28 trait points from the Valar level boost - 120."; }; </v>
      </c>
      <c r="BG346" t="str">
        <f t="shared" si="286"/>
        <v/>
      </c>
      <c r="BH346" t="str">
        <f t="shared" si="287"/>
        <v/>
      </c>
      <c r="BI346" t="str">
        <f t="shared" si="288"/>
        <v/>
      </c>
      <c r="BJ346" t="str">
        <f t="shared" si="289"/>
        <v>};</v>
      </c>
    </row>
    <row r="347" spans="1:62" x14ac:dyDescent="0.25">
      <c r="A347">
        <v>1879439189</v>
      </c>
      <c r="B347">
        <v>347</v>
      </c>
      <c r="C347" t="s">
        <v>3307</v>
      </c>
      <c r="D347" t="s">
        <v>24</v>
      </c>
      <c r="G347" t="s">
        <v>2326</v>
      </c>
      <c r="Q347" s="4" t="s">
        <v>3309</v>
      </c>
      <c r="R347" t="s">
        <v>3310</v>
      </c>
      <c r="S347">
        <v>0</v>
      </c>
      <c r="X347" t="str">
        <f t="shared" si="252"/>
        <v>[346] = {["ID"] = 1879439189; }; -- Valar Trait Points - 130</v>
      </c>
      <c r="Y347" s="1" t="str">
        <f t="shared" si="251"/>
        <v>[346] = {["ID"] = 1879439189; ["SAVE_INDEX"] = 347; ["TYPE"] = 12;                       ["SUBTYPE"] =   0; ["NA"] = 5;                       ["VXP"] =    0; ["LP"] =  0; ["REP"] =     0; ["FACTION"] =  1; ["TIER"] = 0;                                        ["NAME"] = { ["EN"] = "Valar Trait Points - 130"; }; ["LORE"] = { ["EN"] = "You have earned class trait points from the Valar level boost - 130"; }; ["SUMMARY"] = { ["EN"] = "Receive 30 trait points from the Valar level boost - 130."; }; };</v>
      </c>
      <c r="Z347">
        <f t="shared" si="290"/>
        <v>346</v>
      </c>
      <c r="AA347" t="str">
        <f t="shared" si="253"/>
        <v>[346] = {</v>
      </c>
      <c r="AB347" t="str">
        <f t="shared" si="254"/>
        <v xml:space="preserve">["ID"] = 1879439189; </v>
      </c>
      <c r="AC347" t="str">
        <f t="shared" si="255"/>
        <v xml:space="preserve">["ID"] = 1879439189; </v>
      </c>
      <c r="AD347" t="str">
        <f t="shared" si="256"/>
        <v/>
      </c>
      <c r="AE347" t="str">
        <f t="shared" si="257"/>
        <v/>
      </c>
      <c r="AF347" s="1" t="str">
        <f t="shared" si="265"/>
        <v xml:space="preserve">["SAVE_INDEX"] = 347; </v>
      </c>
      <c r="AG347">
        <f>VLOOKUP(D347,Type!A$2:B$16,2,FALSE)</f>
        <v>12</v>
      </c>
      <c r="AH347" t="str">
        <f t="shared" si="266"/>
        <v xml:space="preserve">["TYPE"] = 12; </v>
      </c>
      <c r="AI347" t="str">
        <f t="shared" si="267"/>
        <v xml:space="preserve">                      </v>
      </c>
      <c r="AJ347" t="str">
        <f>IF(AND(F347="Class",NOT(ISBLANK(E347))),VLOOKUP(E347,Class!A$1:B$12,2,FALSE),"")</f>
        <v/>
      </c>
      <c r="AK347" t="str">
        <f>IF(AND(F347="Vocation",NOT(ISBLANK(E347))),VLOOKUP(E347,Vocation!A$1:B$8,2,FALSE),"")</f>
        <v/>
      </c>
      <c r="AL347" t="str">
        <f>IF(AND(F347="Race",NOT(ISBLANK(E347))),VLOOKUP(E347,Race!A$1:B$9,2,),"")</f>
        <v/>
      </c>
      <c r="AM347" t="str">
        <f t="shared" si="268"/>
        <v xml:space="preserve">  0</v>
      </c>
      <c r="AN347" t="str">
        <f t="shared" si="269"/>
        <v xml:space="preserve">["SUBTYPE"] =   0; </v>
      </c>
      <c r="AO347">
        <f>IF(NOT(ISBLANK(G347)),VLOOKUP(G347,Type!D$2:E$6,2,FALSE),"")</f>
        <v>5</v>
      </c>
      <c r="AP347" t="str">
        <f t="shared" si="270"/>
        <v xml:space="preserve">["NA"] = 5; </v>
      </c>
      <c r="AQ347" t="str">
        <f t="shared" si="271"/>
        <v xml:space="preserve">                      </v>
      </c>
      <c r="AR347" t="str">
        <f t="shared" si="272"/>
        <v/>
      </c>
      <c r="AS347" t="str">
        <f t="shared" si="273"/>
        <v>0</v>
      </c>
      <c r="AT347" t="str">
        <f t="shared" si="274"/>
        <v xml:space="preserve">["VXP"] =    0; </v>
      </c>
      <c r="AU347" t="str">
        <f t="shared" si="275"/>
        <v>0</v>
      </c>
      <c r="AV347" t="str">
        <f t="shared" si="276"/>
        <v xml:space="preserve">["LP"] =  0; </v>
      </c>
      <c r="AW347" t="str">
        <f t="shared" si="277"/>
        <v>0</v>
      </c>
      <c r="AX347" t="str">
        <f t="shared" si="278"/>
        <v xml:space="preserve">["REP"] =     0; </v>
      </c>
      <c r="AY347">
        <f>IF(LEN(P347)&gt;0,VLOOKUP(P347,Faction!A$2:B$77,2,FALSE),1)</f>
        <v>1</v>
      </c>
      <c r="AZ347" t="str">
        <f t="shared" si="279"/>
        <v xml:space="preserve">["FACTION"] =  1; </v>
      </c>
      <c r="BA347" t="str">
        <f t="shared" si="280"/>
        <v xml:space="preserve">["TIER"] = 0; </v>
      </c>
      <c r="BB347" t="str">
        <f t="shared" si="281"/>
        <v xml:space="preserve">                     </v>
      </c>
      <c r="BC347" t="str">
        <f t="shared" si="282"/>
        <v xml:space="preserve">                  </v>
      </c>
      <c r="BD347" t="str">
        <f t="shared" si="283"/>
        <v xml:space="preserve">["NAME"] = { ["EN"] = "Valar Trait Points - 130"; }; </v>
      </c>
      <c r="BE347" t="str">
        <f t="shared" si="284"/>
        <v xml:space="preserve">["LORE"] = { ["EN"] = "You have earned class trait points from the Valar level boost - 130"; }; </v>
      </c>
      <c r="BF347" t="str">
        <f t="shared" si="285"/>
        <v xml:space="preserve">["SUMMARY"] = { ["EN"] = "Receive 30 trait points from the Valar level boost - 130."; }; </v>
      </c>
      <c r="BG347" t="str">
        <f t="shared" si="286"/>
        <v/>
      </c>
      <c r="BH347" t="str">
        <f t="shared" si="287"/>
        <v/>
      </c>
      <c r="BI347" t="str">
        <f t="shared" si="288"/>
        <v/>
      </c>
      <c r="BJ347" t="str">
        <f t="shared" si="289"/>
        <v>};</v>
      </c>
    </row>
    <row r="348" spans="1:62" x14ac:dyDescent="0.25">
      <c r="C348" s="3" t="s">
        <v>2440</v>
      </c>
      <c r="D348" s="2" t="s">
        <v>812</v>
      </c>
      <c r="S348">
        <v>1</v>
      </c>
      <c r="V348">
        <v>157</v>
      </c>
      <c r="X348" t="str">
        <f t="shared" si="252"/>
        <v>[347] = {["CAT_ID"] = 157; }; -- - Book 14 / Eregion pre-release, 2008 -</v>
      </c>
      <c r="Y348" s="1" t="str">
        <f t="shared" si="251"/>
        <v>[347] = {                                           ["TYPE"] = 14;                       ["SUBTYPE"] =   0;                                   ["VXP"] =    0; ["LP"] =  0; ["REP"] =     0; ["FACTION"] =  1; ["TIER"] = 1;                                        ["NAME"] = { ["EN"] = "- Book 14 / Eregion pre-release, 2008 -"; }; };</v>
      </c>
      <c r="Z348">
        <f t="shared" si="290"/>
        <v>347</v>
      </c>
      <c r="AA348" t="str">
        <f t="shared" si="253"/>
        <v>[347] = {</v>
      </c>
      <c r="AB348" t="str">
        <f t="shared" si="254"/>
        <v xml:space="preserve">                     </v>
      </c>
      <c r="AC348" t="str">
        <f t="shared" si="255"/>
        <v/>
      </c>
      <c r="AD348" t="str">
        <f t="shared" si="256"/>
        <v xml:space="preserve">["CAT_ID"] = 157; </v>
      </c>
      <c r="AE348" t="str">
        <f t="shared" si="257"/>
        <v/>
      </c>
      <c r="AF348" s="1" t="str">
        <f t="shared" si="265"/>
        <v xml:space="preserve">                      </v>
      </c>
      <c r="AG348">
        <f>VLOOKUP(D348,Type!A$2:B$16,2,FALSE)</f>
        <v>14</v>
      </c>
      <c r="AH348" t="str">
        <f t="shared" si="266"/>
        <v xml:space="preserve">["TYPE"] = 14; </v>
      </c>
      <c r="AI348" t="str">
        <f t="shared" si="267"/>
        <v xml:space="preserve">                      </v>
      </c>
      <c r="AJ348" t="str">
        <f>IF(AND(F348="Class",NOT(ISBLANK(E348))),VLOOKUP(E348,Class!A$1:B$12,2,FALSE),"")</f>
        <v/>
      </c>
      <c r="AK348" t="str">
        <f>IF(AND(F348="Vocation",NOT(ISBLANK(E348))),VLOOKUP(E348,Vocation!A$1:B$8,2,FALSE),"")</f>
        <v/>
      </c>
      <c r="AL348" t="str">
        <f>IF(AND(F348="Race",NOT(ISBLANK(E348))),VLOOKUP(E348,Race!A$1:B$9,2,),"")</f>
        <v/>
      </c>
      <c r="AM348" t="str">
        <f t="shared" si="268"/>
        <v xml:space="preserve">  0</v>
      </c>
      <c r="AN348" t="str">
        <f t="shared" si="269"/>
        <v xml:space="preserve">["SUBTYPE"] =   0; </v>
      </c>
      <c r="AO348" t="str">
        <f>IF(NOT(ISBLANK(G348)),VLOOKUP(G348,Type!D$2:E$6,2,FALSE),"")</f>
        <v/>
      </c>
      <c r="AP348" t="str">
        <f t="shared" si="270"/>
        <v xml:space="preserve">            </v>
      </c>
      <c r="AQ348" t="str">
        <f t="shared" si="271"/>
        <v xml:space="preserve">                      </v>
      </c>
      <c r="AR348" t="str">
        <f t="shared" si="272"/>
        <v/>
      </c>
      <c r="AS348" t="str">
        <f t="shared" si="273"/>
        <v>0</v>
      </c>
      <c r="AT348" t="str">
        <f t="shared" si="274"/>
        <v xml:space="preserve">["VXP"] =    0; </v>
      </c>
      <c r="AU348" t="str">
        <f t="shared" si="275"/>
        <v>0</v>
      </c>
      <c r="AV348" t="str">
        <f t="shared" si="276"/>
        <v xml:space="preserve">["LP"] =  0; </v>
      </c>
      <c r="AW348" t="str">
        <f t="shared" si="277"/>
        <v>0</v>
      </c>
      <c r="AX348" t="str">
        <f t="shared" si="278"/>
        <v xml:space="preserve">["REP"] =     0; </v>
      </c>
      <c r="AY348">
        <f>IF(LEN(P348)&gt;0,VLOOKUP(P348,Faction!A$2:B$77,2,FALSE),1)</f>
        <v>1</v>
      </c>
      <c r="AZ348" t="str">
        <f t="shared" si="279"/>
        <v xml:space="preserve">["FACTION"] =  1; </v>
      </c>
      <c r="BA348" t="str">
        <f t="shared" si="280"/>
        <v xml:space="preserve">["TIER"] = 1; </v>
      </c>
      <c r="BB348" t="str">
        <f t="shared" si="281"/>
        <v xml:space="preserve">                     </v>
      </c>
      <c r="BC348" t="str">
        <f t="shared" si="282"/>
        <v xml:space="preserve">                  </v>
      </c>
      <c r="BD348" t="str">
        <f t="shared" si="283"/>
        <v xml:space="preserve">["NAME"] = { ["EN"] = "- Book 14 / Eregion pre-release, 2008 -"; }; </v>
      </c>
      <c r="BE348" t="str">
        <f t="shared" si="284"/>
        <v/>
      </c>
      <c r="BF348" t="str">
        <f t="shared" si="285"/>
        <v/>
      </c>
      <c r="BG348" t="str">
        <f t="shared" si="286"/>
        <v/>
      </c>
      <c r="BH348" t="str">
        <f t="shared" si="287"/>
        <v/>
      </c>
      <c r="BI348" t="str">
        <f t="shared" si="288"/>
        <v/>
      </c>
      <c r="BJ348" t="str">
        <f t="shared" si="289"/>
        <v>};</v>
      </c>
    </row>
    <row r="349" spans="1:62" x14ac:dyDescent="0.25">
      <c r="A349">
        <v>1879114138</v>
      </c>
      <c r="B349">
        <v>252</v>
      </c>
      <c r="C349" t="s">
        <v>2442</v>
      </c>
      <c r="D349" t="s">
        <v>24</v>
      </c>
      <c r="G349" t="s">
        <v>2324</v>
      </c>
      <c r="M349" t="s">
        <v>2442</v>
      </c>
      <c r="O349">
        <v>900</v>
      </c>
      <c r="P349" t="s">
        <v>51</v>
      </c>
      <c r="Q349" t="s">
        <v>2443</v>
      </c>
      <c r="R349" t="s">
        <v>2441</v>
      </c>
      <c r="S349">
        <v>0</v>
      </c>
      <c r="T349">
        <v>21</v>
      </c>
      <c r="X349" t="str">
        <f t="shared" si="252"/>
        <v>[348] = {["ID"] = 1879114138; }; -- Master of Forgotten Lore</v>
      </c>
      <c r="Y349" s="1" t="str">
        <f t="shared" si="251"/>
        <v>[348] = {["ID"] = 1879114138; ["SAVE_INDEX"] = 252; ["TYPE"] = 12;                       ["SUBTYPE"] =   0; ["NA"] = 3;                       ["VXP"] =    0; ["LP"] =  0; ["REP"] =   900; ["FACTION"] = 11; ["TIER"] = 0; ["MIN_LVL"] =  "21";                   ["NAME"] = { ["EN"] = "Master of Forgotten Lore"; }; ["LORE"] = { ["EN"] = "You have aided in the search for the lost Ring-lore of Eregion."; }; ["SUMMARY"] = { ["EN"] = "Complete 'Fragment of Eregion's Lore' or 'Shreds of Eregion's Lore' 16 times."; }; ["TITLE"] = { ["EN"] = "Master of Forgotten Lore"; }; };</v>
      </c>
      <c r="Z349">
        <f t="shared" si="290"/>
        <v>348</v>
      </c>
      <c r="AA349" t="str">
        <f t="shared" si="253"/>
        <v>[348] = {</v>
      </c>
      <c r="AB349" t="str">
        <f t="shared" si="254"/>
        <v xml:space="preserve">["ID"] = 1879114138; </v>
      </c>
      <c r="AC349" t="str">
        <f t="shared" si="255"/>
        <v xml:space="preserve">["ID"] = 1879114138; </v>
      </c>
      <c r="AD349" t="str">
        <f t="shared" si="256"/>
        <v/>
      </c>
      <c r="AE349" t="str">
        <f t="shared" si="257"/>
        <v/>
      </c>
      <c r="AF349" s="1" t="str">
        <f t="shared" si="265"/>
        <v xml:space="preserve">["SAVE_INDEX"] = 252; </v>
      </c>
      <c r="AG349">
        <f>VLOOKUP(D349,Type!A$2:B$16,2,FALSE)</f>
        <v>12</v>
      </c>
      <c r="AH349" t="str">
        <f t="shared" si="266"/>
        <v xml:space="preserve">["TYPE"] = 12; </v>
      </c>
      <c r="AI349" t="str">
        <f t="shared" si="267"/>
        <v xml:space="preserve">                      </v>
      </c>
      <c r="AJ349" t="str">
        <f>IF(AND(F349="Class",NOT(ISBLANK(E349))),VLOOKUP(E349,Class!A$1:B$12,2,FALSE),"")</f>
        <v/>
      </c>
      <c r="AK349" t="str">
        <f>IF(AND(F349="Vocation",NOT(ISBLANK(E349))),VLOOKUP(E349,Vocation!A$1:B$8,2,FALSE),"")</f>
        <v/>
      </c>
      <c r="AL349" t="str">
        <f>IF(AND(F349="Race",NOT(ISBLANK(E349))),VLOOKUP(E349,Race!A$1:B$9,2,),"")</f>
        <v/>
      </c>
      <c r="AM349" t="str">
        <f t="shared" si="268"/>
        <v xml:space="preserve">  0</v>
      </c>
      <c r="AN349" t="str">
        <f t="shared" si="269"/>
        <v xml:space="preserve">["SUBTYPE"] =   0; </v>
      </c>
      <c r="AO349">
        <f>IF(NOT(ISBLANK(G349)),VLOOKUP(G349,Type!D$2:E$6,2,FALSE),"")</f>
        <v>3</v>
      </c>
      <c r="AP349" t="str">
        <f t="shared" si="270"/>
        <v xml:space="preserve">["NA"] = 3; </v>
      </c>
      <c r="AQ349" t="str">
        <f t="shared" si="271"/>
        <v xml:space="preserve">                      </v>
      </c>
      <c r="AR349" t="str">
        <f t="shared" si="272"/>
        <v/>
      </c>
      <c r="AS349" t="str">
        <f t="shared" si="273"/>
        <v>0</v>
      </c>
      <c r="AT349" t="str">
        <f t="shared" si="274"/>
        <v xml:space="preserve">["VXP"] =    0; </v>
      </c>
      <c r="AU349" t="str">
        <f t="shared" si="275"/>
        <v>0</v>
      </c>
      <c r="AV349" t="str">
        <f t="shared" si="276"/>
        <v xml:space="preserve">["LP"] =  0; </v>
      </c>
      <c r="AW349" t="str">
        <f t="shared" si="277"/>
        <v>900</v>
      </c>
      <c r="AX349" t="str">
        <f t="shared" si="278"/>
        <v xml:space="preserve">["REP"] =   900; </v>
      </c>
      <c r="AY349">
        <f>IF(LEN(P349)&gt;0,VLOOKUP(P349,Faction!A$2:B$77,2,FALSE),1)</f>
        <v>11</v>
      </c>
      <c r="AZ349" t="str">
        <f t="shared" si="279"/>
        <v xml:space="preserve">["FACTION"] = 11; </v>
      </c>
      <c r="BA349" t="str">
        <f t="shared" si="280"/>
        <v xml:space="preserve">["TIER"] = 0; </v>
      </c>
      <c r="BB349" t="str">
        <f t="shared" si="281"/>
        <v xml:space="preserve">["MIN_LVL"] =  "21"; </v>
      </c>
      <c r="BC349" t="str">
        <f t="shared" si="282"/>
        <v xml:space="preserve">                  </v>
      </c>
      <c r="BD349" t="str">
        <f t="shared" si="283"/>
        <v xml:space="preserve">["NAME"] = { ["EN"] = "Master of Forgotten Lore"; }; </v>
      </c>
      <c r="BE349" t="str">
        <f t="shared" si="284"/>
        <v xml:space="preserve">["LORE"] = { ["EN"] = "You have aided in the search for the lost Ring-lore of Eregion."; }; </v>
      </c>
      <c r="BF349" t="str">
        <f t="shared" si="285"/>
        <v xml:space="preserve">["SUMMARY"] = { ["EN"] = "Complete 'Fragment of Eregion's Lore' or 'Shreds of Eregion's Lore' 16 times."; }; </v>
      </c>
      <c r="BG349" t="str">
        <f t="shared" si="286"/>
        <v xml:space="preserve">["TITLE"] = { ["EN"] = "Master of Forgotten Lore"; }; </v>
      </c>
      <c r="BH349" t="str">
        <f t="shared" si="287"/>
        <v/>
      </c>
      <c r="BI349" t="str">
        <f t="shared" si="288"/>
        <v/>
      </c>
      <c r="BJ349" t="str">
        <f t="shared" si="289"/>
        <v>};</v>
      </c>
    </row>
    <row r="350" spans="1:62" x14ac:dyDescent="0.25">
      <c r="A350">
        <v>1879114137</v>
      </c>
      <c r="B350">
        <v>253</v>
      </c>
      <c r="C350" t="s">
        <v>2437</v>
      </c>
      <c r="D350" t="s">
        <v>24</v>
      </c>
      <c r="G350" t="s">
        <v>2324</v>
      </c>
      <c r="M350" t="s">
        <v>2437</v>
      </c>
      <c r="O350">
        <v>900</v>
      </c>
      <c r="P350" t="s">
        <v>51</v>
      </c>
      <c r="Q350" t="s">
        <v>2444</v>
      </c>
      <c r="R350" t="s">
        <v>2441</v>
      </c>
      <c r="S350">
        <v>1</v>
      </c>
      <c r="T350">
        <v>21</v>
      </c>
      <c r="X350" t="str">
        <f t="shared" si="252"/>
        <v>[349] = {["ID"] = 1879114137; }; -- Seeker of Truth</v>
      </c>
      <c r="Y350" s="1" t="str">
        <f t="shared" si="251"/>
        <v>[349] = {["ID"] = 1879114137; ["SAVE_INDEX"] = 253; ["TYPE"] = 12;                       ["SUBTYPE"] =   0; ["NA"] = 3;                       ["VXP"] =    0; ["LP"] =  0; ["REP"] =   900; ["FACTION"] = 11; ["TIER"] = 1; ["MIN_LVL"] =  "21";                   ["NAME"] = { ["EN"] = "Seeker of Truth"; }; ["LORE"] = { ["EN"] = "You have aided in the search for the lost Ring-lore of Eregion."; }; ["SUMMARY"] = { ["EN"] = "Complete 'Fragment of Eregion's Lore' or 'Shreds of Eregion's Lore' 12 times."; }; ["TITLE"] = { ["EN"] = "Seeker of Truth"; }; };</v>
      </c>
      <c r="Z350">
        <f t="shared" si="290"/>
        <v>349</v>
      </c>
      <c r="AA350" t="str">
        <f t="shared" si="253"/>
        <v>[349] = {</v>
      </c>
      <c r="AB350" t="str">
        <f t="shared" si="254"/>
        <v xml:space="preserve">["ID"] = 1879114137; </v>
      </c>
      <c r="AC350" t="str">
        <f t="shared" si="255"/>
        <v xml:space="preserve">["ID"] = 1879114137; </v>
      </c>
      <c r="AD350" t="str">
        <f t="shared" si="256"/>
        <v/>
      </c>
      <c r="AE350" t="str">
        <f t="shared" si="257"/>
        <v/>
      </c>
      <c r="AF350" s="1" t="str">
        <f t="shared" si="265"/>
        <v xml:space="preserve">["SAVE_INDEX"] = 253; </v>
      </c>
      <c r="AG350">
        <f>VLOOKUP(D350,Type!A$2:B$16,2,FALSE)</f>
        <v>12</v>
      </c>
      <c r="AH350" t="str">
        <f t="shared" si="266"/>
        <v xml:space="preserve">["TYPE"] = 12; </v>
      </c>
      <c r="AI350" t="str">
        <f t="shared" si="267"/>
        <v xml:space="preserve">                      </v>
      </c>
      <c r="AJ350" t="str">
        <f>IF(AND(F350="Class",NOT(ISBLANK(E350))),VLOOKUP(E350,Class!A$1:B$12,2,FALSE),"")</f>
        <v/>
      </c>
      <c r="AK350" t="str">
        <f>IF(AND(F350="Vocation",NOT(ISBLANK(E350))),VLOOKUP(E350,Vocation!A$1:B$8,2,FALSE),"")</f>
        <v/>
      </c>
      <c r="AL350" t="str">
        <f>IF(AND(F350="Race",NOT(ISBLANK(E350))),VLOOKUP(E350,Race!A$1:B$9,2,),"")</f>
        <v/>
      </c>
      <c r="AM350" t="str">
        <f t="shared" si="268"/>
        <v xml:space="preserve">  0</v>
      </c>
      <c r="AN350" t="str">
        <f t="shared" si="269"/>
        <v xml:space="preserve">["SUBTYPE"] =   0; </v>
      </c>
      <c r="AO350">
        <f>IF(NOT(ISBLANK(G350)),VLOOKUP(G350,Type!D$2:E$6,2,FALSE),"")</f>
        <v>3</v>
      </c>
      <c r="AP350" t="str">
        <f t="shared" si="270"/>
        <v xml:space="preserve">["NA"] = 3; </v>
      </c>
      <c r="AQ350" t="str">
        <f t="shared" si="271"/>
        <v xml:space="preserve">                      </v>
      </c>
      <c r="AR350" t="str">
        <f t="shared" si="272"/>
        <v/>
      </c>
      <c r="AS350" t="str">
        <f t="shared" si="273"/>
        <v>0</v>
      </c>
      <c r="AT350" t="str">
        <f t="shared" si="274"/>
        <v xml:space="preserve">["VXP"] =    0; </v>
      </c>
      <c r="AU350" t="str">
        <f t="shared" si="275"/>
        <v>0</v>
      </c>
      <c r="AV350" t="str">
        <f t="shared" si="276"/>
        <v xml:space="preserve">["LP"] =  0; </v>
      </c>
      <c r="AW350" t="str">
        <f t="shared" si="277"/>
        <v>900</v>
      </c>
      <c r="AX350" t="str">
        <f t="shared" si="278"/>
        <v xml:space="preserve">["REP"] =   900; </v>
      </c>
      <c r="AY350">
        <f>IF(LEN(P350)&gt;0,VLOOKUP(P350,Faction!A$2:B$77,2,FALSE),1)</f>
        <v>11</v>
      </c>
      <c r="AZ350" t="str">
        <f t="shared" si="279"/>
        <v xml:space="preserve">["FACTION"] = 11; </v>
      </c>
      <c r="BA350" t="str">
        <f t="shared" si="280"/>
        <v xml:space="preserve">["TIER"] = 1; </v>
      </c>
      <c r="BB350" t="str">
        <f t="shared" si="281"/>
        <v xml:space="preserve">["MIN_LVL"] =  "21"; </v>
      </c>
      <c r="BC350" t="str">
        <f t="shared" si="282"/>
        <v xml:space="preserve">                  </v>
      </c>
      <c r="BD350" t="str">
        <f t="shared" si="283"/>
        <v xml:space="preserve">["NAME"] = { ["EN"] = "Seeker of Truth"; }; </v>
      </c>
      <c r="BE350" t="str">
        <f t="shared" si="284"/>
        <v xml:space="preserve">["LORE"] = { ["EN"] = "You have aided in the search for the lost Ring-lore of Eregion."; }; </v>
      </c>
      <c r="BF350" t="str">
        <f t="shared" si="285"/>
        <v xml:space="preserve">["SUMMARY"] = { ["EN"] = "Complete 'Fragment of Eregion's Lore' or 'Shreds of Eregion's Lore' 12 times."; }; </v>
      </c>
      <c r="BG350" t="str">
        <f t="shared" si="286"/>
        <v xml:space="preserve">["TITLE"] = { ["EN"] = "Seeker of Truth"; }; </v>
      </c>
      <c r="BH350" t="str">
        <f t="shared" si="287"/>
        <v/>
      </c>
      <c r="BI350" t="str">
        <f t="shared" si="288"/>
        <v/>
      </c>
      <c r="BJ350" t="str">
        <f t="shared" si="289"/>
        <v>};</v>
      </c>
    </row>
    <row r="351" spans="1:62" x14ac:dyDescent="0.25">
      <c r="A351">
        <v>1879114136</v>
      </c>
      <c r="B351">
        <v>254</v>
      </c>
      <c r="C351" t="s">
        <v>2438</v>
      </c>
      <c r="D351" t="s">
        <v>24</v>
      </c>
      <c r="G351" t="s">
        <v>2324</v>
      </c>
      <c r="M351" t="s">
        <v>2438</v>
      </c>
      <c r="O351">
        <v>700</v>
      </c>
      <c r="P351" t="s">
        <v>51</v>
      </c>
      <c r="Q351" t="s">
        <v>2445</v>
      </c>
      <c r="R351" t="s">
        <v>2441</v>
      </c>
      <c r="S351">
        <v>2</v>
      </c>
      <c r="T351">
        <v>21</v>
      </c>
      <c r="X351" t="str">
        <f t="shared" si="252"/>
        <v>[350] = {["ID"] = 1879114136; }; -- Revealer of the Lost</v>
      </c>
      <c r="Y351" s="1" t="str">
        <f t="shared" si="251"/>
        <v>[350] = {["ID"] = 1879114136; ["SAVE_INDEX"] = 254; ["TYPE"] = 12;                       ["SUBTYPE"] =   0; ["NA"] = 3;                       ["VXP"] =    0; ["LP"] =  0; ["REP"] =   700; ["FACTION"] = 11; ["TIER"] = 2; ["MIN_LVL"] =  "21";                   ["NAME"] = { ["EN"] = "Revealer of the Lost"; }; ["LORE"] = { ["EN"] = "You have aided in the search for the lost Ring-lore of Eregion."; }; ["SUMMARY"] = { ["EN"] = "Complete 'Fragment of Eregion's Lore' or 'Shreds of Eregion's Lore' 8 times."; }; ["TITLE"] = { ["EN"] = "Revealer of the Lost"; }; };</v>
      </c>
      <c r="Z351">
        <f t="shared" si="290"/>
        <v>350</v>
      </c>
      <c r="AA351" t="str">
        <f t="shared" si="253"/>
        <v>[350] = {</v>
      </c>
      <c r="AB351" t="str">
        <f t="shared" si="254"/>
        <v xml:space="preserve">["ID"] = 1879114136; </v>
      </c>
      <c r="AC351" t="str">
        <f t="shared" si="255"/>
        <v xml:space="preserve">["ID"] = 1879114136; </v>
      </c>
      <c r="AD351" t="str">
        <f t="shared" si="256"/>
        <v/>
      </c>
      <c r="AE351" t="str">
        <f t="shared" si="257"/>
        <v/>
      </c>
      <c r="AF351" s="1" t="str">
        <f t="shared" si="265"/>
        <v xml:space="preserve">["SAVE_INDEX"] = 254; </v>
      </c>
      <c r="AG351">
        <f>VLOOKUP(D351,Type!A$2:B$16,2,FALSE)</f>
        <v>12</v>
      </c>
      <c r="AH351" t="str">
        <f t="shared" si="266"/>
        <v xml:space="preserve">["TYPE"] = 12; </v>
      </c>
      <c r="AI351" t="str">
        <f t="shared" si="267"/>
        <v xml:space="preserve">                      </v>
      </c>
      <c r="AJ351" t="str">
        <f>IF(AND(F351="Class",NOT(ISBLANK(E351))),VLOOKUP(E351,Class!A$1:B$12,2,FALSE),"")</f>
        <v/>
      </c>
      <c r="AK351" t="str">
        <f>IF(AND(F351="Vocation",NOT(ISBLANK(E351))),VLOOKUP(E351,Vocation!A$1:B$8,2,FALSE),"")</f>
        <v/>
      </c>
      <c r="AL351" t="str">
        <f>IF(AND(F351="Race",NOT(ISBLANK(E351))),VLOOKUP(E351,Race!A$1:B$9,2,),"")</f>
        <v/>
      </c>
      <c r="AM351" t="str">
        <f t="shared" si="268"/>
        <v xml:space="preserve">  0</v>
      </c>
      <c r="AN351" t="str">
        <f t="shared" si="269"/>
        <v xml:space="preserve">["SUBTYPE"] =   0; </v>
      </c>
      <c r="AO351">
        <f>IF(NOT(ISBLANK(G351)),VLOOKUP(G351,Type!D$2:E$6,2,FALSE),"")</f>
        <v>3</v>
      </c>
      <c r="AP351" t="str">
        <f t="shared" si="270"/>
        <v xml:space="preserve">["NA"] = 3; </v>
      </c>
      <c r="AQ351" t="str">
        <f t="shared" si="271"/>
        <v xml:space="preserve">                      </v>
      </c>
      <c r="AR351" t="str">
        <f t="shared" si="272"/>
        <v/>
      </c>
      <c r="AS351" t="str">
        <f t="shared" si="273"/>
        <v>0</v>
      </c>
      <c r="AT351" t="str">
        <f t="shared" si="274"/>
        <v xml:space="preserve">["VXP"] =    0; </v>
      </c>
      <c r="AU351" t="str">
        <f t="shared" si="275"/>
        <v>0</v>
      </c>
      <c r="AV351" t="str">
        <f t="shared" si="276"/>
        <v xml:space="preserve">["LP"] =  0; </v>
      </c>
      <c r="AW351" t="str">
        <f t="shared" si="277"/>
        <v>700</v>
      </c>
      <c r="AX351" t="str">
        <f t="shared" si="278"/>
        <v xml:space="preserve">["REP"] =   700; </v>
      </c>
      <c r="AY351">
        <f>IF(LEN(P351)&gt;0,VLOOKUP(P351,Faction!A$2:B$77,2,FALSE),1)</f>
        <v>11</v>
      </c>
      <c r="AZ351" t="str">
        <f t="shared" si="279"/>
        <v xml:space="preserve">["FACTION"] = 11; </v>
      </c>
      <c r="BA351" t="str">
        <f t="shared" si="280"/>
        <v xml:space="preserve">["TIER"] = 2; </v>
      </c>
      <c r="BB351" t="str">
        <f t="shared" si="281"/>
        <v xml:space="preserve">["MIN_LVL"] =  "21"; </v>
      </c>
      <c r="BC351" t="str">
        <f t="shared" si="282"/>
        <v xml:space="preserve">                  </v>
      </c>
      <c r="BD351" t="str">
        <f t="shared" si="283"/>
        <v xml:space="preserve">["NAME"] = { ["EN"] = "Revealer of the Lost"; }; </v>
      </c>
      <c r="BE351" t="str">
        <f t="shared" si="284"/>
        <v xml:space="preserve">["LORE"] = { ["EN"] = "You have aided in the search for the lost Ring-lore of Eregion."; }; </v>
      </c>
      <c r="BF351" t="str">
        <f t="shared" si="285"/>
        <v xml:space="preserve">["SUMMARY"] = { ["EN"] = "Complete 'Fragment of Eregion's Lore' or 'Shreds of Eregion's Lore' 8 times."; }; </v>
      </c>
      <c r="BG351" t="str">
        <f t="shared" si="286"/>
        <v xml:space="preserve">["TITLE"] = { ["EN"] = "Revealer of the Lost"; }; </v>
      </c>
      <c r="BH351" t="str">
        <f t="shared" si="287"/>
        <v/>
      </c>
      <c r="BI351" t="str">
        <f t="shared" si="288"/>
        <v/>
      </c>
      <c r="BJ351" t="str">
        <f t="shared" si="289"/>
        <v>};</v>
      </c>
    </row>
    <row r="352" spans="1:62" x14ac:dyDescent="0.25">
      <c r="A352">
        <v>1879114135</v>
      </c>
      <c r="B352">
        <v>255</v>
      </c>
      <c r="C352" t="s">
        <v>519</v>
      </c>
      <c r="D352" t="s">
        <v>24</v>
      </c>
      <c r="G352" t="s">
        <v>2324</v>
      </c>
      <c r="M352" t="s">
        <v>519</v>
      </c>
      <c r="O352">
        <v>700</v>
      </c>
      <c r="P352" t="s">
        <v>51</v>
      </c>
      <c r="Q352" t="s">
        <v>2446</v>
      </c>
      <c r="R352" t="s">
        <v>2441</v>
      </c>
      <c r="S352">
        <v>3</v>
      </c>
      <c r="T352">
        <v>21</v>
      </c>
      <c r="X352" t="str">
        <f t="shared" si="252"/>
        <v>[351] = {["ID"] = 1879114135; }; -- Student of the Past</v>
      </c>
      <c r="Y352" s="1" t="str">
        <f t="shared" si="251"/>
        <v>[351] = {["ID"] = 1879114135; ["SAVE_INDEX"] = 255; ["TYPE"] = 12;                       ["SUBTYPE"] =   0; ["NA"] = 3;                       ["VXP"] =    0; ["LP"] =  0; ["REP"] =   700; ["FACTION"] = 11; ["TIER"] = 3; ["MIN_LVL"] =  "21";                   ["NAME"] = { ["EN"] = "Student of the Past"; }; ["LORE"] = { ["EN"] = "You have aided in the search for the lost Ring-lore of Eregion."; }; ["SUMMARY"] = { ["EN"] = "Complete 'Fragment of Eregion's Lore' or 'Shreds of Eregion's Lore' 4 times."; }; ["TITLE"] = { ["EN"] = "Student of the Past"; }; };</v>
      </c>
      <c r="Z352">
        <f t="shared" si="290"/>
        <v>351</v>
      </c>
      <c r="AA352" t="str">
        <f t="shared" si="253"/>
        <v>[351] = {</v>
      </c>
      <c r="AB352" t="str">
        <f t="shared" si="254"/>
        <v xml:space="preserve">["ID"] = 1879114135; </v>
      </c>
      <c r="AC352" t="str">
        <f t="shared" si="255"/>
        <v xml:space="preserve">["ID"] = 1879114135; </v>
      </c>
      <c r="AD352" t="str">
        <f t="shared" si="256"/>
        <v/>
      </c>
      <c r="AE352" t="str">
        <f t="shared" si="257"/>
        <v/>
      </c>
      <c r="AF352" s="1" t="str">
        <f t="shared" si="265"/>
        <v xml:space="preserve">["SAVE_INDEX"] = 255; </v>
      </c>
      <c r="AG352">
        <f>VLOOKUP(D352,Type!A$2:B$16,2,FALSE)</f>
        <v>12</v>
      </c>
      <c r="AH352" t="str">
        <f t="shared" si="266"/>
        <v xml:space="preserve">["TYPE"] = 12; </v>
      </c>
      <c r="AI352" t="str">
        <f t="shared" si="267"/>
        <v xml:space="preserve">                      </v>
      </c>
      <c r="AJ352" t="str">
        <f>IF(AND(F352="Class",NOT(ISBLANK(E352))),VLOOKUP(E352,Class!A$1:B$12,2,FALSE),"")</f>
        <v/>
      </c>
      <c r="AK352" t="str">
        <f>IF(AND(F352="Vocation",NOT(ISBLANK(E352))),VLOOKUP(E352,Vocation!A$1:B$8,2,FALSE),"")</f>
        <v/>
      </c>
      <c r="AL352" t="str">
        <f>IF(AND(F352="Race",NOT(ISBLANK(E352))),VLOOKUP(E352,Race!A$1:B$9,2,),"")</f>
        <v/>
      </c>
      <c r="AM352" t="str">
        <f t="shared" si="268"/>
        <v xml:space="preserve">  0</v>
      </c>
      <c r="AN352" t="str">
        <f t="shared" si="269"/>
        <v xml:space="preserve">["SUBTYPE"] =   0; </v>
      </c>
      <c r="AO352">
        <f>IF(NOT(ISBLANK(G352)),VLOOKUP(G352,Type!D$2:E$6,2,FALSE),"")</f>
        <v>3</v>
      </c>
      <c r="AP352" t="str">
        <f t="shared" si="270"/>
        <v xml:space="preserve">["NA"] = 3; </v>
      </c>
      <c r="AQ352" t="str">
        <f t="shared" si="271"/>
        <v xml:space="preserve">                      </v>
      </c>
      <c r="AR352" t="str">
        <f t="shared" si="272"/>
        <v/>
      </c>
      <c r="AS352" t="str">
        <f t="shared" si="273"/>
        <v>0</v>
      </c>
      <c r="AT352" t="str">
        <f t="shared" si="274"/>
        <v xml:space="preserve">["VXP"] =    0; </v>
      </c>
      <c r="AU352" t="str">
        <f t="shared" si="275"/>
        <v>0</v>
      </c>
      <c r="AV352" t="str">
        <f t="shared" si="276"/>
        <v xml:space="preserve">["LP"] =  0; </v>
      </c>
      <c r="AW352" t="str">
        <f t="shared" si="277"/>
        <v>700</v>
      </c>
      <c r="AX352" t="str">
        <f t="shared" si="278"/>
        <v xml:space="preserve">["REP"] =   700; </v>
      </c>
      <c r="AY352">
        <f>IF(LEN(P352)&gt;0,VLOOKUP(P352,Faction!A$2:B$77,2,FALSE),1)</f>
        <v>11</v>
      </c>
      <c r="AZ352" t="str">
        <f t="shared" si="279"/>
        <v xml:space="preserve">["FACTION"] = 11; </v>
      </c>
      <c r="BA352" t="str">
        <f t="shared" si="280"/>
        <v xml:space="preserve">["TIER"] = 3; </v>
      </c>
      <c r="BB352" t="str">
        <f t="shared" si="281"/>
        <v xml:space="preserve">["MIN_LVL"] =  "21"; </v>
      </c>
      <c r="BC352" t="str">
        <f t="shared" si="282"/>
        <v xml:space="preserve">                  </v>
      </c>
      <c r="BD352" t="str">
        <f t="shared" si="283"/>
        <v xml:space="preserve">["NAME"] = { ["EN"] = "Student of the Past"; }; </v>
      </c>
      <c r="BE352" t="str">
        <f t="shared" si="284"/>
        <v xml:space="preserve">["LORE"] = { ["EN"] = "You have aided in the search for the lost Ring-lore of Eregion."; }; </v>
      </c>
      <c r="BF352" t="str">
        <f t="shared" si="285"/>
        <v xml:space="preserve">["SUMMARY"] = { ["EN"] = "Complete 'Fragment of Eregion's Lore' or 'Shreds of Eregion's Lore' 4 times."; }; </v>
      </c>
      <c r="BG352" t="str">
        <f t="shared" si="286"/>
        <v xml:space="preserve">["TITLE"] = { ["EN"] = "Student of the Past"; }; </v>
      </c>
      <c r="BH352" t="str">
        <f t="shared" si="287"/>
        <v/>
      </c>
      <c r="BI352" t="str">
        <f t="shared" si="288"/>
        <v/>
      </c>
      <c r="BJ352" t="str">
        <f t="shared" si="289"/>
        <v>};</v>
      </c>
    </row>
    <row r="353" spans="1:62" x14ac:dyDescent="0.25">
      <c r="C353" s="3" t="s">
        <v>2594</v>
      </c>
      <c r="D353" s="2" t="s">
        <v>812</v>
      </c>
      <c r="T353" s="2"/>
      <c r="V353">
        <v>158</v>
      </c>
      <c r="X353" t="str">
        <f t="shared" si="252"/>
        <v>[352] = {["CAT_ID"] = 158; }; -- - Bounder's Bounty, 2013 -</v>
      </c>
      <c r="Y353" s="1" t="str">
        <f t="shared" si="251"/>
        <v>[352] = {                                           ["TYPE"] = 14;                       ["SUBTYPE"] =   0;                                   ["VXP"] =    0; ["LP"] =  0; ["REP"] =     0; ["FACTION"] =  1; ["TIER"] = 0;                                        ["NAME"] = { ["EN"] = "- Bounder's Bounty, 2013 -"; }; };</v>
      </c>
      <c r="Z353">
        <f t="shared" si="290"/>
        <v>352</v>
      </c>
      <c r="AA353" t="str">
        <f t="shared" si="253"/>
        <v>[352] = {</v>
      </c>
      <c r="AB353" t="str">
        <f t="shared" si="254"/>
        <v xml:space="preserve">                     </v>
      </c>
      <c r="AC353" t="str">
        <f t="shared" si="255"/>
        <v/>
      </c>
      <c r="AD353" t="str">
        <f t="shared" si="256"/>
        <v xml:space="preserve">["CAT_ID"] = 158; </v>
      </c>
      <c r="AE353" t="str">
        <f t="shared" si="257"/>
        <v/>
      </c>
      <c r="AF353" s="1" t="str">
        <f t="shared" si="265"/>
        <v xml:space="preserve">                      </v>
      </c>
      <c r="AG353">
        <f>VLOOKUP(D353,Type!A$2:B$16,2,FALSE)</f>
        <v>14</v>
      </c>
      <c r="AH353" t="str">
        <f t="shared" si="266"/>
        <v xml:space="preserve">["TYPE"] = 14; </v>
      </c>
      <c r="AI353" t="str">
        <f t="shared" si="267"/>
        <v xml:space="preserve">                      </v>
      </c>
      <c r="AJ353" t="str">
        <f>IF(AND(F353="Class",NOT(ISBLANK(E353))),VLOOKUP(E353,Class!A$1:B$12,2,FALSE),"")</f>
        <v/>
      </c>
      <c r="AK353" t="str">
        <f>IF(AND(F353="Vocation",NOT(ISBLANK(E353))),VLOOKUP(E353,Vocation!A$1:B$8,2,FALSE),"")</f>
        <v/>
      </c>
      <c r="AL353" t="str">
        <f>IF(AND(F353="Race",NOT(ISBLANK(E353))),VLOOKUP(E353,Race!A$1:B$9,2,),"")</f>
        <v/>
      </c>
      <c r="AM353" t="str">
        <f t="shared" si="268"/>
        <v xml:space="preserve">  0</v>
      </c>
      <c r="AN353" t="str">
        <f t="shared" si="269"/>
        <v xml:space="preserve">["SUBTYPE"] =   0; </v>
      </c>
      <c r="AO353" t="str">
        <f>IF(NOT(ISBLANK(G353)),VLOOKUP(G353,Type!D$2:E$6,2,FALSE),"")</f>
        <v/>
      </c>
      <c r="AP353" t="str">
        <f t="shared" si="270"/>
        <v xml:space="preserve">            </v>
      </c>
      <c r="AQ353" t="str">
        <f t="shared" si="271"/>
        <v xml:space="preserve">                      </v>
      </c>
      <c r="AR353" t="str">
        <f t="shared" si="272"/>
        <v/>
      </c>
      <c r="AS353" t="str">
        <f t="shared" si="273"/>
        <v>0</v>
      </c>
      <c r="AT353" t="str">
        <f t="shared" si="274"/>
        <v xml:space="preserve">["VXP"] =    0; </v>
      </c>
      <c r="AU353" t="str">
        <f t="shared" si="275"/>
        <v>0</v>
      </c>
      <c r="AV353" t="str">
        <f t="shared" si="276"/>
        <v xml:space="preserve">["LP"] =  0; </v>
      </c>
      <c r="AW353" t="str">
        <f t="shared" si="277"/>
        <v>0</v>
      </c>
      <c r="AX353" t="str">
        <f t="shared" si="278"/>
        <v xml:space="preserve">["REP"] =     0; </v>
      </c>
      <c r="AY353">
        <f>IF(LEN(P353)&gt;0,VLOOKUP(P353,Faction!A$2:B$77,2,FALSE),1)</f>
        <v>1</v>
      </c>
      <c r="AZ353" t="str">
        <f t="shared" si="279"/>
        <v xml:space="preserve">["FACTION"] =  1; </v>
      </c>
      <c r="BA353" t="str">
        <f t="shared" si="280"/>
        <v xml:space="preserve">["TIER"] = 0; </v>
      </c>
      <c r="BB353" t="str">
        <f t="shared" si="281"/>
        <v xml:space="preserve">                     </v>
      </c>
      <c r="BC353" t="str">
        <f t="shared" si="282"/>
        <v xml:space="preserve">                  </v>
      </c>
      <c r="BD353" t="str">
        <f t="shared" si="283"/>
        <v xml:space="preserve">["NAME"] = { ["EN"] = "- Bounder's Bounty, 2013 -"; }; </v>
      </c>
      <c r="BE353" t="str">
        <f t="shared" si="284"/>
        <v/>
      </c>
      <c r="BF353" t="str">
        <f t="shared" si="285"/>
        <v/>
      </c>
      <c r="BG353" t="str">
        <f t="shared" si="286"/>
        <v/>
      </c>
      <c r="BH353" t="str">
        <f t="shared" si="287"/>
        <v/>
      </c>
      <c r="BI353" t="str">
        <f t="shared" si="288"/>
        <v/>
      </c>
      <c r="BJ353" t="str">
        <f t="shared" si="289"/>
        <v>};</v>
      </c>
    </row>
    <row r="354" spans="1:62" x14ac:dyDescent="0.25">
      <c r="A354">
        <v>1879279182</v>
      </c>
      <c r="B354">
        <v>256</v>
      </c>
      <c r="C354" t="s">
        <v>2595</v>
      </c>
      <c r="D354" t="s">
        <v>24</v>
      </c>
      <c r="G354" t="s">
        <v>2324</v>
      </c>
      <c r="M354" t="s">
        <v>2600</v>
      </c>
      <c r="N354">
        <v>5</v>
      </c>
      <c r="Q354" t="s">
        <v>2599</v>
      </c>
      <c r="R354" t="s">
        <v>2598</v>
      </c>
      <c r="S354">
        <v>0</v>
      </c>
      <c r="T354" s="2"/>
      <c r="X354" t="str">
        <f t="shared" si="252"/>
        <v>[353] = {["ID"] = 1879279182; }; -- Bounder's Bounty (Tier 3)</v>
      </c>
      <c r="Y354" s="1" t="str">
        <f t="shared" si="251"/>
        <v>[353] = {["ID"] = 1879279182; ["SAVE_INDEX"] = 256; ["TYPE"] = 12;                       ["SUBTYPE"] =   0; ["NA"] = 3;                       ["VXP"] =    0; ["LP"] =  5; ["REP"] =     0; ["FACTION"] =  1; ["TIER"] = 0;                                        ["NAME"] = { ["EN"] = "Bounder's Bounty (Tier 3)"; }; ["LORE"] = { ["EN"] = "Hand in Bounder's Tokens to unlock unique rewards."; }; ["SUMMARY"] = { ["EN"] = "Complete 50 'Aiding in the Bounty' to unlock unique rewards"; }; ["TITLE"] = { ["EN"] = "Bountiful Bounder"; }; };</v>
      </c>
      <c r="Z354">
        <f t="shared" si="290"/>
        <v>353</v>
      </c>
      <c r="AA354" t="str">
        <f t="shared" si="253"/>
        <v>[353] = {</v>
      </c>
      <c r="AB354" t="str">
        <f t="shared" si="254"/>
        <v xml:space="preserve">["ID"] = 1879279182; </v>
      </c>
      <c r="AC354" t="str">
        <f t="shared" si="255"/>
        <v xml:space="preserve">["ID"] = 1879279182; </v>
      </c>
      <c r="AD354" t="str">
        <f t="shared" si="256"/>
        <v/>
      </c>
      <c r="AE354" t="str">
        <f t="shared" si="257"/>
        <v/>
      </c>
      <c r="AF354" s="1" t="str">
        <f t="shared" si="265"/>
        <v xml:space="preserve">["SAVE_INDEX"] = 256; </v>
      </c>
      <c r="AG354">
        <f>VLOOKUP(D354,Type!A$2:B$16,2,FALSE)</f>
        <v>12</v>
      </c>
      <c r="AH354" t="str">
        <f t="shared" si="266"/>
        <v xml:space="preserve">["TYPE"] = 12; </v>
      </c>
      <c r="AI354" t="str">
        <f t="shared" si="267"/>
        <v xml:space="preserve">                      </v>
      </c>
      <c r="AJ354" t="str">
        <f>IF(AND(F354="Class",NOT(ISBLANK(E354))),VLOOKUP(E354,Class!A$1:B$12,2,FALSE),"")</f>
        <v/>
      </c>
      <c r="AK354" t="str">
        <f>IF(AND(F354="Vocation",NOT(ISBLANK(E354))),VLOOKUP(E354,Vocation!A$1:B$8,2,FALSE),"")</f>
        <v/>
      </c>
      <c r="AL354" t="str">
        <f>IF(AND(F354="Race",NOT(ISBLANK(E354))),VLOOKUP(E354,Race!A$1:B$9,2,),"")</f>
        <v/>
      </c>
      <c r="AM354" t="str">
        <f t="shared" si="268"/>
        <v xml:space="preserve">  0</v>
      </c>
      <c r="AN354" t="str">
        <f t="shared" si="269"/>
        <v xml:space="preserve">["SUBTYPE"] =   0; </v>
      </c>
      <c r="AO354">
        <f>IF(NOT(ISBLANK(G354)),VLOOKUP(G354,Type!D$2:E$6,2,FALSE),"")</f>
        <v>3</v>
      </c>
      <c r="AP354" t="str">
        <f t="shared" si="270"/>
        <v xml:space="preserve">["NA"] = 3; </v>
      </c>
      <c r="AQ354" t="str">
        <f t="shared" si="271"/>
        <v xml:space="preserve">                      </v>
      </c>
      <c r="AR354" t="str">
        <f t="shared" si="272"/>
        <v/>
      </c>
      <c r="AS354" t="str">
        <f t="shared" si="273"/>
        <v>0</v>
      </c>
      <c r="AT354" t="str">
        <f t="shared" si="274"/>
        <v xml:space="preserve">["VXP"] =    0; </v>
      </c>
      <c r="AU354" t="str">
        <f t="shared" si="275"/>
        <v>5</v>
      </c>
      <c r="AV354" t="str">
        <f t="shared" si="276"/>
        <v xml:space="preserve">["LP"] =  5; </v>
      </c>
      <c r="AW354" t="str">
        <f t="shared" si="277"/>
        <v>0</v>
      </c>
      <c r="AX354" t="str">
        <f t="shared" si="278"/>
        <v xml:space="preserve">["REP"] =     0; </v>
      </c>
      <c r="AY354">
        <f>IF(LEN(P354)&gt;0,VLOOKUP(P354,Faction!A$2:B$77,2,FALSE),1)</f>
        <v>1</v>
      </c>
      <c r="AZ354" t="str">
        <f t="shared" si="279"/>
        <v xml:space="preserve">["FACTION"] =  1; </v>
      </c>
      <c r="BA354" t="str">
        <f t="shared" si="280"/>
        <v xml:space="preserve">["TIER"] = 0; </v>
      </c>
      <c r="BB354" t="str">
        <f t="shared" si="281"/>
        <v xml:space="preserve">                     </v>
      </c>
      <c r="BC354" t="str">
        <f t="shared" si="282"/>
        <v xml:space="preserve">                  </v>
      </c>
      <c r="BD354" t="str">
        <f t="shared" si="283"/>
        <v xml:space="preserve">["NAME"] = { ["EN"] = "Bounder's Bounty (Tier 3)"; }; </v>
      </c>
      <c r="BE354" t="str">
        <f t="shared" si="284"/>
        <v xml:space="preserve">["LORE"] = { ["EN"] = "Hand in Bounder's Tokens to unlock unique rewards."; }; </v>
      </c>
      <c r="BF354" t="str">
        <f t="shared" si="285"/>
        <v xml:space="preserve">["SUMMARY"] = { ["EN"] = "Complete 50 'Aiding in the Bounty' to unlock unique rewards"; }; </v>
      </c>
      <c r="BG354" t="str">
        <f t="shared" si="286"/>
        <v xml:space="preserve">["TITLE"] = { ["EN"] = "Bountiful Bounder"; }; </v>
      </c>
      <c r="BH354" t="str">
        <f t="shared" si="287"/>
        <v/>
      </c>
      <c r="BI354" t="str">
        <f t="shared" si="288"/>
        <v/>
      </c>
      <c r="BJ354" t="str">
        <f t="shared" si="289"/>
        <v>};</v>
      </c>
    </row>
    <row r="355" spans="1:62" x14ac:dyDescent="0.25">
      <c r="A355">
        <v>1879279184</v>
      </c>
      <c r="B355">
        <v>257</v>
      </c>
      <c r="C355" t="s">
        <v>2596</v>
      </c>
      <c r="D355" t="s">
        <v>24</v>
      </c>
      <c r="G355" t="s">
        <v>2324</v>
      </c>
      <c r="N355">
        <v>5</v>
      </c>
      <c r="Q355" t="s">
        <v>2602</v>
      </c>
      <c r="R355" t="s">
        <v>2598</v>
      </c>
      <c r="S355">
        <v>1</v>
      </c>
      <c r="T355" s="2"/>
      <c r="X355" t="str">
        <f t="shared" si="252"/>
        <v>[354] = {["ID"] = 1879279184; }; -- Bounder's Bounty (Tier 2)</v>
      </c>
      <c r="Y355" s="1" t="str">
        <f t="shared" si="251"/>
        <v>[354] = {["ID"] = 1879279184; ["SAVE_INDEX"] = 257; ["TYPE"] = 12;                       ["SUBTYPE"] =   0; ["NA"] = 3;                       ["VXP"] =    0; ["LP"] =  5; ["REP"] =     0; ["FACTION"] =  1; ["TIER"] = 1;                                        ["NAME"] = { ["EN"] = "Bounder's Bounty (Tier 2)"; }; ["LORE"] = { ["EN"] = "Hand in Bounder's Tokens to unlock unique rewards."; }; ["SUMMARY"] = { ["EN"] = "Complete 20 'Aiding in the Bounty' to unlock unique rewards"; }; };</v>
      </c>
      <c r="Z355">
        <f t="shared" si="290"/>
        <v>354</v>
      </c>
      <c r="AA355" t="str">
        <f t="shared" si="253"/>
        <v>[354] = {</v>
      </c>
      <c r="AB355" t="str">
        <f t="shared" si="254"/>
        <v xml:space="preserve">["ID"] = 1879279184; </v>
      </c>
      <c r="AC355" t="str">
        <f t="shared" si="255"/>
        <v xml:space="preserve">["ID"] = 1879279184; </v>
      </c>
      <c r="AD355" t="str">
        <f t="shared" si="256"/>
        <v/>
      </c>
      <c r="AE355" t="str">
        <f t="shared" si="257"/>
        <v/>
      </c>
      <c r="AF355" s="1" t="str">
        <f t="shared" si="265"/>
        <v xml:space="preserve">["SAVE_INDEX"] = 257; </v>
      </c>
      <c r="AG355">
        <f>VLOOKUP(D355,Type!A$2:B$16,2,FALSE)</f>
        <v>12</v>
      </c>
      <c r="AH355" t="str">
        <f t="shared" si="266"/>
        <v xml:space="preserve">["TYPE"] = 12; </v>
      </c>
      <c r="AI355" t="str">
        <f t="shared" si="267"/>
        <v xml:space="preserve">                      </v>
      </c>
      <c r="AJ355" t="str">
        <f>IF(AND(F355="Class",NOT(ISBLANK(E355))),VLOOKUP(E355,Class!A$1:B$12,2,FALSE),"")</f>
        <v/>
      </c>
      <c r="AK355" t="str">
        <f>IF(AND(F355="Vocation",NOT(ISBLANK(E355))),VLOOKUP(E355,Vocation!A$1:B$8,2,FALSE),"")</f>
        <v/>
      </c>
      <c r="AL355" t="str">
        <f>IF(AND(F355="Race",NOT(ISBLANK(E355))),VLOOKUP(E355,Race!A$1:B$9,2,),"")</f>
        <v/>
      </c>
      <c r="AM355" t="str">
        <f t="shared" si="268"/>
        <v xml:space="preserve">  0</v>
      </c>
      <c r="AN355" t="str">
        <f t="shared" si="269"/>
        <v xml:space="preserve">["SUBTYPE"] =   0; </v>
      </c>
      <c r="AO355">
        <f>IF(NOT(ISBLANK(G355)),VLOOKUP(G355,Type!D$2:E$6,2,FALSE),"")</f>
        <v>3</v>
      </c>
      <c r="AP355" t="str">
        <f t="shared" si="270"/>
        <v xml:space="preserve">["NA"] = 3; </v>
      </c>
      <c r="AQ355" t="str">
        <f t="shared" si="271"/>
        <v xml:space="preserve">                      </v>
      </c>
      <c r="AR355" t="str">
        <f t="shared" si="272"/>
        <v/>
      </c>
      <c r="AS355" t="str">
        <f t="shared" si="273"/>
        <v>0</v>
      </c>
      <c r="AT355" t="str">
        <f t="shared" si="274"/>
        <v xml:space="preserve">["VXP"] =    0; </v>
      </c>
      <c r="AU355" t="str">
        <f t="shared" si="275"/>
        <v>5</v>
      </c>
      <c r="AV355" t="str">
        <f t="shared" si="276"/>
        <v xml:space="preserve">["LP"] =  5; </v>
      </c>
      <c r="AW355" t="str">
        <f t="shared" si="277"/>
        <v>0</v>
      </c>
      <c r="AX355" t="str">
        <f t="shared" si="278"/>
        <v xml:space="preserve">["REP"] =     0; </v>
      </c>
      <c r="AY355">
        <f>IF(LEN(P355)&gt;0,VLOOKUP(P355,Faction!A$2:B$77,2,FALSE),1)</f>
        <v>1</v>
      </c>
      <c r="AZ355" t="str">
        <f t="shared" si="279"/>
        <v xml:space="preserve">["FACTION"] =  1; </v>
      </c>
      <c r="BA355" t="str">
        <f t="shared" si="280"/>
        <v xml:space="preserve">["TIER"] = 1; </v>
      </c>
      <c r="BB355" t="str">
        <f t="shared" si="281"/>
        <v xml:space="preserve">                     </v>
      </c>
      <c r="BC355" t="str">
        <f t="shared" si="282"/>
        <v xml:space="preserve">                  </v>
      </c>
      <c r="BD355" t="str">
        <f t="shared" si="283"/>
        <v xml:space="preserve">["NAME"] = { ["EN"] = "Bounder's Bounty (Tier 2)"; }; </v>
      </c>
      <c r="BE355" t="str">
        <f t="shared" si="284"/>
        <v xml:space="preserve">["LORE"] = { ["EN"] = "Hand in Bounder's Tokens to unlock unique rewards."; }; </v>
      </c>
      <c r="BF355" t="str">
        <f t="shared" si="285"/>
        <v xml:space="preserve">["SUMMARY"] = { ["EN"] = "Complete 20 'Aiding in the Bounty' to unlock unique rewards"; }; </v>
      </c>
      <c r="BG355" t="str">
        <f t="shared" si="286"/>
        <v/>
      </c>
      <c r="BH355" t="str">
        <f t="shared" si="287"/>
        <v/>
      </c>
      <c r="BI355" t="str">
        <f t="shared" si="288"/>
        <v/>
      </c>
      <c r="BJ355" t="str">
        <f t="shared" si="289"/>
        <v>};</v>
      </c>
    </row>
    <row r="356" spans="1:62" x14ac:dyDescent="0.25">
      <c r="A356">
        <v>1879279183</v>
      </c>
      <c r="B356">
        <v>258</v>
      </c>
      <c r="C356" t="s">
        <v>2597</v>
      </c>
      <c r="D356" t="s">
        <v>24</v>
      </c>
      <c r="G356" t="s">
        <v>2324</v>
      </c>
      <c r="N356">
        <v>5</v>
      </c>
      <c r="Q356" t="s">
        <v>2601</v>
      </c>
      <c r="R356" t="s">
        <v>2598</v>
      </c>
      <c r="S356">
        <v>2</v>
      </c>
      <c r="T356" s="2"/>
      <c r="X356" t="str">
        <f t="shared" si="252"/>
        <v>[355] = {["ID"] = 1879279183; }; -- Bounder's Bounty (Tier 1)</v>
      </c>
      <c r="Y356" s="1" t="str">
        <f t="shared" si="251"/>
        <v>[355] = {["ID"] = 1879279183; ["SAVE_INDEX"] = 258; ["TYPE"] = 12;                       ["SUBTYPE"] =   0; ["NA"] = 3;                       ["VXP"] =    0; ["LP"] =  5; ["REP"] =     0; ["FACTION"] =  1; ["TIER"] = 2;                                        ["NAME"] = { ["EN"] = "Bounder's Bounty (Tier 1)"; }; ["LORE"] = { ["EN"] = "Hand in Bounder's Tokens to unlock unique rewards."; }; ["SUMMARY"] = { ["EN"] = "Complete 5 'Aiding in the Bounty' to unlock unique rewards"; }; };</v>
      </c>
      <c r="Z356">
        <f t="shared" si="290"/>
        <v>355</v>
      </c>
      <c r="AA356" t="str">
        <f t="shared" si="253"/>
        <v>[355] = {</v>
      </c>
      <c r="AB356" t="str">
        <f t="shared" si="254"/>
        <v xml:space="preserve">["ID"] = 1879279183; </v>
      </c>
      <c r="AC356" t="str">
        <f t="shared" si="255"/>
        <v xml:space="preserve">["ID"] = 1879279183; </v>
      </c>
      <c r="AD356" t="str">
        <f t="shared" si="256"/>
        <v/>
      </c>
      <c r="AE356" t="str">
        <f t="shared" si="257"/>
        <v/>
      </c>
      <c r="AF356" s="1" t="str">
        <f t="shared" si="265"/>
        <v xml:space="preserve">["SAVE_INDEX"] = 258; </v>
      </c>
      <c r="AG356">
        <f>VLOOKUP(D356,Type!A$2:B$16,2,FALSE)</f>
        <v>12</v>
      </c>
      <c r="AH356" t="str">
        <f t="shared" si="266"/>
        <v xml:space="preserve">["TYPE"] = 12; </v>
      </c>
      <c r="AI356" t="str">
        <f t="shared" si="267"/>
        <v xml:space="preserve">                      </v>
      </c>
      <c r="AJ356" t="str">
        <f>IF(AND(F356="Class",NOT(ISBLANK(E356))),VLOOKUP(E356,Class!A$1:B$12,2,FALSE),"")</f>
        <v/>
      </c>
      <c r="AK356" t="str">
        <f>IF(AND(F356="Vocation",NOT(ISBLANK(E356))),VLOOKUP(E356,Vocation!A$1:B$8,2,FALSE),"")</f>
        <v/>
      </c>
      <c r="AL356" t="str">
        <f>IF(AND(F356="Race",NOT(ISBLANK(E356))),VLOOKUP(E356,Race!A$1:B$9,2,),"")</f>
        <v/>
      </c>
      <c r="AM356" t="str">
        <f t="shared" si="268"/>
        <v xml:space="preserve">  0</v>
      </c>
      <c r="AN356" t="str">
        <f t="shared" si="269"/>
        <v xml:space="preserve">["SUBTYPE"] =   0; </v>
      </c>
      <c r="AO356">
        <f>IF(NOT(ISBLANK(G356)),VLOOKUP(G356,Type!D$2:E$6,2,FALSE),"")</f>
        <v>3</v>
      </c>
      <c r="AP356" t="str">
        <f t="shared" si="270"/>
        <v xml:space="preserve">["NA"] = 3; </v>
      </c>
      <c r="AQ356" t="str">
        <f t="shared" si="271"/>
        <v xml:space="preserve">                      </v>
      </c>
      <c r="AR356" t="str">
        <f t="shared" si="272"/>
        <v/>
      </c>
      <c r="AS356" t="str">
        <f t="shared" si="273"/>
        <v>0</v>
      </c>
      <c r="AT356" t="str">
        <f t="shared" si="274"/>
        <v xml:space="preserve">["VXP"] =    0; </v>
      </c>
      <c r="AU356" t="str">
        <f t="shared" si="275"/>
        <v>5</v>
      </c>
      <c r="AV356" t="str">
        <f t="shared" si="276"/>
        <v xml:space="preserve">["LP"] =  5; </v>
      </c>
      <c r="AW356" t="str">
        <f t="shared" si="277"/>
        <v>0</v>
      </c>
      <c r="AX356" t="str">
        <f t="shared" si="278"/>
        <v xml:space="preserve">["REP"] =     0; </v>
      </c>
      <c r="AY356">
        <f>IF(LEN(P356)&gt;0,VLOOKUP(P356,Faction!A$2:B$77,2,FALSE),1)</f>
        <v>1</v>
      </c>
      <c r="AZ356" t="str">
        <f t="shared" si="279"/>
        <v xml:space="preserve">["FACTION"] =  1; </v>
      </c>
      <c r="BA356" t="str">
        <f t="shared" si="280"/>
        <v xml:space="preserve">["TIER"] = 2; </v>
      </c>
      <c r="BB356" t="str">
        <f t="shared" si="281"/>
        <v xml:space="preserve">                     </v>
      </c>
      <c r="BC356" t="str">
        <f t="shared" si="282"/>
        <v xml:space="preserve">                  </v>
      </c>
      <c r="BD356" t="str">
        <f t="shared" si="283"/>
        <v xml:space="preserve">["NAME"] = { ["EN"] = "Bounder's Bounty (Tier 1)"; }; </v>
      </c>
      <c r="BE356" t="str">
        <f t="shared" si="284"/>
        <v xml:space="preserve">["LORE"] = { ["EN"] = "Hand in Bounder's Tokens to unlock unique rewards."; }; </v>
      </c>
      <c r="BF356" t="str">
        <f t="shared" si="285"/>
        <v xml:space="preserve">["SUMMARY"] = { ["EN"] = "Complete 5 'Aiding in the Bounty' to unlock unique rewards"; }; </v>
      </c>
      <c r="BG356" t="str">
        <f t="shared" si="286"/>
        <v/>
      </c>
      <c r="BH356" t="str">
        <f t="shared" si="287"/>
        <v/>
      </c>
      <c r="BI356" t="str">
        <f t="shared" si="288"/>
        <v/>
      </c>
      <c r="BJ356" t="str">
        <f t="shared" si="289"/>
        <v>};</v>
      </c>
    </row>
    <row r="357" spans="1:62" x14ac:dyDescent="0.25">
      <c r="C357" s="3" t="s">
        <v>2447</v>
      </c>
      <c r="D357" s="2" t="s">
        <v>812</v>
      </c>
      <c r="S357">
        <v>1</v>
      </c>
      <c r="V357">
        <v>159</v>
      </c>
      <c r="X357" t="str">
        <f t="shared" si="252"/>
        <v>[356] = {["CAT_ID"] = 159; }; -- - 2015 World Consolidation Event -</v>
      </c>
      <c r="Y357" s="1" t="str">
        <f t="shared" si="251"/>
        <v>[356] = {                                           ["TYPE"] = 14;                       ["SUBTYPE"] =   0;                                   ["VXP"] =    0; ["LP"] =  0; ["REP"] =     0; ["FACTION"] =  1; ["TIER"] = 1;                                        ["NAME"] = { ["EN"] = "- 2015 World Consolidation Event -"; }; };</v>
      </c>
      <c r="Z357">
        <f t="shared" si="290"/>
        <v>356</v>
      </c>
      <c r="AA357" t="str">
        <f t="shared" si="253"/>
        <v>[356] = {</v>
      </c>
      <c r="AB357" t="str">
        <f t="shared" si="254"/>
        <v xml:space="preserve">                     </v>
      </c>
      <c r="AC357" t="str">
        <f t="shared" si="255"/>
        <v/>
      </c>
      <c r="AD357" t="str">
        <f t="shared" si="256"/>
        <v xml:space="preserve">["CAT_ID"] = 159; </v>
      </c>
      <c r="AE357" t="str">
        <f t="shared" si="257"/>
        <v/>
      </c>
      <c r="AF357" s="1" t="str">
        <f t="shared" si="265"/>
        <v xml:space="preserve">                      </v>
      </c>
      <c r="AG357">
        <f>VLOOKUP(D357,Type!A$2:B$16,2,FALSE)</f>
        <v>14</v>
      </c>
      <c r="AH357" t="str">
        <f t="shared" si="266"/>
        <v xml:space="preserve">["TYPE"] = 14; </v>
      </c>
      <c r="AI357" t="str">
        <f t="shared" si="267"/>
        <v xml:space="preserve">                      </v>
      </c>
      <c r="AJ357" t="str">
        <f>IF(AND(F357="Class",NOT(ISBLANK(E357))),VLOOKUP(E357,Class!A$1:B$12,2,FALSE),"")</f>
        <v/>
      </c>
      <c r="AK357" t="str">
        <f>IF(AND(F357="Vocation",NOT(ISBLANK(E357))),VLOOKUP(E357,Vocation!A$1:B$8,2,FALSE),"")</f>
        <v/>
      </c>
      <c r="AL357" t="str">
        <f>IF(AND(F357="Race",NOT(ISBLANK(E357))),VLOOKUP(E357,Race!A$1:B$9,2,),"")</f>
        <v/>
      </c>
      <c r="AM357" t="str">
        <f t="shared" si="268"/>
        <v xml:space="preserve">  0</v>
      </c>
      <c r="AN357" t="str">
        <f t="shared" si="269"/>
        <v xml:space="preserve">["SUBTYPE"] =   0; </v>
      </c>
      <c r="AO357" t="str">
        <f>IF(NOT(ISBLANK(G357)),VLOOKUP(G357,Type!D$2:E$6,2,FALSE),"")</f>
        <v/>
      </c>
      <c r="AP357" t="str">
        <f t="shared" si="270"/>
        <v xml:space="preserve">            </v>
      </c>
      <c r="AQ357" t="str">
        <f t="shared" si="271"/>
        <v xml:space="preserve">                      </v>
      </c>
      <c r="AR357" t="str">
        <f t="shared" si="272"/>
        <v/>
      </c>
      <c r="AS357" t="str">
        <f t="shared" si="273"/>
        <v>0</v>
      </c>
      <c r="AT357" t="str">
        <f t="shared" si="274"/>
        <v xml:space="preserve">["VXP"] =    0; </v>
      </c>
      <c r="AU357" t="str">
        <f t="shared" si="275"/>
        <v>0</v>
      </c>
      <c r="AV357" t="str">
        <f t="shared" si="276"/>
        <v xml:space="preserve">["LP"] =  0; </v>
      </c>
      <c r="AW357" t="str">
        <f t="shared" si="277"/>
        <v>0</v>
      </c>
      <c r="AX357" t="str">
        <f t="shared" si="278"/>
        <v xml:space="preserve">["REP"] =     0; </v>
      </c>
      <c r="AY357">
        <f>IF(LEN(P357)&gt;0,VLOOKUP(P357,Faction!A$2:B$77,2,FALSE),1)</f>
        <v>1</v>
      </c>
      <c r="AZ357" t="str">
        <f t="shared" si="279"/>
        <v xml:space="preserve">["FACTION"] =  1; </v>
      </c>
      <c r="BA357" t="str">
        <f t="shared" si="280"/>
        <v xml:space="preserve">["TIER"] = 1; </v>
      </c>
      <c r="BB357" t="str">
        <f t="shared" si="281"/>
        <v xml:space="preserve">                     </v>
      </c>
      <c r="BC357" t="str">
        <f t="shared" si="282"/>
        <v xml:space="preserve">                  </v>
      </c>
      <c r="BD357" t="str">
        <f t="shared" si="283"/>
        <v xml:space="preserve">["NAME"] = { ["EN"] = "- 2015 World Consolidation Event -"; }; </v>
      </c>
      <c r="BE357" t="str">
        <f t="shared" si="284"/>
        <v/>
      </c>
      <c r="BF357" t="str">
        <f t="shared" si="285"/>
        <v/>
      </c>
      <c r="BG357" t="str">
        <f t="shared" si="286"/>
        <v/>
      </c>
      <c r="BH357" t="str">
        <f t="shared" si="287"/>
        <v/>
      </c>
      <c r="BI357" t="str">
        <f t="shared" si="288"/>
        <v/>
      </c>
      <c r="BJ357" t="str">
        <f t="shared" si="289"/>
        <v>};</v>
      </c>
    </row>
    <row r="358" spans="1:62" x14ac:dyDescent="0.25">
      <c r="A358">
        <v>1879326383</v>
      </c>
      <c r="B358">
        <v>259</v>
      </c>
      <c r="C358" s="4" t="s">
        <v>2481</v>
      </c>
      <c r="D358" t="s">
        <v>26</v>
      </c>
      <c r="G358" t="s">
        <v>2324</v>
      </c>
      <c r="Q358" t="s">
        <v>2483</v>
      </c>
      <c r="R358" t="s">
        <v>2482</v>
      </c>
      <c r="X358" t="str">
        <f t="shared" si="252"/>
        <v>[357] = {["ID"] = 1879326383; }; -- World Consolidation Announcement</v>
      </c>
      <c r="Y358" s="1" t="str">
        <f t="shared" si="251"/>
        <v>[357] = {["ID"] = 1879326383; ["SAVE_INDEX"] = 259; ["TYPE"] =  6;                       ["SUBTYPE"] =   0; ["NA"] = 3;                       ["VXP"] =    0; ["LP"] =  0; ["REP"] =     0; ["FACTION"] =  1; ["TIER"] = 0;                                        ["NAME"] = { ["EN"] = "World Consolidation Announcement"; }; ["LORE"] = { ["EN"] = "Announcing the World Consolidation event and the closure of some worlds."; }; ["SUMMARY"] = { ["EN"] = "You have received a letter announcing the upcoming World Consolidation event."; }; };</v>
      </c>
      <c r="Z358">
        <f t="shared" si="290"/>
        <v>357</v>
      </c>
      <c r="AA358" t="str">
        <f t="shared" si="253"/>
        <v>[357] = {</v>
      </c>
      <c r="AB358" t="str">
        <f t="shared" si="254"/>
        <v xml:space="preserve">["ID"] = 1879326383; </v>
      </c>
      <c r="AC358" t="str">
        <f t="shared" si="255"/>
        <v xml:space="preserve">["ID"] = 1879326383; </v>
      </c>
      <c r="AD358" t="str">
        <f t="shared" si="256"/>
        <v/>
      </c>
      <c r="AE358" t="str">
        <f t="shared" si="257"/>
        <v/>
      </c>
      <c r="AF358" s="1" t="str">
        <f t="shared" si="265"/>
        <v xml:space="preserve">["SAVE_INDEX"] = 259; </v>
      </c>
      <c r="AG358">
        <f>VLOOKUP(D358,Type!A$2:B$16,2,FALSE)</f>
        <v>6</v>
      </c>
      <c r="AH358" t="str">
        <f t="shared" si="266"/>
        <v xml:space="preserve">["TYPE"] =  6; </v>
      </c>
      <c r="AI358" t="str">
        <f t="shared" si="267"/>
        <v xml:space="preserve">                      </v>
      </c>
      <c r="AJ358" t="str">
        <f>IF(AND(F358="Class",NOT(ISBLANK(E358))),VLOOKUP(E358,Class!A$1:B$12,2,FALSE),"")</f>
        <v/>
      </c>
      <c r="AK358" t="str">
        <f>IF(AND(F358="Vocation",NOT(ISBLANK(E358))),VLOOKUP(E358,Vocation!A$1:B$8,2,FALSE),"")</f>
        <v/>
      </c>
      <c r="AL358" t="str">
        <f>IF(AND(F358="Race",NOT(ISBLANK(E358))),VLOOKUP(E358,Race!A$1:B$9,2,),"")</f>
        <v/>
      </c>
      <c r="AM358" t="str">
        <f t="shared" si="268"/>
        <v xml:space="preserve">  0</v>
      </c>
      <c r="AN358" t="str">
        <f t="shared" si="269"/>
        <v xml:space="preserve">["SUBTYPE"] =   0; </v>
      </c>
      <c r="AO358">
        <f>IF(NOT(ISBLANK(G358)),VLOOKUP(G358,Type!D$2:E$6,2,FALSE),"")</f>
        <v>3</v>
      </c>
      <c r="AP358" t="str">
        <f t="shared" si="270"/>
        <v xml:space="preserve">["NA"] = 3; </v>
      </c>
      <c r="AQ358" t="str">
        <f t="shared" si="271"/>
        <v xml:space="preserve">                      </v>
      </c>
      <c r="AR358" t="str">
        <f t="shared" si="272"/>
        <v/>
      </c>
      <c r="AS358" t="str">
        <f t="shared" si="273"/>
        <v>0</v>
      </c>
      <c r="AT358" t="str">
        <f t="shared" si="274"/>
        <v xml:space="preserve">["VXP"] =    0; </v>
      </c>
      <c r="AU358" t="str">
        <f t="shared" si="275"/>
        <v>0</v>
      </c>
      <c r="AV358" t="str">
        <f t="shared" si="276"/>
        <v xml:space="preserve">["LP"] =  0; </v>
      </c>
      <c r="AW358" t="str">
        <f t="shared" si="277"/>
        <v>0</v>
      </c>
      <c r="AX358" t="str">
        <f t="shared" si="278"/>
        <v xml:space="preserve">["REP"] =     0; </v>
      </c>
      <c r="AY358">
        <f>IF(LEN(P358)&gt;0,VLOOKUP(P358,Faction!A$2:B$77,2,FALSE),1)</f>
        <v>1</v>
      </c>
      <c r="AZ358" t="str">
        <f t="shared" si="279"/>
        <v xml:space="preserve">["FACTION"] =  1; </v>
      </c>
      <c r="BA358" t="str">
        <f t="shared" si="280"/>
        <v xml:space="preserve">["TIER"] = 0; </v>
      </c>
      <c r="BB358" t="str">
        <f t="shared" si="281"/>
        <v xml:space="preserve">                     </v>
      </c>
      <c r="BC358" t="str">
        <f t="shared" si="282"/>
        <v xml:space="preserve">                  </v>
      </c>
      <c r="BD358" t="str">
        <f t="shared" si="283"/>
        <v xml:space="preserve">["NAME"] = { ["EN"] = "World Consolidation Announcement"; }; </v>
      </c>
      <c r="BE358" t="str">
        <f t="shared" si="284"/>
        <v xml:space="preserve">["LORE"] = { ["EN"] = "Announcing the World Consolidation event and the closure of some worlds."; }; </v>
      </c>
      <c r="BF358" t="str">
        <f t="shared" si="285"/>
        <v xml:space="preserve">["SUMMARY"] = { ["EN"] = "You have received a letter announcing the upcoming World Consolidation event."; }; </v>
      </c>
      <c r="BG358" t="str">
        <f t="shared" si="286"/>
        <v/>
      </c>
      <c r="BH358" t="str">
        <f t="shared" si="287"/>
        <v/>
      </c>
      <c r="BI358" t="str">
        <f t="shared" si="288"/>
        <v/>
      </c>
      <c r="BJ358" t="str">
        <f t="shared" si="289"/>
        <v>};</v>
      </c>
    </row>
    <row r="359" spans="1:62" x14ac:dyDescent="0.25">
      <c r="A359">
        <v>1879326065</v>
      </c>
      <c r="B359">
        <v>260</v>
      </c>
      <c r="C359" t="s">
        <v>2448</v>
      </c>
      <c r="D359" t="s">
        <v>26</v>
      </c>
      <c r="G359" t="s">
        <v>2324</v>
      </c>
      <c r="H359" t="s">
        <v>3515</v>
      </c>
      <c r="Q359" t="s">
        <v>3518</v>
      </c>
      <c r="R359" t="s">
        <v>2484</v>
      </c>
      <c r="X359" t="str">
        <f t="shared" si="252"/>
        <v>[358] = {["ID"] = 1879326065; }; -- World Consolidation Begins</v>
      </c>
      <c r="Y359" s="1" t="str">
        <f t="shared" si="251"/>
        <v>[358] = {["ID"] = 1879326065; ["SAVE_INDEX"] = 260; ["TYPE"] =  6;                       ["SUBTYPE"] =   0; ["NA"] = 3;                       ["VXP"] =    0; ["LP"] =  0; ["REP"] =     0; ["FACTION"] =  1; ["TIER"] = 0;                                        ["NAME"] = { ["EN"] = "World Consolidation Begins"; }; ["LORE"] = { ["EN"] = "The time is at hand. All must prepare themselves to journey to a new world."; }; ["SUMMARY"] = { ["EN"] = "You have received a letter with instructions for finding a new world."; }; ["NOTE"] = { ["EN"] = "(Old Servers)"; }; };</v>
      </c>
      <c r="Z359">
        <f t="shared" si="290"/>
        <v>358</v>
      </c>
      <c r="AA359" t="str">
        <f t="shared" si="253"/>
        <v>[358] = {</v>
      </c>
      <c r="AB359" t="str">
        <f t="shared" si="254"/>
        <v xml:space="preserve">["ID"] = 1879326065; </v>
      </c>
      <c r="AC359" t="str">
        <f t="shared" si="255"/>
        <v xml:space="preserve">["ID"] = 1879326065; </v>
      </c>
      <c r="AD359" t="str">
        <f t="shared" si="256"/>
        <v/>
      </c>
      <c r="AE359" t="str">
        <f t="shared" si="257"/>
        <v/>
      </c>
      <c r="AF359" s="1" t="str">
        <f t="shared" si="265"/>
        <v xml:space="preserve">["SAVE_INDEX"] = 260; </v>
      </c>
      <c r="AG359">
        <f>VLOOKUP(D359,Type!A$2:B$16,2,FALSE)</f>
        <v>6</v>
      </c>
      <c r="AH359" t="str">
        <f t="shared" si="266"/>
        <v xml:space="preserve">["TYPE"] =  6; </v>
      </c>
      <c r="AI359" t="str">
        <f t="shared" si="267"/>
        <v xml:space="preserve">                      </v>
      </c>
      <c r="AJ359" t="str">
        <f>IF(AND(F359="Class",NOT(ISBLANK(E359))),VLOOKUP(E359,Class!A$1:B$12,2,FALSE),"")</f>
        <v/>
      </c>
      <c r="AK359" t="str">
        <f>IF(AND(F359="Vocation",NOT(ISBLANK(E359))),VLOOKUP(E359,Vocation!A$1:B$8,2,FALSE),"")</f>
        <v/>
      </c>
      <c r="AL359" t="str">
        <f>IF(AND(F359="Race",NOT(ISBLANK(E359))),VLOOKUP(E359,Race!A$1:B$9,2,),"")</f>
        <v/>
      </c>
      <c r="AM359" t="str">
        <f t="shared" si="268"/>
        <v xml:space="preserve">  0</v>
      </c>
      <c r="AN359" t="str">
        <f t="shared" si="269"/>
        <v xml:space="preserve">["SUBTYPE"] =   0; </v>
      </c>
      <c r="AO359">
        <f>IF(NOT(ISBLANK(G359)),VLOOKUP(G359,Type!D$2:E$6,2,FALSE),"")</f>
        <v>3</v>
      </c>
      <c r="AP359" t="str">
        <f t="shared" si="270"/>
        <v xml:space="preserve">["NA"] = 3; </v>
      </c>
      <c r="AQ359" t="str">
        <f t="shared" si="271"/>
        <v xml:space="preserve">                      </v>
      </c>
      <c r="AR359" t="str">
        <f t="shared" si="272"/>
        <v/>
      </c>
      <c r="AS359" t="str">
        <f t="shared" si="273"/>
        <v>0</v>
      </c>
      <c r="AT359" t="str">
        <f t="shared" si="274"/>
        <v xml:space="preserve">["VXP"] =    0; </v>
      </c>
      <c r="AU359" t="str">
        <f t="shared" si="275"/>
        <v>0</v>
      </c>
      <c r="AV359" t="str">
        <f t="shared" si="276"/>
        <v xml:space="preserve">["LP"] =  0; </v>
      </c>
      <c r="AW359" t="str">
        <f t="shared" si="277"/>
        <v>0</v>
      </c>
      <c r="AX359" t="str">
        <f t="shared" si="278"/>
        <v xml:space="preserve">["REP"] =     0; </v>
      </c>
      <c r="AY359">
        <f>IF(LEN(P359)&gt;0,VLOOKUP(P359,Faction!A$2:B$77,2,FALSE),1)</f>
        <v>1</v>
      </c>
      <c r="AZ359" t="str">
        <f t="shared" si="279"/>
        <v xml:space="preserve">["FACTION"] =  1; </v>
      </c>
      <c r="BA359" t="str">
        <f t="shared" si="280"/>
        <v xml:space="preserve">["TIER"] = 0; </v>
      </c>
      <c r="BB359" t="str">
        <f t="shared" si="281"/>
        <v xml:space="preserve">                     </v>
      </c>
      <c r="BC359" t="str">
        <f t="shared" si="282"/>
        <v xml:space="preserve">                  </v>
      </c>
      <c r="BD359" t="str">
        <f t="shared" si="283"/>
        <v xml:space="preserve">["NAME"] = { ["EN"] = "World Consolidation Begins"; }; </v>
      </c>
      <c r="BE359" t="str">
        <f t="shared" si="284"/>
        <v xml:space="preserve">["LORE"] = { ["EN"] = "The time is at hand. All must prepare themselves to journey to a new world."; }; </v>
      </c>
      <c r="BF359" t="str">
        <f t="shared" si="285"/>
        <v xml:space="preserve">["SUMMARY"] = { ["EN"] = "You have received a letter with instructions for finding a new world."; }; </v>
      </c>
      <c r="BG359" t="str">
        <f t="shared" si="286"/>
        <v/>
      </c>
      <c r="BH359" t="str">
        <f t="shared" si="287"/>
        <v xml:space="preserve">["NOTE"] = { ["EN"] = "(Old Servers)"; }; </v>
      </c>
      <c r="BI359" t="str">
        <f t="shared" si="288"/>
        <v/>
      </c>
      <c r="BJ359" t="str">
        <f t="shared" si="289"/>
        <v>};</v>
      </c>
    </row>
    <row r="360" spans="1:62" x14ac:dyDescent="0.25">
      <c r="A360">
        <v>1879326067</v>
      </c>
      <c r="B360">
        <v>359</v>
      </c>
      <c r="C360" t="s">
        <v>2448</v>
      </c>
      <c r="D360" t="s">
        <v>26</v>
      </c>
      <c r="G360" t="s">
        <v>2324</v>
      </c>
      <c r="H360" t="s">
        <v>3516</v>
      </c>
      <c r="Q360" t="s">
        <v>3517</v>
      </c>
      <c r="R360" t="s">
        <v>3514</v>
      </c>
      <c r="X360" t="str">
        <f t="shared" si="252"/>
        <v>[359] = {["ID"] = 1879326067; }; -- World Consolidation Begins</v>
      </c>
      <c r="Y360" s="1" t="str">
        <f t="shared" si="251"/>
        <v>[359] = {["ID"] = 1879326067; ["SAVE_INDEX"] = 359; ["TYPE"] =  6;                       ["SUBTYPE"] =   0; ["NA"] = 3;                       ["VXP"] =    0; ["LP"] =  0; ["REP"] =     0; ["FACTION"] =  1; ["TIER"] = 0;                                        ["NAME"] = { ["EN"] = "World Consolidation Begins"; }; ["LORE"] = { ["EN"] = "New faces will soon arrive in your world."; }; ["SUMMARY"] = { ["EN"] = "You have received a letter bearing news of those coming to your world."; }; ["NOTE"] = { ["EN"] = "(New Servers)"; }; };</v>
      </c>
      <c r="Z360">
        <f t="shared" si="290"/>
        <v>359</v>
      </c>
      <c r="AA360" t="str">
        <f t="shared" si="253"/>
        <v>[359] = {</v>
      </c>
      <c r="AB360" t="str">
        <f t="shared" si="254"/>
        <v xml:space="preserve">["ID"] = 1879326067; </v>
      </c>
      <c r="AC360" t="str">
        <f t="shared" si="255"/>
        <v xml:space="preserve">["ID"] = 1879326067; </v>
      </c>
      <c r="AD360" t="str">
        <f t="shared" si="256"/>
        <v/>
      </c>
      <c r="AE360" t="str">
        <f t="shared" si="257"/>
        <v/>
      </c>
      <c r="AF360" s="1" t="str">
        <f t="shared" si="265"/>
        <v xml:space="preserve">["SAVE_INDEX"] = 359; </v>
      </c>
      <c r="AG360">
        <f>VLOOKUP(D360,Type!A$2:B$16,2,FALSE)</f>
        <v>6</v>
      </c>
      <c r="AH360" t="str">
        <f t="shared" si="266"/>
        <v xml:space="preserve">["TYPE"] =  6; </v>
      </c>
      <c r="AI360" t="str">
        <f t="shared" si="267"/>
        <v xml:space="preserve">                      </v>
      </c>
      <c r="AJ360" t="str">
        <f>IF(AND(F360="Class",NOT(ISBLANK(E360))),VLOOKUP(E360,Class!A$1:B$12,2,FALSE),"")</f>
        <v/>
      </c>
      <c r="AK360" t="str">
        <f>IF(AND(F360="Vocation",NOT(ISBLANK(E360))),VLOOKUP(E360,Vocation!A$1:B$8,2,FALSE),"")</f>
        <v/>
      </c>
      <c r="AL360" t="str">
        <f>IF(AND(F360="Race",NOT(ISBLANK(E360))),VLOOKUP(E360,Race!A$1:B$9,2,),"")</f>
        <v/>
      </c>
      <c r="AM360" t="str">
        <f t="shared" si="268"/>
        <v xml:space="preserve">  0</v>
      </c>
      <c r="AN360" t="str">
        <f t="shared" si="269"/>
        <v xml:space="preserve">["SUBTYPE"] =   0; </v>
      </c>
      <c r="AO360">
        <f>IF(NOT(ISBLANK(G360)),VLOOKUP(G360,Type!D$2:E$6,2,FALSE),"")</f>
        <v>3</v>
      </c>
      <c r="AP360" t="str">
        <f t="shared" si="270"/>
        <v xml:space="preserve">["NA"] = 3; </v>
      </c>
      <c r="AQ360" t="str">
        <f t="shared" si="271"/>
        <v xml:space="preserve">                      </v>
      </c>
      <c r="AR360" t="str">
        <f t="shared" si="272"/>
        <v/>
      </c>
      <c r="AS360" t="str">
        <f t="shared" si="273"/>
        <v>0</v>
      </c>
      <c r="AT360" t="str">
        <f t="shared" si="274"/>
        <v xml:space="preserve">["VXP"] =    0; </v>
      </c>
      <c r="AU360" t="str">
        <f t="shared" si="275"/>
        <v>0</v>
      </c>
      <c r="AV360" t="str">
        <f t="shared" si="276"/>
        <v xml:space="preserve">["LP"] =  0; </v>
      </c>
      <c r="AW360" t="str">
        <f t="shared" si="277"/>
        <v>0</v>
      </c>
      <c r="AX360" t="str">
        <f t="shared" si="278"/>
        <v xml:space="preserve">["REP"] =     0; </v>
      </c>
      <c r="AY360">
        <f>IF(LEN(P360)&gt;0,VLOOKUP(P360,Faction!A$2:B$77,2,FALSE),1)</f>
        <v>1</v>
      </c>
      <c r="AZ360" t="str">
        <f t="shared" si="279"/>
        <v xml:space="preserve">["FACTION"] =  1; </v>
      </c>
      <c r="BA360" t="str">
        <f t="shared" si="280"/>
        <v xml:space="preserve">["TIER"] = 0; </v>
      </c>
      <c r="BB360" t="str">
        <f t="shared" si="281"/>
        <v xml:space="preserve">                     </v>
      </c>
      <c r="BC360" t="str">
        <f t="shared" si="282"/>
        <v xml:space="preserve">                  </v>
      </c>
      <c r="BD360" t="str">
        <f t="shared" si="283"/>
        <v xml:space="preserve">["NAME"] = { ["EN"] = "World Consolidation Begins"; }; </v>
      </c>
      <c r="BE360" t="str">
        <f t="shared" si="284"/>
        <v xml:space="preserve">["LORE"] = { ["EN"] = "New faces will soon arrive in your world."; }; </v>
      </c>
      <c r="BF360" t="str">
        <f t="shared" si="285"/>
        <v xml:space="preserve">["SUMMARY"] = { ["EN"] = "You have received a letter bearing news of those coming to your world."; }; </v>
      </c>
      <c r="BG360" t="str">
        <f t="shared" si="286"/>
        <v/>
      </c>
      <c r="BH360" t="str">
        <f t="shared" si="287"/>
        <v xml:space="preserve">["NOTE"] = { ["EN"] = "(New Servers)"; }; </v>
      </c>
      <c r="BI360" t="str">
        <f t="shared" si="288"/>
        <v/>
      </c>
      <c r="BJ360" t="str">
        <f t="shared" si="289"/>
        <v>};</v>
      </c>
    </row>
    <row r="361" spans="1:62" x14ac:dyDescent="0.25">
      <c r="A361">
        <v>1879327466</v>
      </c>
      <c r="B361">
        <v>261</v>
      </c>
      <c r="C361" t="s">
        <v>2480</v>
      </c>
      <c r="D361" t="s">
        <v>24</v>
      </c>
      <c r="G361" t="s">
        <v>2324</v>
      </c>
      <c r="M361" t="s">
        <v>2517</v>
      </c>
      <c r="Q361" t="s">
        <v>2549</v>
      </c>
      <c r="R361" t="s">
        <v>2485</v>
      </c>
      <c r="X361" t="str">
        <f t="shared" si="252"/>
        <v>[360] = {["ID"] = 1879327466; }; -- Of Aglarond</v>
      </c>
      <c r="Y361" s="1" t="str">
        <f t="shared" si="251"/>
        <v>[360] = {["ID"] = 1879327466; ["SAVE_INDEX"] = 261; ["TYPE"] = 12;                       ["SUBTYPE"] =   0; ["NA"] = 3;                       ["VXP"] =    0; ["LP"] =  0; ["REP"] =     0; ["FACTION"] =  1; ["TIER"] = 0;                                        ["NAME"] = { ["EN"] = "Of Aglarond"; }; ["LORE"] = { ["EN"] = "You have earned the Of Aglarond title."; }; ["SUMMARY"] = { ["EN"] = "Exist on Aglarond prior to August, 2015"; }; ["TITLE"] = { ["EN"] = "of Aglarond"; }; };</v>
      </c>
      <c r="Z361">
        <f t="shared" si="290"/>
        <v>360</v>
      </c>
      <c r="AA361" t="str">
        <f t="shared" si="253"/>
        <v>[360] = {</v>
      </c>
      <c r="AB361" t="str">
        <f t="shared" si="254"/>
        <v xml:space="preserve">["ID"] = 1879327466; </v>
      </c>
      <c r="AC361" t="str">
        <f t="shared" si="255"/>
        <v xml:space="preserve">["ID"] = 1879327466; </v>
      </c>
      <c r="AD361" t="str">
        <f t="shared" si="256"/>
        <v/>
      </c>
      <c r="AE361" t="str">
        <f t="shared" si="257"/>
        <v/>
      </c>
      <c r="AF361" s="1" t="str">
        <f t="shared" si="265"/>
        <v xml:space="preserve">["SAVE_INDEX"] = 261; </v>
      </c>
      <c r="AG361">
        <f>VLOOKUP(D361,Type!A$2:B$16,2,FALSE)</f>
        <v>12</v>
      </c>
      <c r="AH361" t="str">
        <f t="shared" si="266"/>
        <v xml:space="preserve">["TYPE"] = 12; </v>
      </c>
      <c r="AI361" t="str">
        <f t="shared" si="267"/>
        <v xml:space="preserve">                      </v>
      </c>
      <c r="AJ361" t="str">
        <f>IF(AND(F361="Class",NOT(ISBLANK(E361))),VLOOKUP(E361,Class!A$1:B$12,2,FALSE),"")</f>
        <v/>
      </c>
      <c r="AK361" t="str">
        <f>IF(AND(F361="Vocation",NOT(ISBLANK(E361))),VLOOKUP(E361,Vocation!A$1:B$8,2,FALSE),"")</f>
        <v/>
      </c>
      <c r="AL361" t="str">
        <f>IF(AND(F361="Race",NOT(ISBLANK(E361))),VLOOKUP(E361,Race!A$1:B$9,2,),"")</f>
        <v/>
      </c>
      <c r="AM361" t="str">
        <f t="shared" si="268"/>
        <v xml:space="preserve">  0</v>
      </c>
      <c r="AN361" t="str">
        <f t="shared" si="269"/>
        <v xml:space="preserve">["SUBTYPE"] =   0; </v>
      </c>
      <c r="AO361">
        <f>IF(NOT(ISBLANK(G361)),VLOOKUP(G361,Type!D$2:E$6,2,FALSE),"")</f>
        <v>3</v>
      </c>
      <c r="AP361" t="str">
        <f t="shared" si="270"/>
        <v xml:space="preserve">["NA"] = 3; </v>
      </c>
      <c r="AQ361" t="str">
        <f t="shared" si="271"/>
        <v xml:space="preserve">                      </v>
      </c>
      <c r="AR361" t="str">
        <f t="shared" si="272"/>
        <v/>
      </c>
      <c r="AS361" t="str">
        <f t="shared" si="273"/>
        <v>0</v>
      </c>
      <c r="AT361" t="str">
        <f t="shared" si="274"/>
        <v xml:space="preserve">["VXP"] =    0; </v>
      </c>
      <c r="AU361" t="str">
        <f t="shared" si="275"/>
        <v>0</v>
      </c>
      <c r="AV361" t="str">
        <f t="shared" si="276"/>
        <v xml:space="preserve">["LP"] =  0; </v>
      </c>
      <c r="AW361" t="str">
        <f t="shared" si="277"/>
        <v>0</v>
      </c>
      <c r="AX361" t="str">
        <f t="shared" si="278"/>
        <v xml:space="preserve">["REP"] =     0; </v>
      </c>
      <c r="AY361">
        <f>IF(LEN(P361)&gt;0,VLOOKUP(P361,Faction!A$2:B$77,2,FALSE),1)</f>
        <v>1</v>
      </c>
      <c r="AZ361" t="str">
        <f t="shared" si="279"/>
        <v xml:space="preserve">["FACTION"] =  1; </v>
      </c>
      <c r="BA361" t="str">
        <f t="shared" si="280"/>
        <v xml:space="preserve">["TIER"] = 0; </v>
      </c>
      <c r="BB361" t="str">
        <f t="shared" si="281"/>
        <v xml:space="preserve">                     </v>
      </c>
      <c r="BC361" t="str">
        <f t="shared" si="282"/>
        <v xml:space="preserve">                  </v>
      </c>
      <c r="BD361" t="str">
        <f t="shared" si="283"/>
        <v xml:space="preserve">["NAME"] = { ["EN"] = "Of Aglarond"; }; </v>
      </c>
      <c r="BE361" t="str">
        <f t="shared" si="284"/>
        <v xml:space="preserve">["LORE"] = { ["EN"] = "You have earned the Of Aglarond title."; }; </v>
      </c>
      <c r="BF361" t="str">
        <f t="shared" si="285"/>
        <v xml:space="preserve">["SUMMARY"] = { ["EN"] = "Exist on Aglarond prior to August, 2015"; }; </v>
      </c>
      <c r="BG361" t="str">
        <f t="shared" si="286"/>
        <v xml:space="preserve">["TITLE"] = { ["EN"] = "of Aglarond"; }; </v>
      </c>
      <c r="BH361" t="str">
        <f t="shared" si="287"/>
        <v/>
      </c>
      <c r="BI361" t="str">
        <f t="shared" si="288"/>
        <v/>
      </c>
      <c r="BJ361" t="str">
        <f t="shared" si="289"/>
        <v>};</v>
      </c>
    </row>
    <row r="362" spans="1:62" x14ac:dyDescent="0.25">
      <c r="A362">
        <v>1879326643</v>
      </c>
      <c r="B362">
        <v>262</v>
      </c>
      <c r="C362" t="s">
        <v>2450</v>
      </c>
      <c r="D362" t="s">
        <v>24</v>
      </c>
      <c r="G362" t="s">
        <v>2324</v>
      </c>
      <c r="M362" t="s">
        <v>2518</v>
      </c>
      <c r="Q362" t="s">
        <v>2550</v>
      </c>
      <c r="R362" t="s">
        <v>2486</v>
      </c>
      <c r="X362" t="str">
        <f t="shared" si="252"/>
        <v>[361] = {["ID"] = 1879326643; }; -- Of Anduin</v>
      </c>
      <c r="Y362" s="1" t="str">
        <f t="shared" si="251"/>
        <v>[361] = {["ID"] = 1879326643; ["SAVE_INDEX"] = 262; ["TYPE"] = 12;                       ["SUBTYPE"] =   0; ["NA"] = 3;                       ["VXP"] =    0; ["LP"] =  0; ["REP"] =     0; ["FACTION"] =  1; ["TIER"] = 0;                                        ["NAME"] = { ["EN"] = "Of Anduin"; }; ["LORE"] = { ["EN"] = "You have earned the Of Anduin title."; }; ["SUMMARY"] = { ["EN"] = "Exist on Anduin prior to August, 2015"; }; ["TITLE"] = { ["EN"] = "of Anduin"; }; };</v>
      </c>
      <c r="Z362">
        <f t="shared" si="290"/>
        <v>361</v>
      </c>
      <c r="AA362" t="str">
        <f t="shared" si="253"/>
        <v>[361] = {</v>
      </c>
      <c r="AB362" t="str">
        <f t="shared" si="254"/>
        <v xml:space="preserve">["ID"] = 1879326643; </v>
      </c>
      <c r="AC362" t="str">
        <f t="shared" si="255"/>
        <v xml:space="preserve">["ID"] = 1879326643; </v>
      </c>
      <c r="AD362" t="str">
        <f t="shared" si="256"/>
        <v/>
      </c>
      <c r="AE362" t="str">
        <f t="shared" si="257"/>
        <v/>
      </c>
      <c r="AF362" s="1" t="str">
        <f t="shared" si="265"/>
        <v xml:space="preserve">["SAVE_INDEX"] = 262; </v>
      </c>
      <c r="AG362">
        <f>VLOOKUP(D362,Type!A$2:B$16,2,FALSE)</f>
        <v>12</v>
      </c>
      <c r="AH362" t="str">
        <f t="shared" si="266"/>
        <v xml:space="preserve">["TYPE"] = 12; </v>
      </c>
      <c r="AI362" t="str">
        <f t="shared" si="267"/>
        <v xml:space="preserve">                      </v>
      </c>
      <c r="AJ362" t="str">
        <f>IF(AND(F362="Class",NOT(ISBLANK(E362))),VLOOKUP(E362,Class!A$1:B$12,2,FALSE),"")</f>
        <v/>
      </c>
      <c r="AK362" t="str">
        <f>IF(AND(F362="Vocation",NOT(ISBLANK(E362))),VLOOKUP(E362,Vocation!A$1:B$8,2,FALSE),"")</f>
        <v/>
      </c>
      <c r="AL362" t="str">
        <f>IF(AND(F362="Race",NOT(ISBLANK(E362))),VLOOKUP(E362,Race!A$1:B$9,2,),"")</f>
        <v/>
      </c>
      <c r="AM362" t="str">
        <f t="shared" si="268"/>
        <v xml:space="preserve">  0</v>
      </c>
      <c r="AN362" t="str">
        <f t="shared" si="269"/>
        <v xml:space="preserve">["SUBTYPE"] =   0; </v>
      </c>
      <c r="AO362">
        <f>IF(NOT(ISBLANK(G362)),VLOOKUP(G362,Type!D$2:E$6,2,FALSE),"")</f>
        <v>3</v>
      </c>
      <c r="AP362" t="str">
        <f t="shared" si="270"/>
        <v xml:space="preserve">["NA"] = 3; </v>
      </c>
      <c r="AQ362" t="str">
        <f t="shared" si="271"/>
        <v xml:space="preserve">                      </v>
      </c>
      <c r="AR362" t="str">
        <f t="shared" si="272"/>
        <v/>
      </c>
      <c r="AS362" t="str">
        <f t="shared" si="273"/>
        <v>0</v>
      </c>
      <c r="AT362" t="str">
        <f t="shared" si="274"/>
        <v xml:space="preserve">["VXP"] =    0; </v>
      </c>
      <c r="AU362" t="str">
        <f t="shared" si="275"/>
        <v>0</v>
      </c>
      <c r="AV362" t="str">
        <f t="shared" si="276"/>
        <v xml:space="preserve">["LP"] =  0; </v>
      </c>
      <c r="AW362" t="str">
        <f t="shared" si="277"/>
        <v>0</v>
      </c>
      <c r="AX362" t="str">
        <f t="shared" si="278"/>
        <v xml:space="preserve">["REP"] =     0; </v>
      </c>
      <c r="AY362">
        <f>IF(LEN(P362)&gt;0,VLOOKUP(P362,Faction!A$2:B$77,2,FALSE),1)</f>
        <v>1</v>
      </c>
      <c r="AZ362" t="str">
        <f t="shared" si="279"/>
        <v xml:space="preserve">["FACTION"] =  1; </v>
      </c>
      <c r="BA362" t="str">
        <f t="shared" si="280"/>
        <v xml:space="preserve">["TIER"] = 0; </v>
      </c>
      <c r="BB362" t="str">
        <f t="shared" si="281"/>
        <v xml:space="preserve">                     </v>
      </c>
      <c r="BC362" t="str">
        <f t="shared" si="282"/>
        <v xml:space="preserve">                  </v>
      </c>
      <c r="BD362" t="str">
        <f t="shared" si="283"/>
        <v xml:space="preserve">["NAME"] = { ["EN"] = "Of Anduin"; }; </v>
      </c>
      <c r="BE362" t="str">
        <f t="shared" si="284"/>
        <v xml:space="preserve">["LORE"] = { ["EN"] = "You have earned the Of Anduin title."; }; </v>
      </c>
      <c r="BF362" t="str">
        <f t="shared" si="285"/>
        <v xml:space="preserve">["SUMMARY"] = { ["EN"] = "Exist on Anduin prior to August, 2015"; }; </v>
      </c>
      <c r="BG362" t="str">
        <f t="shared" si="286"/>
        <v xml:space="preserve">["TITLE"] = { ["EN"] = "of Anduin"; }; </v>
      </c>
      <c r="BH362" t="str">
        <f t="shared" si="287"/>
        <v/>
      </c>
      <c r="BI362" t="str">
        <f t="shared" si="288"/>
        <v/>
      </c>
      <c r="BJ362" t="str">
        <f t="shared" si="289"/>
        <v>};</v>
      </c>
    </row>
    <row r="363" spans="1:62" x14ac:dyDescent="0.25">
      <c r="A363">
        <v>1879326644</v>
      </c>
      <c r="B363">
        <v>263</v>
      </c>
      <c r="C363" t="s">
        <v>2451</v>
      </c>
      <c r="D363" t="s">
        <v>24</v>
      </c>
      <c r="G363" t="s">
        <v>2324</v>
      </c>
      <c r="M363" t="s">
        <v>2519</v>
      </c>
      <c r="Q363" t="s">
        <v>2551</v>
      </c>
      <c r="R363" t="s">
        <v>2487</v>
      </c>
      <c r="X363" t="str">
        <f t="shared" si="252"/>
        <v>[362] = {["ID"] = 1879326644; }; -- Of Arkenstone</v>
      </c>
      <c r="Y363" s="1" t="str">
        <f t="shared" si="251"/>
        <v>[362] = {["ID"] = 1879326644; ["SAVE_INDEX"] = 263; ["TYPE"] = 12;                       ["SUBTYPE"] =   0; ["NA"] = 3;                       ["VXP"] =    0; ["LP"] =  0; ["REP"] =     0; ["FACTION"] =  1; ["TIER"] = 0;                                        ["NAME"] = { ["EN"] = "Of Arkenstone"; }; ["LORE"] = { ["EN"] = "You have earned the Of Arkenstone title."; }; ["SUMMARY"] = { ["EN"] = "Exist on Arkenstone prior to August, 2015"; }; ["TITLE"] = { ["EN"] = "of Arkenstone"; }; };</v>
      </c>
      <c r="Z363">
        <f t="shared" si="290"/>
        <v>362</v>
      </c>
      <c r="AA363" t="str">
        <f t="shared" si="253"/>
        <v>[362] = {</v>
      </c>
      <c r="AB363" t="str">
        <f t="shared" si="254"/>
        <v xml:space="preserve">["ID"] = 1879326644; </v>
      </c>
      <c r="AC363" t="str">
        <f t="shared" si="255"/>
        <v xml:space="preserve">["ID"] = 1879326644; </v>
      </c>
      <c r="AD363" t="str">
        <f t="shared" si="256"/>
        <v/>
      </c>
      <c r="AE363" t="str">
        <f t="shared" si="257"/>
        <v/>
      </c>
      <c r="AF363" s="1" t="str">
        <f t="shared" si="265"/>
        <v xml:space="preserve">["SAVE_INDEX"] = 263; </v>
      </c>
      <c r="AG363">
        <f>VLOOKUP(D363,Type!A$2:B$16,2,FALSE)</f>
        <v>12</v>
      </c>
      <c r="AH363" t="str">
        <f t="shared" si="266"/>
        <v xml:space="preserve">["TYPE"] = 12; </v>
      </c>
      <c r="AI363" t="str">
        <f t="shared" si="267"/>
        <v xml:space="preserve">                      </v>
      </c>
      <c r="AJ363" t="str">
        <f>IF(AND(F363="Class",NOT(ISBLANK(E363))),VLOOKUP(E363,Class!A$1:B$12,2,FALSE),"")</f>
        <v/>
      </c>
      <c r="AK363" t="str">
        <f>IF(AND(F363="Vocation",NOT(ISBLANK(E363))),VLOOKUP(E363,Vocation!A$1:B$8,2,FALSE),"")</f>
        <v/>
      </c>
      <c r="AL363" t="str">
        <f>IF(AND(F363="Race",NOT(ISBLANK(E363))),VLOOKUP(E363,Race!A$1:B$9,2,),"")</f>
        <v/>
      </c>
      <c r="AM363" t="str">
        <f t="shared" si="268"/>
        <v xml:space="preserve">  0</v>
      </c>
      <c r="AN363" t="str">
        <f t="shared" si="269"/>
        <v xml:space="preserve">["SUBTYPE"] =   0; </v>
      </c>
      <c r="AO363">
        <f>IF(NOT(ISBLANK(G363)),VLOOKUP(G363,Type!D$2:E$6,2,FALSE),"")</f>
        <v>3</v>
      </c>
      <c r="AP363" t="str">
        <f t="shared" si="270"/>
        <v xml:space="preserve">["NA"] = 3; </v>
      </c>
      <c r="AQ363" t="str">
        <f t="shared" si="271"/>
        <v xml:space="preserve">                      </v>
      </c>
      <c r="AR363" t="str">
        <f t="shared" si="272"/>
        <v/>
      </c>
      <c r="AS363" t="str">
        <f t="shared" si="273"/>
        <v>0</v>
      </c>
      <c r="AT363" t="str">
        <f t="shared" si="274"/>
        <v xml:space="preserve">["VXP"] =    0; </v>
      </c>
      <c r="AU363" t="str">
        <f t="shared" si="275"/>
        <v>0</v>
      </c>
      <c r="AV363" t="str">
        <f t="shared" si="276"/>
        <v xml:space="preserve">["LP"] =  0; </v>
      </c>
      <c r="AW363" t="str">
        <f t="shared" si="277"/>
        <v>0</v>
      </c>
      <c r="AX363" t="str">
        <f t="shared" si="278"/>
        <v xml:space="preserve">["REP"] =     0; </v>
      </c>
      <c r="AY363">
        <f>IF(LEN(P363)&gt;0,VLOOKUP(P363,Faction!A$2:B$77,2,FALSE),1)</f>
        <v>1</v>
      </c>
      <c r="AZ363" t="str">
        <f t="shared" si="279"/>
        <v xml:space="preserve">["FACTION"] =  1; </v>
      </c>
      <c r="BA363" t="str">
        <f t="shared" si="280"/>
        <v xml:space="preserve">["TIER"] = 0; </v>
      </c>
      <c r="BB363" t="str">
        <f t="shared" si="281"/>
        <v xml:space="preserve">                     </v>
      </c>
      <c r="BC363" t="str">
        <f t="shared" si="282"/>
        <v xml:space="preserve">                  </v>
      </c>
      <c r="BD363" t="str">
        <f t="shared" si="283"/>
        <v xml:space="preserve">["NAME"] = { ["EN"] = "Of Arkenstone"; }; </v>
      </c>
      <c r="BE363" t="str">
        <f t="shared" si="284"/>
        <v xml:space="preserve">["LORE"] = { ["EN"] = "You have earned the Of Arkenstone title."; }; </v>
      </c>
      <c r="BF363" t="str">
        <f t="shared" si="285"/>
        <v xml:space="preserve">["SUMMARY"] = { ["EN"] = "Exist on Arkenstone prior to August, 2015"; }; </v>
      </c>
      <c r="BG363" t="str">
        <f t="shared" si="286"/>
        <v xml:space="preserve">["TITLE"] = { ["EN"] = "of Arkenstone"; }; </v>
      </c>
      <c r="BH363" t="str">
        <f t="shared" si="287"/>
        <v/>
      </c>
      <c r="BI363" t="str">
        <f t="shared" si="288"/>
        <v/>
      </c>
      <c r="BJ363" t="str">
        <f t="shared" si="289"/>
        <v>};</v>
      </c>
    </row>
    <row r="364" spans="1:62" x14ac:dyDescent="0.25">
      <c r="A364">
        <v>1879326645</v>
      </c>
      <c r="B364">
        <v>264</v>
      </c>
      <c r="C364" t="s">
        <v>2452</v>
      </c>
      <c r="D364" t="s">
        <v>24</v>
      </c>
      <c r="G364" t="s">
        <v>2324</v>
      </c>
      <c r="M364" t="s">
        <v>2520</v>
      </c>
      <c r="Q364" t="s">
        <v>2552</v>
      </c>
      <c r="R364" t="s">
        <v>2488</v>
      </c>
      <c r="X364" t="str">
        <f t="shared" si="252"/>
        <v>[363] = {["ID"] = 1879326645; }; -- Of Belegaer</v>
      </c>
      <c r="Y364" s="1" t="str">
        <f t="shared" si="251"/>
        <v>[363] = {["ID"] = 1879326645; ["SAVE_INDEX"] = 264; ["TYPE"] = 12;                       ["SUBTYPE"] =   0; ["NA"] = 3;                       ["VXP"] =    0; ["LP"] =  0; ["REP"] =     0; ["FACTION"] =  1; ["TIER"] = 0;                                        ["NAME"] = { ["EN"] = "Of Belegaer"; }; ["LORE"] = { ["EN"] = "You have earned the Of Belegaer title."; }; ["SUMMARY"] = { ["EN"] = "Exist on Belegaer prior to August, 2015"; }; ["TITLE"] = { ["EN"] = "of Belegaer"; }; };</v>
      </c>
      <c r="Z364">
        <f t="shared" si="290"/>
        <v>363</v>
      </c>
      <c r="AA364" t="str">
        <f t="shared" si="253"/>
        <v>[363] = {</v>
      </c>
      <c r="AB364" t="str">
        <f t="shared" si="254"/>
        <v xml:space="preserve">["ID"] = 1879326645; </v>
      </c>
      <c r="AC364" t="str">
        <f t="shared" si="255"/>
        <v xml:space="preserve">["ID"] = 1879326645; </v>
      </c>
      <c r="AD364" t="str">
        <f t="shared" si="256"/>
        <v/>
      </c>
      <c r="AE364" t="str">
        <f t="shared" si="257"/>
        <v/>
      </c>
      <c r="AF364" s="1" t="str">
        <f t="shared" si="265"/>
        <v xml:space="preserve">["SAVE_INDEX"] = 264; </v>
      </c>
      <c r="AG364">
        <f>VLOOKUP(D364,Type!A$2:B$16,2,FALSE)</f>
        <v>12</v>
      </c>
      <c r="AH364" t="str">
        <f t="shared" si="266"/>
        <v xml:space="preserve">["TYPE"] = 12; </v>
      </c>
      <c r="AI364" t="str">
        <f t="shared" si="267"/>
        <v xml:space="preserve">                      </v>
      </c>
      <c r="AJ364" t="str">
        <f>IF(AND(F364="Class",NOT(ISBLANK(E364))),VLOOKUP(E364,Class!A$1:B$12,2,FALSE),"")</f>
        <v/>
      </c>
      <c r="AK364" t="str">
        <f>IF(AND(F364="Vocation",NOT(ISBLANK(E364))),VLOOKUP(E364,Vocation!A$1:B$8,2,FALSE),"")</f>
        <v/>
      </c>
      <c r="AL364" t="str">
        <f>IF(AND(F364="Race",NOT(ISBLANK(E364))),VLOOKUP(E364,Race!A$1:B$9,2,),"")</f>
        <v/>
      </c>
      <c r="AM364" t="str">
        <f t="shared" si="268"/>
        <v xml:space="preserve">  0</v>
      </c>
      <c r="AN364" t="str">
        <f t="shared" si="269"/>
        <v xml:space="preserve">["SUBTYPE"] =   0; </v>
      </c>
      <c r="AO364">
        <f>IF(NOT(ISBLANK(G364)),VLOOKUP(G364,Type!D$2:E$6,2,FALSE),"")</f>
        <v>3</v>
      </c>
      <c r="AP364" t="str">
        <f t="shared" si="270"/>
        <v xml:space="preserve">["NA"] = 3; </v>
      </c>
      <c r="AQ364" t="str">
        <f t="shared" si="271"/>
        <v xml:space="preserve">                      </v>
      </c>
      <c r="AR364" t="str">
        <f t="shared" si="272"/>
        <v/>
      </c>
      <c r="AS364" t="str">
        <f t="shared" si="273"/>
        <v>0</v>
      </c>
      <c r="AT364" t="str">
        <f t="shared" si="274"/>
        <v xml:space="preserve">["VXP"] =    0; </v>
      </c>
      <c r="AU364" t="str">
        <f t="shared" si="275"/>
        <v>0</v>
      </c>
      <c r="AV364" t="str">
        <f t="shared" si="276"/>
        <v xml:space="preserve">["LP"] =  0; </v>
      </c>
      <c r="AW364" t="str">
        <f t="shared" si="277"/>
        <v>0</v>
      </c>
      <c r="AX364" t="str">
        <f t="shared" si="278"/>
        <v xml:space="preserve">["REP"] =     0; </v>
      </c>
      <c r="AY364">
        <f>IF(LEN(P364)&gt;0,VLOOKUP(P364,Faction!A$2:B$77,2,FALSE),1)</f>
        <v>1</v>
      </c>
      <c r="AZ364" t="str">
        <f t="shared" si="279"/>
        <v xml:space="preserve">["FACTION"] =  1; </v>
      </c>
      <c r="BA364" t="str">
        <f t="shared" si="280"/>
        <v xml:space="preserve">["TIER"] = 0; </v>
      </c>
      <c r="BB364" t="str">
        <f t="shared" si="281"/>
        <v xml:space="preserve">                     </v>
      </c>
      <c r="BC364" t="str">
        <f t="shared" si="282"/>
        <v xml:space="preserve">                  </v>
      </c>
      <c r="BD364" t="str">
        <f t="shared" si="283"/>
        <v xml:space="preserve">["NAME"] = { ["EN"] = "Of Belegaer"; }; </v>
      </c>
      <c r="BE364" t="str">
        <f t="shared" si="284"/>
        <v xml:space="preserve">["LORE"] = { ["EN"] = "You have earned the Of Belegaer title."; }; </v>
      </c>
      <c r="BF364" t="str">
        <f t="shared" si="285"/>
        <v xml:space="preserve">["SUMMARY"] = { ["EN"] = "Exist on Belegaer prior to August, 2015"; }; </v>
      </c>
      <c r="BG364" t="str">
        <f t="shared" si="286"/>
        <v xml:space="preserve">["TITLE"] = { ["EN"] = "of Belegaer"; }; </v>
      </c>
      <c r="BH364" t="str">
        <f t="shared" si="287"/>
        <v/>
      </c>
      <c r="BI364" t="str">
        <f t="shared" si="288"/>
        <v/>
      </c>
      <c r="BJ364" t="str">
        <f t="shared" si="289"/>
        <v>};</v>
      </c>
    </row>
    <row r="365" spans="1:62" x14ac:dyDescent="0.25">
      <c r="A365">
        <v>1879326646</v>
      </c>
      <c r="B365">
        <v>265</v>
      </c>
      <c r="C365" t="s">
        <v>2453</v>
      </c>
      <c r="D365" t="s">
        <v>24</v>
      </c>
      <c r="G365" t="s">
        <v>2324</v>
      </c>
      <c r="M365" t="s">
        <v>2521</v>
      </c>
      <c r="Q365" t="s">
        <v>2553</v>
      </c>
      <c r="R365" t="s">
        <v>2489</v>
      </c>
      <c r="X365" t="str">
        <f t="shared" si="252"/>
        <v>[364] = {["ID"] = 1879326646; }; -- Of Brandywine</v>
      </c>
      <c r="Y365" s="1" t="str">
        <f t="shared" si="251"/>
        <v>[364] = {["ID"] = 1879326646; ["SAVE_INDEX"] = 265; ["TYPE"] = 12;                       ["SUBTYPE"] =   0; ["NA"] = 3;                       ["VXP"] =    0; ["LP"] =  0; ["REP"] =     0; ["FACTION"] =  1; ["TIER"] = 0;                                        ["NAME"] = { ["EN"] = "Of Brandywine"; }; ["LORE"] = { ["EN"] = "You have earned the Of Brandywine title."; }; ["SUMMARY"] = { ["EN"] = "Exist on Brandywine prior to August, 2015"; }; ["TITLE"] = { ["EN"] = "of Brandywine"; }; };</v>
      </c>
      <c r="Z365">
        <f t="shared" si="290"/>
        <v>364</v>
      </c>
      <c r="AA365" t="str">
        <f t="shared" si="253"/>
        <v>[364] = {</v>
      </c>
      <c r="AB365" t="str">
        <f t="shared" si="254"/>
        <v xml:space="preserve">["ID"] = 1879326646; </v>
      </c>
      <c r="AC365" t="str">
        <f t="shared" si="255"/>
        <v xml:space="preserve">["ID"] = 1879326646; </v>
      </c>
      <c r="AD365" t="str">
        <f t="shared" si="256"/>
        <v/>
      </c>
      <c r="AE365" t="str">
        <f t="shared" si="257"/>
        <v/>
      </c>
      <c r="AF365" s="1" t="str">
        <f t="shared" si="265"/>
        <v xml:space="preserve">["SAVE_INDEX"] = 265; </v>
      </c>
      <c r="AG365">
        <f>VLOOKUP(D365,Type!A$2:B$16,2,FALSE)</f>
        <v>12</v>
      </c>
      <c r="AH365" t="str">
        <f t="shared" si="266"/>
        <v xml:space="preserve">["TYPE"] = 12; </v>
      </c>
      <c r="AI365" t="str">
        <f t="shared" si="267"/>
        <v xml:space="preserve">                      </v>
      </c>
      <c r="AJ365" t="str">
        <f>IF(AND(F365="Class",NOT(ISBLANK(E365))),VLOOKUP(E365,Class!A$1:B$12,2,FALSE),"")</f>
        <v/>
      </c>
      <c r="AK365" t="str">
        <f>IF(AND(F365="Vocation",NOT(ISBLANK(E365))),VLOOKUP(E365,Vocation!A$1:B$8,2,FALSE),"")</f>
        <v/>
      </c>
      <c r="AL365" t="str">
        <f>IF(AND(F365="Race",NOT(ISBLANK(E365))),VLOOKUP(E365,Race!A$1:B$9,2,),"")</f>
        <v/>
      </c>
      <c r="AM365" t="str">
        <f t="shared" si="268"/>
        <v xml:space="preserve">  0</v>
      </c>
      <c r="AN365" t="str">
        <f t="shared" si="269"/>
        <v xml:space="preserve">["SUBTYPE"] =   0; </v>
      </c>
      <c r="AO365">
        <f>IF(NOT(ISBLANK(G365)),VLOOKUP(G365,Type!D$2:E$6,2,FALSE),"")</f>
        <v>3</v>
      </c>
      <c r="AP365" t="str">
        <f t="shared" si="270"/>
        <v xml:space="preserve">["NA"] = 3; </v>
      </c>
      <c r="AQ365" t="str">
        <f t="shared" si="271"/>
        <v xml:space="preserve">                      </v>
      </c>
      <c r="AR365" t="str">
        <f t="shared" si="272"/>
        <v/>
      </c>
      <c r="AS365" t="str">
        <f t="shared" si="273"/>
        <v>0</v>
      </c>
      <c r="AT365" t="str">
        <f t="shared" si="274"/>
        <v xml:space="preserve">["VXP"] =    0; </v>
      </c>
      <c r="AU365" t="str">
        <f t="shared" si="275"/>
        <v>0</v>
      </c>
      <c r="AV365" t="str">
        <f t="shared" si="276"/>
        <v xml:space="preserve">["LP"] =  0; </v>
      </c>
      <c r="AW365" t="str">
        <f t="shared" si="277"/>
        <v>0</v>
      </c>
      <c r="AX365" t="str">
        <f t="shared" si="278"/>
        <v xml:space="preserve">["REP"] =     0; </v>
      </c>
      <c r="AY365">
        <f>IF(LEN(P365)&gt;0,VLOOKUP(P365,Faction!A$2:B$77,2,FALSE),1)</f>
        <v>1</v>
      </c>
      <c r="AZ365" t="str">
        <f t="shared" si="279"/>
        <v xml:space="preserve">["FACTION"] =  1; </v>
      </c>
      <c r="BA365" t="str">
        <f t="shared" si="280"/>
        <v xml:space="preserve">["TIER"] = 0; </v>
      </c>
      <c r="BB365" t="str">
        <f t="shared" si="281"/>
        <v xml:space="preserve">                     </v>
      </c>
      <c r="BC365" t="str">
        <f t="shared" si="282"/>
        <v xml:space="preserve">                  </v>
      </c>
      <c r="BD365" t="str">
        <f t="shared" si="283"/>
        <v xml:space="preserve">["NAME"] = { ["EN"] = "Of Brandywine"; }; </v>
      </c>
      <c r="BE365" t="str">
        <f t="shared" si="284"/>
        <v xml:space="preserve">["LORE"] = { ["EN"] = "You have earned the Of Brandywine title."; }; </v>
      </c>
      <c r="BF365" t="str">
        <f t="shared" si="285"/>
        <v xml:space="preserve">["SUMMARY"] = { ["EN"] = "Exist on Brandywine prior to August, 2015"; }; </v>
      </c>
      <c r="BG365" t="str">
        <f t="shared" si="286"/>
        <v xml:space="preserve">["TITLE"] = { ["EN"] = "of Brandywine"; }; </v>
      </c>
      <c r="BH365" t="str">
        <f t="shared" si="287"/>
        <v/>
      </c>
      <c r="BI365" t="str">
        <f t="shared" si="288"/>
        <v/>
      </c>
      <c r="BJ365" t="str">
        <f t="shared" si="289"/>
        <v>};</v>
      </c>
    </row>
    <row r="366" spans="1:62" x14ac:dyDescent="0.25">
      <c r="A366">
        <v>1879326647</v>
      </c>
      <c r="B366">
        <v>266</v>
      </c>
      <c r="C366" t="s">
        <v>2454</v>
      </c>
      <c r="D366" t="s">
        <v>24</v>
      </c>
      <c r="G366" t="s">
        <v>2324</v>
      </c>
      <c r="M366" t="s">
        <v>2522</v>
      </c>
      <c r="Q366" t="s">
        <v>2554</v>
      </c>
      <c r="R366" t="s">
        <v>2490</v>
      </c>
      <c r="X366" t="str">
        <f t="shared" si="252"/>
        <v>[365] = {["ID"] = 1879326647; }; -- Of Crickhollow</v>
      </c>
      <c r="Y366" s="1" t="str">
        <f t="shared" si="251"/>
        <v>[365] = {["ID"] = 1879326647; ["SAVE_INDEX"] = 266; ["TYPE"] = 12;                       ["SUBTYPE"] =   0; ["NA"] = 3;                       ["VXP"] =    0; ["LP"] =  0; ["REP"] =     0; ["FACTION"] =  1; ["TIER"] = 0;                                        ["NAME"] = { ["EN"] = "Of Crickhollow"; }; ["LORE"] = { ["EN"] = "You have earned the Of Crickhollow title."; }; ["SUMMARY"] = { ["EN"] = "Exist on Crickhollow prior to August, 2015"; }; ["TITLE"] = { ["EN"] = "of Crickhollow"; }; };</v>
      </c>
      <c r="Z366">
        <f t="shared" si="290"/>
        <v>365</v>
      </c>
      <c r="AA366" t="str">
        <f t="shared" si="253"/>
        <v>[365] = {</v>
      </c>
      <c r="AB366" t="str">
        <f t="shared" si="254"/>
        <v xml:space="preserve">["ID"] = 1879326647; </v>
      </c>
      <c r="AC366" t="str">
        <f t="shared" si="255"/>
        <v xml:space="preserve">["ID"] = 1879326647; </v>
      </c>
      <c r="AD366" t="str">
        <f t="shared" si="256"/>
        <v/>
      </c>
      <c r="AE366" t="str">
        <f t="shared" si="257"/>
        <v/>
      </c>
      <c r="AF366" s="1" t="str">
        <f t="shared" si="265"/>
        <v xml:space="preserve">["SAVE_INDEX"] = 266; </v>
      </c>
      <c r="AG366">
        <f>VLOOKUP(D366,Type!A$2:B$16,2,FALSE)</f>
        <v>12</v>
      </c>
      <c r="AH366" t="str">
        <f t="shared" si="266"/>
        <v xml:space="preserve">["TYPE"] = 12; </v>
      </c>
      <c r="AI366" t="str">
        <f t="shared" si="267"/>
        <v xml:space="preserve">                      </v>
      </c>
      <c r="AJ366" t="str">
        <f>IF(AND(F366="Class",NOT(ISBLANK(E366))),VLOOKUP(E366,Class!A$1:B$12,2,FALSE),"")</f>
        <v/>
      </c>
      <c r="AK366" t="str">
        <f>IF(AND(F366="Vocation",NOT(ISBLANK(E366))),VLOOKUP(E366,Vocation!A$1:B$8,2,FALSE),"")</f>
        <v/>
      </c>
      <c r="AL366" t="str">
        <f>IF(AND(F366="Race",NOT(ISBLANK(E366))),VLOOKUP(E366,Race!A$1:B$9,2,),"")</f>
        <v/>
      </c>
      <c r="AM366" t="str">
        <f t="shared" si="268"/>
        <v xml:space="preserve">  0</v>
      </c>
      <c r="AN366" t="str">
        <f t="shared" si="269"/>
        <v xml:space="preserve">["SUBTYPE"] =   0; </v>
      </c>
      <c r="AO366">
        <f>IF(NOT(ISBLANK(G366)),VLOOKUP(G366,Type!D$2:E$6,2,FALSE),"")</f>
        <v>3</v>
      </c>
      <c r="AP366" t="str">
        <f t="shared" si="270"/>
        <v xml:space="preserve">["NA"] = 3; </v>
      </c>
      <c r="AQ366" t="str">
        <f t="shared" si="271"/>
        <v xml:space="preserve">                      </v>
      </c>
      <c r="AR366" t="str">
        <f t="shared" si="272"/>
        <v/>
      </c>
      <c r="AS366" t="str">
        <f t="shared" si="273"/>
        <v>0</v>
      </c>
      <c r="AT366" t="str">
        <f t="shared" si="274"/>
        <v xml:space="preserve">["VXP"] =    0; </v>
      </c>
      <c r="AU366" t="str">
        <f t="shared" si="275"/>
        <v>0</v>
      </c>
      <c r="AV366" t="str">
        <f t="shared" si="276"/>
        <v xml:space="preserve">["LP"] =  0; </v>
      </c>
      <c r="AW366" t="str">
        <f t="shared" si="277"/>
        <v>0</v>
      </c>
      <c r="AX366" t="str">
        <f t="shared" si="278"/>
        <v xml:space="preserve">["REP"] =     0; </v>
      </c>
      <c r="AY366">
        <f>IF(LEN(P366)&gt;0,VLOOKUP(P366,Faction!A$2:B$77,2,FALSE),1)</f>
        <v>1</v>
      </c>
      <c r="AZ366" t="str">
        <f t="shared" si="279"/>
        <v xml:space="preserve">["FACTION"] =  1; </v>
      </c>
      <c r="BA366" t="str">
        <f t="shared" si="280"/>
        <v xml:space="preserve">["TIER"] = 0; </v>
      </c>
      <c r="BB366" t="str">
        <f t="shared" si="281"/>
        <v xml:space="preserve">                     </v>
      </c>
      <c r="BC366" t="str">
        <f t="shared" si="282"/>
        <v xml:space="preserve">                  </v>
      </c>
      <c r="BD366" t="str">
        <f t="shared" si="283"/>
        <v xml:space="preserve">["NAME"] = { ["EN"] = "Of Crickhollow"; }; </v>
      </c>
      <c r="BE366" t="str">
        <f t="shared" si="284"/>
        <v xml:space="preserve">["LORE"] = { ["EN"] = "You have earned the Of Crickhollow title."; }; </v>
      </c>
      <c r="BF366" t="str">
        <f t="shared" si="285"/>
        <v xml:space="preserve">["SUMMARY"] = { ["EN"] = "Exist on Crickhollow prior to August, 2015"; }; </v>
      </c>
      <c r="BG366" t="str">
        <f t="shared" si="286"/>
        <v xml:space="preserve">["TITLE"] = { ["EN"] = "of Crickhollow"; }; </v>
      </c>
      <c r="BH366" t="str">
        <f t="shared" si="287"/>
        <v/>
      </c>
      <c r="BI366" t="str">
        <f t="shared" si="288"/>
        <v/>
      </c>
      <c r="BJ366" t="str">
        <f t="shared" si="289"/>
        <v>};</v>
      </c>
    </row>
    <row r="367" spans="1:62" x14ac:dyDescent="0.25">
      <c r="A367">
        <v>1879326648</v>
      </c>
      <c r="B367">
        <v>267</v>
      </c>
      <c r="C367" t="s">
        <v>2455</v>
      </c>
      <c r="D367" t="s">
        <v>24</v>
      </c>
      <c r="G367" t="s">
        <v>2324</v>
      </c>
      <c r="M367" t="s">
        <v>2523</v>
      </c>
      <c r="Q367" t="s">
        <v>2555</v>
      </c>
      <c r="R367" t="s">
        <v>2491</v>
      </c>
      <c r="X367" t="str">
        <f t="shared" si="252"/>
        <v>[366] = {["ID"] = 1879326648; }; -- Of Dwarrowdelf</v>
      </c>
      <c r="Y367" s="1" t="str">
        <f t="shared" si="251"/>
        <v>[366] = {["ID"] = 1879326648; ["SAVE_INDEX"] = 267; ["TYPE"] = 12;                       ["SUBTYPE"] =   0; ["NA"] = 3;                       ["VXP"] =    0; ["LP"] =  0; ["REP"] =     0; ["FACTION"] =  1; ["TIER"] = 0;                                        ["NAME"] = { ["EN"] = "Of Dwarrowdelf"; }; ["LORE"] = { ["EN"] = "You have earned the Of Dwarrowdelf title."; }; ["SUMMARY"] = { ["EN"] = "Exist on Dwarrowdelf prior to August, 2015"; }; ["TITLE"] = { ["EN"] = "of Dwarrowdelf"; }; };</v>
      </c>
      <c r="Z367">
        <f t="shared" si="290"/>
        <v>366</v>
      </c>
      <c r="AA367" t="str">
        <f t="shared" si="253"/>
        <v>[366] = {</v>
      </c>
      <c r="AB367" t="str">
        <f t="shared" si="254"/>
        <v xml:space="preserve">["ID"] = 1879326648; </v>
      </c>
      <c r="AC367" t="str">
        <f t="shared" si="255"/>
        <v xml:space="preserve">["ID"] = 1879326648; </v>
      </c>
      <c r="AD367" t="str">
        <f t="shared" si="256"/>
        <v/>
      </c>
      <c r="AE367" t="str">
        <f t="shared" si="257"/>
        <v/>
      </c>
      <c r="AF367" s="1" t="str">
        <f t="shared" si="265"/>
        <v xml:space="preserve">["SAVE_INDEX"] = 267; </v>
      </c>
      <c r="AG367">
        <f>VLOOKUP(D367,Type!A$2:B$16,2,FALSE)</f>
        <v>12</v>
      </c>
      <c r="AH367" t="str">
        <f t="shared" si="266"/>
        <v xml:space="preserve">["TYPE"] = 12; </v>
      </c>
      <c r="AI367" t="str">
        <f t="shared" si="267"/>
        <v xml:space="preserve">                      </v>
      </c>
      <c r="AJ367" t="str">
        <f>IF(AND(F367="Class",NOT(ISBLANK(E367))),VLOOKUP(E367,Class!A$1:B$12,2,FALSE),"")</f>
        <v/>
      </c>
      <c r="AK367" t="str">
        <f>IF(AND(F367="Vocation",NOT(ISBLANK(E367))),VLOOKUP(E367,Vocation!A$1:B$8,2,FALSE),"")</f>
        <v/>
      </c>
      <c r="AL367" t="str">
        <f>IF(AND(F367="Race",NOT(ISBLANK(E367))),VLOOKUP(E367,Race!A$1:B$9,2,),"")</f>
        <v/>
      </c>
      <c r="AM367" t="str">
        <f t="shared" si="268"/>
        <v xml:space="preserve">  0</v>
      </c>
      <c r="AN367" t="str">
        <f t="shared" si="269"/>
        <v xml:space="preserve">["SUBTYPE"] =   0; </v>
      </c>
      <c r="AO367">
        <f>IF(NOT(ISBLANK(G367)),VLOOKUP(G367,Type!D$2:E$6,2,FALSE),"")</f>
        <v>3</v>
      </c>
      <c r="AP367" t="str">
        <f t="shared" si="270"/>
        <v xml:space="preserve">["NA"] = 3; </v>
      </c>
      <c r="AQ367" t="str">
        <f t="shared" si="271"/>
        <v xml:space="preserve">                      </v>
      </c>
      <c r="AR367" t="str">
        <f t="shared" si="272"/>
        <v/>
      </c>
      <c r="AS367" t="str">
        <f t="shared" si="273"/>
        <v>0</v>
      </c>
      <c r="AT367" t="str">
        <f t="shared" si="274"/>
        <v xml:space="preserve">["VXP"] =    0; </v>
      </c>
      <c r="AU367" t="str">
        <f t="shared" si="275"/>
        <v>0</v>
      </c>
      <c r="AV367" t="str">
        <f t="shared" si="276"/>
        <v xml:space="preserve">["LP"] =  0; </v>
      </c>
      <c r="AW367" t="str">
        <f t="shared" si="277"/>
        <v>0</v>
      </c>
      <c r="AX367" t="str">
        <f t="shared" si="278"/>
        <v xml:space="preserve">["REP"] =     0; </v>
      </c>
      <c r="AY367">
        <f>IF(LEN(P367)&gt;0,VLOOKUP(P367,Faction!A$2:B$77,2,FALSE),1)</f>
        <v>1</v>
      </c>
      <c r="AZ367" t="str">
        <f t="shared" si="279"/>
        <v xml:space="preserve">["FACTION"] =  1; </v>
      </c>
      <c r="BA367" t="str">
        <f t="shared" si="280"/>
        <v xml:space="preserve">["TIER"] = 0; </v>
      </c>
      <c r="BB367" t="str">
        <f t="shared" si="281"/>
        <v xml:space="preserve">                     </v>
      </c>
      <c r="BC367" t="str">
        <f t="shared" si="282"/>
        <v xml:space="preserve">                  </v>
      </c>
      <c r="BD367" t="str">
        <f t="shared" si="283"/>
        <v xml:space="preserve">["NAME"] = { ["EN"] = "Of Dwarrowdelf"; }; </v>
      </c>
      <c r="BE367" t="str">
        <f t="shared" si="284"/>
        <v xml:space="preserve">["LORE"] = { ["EN"] = "You have earned the Of Dwarrowdelf title."; }; </v>
      </c>
      <c r="BF367" t="str">
        <f t="shared" si="285"/>
        <v xml:space="preserve">["SUMMARY"] = { ["EN"] = "Exist on Dwarrowdelf prior to August, 2015"; }; </v>
      </c>
      <c r="BG367" t="str">
        <f t="shared" si="286"/>
        <v xml:space="preserve">["TITLE"] = { ["EN"] = "of Dwarrowdelf"; }; </v>
      </c>
      <c r="BH367" t="str">
        <f t="shared" si="287"/>
        <v/>
      </c>
      <c r="BI367" t="str">
        <f t="shared" si="288"/>
        <v/>
      </c>
      <c r="BJ367" t="str">
        <f t="shared" si="289"/>
        <v>};</v>
      </c>
    </row>
    <row r="368" spans="1:62" x14ac:dyDescent="0.25">
      <c r="A368">
        <v>1879326649</v>
      </c>
      <c r="B368">
        <v>268</v>
      </c>
      <c r="C368" t="s">
        <v>2456</v>
      </c>
      <c r="D368" t="s">
        <v>24</v>
      </c>
      <c r="G368" t="s">
        <v>2324</v>
      </c>
      <c r="M368" t="s">
        <v>2524</v>
      </c>
      <c r="Q368" t="s">
        <v>2556</v>
      </c>
      <c r="R368" t="s">
        <v>2492</v>
      </c>
      <c r="X368" t="str">
        <f t="shared" si="252"/>
        <v>[367] = {["ID"] = 1879326649; }; -- Of Eldar</v>
      </c>
      <c r="Y368" s="1" t="str">
        <f t="shared" si="251"/>
        <v>[367] = {["ID"] = 1879326649; ["SAVE_INDEX"] = 268; ["TYPE"] = 12;                       ["SUBTYPE"] =   0; ["NA"] = 3;                       ["VXP"] =    0; ["LP"] =  0; ["REP"] =     0; ["FACTION"] =  1; ["TIER"] = 0;                                        ["NAME"] = { ["EN"] = "Of Eldar"; }; ["LORE"] = { ["EN"] = "You have earned the Of Eldar title."; }; ["SUMMARY"] = { ["EN"] = "Exist on Eldar prior to August, 2015"; }; ["TITLE"] = { ["EN"] = "of Eldar"; }; };</v>
      </c>
      <c r="Z368">
        <f t="shared" si="290"/>
        <v>367</v>
      </c>
      <c r="AA368" t="str">
        <f t="shared" si="253"/>
        <v>[367] = {</v>
      </c>
      <c r="AB368" t="str">
        <f t="shared" si="254"/>
        <v xml:space="preserve">["ID"] = 1879326649; </v>
      </c>
      <c r="AC368" t="str">
        <f t="shared" si="255"/>
        <v xml:space="preserve">["ID"] = 1879326649; </v>
      </c>
      <c r="AD368" t="str">
        <f t="shared" si="256"/>
        <v/>
      </c>
      <c r="AE368" t="str">
        <f t="shared" si="257"/>
        <v/>
      </c>
      <c r="AF368" s="1" t="str">
        <f t="shared" si="265"/>
        <v xml:space="preserve">["SAVE_INDEX"] = 268; </v>
      </c>
      <c r="AG368">
        <f>VLOOKUP(D368,Type!A$2:B$16,2,FALSE)</f>
        <v>12</v>
      </c>
      <c r="AH368" t="str">
        <f t="shared" si="266"/>
        <v xml:space="preserve">["TYPE"] = 12; </v>
      </c>
      <c r="AI368" t="str">
        <f t="shared" si="267"/>
        <v xml:space="preserve">                      </v>
      </c>
      <c r="AJ368" t="str">
        <f>IF(AND(F368="Class",NOT(ISBLANK(E368))),VLOOKUP(E368,Class!A$1:B$12,2,FALSE),"")</f>
        <v/>
      </c>
      <c r="AK368" t="str">
        <f>IF(AND(F368="Vocation",NOT(ISBLANK(E368))),VLOOKUP(E368,Vocation!A$1:B$8,2,FALSE),"")</f>
        <v/>
      </c>
      <c r="AL368" t="str">
        <f>IF(AND(F368="Race",NOT(ISBLANK(E368))),VLOOKUP(E368,Race!A$1:B$9,2,),"")</f>
        <v/>
      </c>
      <c r="AM368" t="str">
        <f t="shared" si="268"/>
        <v xml:space="preserve">  0</v>
      </c>
      <c r="AN368" t="str">
        <f t="shared" si="269"/>
        <v xml:space="preserve">["SUBTYPE"] =   0; </v>
      </c>
      <c r="AO368">
        <f>IF(NOT(ISBLANK(G368)),VLOOKUP(G368,Type!D$2:E$6,2,FALSE),"")</f>
        <v>3</v>
      </c>
      <c r="AP368" t="str">
        <f t="shared" si="270"/>
        <v xml:space="preserve">["NA"] = 3; </v>
      </c>
      <c r="AQ368" t="str">
        <f t="shared" si="271"/>
        <v xml:space="preserve">                      </v>
      </c>
      <c r="AR368" t="str">
        <f t="shared" si="272"/>
        <v/>
      </c>
      <c r="AS368" t="str">
        <f t="shared" si="273"/>
        <v>0</v>
      </c>
      <c r="AT368" t="str">
        <f t="shared" si="274"/>
        <v xml:space="preserve">["VXP"] =    0; </v>
      </c>
      <c r="AU368" t="str">
        <f t="shared" si="275"/>
        <v>0</v>
      </c>
      <c r="AV368" t="str">
        <f t="shared" si="276"/>
        <v xml:space="preserve">["LP"] =  0; </v>
      </c>
      <c r="AW368" t="str">
        <f t="shared" si="277"/>
        <v>0</v>
      </c>
      <c r="AX368" t="str">
        <f t="shared" si="278"/>
        <v xml:space="preserve">["REP"] =     0; </v>
      </c>
      <c r="AY368">
        <f>IF(LEN(P368)&gt;0,VLOOKUP(P368,Faction!A$2:B$77,2,FALSE),1)</f>
        <v>1</v>
      </c>
      <c r="AZ368" t="str">
        <f t="shared" si="279"/>
        <v xml:space="preserve">["FACTION"] =  1; </v>
      </c>
      <c r="BA368" t="str">
        <f t="shared" si="280"/>
        <v xml:space="preserve">["TIER"] = 0; </v>
      </c>
      <c r="BB368" t="str">
        <f t="shared" si="281"/>
        <v xml:space="preserve">                     </v>
      </c>
      <c r="BC368" t="str">
        <f t="shared" si="282"/>
        <v xml:space="preserve">                  </v>
      </c>
      <c r="BD368" t="str">
        <f t="shared" si="283"/>
        <v xml:space="preserve">["NAME"] = { ["EN"] = "Of Eldar"; }; </v>
      </c>
      <c r="BE368" t="str">
        <f t="shared" si="284"/>
        <v xml:space="preserve">["LORE"] = { ["EN"] = "You have earned the Of Eldar title."; }; </v>
      </c>
      <c r="BF368" t="str">
        <f t="shared" si="285"/>
        <v xml:space="preserve">["SUMMARY"] = { ["EN"] = "Exist on Eldar prior to August, 2015"; }; </v>
      </c>
      <c r="BG368" t="str">
        <f t="shared" si="286"/>
        <v xml:space="preserve">["TITLE"] = { ["EN"] = "of Eldar"; }; </v>
      </c>
      <c r="BH368" t="str">
        <f t="shared" si="287"/>
        <v/>
      </c>
      <c r="BI368" t="str">
        <f t="shared" si="288"/>
        <v/>
      </c>
      <c r="BJ368" t="str">
        <f t="shared" si="289"/>
        <v>};</v>
      </c>
    </row>
    <row r="369" spans="1:62" x14ac:dyDescent="0.25">
      <c r="A369">
        <v>1879326531</v>
      </c>
      <c r="B369">
        <v>269</v>
      </c>
      <c r="C369" t="s">
        <v>2449</v>
      </c>
      <c r="D369" t="s">
        <v>24</v>
      </c>
      <c r="G369" t="s">
        <v>2324</v>
      </c>
      <c r="M369" t="s">
        <v>2525</v>
      </c>
      <c r="Q369" t="s">
        <v>2557</v>
      </c>
      <c r="R369" t="s">
        <v>2493</v>
      </c>
      <c r="X369" t="str">
        <f t="shared" si="252"/>
        <v>[368] = {["ID"] = 1879326531; }; -- Of Elendilmir</v>
      </c>
      <c r="Y369" s="1" t="str">
        <f t="shared" si="251"/>
        <v>[368] = {["ID"] = 1879326531; ["SAVE_INDEX"] = 269; ["TYPE"] = 12;                       ["SUBTYPE"] =   0; ["NA"] = 3;                       ["VXP"] =    0; ["LP"] =  0; ["REP"] =     0; ["FACTION"] =  1; ["TIER"] = 0;                                        ["NAME"] = { ["EN"] = "Of Elendilmir"; }; ["LORE"] = { ["EN"] = "You have earned the Of Elendilmir title."; }; ["SUMMARY"] = { ["EN"] = "Exist on Elendilmir prior to August, 2015"; }; ["TITLE"] = { ["EN"] = "of Elendilmir"; }; };</v>
      </c>
      <c r="Z369">
        <f t="shared" si="290"/>
        <v>368</v>
      </c>
      <c r="AA369" t="str">
        <f t="shared" si="253"/>
        <v>[368] = {</v>
      </c>
      <c r="AB369" t="str">
        <f t="shared" si="254"/>
        <v xml:space="preserve">["ID"] = 1879326531; </v>
      </c>
      <c r="AC369" t="str">
        <f t="shared" si="255"/>
        <v xml:space="preserve">["ID"] = 1879326531; </v>
      </c>
      <c r="AD369" t="str">
        <f t="shared" si="256"/>
        <v/>
      </c>
      <c r="AE369" t="str">
        <f t="shared" si="257"/>
        <v/>
      </c>
      <c r="AF369" s="1" t="str">
        <f t="shared" si="265"/>
        <v xml:space="preserve">["SAVE_INDEX"] = 269; </v>
      </c>
      <c r="AG369">
        <f>VLOOKUP(D369,Type!A$2:B$16,2,FALSE)</f>
        <v>12</v>
      </c>
      <c r="AH369" t="str">
        <f t="shared" si="266"/>
        <v xml:space="preserve">["TYPE"] = 12; </v>
      </c>
      <c r="AI369" t="str">
        <f t="shared" si="267"/>
        <v xml:space="preserve">                      </v>
      </c>
      <c r="AJ369" t="str">
        <f>IF(AND(F369="Class",NOT(ISBLANK(E369))),VLOOKUP(E369,Class!A$1:B$12,2,FALSE),"")</f>
        <v/>
      </c>
      <c r="AK369" t="str">
        <f>IF(AND(F369="Vocation",NOT(ISBLANK(E369))),VLOOKUP(E369,Vocation!A$1:B$8,2,FALSE),"")</f>
        <v/>
      </c>
      <c r="AL369" t="str">
        <f>IF(AND(F369="Race",NOT(ISBLANK(E369))),VLOOKUP(E369,Race!A$1:B$9,2,),"")</f>
        <v/>
      </c>
      <c r="AM369" t="str">
        <f t="shared" si="268"/>
        <v xml:space="preserve">  0</v>
      </c>
      <c r="AN369" t="str">
        <f t="shared" si="269"/>
        <v xml:space="preserve">["SUBTYPE"] =   0; </v>
      </c>
      <c r="AO369">
        <f>IF(NOT(ISBLANK(G369)),VLOOKUP(G369,Type!D$2:E$6,2,FALSE),"")</f>
        <v>3</v>
      </c>
      <c r="AP369" t="str">
        <f t="shared" si="270"/>
        <v xml:space="preserve">["NA"] = 3; </v>
      </c>
      <c r="AQ369" t="str">
        <f t="shared" si="271"/>
        <v xml:space="preserve">                      </v>
      </c>
      <c r="AR369" t="str">
        <f t="shared" si="272"/>
        <v/>
      </c>
      <c r="AS369" t="str">
        <f t="shared" si="273"/>
        <v>0</v>
      </c>
      <c r="AT369" t="str">
        <f t="shared" si="274"/>
        <v xml:space="preserve">["VXP"] =    0; </v>
      </c>
      <c r="AU369" t="str">
        <f t="shared" si="275"/>
        <v>0</v>
      </c>
      <c r="AV369" t="str">
        <f t="shared" si="276"/>
        <v xml:space="preserve">["LP"] =  0; </v>
      </c>
      <c r="AW369" t="str">
        <f t="shared" si="277"/>
        <v>0</v>
      </c>
      <c r="AX369" t="str">
        <f t="shared" si="278"/>
        <v xml:space="preserve">["REP"] =     0; </v>
      </c>
      <c r="AY369">
        <f>IF(LEN(P369)&gt;0,VLOOKUP(P369,Faction!A$2:B$77,2,FALSE),1)</f>
        <v>1</v>
      </c>
      <c r="AZ369" t="str">
        <f t="shared" si="279"/>
        <v xml:space="preserve">["FACTION"] =  1; </v>
      </c>
      <c r="BA369" t="str">
        <f t="shared" si="280"/>
        <v xml:space="preserve">["TIER"] = 0; </v>
      </c>
      <c r="BB369" t="str">
        <f t="shared" si="281"/>
        <v xml:space="preserve">                     </v>
      </c>
      <c r="BC369" t="str">
        <f t="shared" si="282"/>
        <v xml:space="preserve">                  </v>
      </c>
      <c r="BD369" t="str">
        <f t="shared" si="283"/>
        <v xml:space="preserve">["NAME"] = { ["EN"] = "Of Elendilmir"; }; </v>
      </c>
      <c r="BE369" t="str">
        <f t="shared" si="284"/>
        <v xml:space="preserve">["LORE"] = { ["EN"] = "You have earned the Of Elendilmir title."; }; </v>
      </c>
      <c r="BF369" t="str">
        <f t="shared" si="285"/>
        <v xml:space="preserve">["SUMMARY"] = { ["EN"] = "Exist on Elendilmir prior to August, 2015"; }; </v>
      </c>
      <c r="BG369" t="str">
        <f t="shared" si="286"/>
        <v xml:space="preserve">["TITLE"] = { ["EN"] = "of Elendilmir"; }; </v>
      </c>
      <c r="BH369" t="str">
        <f t="shared" si="287"/>
        <v/>
      </c>
      <c r="BI369" t="str">
        <f t="shared" si="288"/>
        <v/>
      </c>
      <c r="BJ369" t="str">
        <f t="shared" si="289"/>
        <v>};</v>
      </c>
    </row>
    <row r="370" spans="1:62" x14ac:dyDescent="0.25">
      <c r="A370">
        <v>1879326650</v>
      </c>
      <c r="B370">
        <v>270</v>
      </c>
      <c r="C370" t="s">
        <v>2457</v>
      </c>
      <c r="D370" t="s">
        <v>24</v>
      </c>
      <c r="G370" t="s">
        <v>2324</v>
      </c>
      <c r="M370" t="s">
        <v>2526</v>
      </c>
      <c r="Q370" t="s">
        <v>2558</v>
      </c>
      <c r="R370" t="s">
        <v>2494</v>
      </c>
      <c r="X370" t="str">
        <f t="shared" si="252"/>
        <v>[369] = {["ID"] = 1879326650; }; -- Of Estel</v>
      </c>
      <c r="Y370" s="1" t="str">
        <f t="shared" si="251"/>
        <v>[369] = {["ID"] = 1879326650; ["SAVE_INDEX"] = 270; ["TYPE"] = 12;                       ["SUBTYPE"] =   0; ["NA"] = 3;                       ["VXP"] =    0; ["LP"] =  0; ["REP"] =     0; ["FACTION"] =  1; ["TIER"] = 0;                                        ["NAME"] = { ["EN"] = "Of Estel"; }; ["LORE"] = { ["EN"] = "You have earned the Of Estel title."; }; ["SUMMARY"] = { ["EN"] = "Exist on Estel prior to August, 2015"; }; ["TITLE"] = { ["EN"] = "of Estel"; }; };</v>
      </c>
      <c r="Z370">
        <f t="shared" si="290"/>
        <v>369</v>
      </c>
      <c r="AA370" t="str">
        <f t="shared" si="253"/>
        <v>[369] = {</v>
      </c>
      <c r="AB370" t="str">
        <f t="shared" si="254"/>
        <v xml:space="preserve">["ID"] = 1879326650; </v>
      </c>
      <c r="AC370" t="str">
        <f t="shared" si="255"/>
        <v xml:space="preserve">["ID"] = 1879326650; </v>
      </c>
      <c r="AD370" t="str">
        <f t="shared" si="256"/>
        <v/>
      </c>
      <c r="AE370" t="str">
        <f t="shared" si="257"/>
        <v/>
      </c>
      <c r="AF370" s="1" t="str">
        <f t="shared" si="265"/>
        <v xml:space="preserve">["SAVE_INDEX"] = 270; </v>
      </c>
      <c r="AG370">
        <f>VLOOKUP(D370,Type!A$2:B$16,2,FALSE)</f>
        <v>12</v>
      </c>
      <c r="AH370" t="str">
        <f t="shared" si="266"/>
        <v xml:space="preserve">["TYPE"] = 12; </v>
      </c>
      <c r="AI370" t="str">
        <f t="shared" si="267"/>
        <v xml:space="preserve">                      </v>
      </c>
      <c r="AJ370" t="str">
        <f>IF(AND(F370="Class",NOT(ISBLANK(E370))),VLOOKUP(E370,Class!A$1:B$12,2,FALSE),"")</f>
        <v/>
      </c>
      <c r="AK370" t="str">
        <f>IF(AND(F370="Vocation",NOT(ISBLANK(E370))),VLOOKUP(E370,Vocation!A$1:B$8,2,FALSE),"")</f>
        <v/>
      </c>
      <c r="AL370" t="str">
        <f>IF(AND(F370="Race",NOT(ISBLANK(E370))),VLOOKUP(E370,Race!A$1:B$9,2,),"")</f>
        <v/>
      </c>
      <c r="AM370" t="str">
        <f t="shared" si="268"/>
        <v xml:space="preserve">  0</v>
      </c>
      <c r="AN370" t="str">
        <f t="shared" si="269"/>
        <v xml:space="preserve">["SUBTYPE"] =   0; </v>
      </c>
      <c r="AO370">
        <f>IF(NOT(ISBLANK(G370)),VLOOKUP(G370,Type!D$2:E$6,2,FALSE),"")</f>
        <v>3</v>
      </c>
      <c r="AP370" t="str">
        <f t="shared" si="270"/>
        <v xml:space="preserve">["NA"] = 3; </v>
      </c>
      <c r="AQ370" t="str">
        <f t="shared" si="271"/>
        <v xml:space="preserve">                      </v>
      </c>
      <c r="AR370" t="str">
        <f t="shared" si="272"/>
        <v/>
      </c>
      <c r="AS370" t="str">
        <f t="shared" si="273"/>
        <v>0</v>
      </c>
      <c r="AT370" t="str">
        <f t="shared" si="274"/>
        <v xml:space="preserve">["VXP"] =    0; </v>
      </c>
      <c r="AU370" t="str">
        <f t="shared" si="275"/>
        <v>0</v>
      </c>
      <c r="AV370" t="str">
        <f t="shared" si="276"/>
        <v xml:space="preserve">["LP"] =  0; </v>
      </c>
      <c r="AW370" t="str">
        <f t="shared" si="277"/>
        <v>0</v>
      </c>
      <c r="AX370" t="str">
        <f t="shared" si="278"/>
        <v xml:space="preserve">["REP"] =     0; </v>
      </c>
      <c r="AY370">
        <f>IF(LEN(P370)&gt;0,VLOOKUP(P370,Faction!A$2:B$77,2,FALSE),1)</f>
        <v>1</v>
      </c>
      <c r="AZ370" t="str">
        <f t="shared" si="279"/>
        <v xml:space="preserve">["FACTION"] =  1; </v>
      </c>
      <c r="BA370" t="str">
        <f t="shared" si="280"/>
        <v xml:space="preserve">["TIER"] = 0; </v>
      </c>
      <c r="BB370" t="str">
        <f t="shared" si="281"/>
        <v xml:space="preserve">                     </v>
      </c>
      <c r="BC370" t="str">
        <f t="shared" si="282"/>
        <v xml:space="preserve">                  </v>
      </c>
      <c r="BD370" t="str">
        <f t="shared" si="283"/>
        <v xml:space="preserve">["NAME"] = { ["EN"] = "Of Estel"; }; </v>
      </c>
      <c r="BE370" t="str">
        <f t="shared" si="284"/>
        <v xml:space="preserve">["LORE"] = { ["EN"] = "You have earned the Of Estel title."; }; </v>
      </c>
      <c r="BF370" t="str">
        <f t="shared" si="285"/>
        <v xml:space="preserve">["SUMMARY"] = { ["EN"] = "Exist on Estel prior to August, 2015"; }; </v>
      </c>
      <c r="BG370" t="str">
        <f t="shared" si="286"/>
        <v xml:space="preserve">["TITLE"] = { ["EN"] = "of Estel"; }; </v>
      </c>
      <c r="BH370" t="str">
        <f t="shared" si="287"/>
        <v/>
      </c>
      <c r="BI370" t="str">
        <f t="shared" si="288"/>
        <v/>
      </c>
      <c r="BJ370" t="str">
        <f t="shared" si="289"/>
        <v>};</v>
      </c>
    </row>
    <row r="371" spans="1:62" x14ac:dyDescent="0.25">
      <c r="A371">
        <v>1879326651</v>
      </c>
      <c r="B371">
        <v>271</v>
      </c>
      <c r="C371" t="s">
        <v>2458</v>
      </c>
      <c r="D371" t="s">
        <v>24</v>
      </c>
      <c r="G371" t="s">
        <v>2324</v>
      </c>
      <c r="M371" t="s">
        <v>2527</v>
      </c>
      <c r="Q371" t="s">
        <v>2559</v>
      </c>
      <c r="R371" t="s">
        <v>2495</v>
      </c>
      <c r="X371" t="str">
        <f t="shared" si="252"/>
        <v>[370] = {["ID"] = 1879326651; }; -- Of Evernight</v>
      </c>
      <c r="Y371" s="1" t="str">
        <f t="shared" si="251"/>
        <v>[370] = {["ID"] = 1879326651; ["SAVE_INDEX"] = 271; ["TYPE"] = 12;                       ["SUBTYPE"] =   0; ["NA"] = 3;                       ["VXP"] =    0; ["LP"] =  0; ["REP"] =     0; ["FACTION"] =  1; ["TIER"] = 0;                                        ["NAME"] = { ["EN"] = "Of Evernight"; }; ["LORE"] = { ["EN"] = "You have earned the Of Evernight title."; }; ["SUMMARY"] = { ["EN"] = "Exist on Evernight prior to August, 2015"; }; ["TITLE"] = { ["EN"] = "of Evernight"; }; };</v>
      </c>
      <c r="Z371">
        <f t="shared" si="290"/>
        <v>370</v>
      </c>
      <c r="AA371" t="str">
        <f t="shared" si="253"/>
        <v>[370] = {</v>
      </c>
      <c r="AB371" t="str">
        <f t="shared" si="254"/>
        <v xml:space="preserve">["ID"] = 1879326651; </v>
      </c>
      <c r="AC371" t="str">
        <f t="shared" si="255"/>
        <v xml:space="preserve">["ID"] = 1879326651; </v>
      </c>
      <c r="AD371" t="str">
        <f t="shared" si="256"/>
        <v/>
      </c>
      <c r="AE371" t="str">
        <f t="shared" si="257"/>
        <v/>
      </c>
      <c r="AF371" s="1" t="str">
        <f t="shared" si="265"/>
        <v xml:space="preserve">["SAVE_INDEX"] = 271; </v>
      </c>
      <c r="AG371">
        <f>VLOOKUP(D371,Type!A$2:B$16,2,FALSE)</f>
        <v>12</v>
      </c>
      <c r="AH371" t="str">
        <f t="shared" si="266"/>
        <v xml:space="preserve">["TYPE"] = 12; </v>
      </c>
      <c r="AI371" t="str">
        <f t="shared" si="267"/>
        <v xml:space="preserve">                      </v>
      </c>
      <c r="AJ371" t="str">
        <f>IF(AND(F371="Class",NOT(ISBLANK(E371))),VLOOKUP(E371,Class!A$1:B$12,2,FALSE),"")</f>
        <v/>
      </c>
      <c r="AK371" t="str">
        <f>IF(AND(F371="Vocation",NOT(ISBLANK(E371))),VLOOKUP(E371,Vocation!A$1:B$8,2,FALSE),"")</f>
        <v/>
      </c>
      <c r="AL371" t="str">
        <f>IF(AND(F371="Race",NOT(ISBLANK(E371))),VLOOKUP(E371,Race!A$1:B$9,2,),"")</f>
        <v/>
      </c>
      <c r="AM371" t="str">
        <f t="shared" si="268"/>
        <v xml:space="preserve">  0</v>
      </c>
      <c r="AN371" t="str">
        <f t="shared" si="269"/>
        <v xml:space="preserve">["SUBTYPE"] =   0; </v>
      </c>
      <c r="AO371">
        <f>IF(NOT(ISBLANK(G371)),VLOOKUP(G371,Type!D$2:E$6,2,FALSE),"")</f>
        <v>3</v>
      </c>
      <c r="AP371" t="str">
        <f t="shared" si="270"/>
        <v xml:space="preserve">["NA"] = 3; </v>
      </c>
      <c r="AQ371" t="str">
        <f t="shared" si="271"/>
        <v xml:space="preserve">                      </v>
      </c>
      <c r="AR371" t="str">
        <f t="shared" si="272"/>
        <v/>
      </c>
      <c r="AS371" t="str">
        <f t="shared" si="273"/>
        <v>0</v>
      </c>
      <c r="AT371" t="str">
        <f t="shared" si="274"/>
        <v xml:space="preserve">["VXP"] =    0; </v>
      </c>
      <c r="AU371" t="str">
        <f t="shared" si="275"/>
        <v>0</v>
      </c>
      <c r="AV371" t="str">
        <f t="shared" si="276"/>
        <v xml:space="preserve">["LP"] =  0; </v>
      </c>
      <c r="AW371" t="str">
        <f t="shared" si="277"/>
        <v>0</v>
      </c>
      <c r="AX371" t="str">
        <f t="shared" si="278"/>
        <v xml:space="preserve">["REP"] =     0; </v>
      </c>
      <c r="AY371">
        <f>IF(LEN(P371)&gt;0,VLOOKUP(P371,Faction!A$2:B$77,2,FALSE),1)</f>
        <v>1</v>
      </c>
      <c r="AZ371" t="str">
        <f t="shared" si="279"/>
        <v xml:space="preserve">["FACTION"] =  1; </v>
      </c>
      <c r="BA371" t="str">
        <f t="shared" si="280"/>
        <v xml:space="preserve">["TIER"] = 0; </v>
      </c>
      <c r="BB371" t="str">
        <f t="shared" si="281"/>
        <v xml:space="preserve">                     </v>
      </c>
      <c r="BC371" t="str">
        <f t="shared" si="282"/>
        <v xml:space="preserve">                  </v>
      </c>
      <c r="BD371" t="str">
        <f t="shared" si="283"/>
        <v xml:space="preserve">["NAME"] = { ["EN"] = "Of Evernight"; }; </v>
      </c>
      <c r="BE371" t="str">
        <f t="shared" si="284"/>
        <v xml:space="preserve">["LORE"] = { ["EN"] = "You have earned the Of Evernight title."; }; </v>
      </c>
      <c r="BF371" t="str">
        <f t="shared" si="285"/>
        <v xml:space="preserve">["SUMMARY"] = { ["EN"] = "Exist on Evernight prior to August, 2015"; }; </v>
      </c>
      <c r="BG371" t="str">
        <f t="shared" si="286"/>
        <v xml:space="preserve">["TITLE"] = { ["EN"] = "of Evernight"; }; </v>
      </c>
      <c r="BH371" t="str">
        <f t="shared" si="287"/>
        <v/>
      </c>
      <c r="BI371" t="str">
        <f t="shared" si="288"/>
        <v/>
      </c>
      <c r="BJ371" t="str">
        <f t="shared" si="289"/>
        <v>};</v>
      </c>
    </row>
    <row r="372" spans="1:62" x14ac:dyDescent="0.25">
      <c r="A372">
        <v>1879326652</v>
      </c>
      <c r="B372">
        <v>272</v>
      </c>
      <c r="C372" t="s">
        <v>2459</v>
      </c>
      <c r="D372" t="s">
        <v>24</v>
      </c>
      <c r="G372" t="s">
        <v>2324</v>
      </c>
      <c r="M372" t="s">
        <v>2528</v>
      </c>
      <c r="Q372" t="s">
        <v>2560</v>
      </c>
      <c r="R372" t="s">
        <v>2496</v>
      </c>
      <c r="X372" t="str">
        <f t="shared" si="252"/>
        <v>[371] = {["ID"] = 1879326652; }; -- Of Firefoot</v>
      </c>
      <c r="Y372" s="1" t="str">
        <f t="shared" si="251"/>
        <v>[371] = {["ID"] = 1879326652; ["SAVE_INDEX"] = 272; ["TYPE"] = 12;                       ["SUBTYPE"] =   0; ["NA"] = 3;                       ["VXP"] =    0; ["LP"] =  0; ["REP"] =     0; ["FACTION"] =  1; ["TIER"] = 0;                                        ["NAME"] = { ["EN"] = "Of Firefoot"; }; ["LORE"] = { ["EN"] = "You have earned the Of Firefoot title."; }; ["SUMMARY"] = { ["EN"] = "Exist on Firefoot prior to August, 2015"; }; ["TITLE"] = { ["EN"] = "of Firefoot"; }; };</v>
      </c>
      <c r="Z372">
        <f t="shared" si="290"/>
        <v>371</v>
      </c>
      <c r="AA372" t="str">
        <f t="shared" si="253"/>
        <v>[371] = {</v>
      </c>
      <c r="AB372" t="str">
        <f t="shared" si="254"/>
        <v xml:space="preserve">["ID"] = 1879326652; </v>
      </c>
      <c r="AC372" t="str">
        <f t="shared" si="255"/>
        <v xml:space="preserve">["ID"] = 1879326652; </v>
      </c>
      <c r="AD372" t="str">
        <f t="shared" si="256"/>
        <v/>
      </c>
      <c r="AE372" t="str">
        <f t="shared" si="257"/>
        <v/>
      </c>
      <c r="AF372" s="1" t="str">
        <f t="shared" si="265"/>
        <v xml:space="preserve">["SAVE_INDEX"] = 272; </v>
      </c>
      <c r="AG372">
        <f>VLOOKUP(D372,Type!A$2:B$16,2,FALSE)</f>
        <v>12</v>
      </c>
      <c r="AH372" t="str">
        <f t="shared" si="266"/>
        <v xml:space="preserve">["TYPE"] = 12; </v>
      </c>
      <c r="AI372" t="str">
        <f t="shared" si="267"/>
        <v xml:space="preserve">                      </v>
      </c>
      <c r="AJ372" t="str">
        <f>IF(AND(F372="Class",NOT(ISBLANK(E372))),VLOOKUP(E372,Class!A$1:B$12,2,FALSE),"")</f>
        <v/>
      </c>
      <c r="AK372" t="str">
        <f>IF(AND(F372="Vocation",NOT(ISBLANK(E372))),VLOOKUP(E372,Vocation!A$1:B$8,2,FALSE),"")</f>
        <v/>
      </c>
      <c r="AL372" t="str">
        <f>IF(AND(F372="Race",NOT(ISBLANK(E372))),VLOOKUP(E372,Race!A$1:B$9,2,),"")</f>
        <v/>
      </c>
      <c r="AM372" t="str">
        <f t="shared" si="268"/>
        <v xml:space="preserve">  0</v>
      </c>
      <c r="AN372" t="str">
        <f t="shared" si="269"/>
        <v xml:space="preserve">["SUBTYPE"] =   0; </v>
      </c>
      <c r="AO372">
        <f>IF(NOT(ISBLANK(G372)),VLOOKUP(G372,Type!D$2:E$6,2,FALSE),"")</f>
        <v>3</v>
      </c>
      <c r="AP372" t="str">
        <f t="shared" si="270"/>
        <v xml:space="preserve">["NA"] = 3; </v>
      </c>
      <c r="AQ372" t="str">
        <f t="shared" si="271"/>
        <v xml:space="preserve">                      </v>
      </c>
      <c r="AR372" t="str">
        <f t="shared" si="272"/>
        <v/>
      </c>
      <c r="AS372" t="str">
        <f t="shared" si="273"/>
        <v>0</v>
      </c>
      <c r="AT372" t="str">
        <f t="shared" si="274"/>
        <v xml:space="preserve">["VXP"] =    0; </v>
      </c>
      <c r="AU372" t="str">
        <f t="shared" si="275"/>
        <v>0</v>
      </c>
      <c r="AV372" t="str">
        <f t="shared" si="276"/>
        <v xml:space="preserve">["LP"] =  0; </v>
      </c>
      <c r="AW372" t="str">
        <f t="shared" si="277"/>
        <v>0</v>
      </c>
      <c r="AX372" t="str">
        <f t="shared" si="278"/>
        <v xml:space="preserve">["REP"] =     0; </v>
      </c>
      <c r="AY372">
        <f>IF(LEN(P372)&gt;0,VLOOKUP(P372,Faction!A$2:B$77,2,FALSE),1)</f>
        <v>1</v>
      </c>
      <c r="AZ372" t="str">
        <f t="shared" si="279"/>
        <v xml:space="preserve">["FACTION"] =  1; </v>
      </c>
      <c r="BA372" t="str">
        <f t="shared" si="280"/>
        <v xml:space="preserve">["TIER"] = 0; </v>
      </c>
      <c r="BB372" t="str">
        <f t="shared" si="281"/>
        <v xml:space="preserve">                     </v>
      </c>
      <c r="BC372" t="str">
        <f t="shared" si="282"/>
        <v xml:space="preserve">                  </v>
      </c>
      <c r="BD372" t="str">
        <f t="shared" si="283"/>
        <v xml:space="preserve">["NAME"] = { ["EN"] = "Of Firefoot"; }; </v>
      </c>
      <c r="BE372" t="str">
        <f t="shared" si="284"/>
        <v xml:space="preserve">["LORE"] = { ["EN"] = "You have earned the Of Firefoot title."; }; </v>
      </c>
      <c r="BF372" t="str">
        <f t="shared" si="285"/>
        <v xml:space="preserve">["SUMMARY"] = { ["EN"] = "Exist on Firefoot prior to August, 2015"; }; </v>
      </c>
      <c r="BG372" t="str">
        <f t="shared" si="286"/>
        <v xml:space="preserve">["TITLE"] = { ["EN"] = "of Firefoot"; }; </v>
      </c>
      <c r="BH372" t="str">
        <f t="shared" si="287"/>
        <v/>
      </c>
      <c r="BI372" t="str">
        <f t="shared" si="288"/>
        <v/>
      </c>
      <c r="BJ372" t="str">
        <f t="shared" si="289"/>
        <v>};</v>
      </c>
    </row>
    <row r="373" spans="1:62" x14ac:dyDescent="0.25">
      <c r="A373">
        <v>1879327458</v>
      </c>
      <c r="B373">
        <v>273</v>
      </c>
      <c r="C373" t="s">
        <v>2478</v>
      </c>
      <c r="D373" t="s">
        <v>24</v>
      </c>
      <c r="G373" t="s">
        <v>2324</v>
      </c>
      <c r="M373" t="s">
        <v>2529</v>
      </c>
      <c r="Q373" t="s">
        <v>2561</v>
      </c>
      <c r="R373" t="s">
        <v>2497</v>
      </c>
      <c r="X373" t="str">
        <f t="shared" si="252"/>
        <v>[372] = {["ID"] = 1879327458; }; -- Of Fornost</v>
      </c>
      <c r="Y373" s="1" t="str">
        <f t="shared" si="251"/>
        <v>[372] = {["ID"] = 1879327458; ["SAVE_INDEX"] = 273; ["TYPE"] = 12;                       ["SUBTYPE"] =   0; ["NA"] = 3;                       ["VXP"] =    0; ["LP"] =  0; ["REP"] =     0; ["FACTION"] =  1; ["TIER"] = 0;                                        ["NAME"] = { ["EN"] = "Of Fornost"; }; ["LORE"] = { ["EN"] = "You have earned the Of Fornost title."; }; ["SUMMARY"] = { ["EN"] = "Exist on Fornost prior to August, 2015"; }; ["TITLE"] = { ["EN"] = "of Fornost"; }; };</v>
      </c>
      <c r="Z373">
        <f t="shared" si="290"/>
        <v>372</v>
      </c>
      <c r="AA373" t="str">
        <f t="shared" si="253"/>
        <v>[372] = {</v>
      </c>
      <c r="AB373" t="str">
        <f t="shared" si="254"/>
        <v xml:space="preserve">["ID"] = 1879327458; </v>
      </c>
      <c r="AC373" t="str">
        <f t="shared" si="255"/>
        <v xml:space="preserve">["ID"] = 1879327458; </v>
      </c>
      <c r="AD373" t="str">
        <f t="shared" si="256"/>
        <v/>
      </c>
      <c r="AE373" t="str">
        <f t="shared" si="257"/>
        <v/>
      </c>
      <c r="AF373" s="1" t="str">
        <f t="shared" si="265"/>
        <v xml:space="preserve">["SAVE_INDEX"] = 273; </v>
      </c>
      <c r="AG373">
        <f>VLOOKUP(D373,Type!A$2:B$16,2,FALSE)</f>
        <v>12</v>
      </c>
      <c r="AH373" t="str">
        <f t="shared" si="266"/>
        <v xml:space="preserve">["TYPE"] = 12; </v>
      </c>
      <c r="AI373" t="str">
        <f t="shared" si="267"/>
        <v xml:space="preserve">                      </v>
      </c>
      <c r="AJ373" t="str">
        <f>IF(AND(F373="Class",NOT(ISBLANK(E373))),VLOOKUP(E373,Class!A$1:B$12,2,FALSE),"")</f>
        <v/>
      </c>
      <c r="AK373" t="str">
        <f>IF(AND(F373="Vocation",NOT(ISBLANK(E373))),VLOOKUP(E373,Vocation!A$1:B$8,2,FALSE),"")</f>
        <v/>
      </c>
      <c r="AL373" t="str">
        <f>IF(AND(F373="Race",NOT(ISBLANK(E373))),VLOOKUP(E373,Race!A$1:B$9,2,),"")</f>
        <v/>
      </c>
      <c r="AM373" t="str">
        <f t="shared" si="268"/>
        <v xml:space="preserve">  0</v>
      </c>
      <c r="AN373" t="str">
        <f t="shared" si="269"/>
        <v xml:space="preserve">["SUBTYPE"] =   0; </v>
      </c>
      <c r="AO373">
        <f>IF(NOT(ISBLANK(G373)),VLOOKUP(G373,Type!D$2:E$6,2,FALSE),"")</f>
        <v>3</v>
      </c>
      <c r="AP373" t="str">
        <f t="shared" si="270"/>
        <v xml:space="preserve">["NA"] = 3; </v>
      </c>
      <c r="AQ373" t="str">
        <f t="shared" si="271"/>
        <v xml:space="preserve">                      </v>
      </c>
      <c r="AR373" t="str">
        <f t="shared" si="272"/>
        <v/>
      </c>
      <c r="AS373" t="str">
        <f t="shared" si="273"/>
        <v>0</v>
      </c>
      <c r="AT373" t="str">
        <f t="shared" si="274"/>
        <v xml:space="preserve">["VXP"] =    0; </v>
      </c>
      <c r="AU373" t="str">
        <f t="shared" si="275"/>
        <v>0</v>
      </c>
      <c r="AV373" t="str">
        <f t="shared" si="276"/>
        <v xml:space="preserve">["LP"] =  0; </v>
      </c>
      <c r="AW373" t="str">
        <f t="shared" si="277"/>
        <v>0</v>
      </c>
      <c r="AX373" t="str">
        <f t="shared" si="278"/>
        <v xml:space="preserve">["REP"] =     0; </v>
      </c>
      <c r="AY373">
        <f>IF(LEN(P373)&gt;0,VLOOKUP(P373,Faction!A$2:B$77,2,FALSE),1)</f>
        <v>1</v>
      </c>
      <c r="AZ373" t="str">
        <f t="shared" si="279"/>
        <v xml:space="preserve">["FACTION"] =  1; </v>
      </c>
      <c r="BA373" t="str">
        <f t="shared" si="280"/>
        <v xml:space="preserve">["TIER"] = 0; </v>
      </c>
      <c r="BB373" t="str">
        <f t="shared" si="281"/>
        <v xml:space="preserve">                     </v>
      </c>
      <c r="BC373" t="str">
        <f t="shared" si="282"/>
        <v xml:space="preserve">                  </v>
      </c>
      <c r="BD373" t="str">
        <f t="shared" si="283"/>
        <v xml:space="preserve">["NAME"] = { ["EN"] = "Of Fornost"; }; </v>
      </c>
      <c r="BE373" t="str">
        <f t="shared" si="284"/>
        <v xml:space="preserve">["LORE"] = { ["EN"] = "You have earned the Of Fornost title."; }; </v>
      </c>
      <c r="BF373" t="str">
        <f t="shared" si="285"/>
        <v xml:space="preserve">["SUMMARY"] = { ["EN"] = "Exist on Fornost prior to August, 2015"; }; </v>
      </c>
      <c r="BG373" t="str">
        <f t="shared" si="286"/>
        <v xml:space="preserve">["TITLE"] = { ["EN"] = "of Fornost"; }; </v>
      </c>
      <c r="BH373" t="str">
        <f t="shared" si="287"/>
        <v/>
      </c>
      <c r="BI373" t="str">
        <f t="shared" si="288"/>
        <v/>
      </c>
      <c r="BJ373" t="str">
        <f t="shared" si="289"/>
        <v>};</v>
      </c>
    </row>
    <row r="374" spans="1:62" x14ac:dyDescent="0.25">
      <c r="A374">
        <v>1879326653</v>
      </c>
      <c r="B374">
        <v>274</v>
      </c>
      <c r="C374" t="s">
        <v>2460</v>
      </c>
      <c r="D374" t="s">
        <v>24</v>
      </c>
      <c r="G374" t="s">
        <v>2324</v>
      </c>
      <c r="M374" t="s">
        <v>2530</v>
      </c>
      <c r="Q374" t="s">
        <v>2562</v>
      </c>
      <c r="R374" t="s">
        <v>2498</v>
      </c>
      <c r="X374" t="str">
        <f t="shared" si="252"/>
        <v>[373] = {["ID"] = 1879326653; }; -- Of Gilrain</v>
      </c>
      <c r="Y374" s="1" t="str">
        <f t="shared" si="251"/>
        <v>[373] = {["ID"] = 1879326653; ["SAVE_INDEX"] = 274; ["TYPE"] = 12;                       ["SUBTYPE"] =   0; ["NA"] = 3;                       ["VXP"] =    0; ["LP"] =  0; ["REP"] =     0; ["FACTION"] =  1; ["TIER"] = 0;                                        ["NAME"] = { ["EN"] = "Of Gilrain"; }; ["LORE"] = { ["EN"] = "You have earned the Of Gilrain title."; }; ["SUMMARY"] = { ["EN"] = "Exist on Gilrain prior to August, 2015"; }; ["TITLE"] = { ["EN"] = "of Gilrain"; }; };</v>
      </c>
      <c r="Z374">
        <f t="shared" si="290"/>
        <v>373</v>
      </c>
      <c r="AA374" t="str">
        <f t="shared" si="253"/>
        <v>[373] = {</v>
      </c>
      <c r="AB374" t="str">
        <f t="shared" si="254"/>
        <v xml:space="preserve">["ID"] = 1879326653; </v>
      </c>
      <c r="AC374" t="str">
        <f t="shared" si="255"/>
        <v xml:space="preserve">["ID"] = 1879326653; </v>
      </c>
      <c r="AD374" t="str">
        <f t="shared" si="256"/>
        <v/>
      </c>
      <c r="AE374" t="str">
        <f t="shared" si="257"/>
        <v/>
      </c>
      <c r="AF374" s="1" t="str">
        <f t="shared" si="265"/>
        <v xml:space="preserve">["SAVE_INDEX"] = 274; </v>
      </c>
      <c r="AG374">
        <f>VLOOKUP(D374,Type!A$2:B$16,2,FALSE)</f>
        <v>12</v>
      </c>
      <c r="AH374" t="str">
        <f t="shared" si="266"/>
        <v xml:space="preserve">["TYPE"] = 12; </v>
      </c>
      <c r="AI374" t="str">
        <f t="shared" si="267"/>
        <v xml:space="preserve">                      </v>
      </c>
      <c r="AJ374" t="str">
        <f>IF(AND(F374="Class",NOT(ISBLANK(E374))),VLOOKUP(E374,Class!A$1:B$12,2,FALSE),"")</f>
        <v/>
      </c>
      <c r="AK374" t="str">
        <f>IF(AND(F374="Vocation",NOT(ISBLANK(E374))),VLOOKUP(E374,Vocation!A$1:B$8,2,FALSE),"")</f>
        <v/>
      </c>
      <c r="AL374" t="str">
        <f>IF(AND(F374="Race",NOT(ISBLANK(E374))),VLOOKUP(E374,Race!A$1:B$9,2,),"")</f>
        <v/>
      </c>
      <c r="AM374" t="str">
        <f t="shared" si="268"/>
        <v xml:space="preserve">  0</v>
      </c>
      <c r="AN374" t="str">
        <f t="shared" si="269"/>
        <v xml:space="preserve">["SUBTYPE"] =   0; </v>
      </c>
      <c r="AO374">
        <f>IF(NOT(ISBLANK(G374)),VLOOKUP(G374,Type!D$2:E$6,2,FALSE),"")</f>
        <v>3</v>
      </c>
      <c r="AP374" t="str">
        <f t="shared" si="270"/>
        <v xml:space="preserve">["NA"] = 3; </v>
      </c>
      <c r="AQ374" t="str">
        <f t="shared" si="271"/>
        <v xml:space="preserve">                      </v>
      </c>
      <c r="AR374" t="str">
        <f t="shared" si="272"/>
        <v/>
      </c>
      <c r="AS374" t="str">
        <f t="shared" si="273"/>
        <v>0</v>
      </c>
      <c r="AT374" t="str">
        <f t="shared" si="274"/>
        <v xml:space="preserve">["VXP"] =    0; </v>
      </c>
      <c r="AU374" t="str">
        <f t="shared" si="275"/>
        <v>0</v>
      </c>
      <c r="AV374" t="str">
        <f t="shared" si="276"/>
        <v xml:space="preserve">["LP"] =  0; </v>
      </c>
      <c r="AW374" t="str">
        <f t="shared" si="277"/>
        <v>0</v>
      </c>
      <c r="AX374" t="str">
        <f t="shared" si="278"/>
        <v xml:space="preserve">["REP"] =     0; </v>
      </c>
      <c r="AY374">
        <f>IF(LEN(P374)&gt;0,VLOOKUP(P374,Faction!A$2:B$77,2,FALSE),1)</f>
        <v>1</v>
      </c>
      <c r="AZ374" t="str">
        <f t="shared" si="279"/>
        <v xml:space="preserve">["FACTION"] =  1; </v>
      </c>
      <c r="BA374" t="str">
        <f t="shared" si="280"/>
        <v xml:space="preserve">["TIER"] = 0; </v>
      </c>
      <c r="BB374" t="str">
        <f t="shared" si="281"/>
        <v xml:space="preserve">                     </v>
      </c>
      <c r="BC374" t="str">
        <f t="shared" si="282"/>
        <v xml:space="preserve">                  </v>
      </c>
      <c r="BD374" t="str">
        <f t="shared" si="283"/>
        <v xml:space="preserve">["NAME"] = { ["EN"] = "Of Gilrain"; }; </v>
      </c>
      <c r="BE374" t="str">
        <f t="shared" si="284"/>
        <v xml:space="preserve">["LORE"] = { ["EN"] = "You have earned the Of Gilrain title."; }; </v>
      </c>
      <c r="BF374" t="str">
        <f t="shared" si="285"/>
        <v xml:space="preserve">["SUMMARY"] = { ["EN"] = "Exist on Gilrain prior to August, 2015"; }; </v>
      </c>
      <c r="BG374" t="str">
        <f t="shared" si="286"/>
        <v xml:space="preserve">["TITLE"] = { ["EN"] = "of Gilrain"; }; </v>
      </c>
      <c r="BH374" t="str">
        <f t="shared" si="287"/>
        <v/>
      </c>
      <c r="BI374" t="str">
        <f t="shared" si="288"/>
        <v/>
      </c>
      <c r="BJ374" t="str">
        <f t="shared" si="289"/>
        <v>};</v>
      </c>
    </row>
    <row r="375" spans="1:62" x14ac:dyDescent="0.25">
      <c r="A375">
        <v>1879326654</v>
      </c>
      <c r="B375">
        <v>275</v>
      </c>
      <c r="C375" t="s">
        <v>2461</v>
      </c>
      <c r="D375" t="s">
        <v>24</v>
      </c>
      <c r="G375" t="s">
        <v>2324</v>
      </c>
      <c r="M375" t="s">
        <v>2531</v>
      </c>
      <c r="Q375" t="s">
        <v>2563</v>
      </c>
      <c r="R375" t="s">
        <v>2499</v>
      </c>
      <c r="X375" t="str">
        <f t="shared" si="252"/>
        <v>[374] = {["ID"] = 1879326654; }; -- Of Gladden</v>
      </c>
      <c r="Y375" s="1" t="str">
        <f t="shared" si="251"/>
        <v>[374] = {["ID"] = 1879326654; ["SAVE_INDEX"] = 275; ["TYPE"] = 12;                       ["SUBTYPE"] =   0; ["NA"] = 3;                       ["VXP"] =    0; ["LP"] =  0; ["REP"] =     0; ["FACTION"] =  1; ["TIER"] = 0;                                        ["NAME"] = { ["EN"] = "Of Gladden"; }; ["LORE"] = { ["EN"] = "You have earned the Of Gladden title."; }; ["SUMMARY"] = { ["EN"] = "Exist on Gladden prior to August, 2015"; }; ["TITLE"] = { ["EN"] = "of Gladden"; }; };</v>
      </c>
      <c r="Z375">
        <f t="shared" si="290"/>
        <v>374</v>
      </c>
      <c r="AA375" t="str">
        <f t="shared" si="253"/>
        <v>[374] = {</v>
      </c>
      <c r="AB375" t="str">
        <f t="shared" si="254"/>
        <v xml:space="preserve">["ID"] = 1879326654; </v>
      </c>
      <c r="AC375" t="str">
        <f t="shared" si="255"/>
        <v xml:space="preserve">["ID"] = 1879326654; </v>
      </c>
      <c r="AD375" t="str">
        <f t="shared" si="256"/>
        <v/>
      </c>
      <c r="AE375" t="str">
        <f t="shared" si="257"/>
        <v/>
      </c>
      <c r="AF375" s="1" t="str">
        <f t="shared" si="265"/>
        <v xml:space="preserve">["SAVE_INDEX"] = 275; </v>
      </c>
      <c r="AG375">
        <f>VLOOKUP(D375,Type!A$2:B$16,2,FALSE)</f>
        <v>12</v>
      </c>
      <c r="AH375" t="str">
        <f t="shared" si="266"/>
        <v xml:space="preserve">["TYPE"] = 12; </v>
      </c>
      <c r="AI375" t="str">
        <f t="shared" si="267"/>
        <v xml:space="preserve">                      </v>
      </c>
      <c r="AJ375" t="str">
        <f>IF(AND(F375="Class",NOT(ISBLANK(E375))),VLOOKUP(E375,Class!A$1:B$12,2,FALSE),"")</f>
        <v/>
      </c>
      <c r="AK375" t="str">
        <f>IF(AND(F375="Vocation",NOT(ISBLANK(E375))),VLOOKUP(E375,Vocation!A$1:B$8,2,FALSE),"")</f>
        <v/>
      </c>
      <c r="AL375" t="str">
        <f>IF(AND(F375="Race",NOT(ISBLANK(E375))),VLOOKUP(E375,Race!A$1:B$9,2,),"")</f>
        <v/>
      </c>
      <c r="AM375" t="str">
        <f t="shared" si="268"/>
        <v xml:space="preserve">  0</v>
      </c>
      <c r="AN375" t="str">
        <f t="shared" si="269"/>
        <v xml:space="preserve">["SUBTYPE"] =   0; </v>
      </c>
      <c r="AO375">
        <f>IF(NOT(ISBLANK(G375)),VLOOKUP(G375,Type!D$2:E$6,2,FALSE),"")</f>
        <v>3</v>
      </c>
      <c r="AP375" t="str">
        <f t="shared" si="270"/>
        <v xml:space="preserve">["NA"] = 3; </v>
      </c>
      <c r="AQ375" t="str">
        <f t="shared" si="271"/>
        <v xml:space="preserve">                      </v>
      </c>
      <c r="AR375" t="str">
        <f t="shared" si="272"/>
        <v/>
      </c>
      <c r="AS375" t="str">
        <f t="shared" si="273"/>
        <v>0</v>
      </c>
      <c r="AT375" t="str">
        <f t="shared" si="274"/>
        <v xml:space="preserve">["VXP"] =    0; </v>
      </c>
      <c r="AU375" t="str">
        <f t="shared" si="275"/>
        <v>0</v>
      </c>
      <c r="AV375" t="str">
        <f t="shared" si="276"/>
        <v xml:space="preserve">["LP"] =  0; </v>
      </c>
      <c r="AW375" t="str">
        <f t="shared" si="277"/>
        <v>0</v>
      </c>
      <c r="AX375" t="str">
        <f t="shared" si="278"/>
        <v xml:space="preserve">["REP"] =     0; </v>
      </c>
      <c r="AY375">
        <f>IF(LEN(P375)&gt;0,VLOOKUP(P375,Faction!A$2:B$77,2,FALSE),1)</f>
        <v>1</v>
      </c>
      <c r="AZ375" t="str">
        <f t="shared" si="279"/>
        <v xml:space="preserve">["FACTION"] =  1; </v>
      </c>
      <c r="BA375" t="str">
        <f t="shared" si="280"/>
        <v xml:space="preserve">["TIER"] = 0; </v>
      </c>
      <c r="BB375" t="str">
        <f t="shared" si="281"/>
        <v xml:space="preserve">                     </v>
      </c>
      <c r="BC375" t="str">
        <f t="shared" si="282"/>
        <v xml:space="preserve">                  </v>
      </c>
      <c r="BD375" t="str">
        <f t="shared" si="283"/>
        <v xml:space="preserve">["NAME"] = { ["EN"] = "Of Gladden"; }; </v>
      </c>
      <c r="BE375" t="str">
        <f t="shared" si="284"/>
        <v xml:space="preserve">["LORE"] = { ["EN"] = "You have earned the Of Gladden title."; }; </v>
      </c>
      <c r="BF375" t="str">
        <f t="shared" si="285"/>
        <v xml:space="preserve">["SUMMARY"] = { ["EN"] = "Exist on Gladden prior to August, 2015"; }; </v>
      </c>
      <c r="BG375" t="str">
        <f t="shared" si="286"/>
        <v xml:space="preserve">["TITLE"] = { ["EN"] = "of Gladden"; }; </v>
      </c>
      <c r="BH375" t="str">
        <f t="shared" si="287"/>
        <v/>
      </c>
      <c r="BI375" t="str">
        <f t="shared" si="288"/>
        <v/>
      </c>
      <c r="BJ375" t="str">
        <f t="shared" si="289"/>
        <v>};</v>
      </c>
    </row>
    <row r="376" spans="1:62" x14ac:dyDescent="0.25">
      <c r="A376">
        <v>1879326655</v>
      </c>
      <c r="B376">
        <v>276</v>
      </c>
      <c r="C376" t="s">
        <v>2462</v>
      </c>
      <c r="D376" t="s">
        <v>24</v>
      </c>
      <c r="G376" t="s">
        <v>2324</v>
      </c>
      <c r="M376" t="s">
        <v>2532</v>
      </c>
      <c r="Q376" t="s">
        <v>2564</v>
      </c>
      <c r="R376" t="s">
        <v>2500</v>
      </c>
      <c r="X376" t="str">
        <f t="shared" si="252"/>
        <v>[375] = {["ID"] = 1879326655; }; -- Of Gwaihir</v>
      </c>
      <c r="Y376" s="1" t="str">
        <f t="shared" si="251"/>
        <v>[375] = {["ID"] = 1879326655; ["SAVE_INDEX"] = 276; ["TYPE"] = 12;                       ["SUBTYPE"] =   0; ["NA"] = 3;                       ["VXP"] =    0; ["LP"] =  0; ["REP"] =     0; ["FACTION"] =  1; ["TIER"] = 0;                                        ["NAME"] = { ["EN"] = "Of Gwaihir"; }; ["LORE"] = { ["EN"] = "You have earned the Of Gwaihir title."; }; ["SUMMARY"] = { ["EN"] = "Exist on Gwaihir prior to August, 2015"; }; ["TITLE"] = { ["EN"] = "of Gwaihir"; }; };</v>
      </c>
      <c r="Z376">
        <f t="shared" si="290"/>
        <v>375</v>
      </c>
      <c r="AA376" t="str">
        <f t="shared" si="253"/>
        <v>[375] = {</v>
      </c>
      <c r="AB376" t="str">
        <f t="shared" si="254"/>
        <v xml:space="preserve">["ID"] = 1879326655; </v>
      </c>
      <c r="AC376" t="str">
        <f t="shared" si="255"/>
        <v xml:space="preserve">["ID"] = 1879326655; </v>
      </c>
      <c r="AD376" t="str">
        <f t="shared" si="256"/>
        <v/>
      </c>
      <c r="AE376" t="str">
        <f t="shared" si="257"/>
        <v/>
      </c>
      <c r="AF376" s="1" t="str">
        <f t="shared" si="265"/>
        <v xml:space="preserve">["SAVE_INDEX"] = 276; </v>
      </c>
      <c r="AG376">
        <f>VLOOKUP(D376,Type!A$2:B$16,2,FALSE)</f>
        <v>12</v>
      </c>
      <c r="AH376" t="str">
        <f t="shared" si="266"/>
        <v xml:space="preserve">["TYPE"] = 12; </v>
      </c>
      <c r="AI376" t="str">
        <f t="shared" si="267"/>
        <v xml:space="preserve">                      </v>
      </c>
      <c r="AJ376" t="str">
        <f>IF(AND(F376="Class",NOT(ISBLANK(E376))),VLOOKUP(E376,Class!A$1:B$12,2,FALSE),"")</f>
        <v/>
      </c>
      <c r="AK376" t="str">
        <f>IF(AND(F376="Vocation",NOT(ISBLANK(E376))),VLOOKUP(E376,Vocation!A$1:B$8,2,FALSE),"")</f>
        <v/>
      </c>
      <c r="AL376" t="str">
        <f>IF(AND(F376="Race",NOT(ISBLANK(E376))),VLOOKUP(E376,Race!A$1:B$9,2,),"")</f>
        <v/>
      </c>
      <c r="AM376" t="str">
        <f t="shared" si="268"/>
        <v xml:space="preserve">  0</v>
      </c>
      <c r="AN376" t="str">
        <f t="shared" si="269"/>
        <v xml:space="preserve">["SUBTYPE"] =   0; </v>
      </c>
      <c r="AO376">
        <f>IF(NOT(ISBLANK(G376)),VLOOKUP(G376,Type!D$2:E$6,2,FALSE),"")</f>
        <v>3</v>
      </c>
      <c r="AP376" t="str">
        <f t="shared" si="270"/>
        <v xml:space="preserve">["NA"] = 3; </v>
      </c>
      <c r="AQ376" t="str">
        <f t="shared" si="271"/>
        <v xml:space="preserve">                      </v>
      </c>
      <c r="AR376" t="str">
        <f t="shared" si="272"/>
        <v/>
      </c>
      <c r="AS376" t="str">
        <f t="shared" si="273"/>
        <v>0</v>
      </c>
      <c r="AT376" t="str">
        <f t="shared" si="274"/>
        <v xml:space="preserve">["VXP"] =    0; </v>
      </c>
      <c r="AU376" t="str">
        <f t="shared" si="275"/>
        <v>0</v>
      </c>
      <c r="AV376" t="str">
        <f t="shared" si="276"/>
        <v xml:space="preserve">["LP"] =  0; </v>
      </c>
      <c r="AW376" t="str">
        <f t="shared" si="277"/>
        <v>0</v>
      </c>
      <c r="AX376" t="str">
        <f t="shared" si="278"/>
        <v xml:space="preserve">["REP"] =     0; </v>
      </c>
      <c r="AY376">
        <f>IF(LEN(P376)&gt;0,VLOOKUP(P376,Faction!A$2:B$77,2,FALSE),1)</f>
        <v>1</v>
      </c>
      <c r="AZ376" t="str">
        <f t="shared" si="279"/>
        <v xml:space="preserve">["FACTION"] =  1; </v>
      </c>
      <c r="BA376" t="str">
        <f t="shared" si="280"/>
        <v xml:space="preserve">["TIER"] = 0; </v>
      </c>
      <c r="BB376" t="str">
        <f t="shared" si="281"/>
        <v xml:space="preserve">                     </v>
      </c>
      <c r="BC376" t="str">
        <f t="shared" si="282"/>
        <v xml:space="preserve">                  </v>
      </c>
      <c r="BD376" t="str">
        <f t="shared" si="283"/>
        <v xml:space="preserve">["NAME"] = { ["EN"] = "Of Gwaihir"; }; </v>
      </c>
      <c r="BE376" t="str">
        <f t="shared" si="284"/>
        <v xml:space="preserve">["LORE"] = { ["EN"] = "You have earned the Of Gwaihir title."; }; </v>
      </c>
      <c r="BF376" t="str">
        <f t="shared" si="285"/>
        <v xml:space="preserve">["SUMMARY"] = { ["EN"] = "Exist on Gwaihir prior to August, 2015"; }; </v>
      </c>
      <c r="BG376" t="str">
        <f t="shared" si="286"/>
        <v xml:space="preserve">["TITLE"] = { ["EN"] = "of Gwaihir"; }; </v>
      </c>
      <c r="BH376" t="str">
        <f t="shared" si="287"/>
        <v/>
      </c>
      <c r="BI376" t="str">
        <f t="shared" si="288"/>
        <v/>
      </c>
      <c r="BJ376" t="str">
        <f t="shared" si="289"/>
        <v>};</v>
      </c>
    </row>
    <row r="377" spans="1:62" x14ac:dyDescent="0.25">
      <c r="A377">
        <v>1879326656</v>
      </c>
      <c r="B377">
        <v>277</v>
      </c>
      <c r="C377" t="s">
        <v>2463</v>
      </c>
      <c r="D377" t="s">
        <v>24</v>
      </c>
      <c r="G377" t="s">
        <v>2324</v>
      </c>
      <c r="M377" t="s">
        <v>2533</v>
      </c>
      <c r="Q377" t="s">
        <v>2565</v>
      </c>
      <c r="R377" t="s">
        <v>2501</v>
      </c>
      <c r="X377" t="str">
        <f t="shared" si="252"/>
        <v>[376] = {["ID"] = 1879326656; }; -- Of Imladris</v>
      </c>
      <c r="Y377" s="1" t="str">
        <f t="shared" si="251"/>
        <v>[376] = {["ID"] = 1879326656; ["SAVE_INDEX"] = 277; ["TYPE"] = 12;                       ["SUBTYPE"] =   0; ["NA"] = 3;                       ["VXP"] =    0; ["LP"] =  0; ["REP"] =     0; ["FACTION"] =  1; ["TIER"] = 0;                                        ["NAME"] = { ["EN"] = "Of Imladris"; }; ["LORE"] = { ["EN"] = "You have earned the Of Imladris title."; }; ["SUMMARY"] = { ["EN"] = "Exist on Imladris prior to August, 2015"; }; ["TITLE"] = { ["EN"] = "of Imladris"; }; };</v>
      </c>
      <c r="Z377">
        <f t="shared" si="290"/>
        <v>376</v>
      </c>
      <c r="AA377" t="str">
        <f t="shared" si="253"/>
        <v>[376] = {</v>
      </c>
      <c r="AB377" t="str">
        <f t="shared" si="254"/>
        <v xml:space="preserve">["ID"] = 1879326656; </v>
      </c>
      <c r="AC377" t="str">
        <f t="shared" si="255"/>
        <v xml:space="preserve">["ID"] = 1879326656; </v>
      </c>
      <c r="AD377" t="str">
        <f t="shared" si="256"/>
        <v/>
      </c>
      <c r="AE377" t="str">
        <f t="shared" si="257"/>
        <v/>
      </c>
      <c r="AF377" s="1" t="str">
        <f t="shared" si="265"/>
        <v xml:space="preserve">["SAVE_INDEX"] = 277; </v>
      </c>
      <c r="AG377">
        <f>VLOOKUP(D377,Type!A$2:B$16,2,FALSE)</f>
        <v>12</v>
      </c>
      <c r="AH377" t="str">
        <f t="shared" si="266"/>
        <v xml:space="preserve">["TYPE"] = 12; </v>
      </c>
      <c r="AI377" t="str">
        <f t="shared" si="267"/>
        <v xml:space="preserve">                      </v>
      </c>
      <c r="AJ377" t="str">
        <f>IF(AND(F377="Class",NOT(ISBLANK(E377))),VLOOKUP(E377,Class!A$1:B$12,2,FALSE),"")</f>
        <v/>
      </c>
      <c r="AK377" t="str">
        <f>IF(AND(F377="Vocation",NOT(ISBLANK(E377))),VLOOKUP(E377,Vocation!A$1:B$8,2,FALSE),"")</f>
        <v/>
      </c>
      <c r="AL377" t="str">
        <f>IF(AND(F377="Race",NOT(ISBLANK(E377))),VLOOKUP(E377,Race!A$1:B$9,2,),"")</f>
        <v/>
      </c>
      <c r="AM377" t="str">
        <f t="shared" si="268"/>
        <v xml:space="preserve">  0</v>
      </c>
      <c r="AN377" t="str">
        <f t="shared" si="269"/>
        <v xml:space="preserve">["SUBTYPE"] =   0; </v>
      </c>
      <c r="AO377">
        <f>IF(NOT(ISBLANK(G377)),VLOOKUP(G377,Type!D$2:E$6,2,FALSE),"")</f>
        <v>3</v>
      </c>
      <c r="AP377" t="str">
        <f t="shared" si="270"/>
        <v xml:space="preserve">["NA"] = 3; </v>
      </c>
      <c r="AQ377" t="str">
        <f t="shared" si="271"/>
        <v xml:space="preserve">                      </v>
      </c>
      <c r="AR377" t="str">
        <f t="shared" si="272"/>
        <v/>
      </c>
      <c r="AS377" t="str">
        <f t="shared" si="273"/>
        <v>0</v>
      </c>
      <c r="AT377" t="str">
        <f t="shared" si="274"/>
        <v xml:space="preserve">["VXP"] =    0; </v>
      </c>
      <c r="AU377" t="str">
        <f t="shared" si="275"/>
        <v>0</v>
      </c>
      <c r="AV377" t="str">
        <f t="shared" si="276"/>
        <v xml:space="preserve">["LP"] =  0; </v>
      </c>
      <c r="AW377" t="str">
        <f t="shared" si="277"/>
        <v>0</v>
      </c>
      <c r="AX377" t="str">
        <f t="shared" si="278"/>
        <v xml:space="preserve">["REP"] =     0; </v>
      </c>
      <c r="AY377">
        <f>IF(LEN(P377)&gt;0,VLOOKUP(P377,Faction!A$2:B$77,2,FALSE),1)</f>
        <v>1</v>
      </c>
      <c r="AZ377" t="str">
        <f t="shared" si="279"/>
        <v xml:space="preserve">["FACTION"] =  1; </v>
      </c>
      <c r="BA377" t="str">
        <f t="shared" si="280"/>
        <v xml:space="preserve">["TIER"] = 0; </v>
      </c>
      <c r="BB377" t="str">
        <f t="shared" si="281"/>
        <v xml:space="preserve">                     </v>
      </c>
      <c r="BC377" t="str">
        <f t="shared" si="282"/>
        <v xml:space="preserve">                  </v>
      </c>
      <c r="BD377" t="str">
        <f t="shared" si="283"/>
        <v xml:space="preserve">["NAME"] = { ["EN"] = "Of Imladris"; }; </v>
      </c>
      <c r="BE377" t="str">
        <f t="shared" si="284"/>
        <v xml:space="preserve">["LORE"] = { ["EN"] = "You have earned the Of Imladris title."; }; </v>
      </c>
      <c r="BF377" t="str">
        <f t="shared" si="285"/>
        <v xml:space="preserve">["SUMMARY"] = { ["EN"] = "Exist on Imladris prior to August, 2015"; }; </v>
      </c>
      <c r="BG377" t="str">
        <f t="shared" si="286"/>
        <v xml:space="preserve">["TITLE"] = { ["EN"] = "of Imladris"; }; </v>
      </c>
      <c r="BH377" t="str">
        <f t="shared" si="287"/>
        <v/>
      </c>
      <c r="BI377" t="str">
        <f t="shared" si="288"/>
        <v/>
      </c>
      <c r="BJ377" t="str">
        <f t="shared" si="289"/>
        <v>};</v>
      </c>
    </row>
    <row r="378" spans="1:62" x14ac:dyDescent="0.25">
      <c r="A378">
        <v>1879326657</v>
      </c>
      <c r="B378">
        <v>278</v>
      </c>
      <c r="C378" t="s">
        <v>2464</v>
      </c>
      <c r="D378" t="s">
        <v>24</v>
      </c>
      <c r="G378" t="s">
        <v>2324</v>
      </c>
      <c r="M378" t="s">
        <v>2534</v>
      </c>
      <c r="Q378" t="s">
        <v>2566</v>
      </c>
      <c r="R378" t="s">
        <v>2502</v>
      </c>
      <c r="X378" t="str">
        <f t="shared" si="252"/>
        <v>[377] = {["ID"] = 1879326657; }; -- Of Landroval</v>
      </c>
      <c r="Y378" s="1" t="str">
        <f t="shared" si="251"/>
        <v>[377] = {["ID"] = 1879326657; ["SAVE_INDEX"] = 278; ["TYPE"] = 12;                       ["SUBTYPE"] =   0; ["NA"] = 3;                       ["VXP"] =    0; ["LP"] =  0; ["REP"] =     0; ["FACTION"] =  1; ["TIER"] = 0;                                        ["NAME"] = { ["EN"] = "Of Landroval"; }; ["LORE"] = { ["EN"] = "You have earned the Of Landroval title."; }; ["SUMMARY"] = { ["EN"] = "Exist on Landroval prior to August, 2015"; }; ["TITLE"] = { ["EN"] = "of Landroval"; }; };</v>
      </c>
      <c r="Z378">
        <f t="shared" si="290"/>
        <v>377</v>
      </c>
      <c r="AA378" t="str">
        <f t="shared" si="253"/>
        <v>[377] = {</v>
      </c>
      <c r="AB378" t="str">
        <f t="shared" si="254"/>
        <v xml:space="preserve">["ID"] = 1879326657; </v>
      </c>
      <c r="AC378" t="str">
        <f t="shared" si="255"/>
        <v xml:space="preserve">["ID"] = 1879326657; </v>
      </c>
      <c r="AD378" t="str">
        <f t="shared" si="256"/>
        <v/>
      </c>
      <c r="AE378" t="str">
        <f t="shared" si="257"/>
        <v/>
      </c>
      <c r="AF378" s="1" t="str">
        <f t="shared" si="265"/>
        <v xml:space="preserve">["SAVE_INDEX"] = 278; </v>
      </c>
      <c r="AG378">
        <f>VLOOKUP(D378,Type!A$2:B$16,2,FALSE)</f>
        <v>12</v>
      </c>
      <c r="AH378" t="str">
        <f t="shared" si="266"/>
        <v xml:space="preserve">["TYPE"] = 12; </v>
      </c>
      <c r="AI378" t="str">
        <f t="shared" si="267"/>
        <v xml:space="preserve">                      </v>
      </c>
      <c r="AJ378" t="str">
        <f>IF(AND(F378="Class",NOT(ISBLANK(E378))),VLOOKUP(E378,Class!A$1:B$12,2,FALSE),"")</f>
        <v/>
      </c>
      <c r="AK378" t="str">
        <f>IF(AND(F378="Vocation",NOT(ISBLANK(E378))),VLOOKUP(E378,Vocation!A$1:B$8,2,FALSE),"")</f>
        <v/>
      </c>
      <c r="AL378" t="str">
        <f>IF(AND(F378="Race",NOT(ISBLANK(E378))),VLOOKUP(E378,Race!A$1:B$9,2,),"")</f>
        <v/>
      </c>
      <c r="AM378" t="str">
        <f t="shared" si="268"/>
        <v xml:space="preserve">  0</v>
      </c>
      <c r="AN378" t="str">
        <f t="shared" si="269"/>
        <v xml:space="preserve">["SUBTYPE"] =   0; </v>
      </c>
      <c r="AO378">
        <f>IF(NOT(ISBLANK(G378)),VLOOKUP(G378,Type!D$2:E$6,2,FALSE),"")</f>
        <v>3</v>
      </c>
      <c r="AP378" t="str">
        <f t="shared" si="270"/>
        <v xml:space="preserve">["NA"] = 3; </v>
      </c>
      <c r="AQ378" t="str">
        <f t="shared" si="271"/>
        <v xml:space="preserve">                      </v>
      </c>
      <c r="AR378" t="str">
        <f t="shared" si="272"/>
        <v/>
      </c>
      <c r="AS378" t="str">
        <f t="shared" si="273"/>
        <v>0</v>
      </c>
      <c r="AT378" t="str">
        <f t="shared" si="274"/>
        <v xml:space="preserve">["VXP"] =    0; </v>
      </c>
      <c r="AU378" t="str">
        <f t="shared" si="275"/>
        <v>0</v>
      </c>
      <c r="AV378" t="str">
        <f t="shared" si="276"/>
        <v xml:space="preserve">["LP"] =  0; </v>
      </c>
      <c r="AW378" t="str">
        <f t="shared" si="277"/>
        <v>0</v>
      </c>
      <c r="AX378" t="str">
        <f t="shared" si="278"/>
        <v xml:space="preserve">["REP"] =     0; </v>
      </c>
      <c r="AY378">
        <f>IF(LEN(P378)&gt;0,VLOOKUP(P378,Faction!A$2:B$77,2,FALSE),1)</f>
        <v>1</v>
      </c>
      <c r="AZ378" t="str">
        <f t="shared" si="279"/>
        <v xml:space="preserve">["FACTION"] =  1; </v>
      </c>
      <c r="BA378" t="str">
        <f t="shared" si="280"/>
        <v xml:space="preserve">["TIER"] = 0; </v>
      </c>
      <c r="BB378" t="str">
        <f t="shared" si="281"/>
        <v xml:space="preserve">                     </v>
      </c>
      <c r="BC378" t="str">
        <f t="shared" si="282"/>
        <v xml:space="preserve">                  </v>
      </c>
      <c r="BD378" t="str">
        <f t="shared" si="283"/>
        <v xml:space="preserve">["NAME"] = { ["EN"] = "Of Landroval"; }; </v>
      </c>
      <c r="BE378" t="str">
        <f t="shared" si="284"/>
        <v xml:space="preserve">["LORE"] = { ["EN"] = "You have earned the Of Landroval title."; }; </v>
      </c>
      <c r="BF378" t="str">
        <f t="shared" si="285"/>
        <v xml:space="preserve">["SUMMARY"] = { ["EN"] = "Exist on Landroval prior to August, 2015"; }; </v>
      </c>
      <c r="BG378" t="str">
        <f t="shared" si="286"/>
        <v xml:space="preserve">["TITLE"] = { ["EN"] = "of Landroval"; }; </v>
      </c>
      <c r="BH378" t="str">
        <f t="shared" si="287"/>
        <v/>
      </c>
      <c r="BI378" t="str">
        <f t="shared" si="288"/>
        <v/>
      </c>
      <c r="BJ378" t="str">
        <f t="shared" si="289"/>
        <v>};</v>
      </c>
    </row>
    <row r="379" spans="1:62" x14ac:dyDescent="0.25">
      <c r="A379">
        <v>1879326658</v>
      </c>
      <c r="B379">
        <v>279</v>
      </c>
      <c r="C379" t="s">
        <v>2465</v>
      </c>
      <c r="D379" t="s">
        <v>24</v>
      </c>
      <c r="G379" t="s">
        <v>2324</v>
      </c>
      <c r="M379" t="s">
        <v>2535</v>
      </c>
      <c r="Q379" t="s">
        <v>2567</v>
      </c>
      <c r="R379" t="s">
        <v>2503</v>
      </c>
      <c r="X379" t="str">
        <f t="shared" si="252"/>
        <v>[378] = {["ID"] = 1879326658; }; -- Of Laurelin</v>
      </c>
      <c r="Y379" s="1" t="str">
        <f t="shared" si="251"/>
        <v>[378] = {["ID"] = 1879326658; ["SAVE_INDEX"] = 279; ["TYPE"] = 12;                       ["SUBTYPE"] =   0; ["NA"] = 3;                       ["VXP"] =    0; ["LP"] =  0; ["REP"] =     0; ["FACTION"] =  1; ["TIER"] = 0;                                        ["NAME"] = { ["EN"] = "Of Laurelin"; }; ["LORE"] = { ["EN"] = "You have earned the Of Laurelin title."; }; ["SUMMARY"] = { ["EN"] = "Exist on Laurelin prior to August, 2015"; }; ["TITLE"] = { ["EN"] = "of Laurelin"; }; };</v>
      </c>
      <c r="Z379">
        <f t="shared" si="290"/>
        <v>378</v>
      </c>
      <c r="AA379" t="str">
        <f t="shared" si="253"/>
        <v>[378] = {</v>
      </c>
      <c r="AB379" t="str">
        <f t="shared" si="254"/>
        <v xml:space="preserve">["ID"] = 1879326658; </v>
      </c>
      <c r="AC379" t="str">
        <f t="shared" si="255"/>
        <v xml:space="preserve">["ID"] = 1879326658; </v>
      </c>
      <c r="AD379" t="str">
        <f t="shared" si="256"/>
        <v/>
      </c>
      <c r="AE379" t="str">
        <f t="shared" si="257"/>
        <v/>
      </c>
      <c r="AF379" s="1" t="str">
        <f t="shared" si="265"/>
        <v xml:space="preserve">["SAVE_INDEX"] = 279; </v>
      </c>
      <c r="AG379">
        <f>VLOOKUP(D379,Type!A$2:B$16,2,FALSE)</f>
        <v>12</v>
      </c>
      <c r="AH379" t="str">
        <f t="shared" si="266"/>
        <v xml:space="preserve">["TYPE"] = 12; </v>
      </c>
      <c r="AI379" t="str">
        <f t="shared" si="267"/>
        <v xml:space="preserve">                      </v>
      </c>
      <c r="AJ379" t="str">
        <f>IF(AND(F379="Class",NOT(ISBLANK(E379))),VLOOKUP(E379,Class!A$1:B$12,2,FALSE),"")</f>
        <v/>
      </c>
      <c r="AK379" t="str">
        <f>IF(AND(F379="Vocation",NOT(ISBLANK(E379))),VLOOKUP(E379,Vocation!A$1:B$8,2,FALSE),"")</f>
        <v/>
      </c>
      <c r="AL379" t="str">
        <f>IF(AND(F379="Race",NOT(ISBLANK(E379))),VLOOKUP(E379,Race!A$1:B$9,2,),"")</f>
        <v/>
      </c>
      <c r="AM379" t="str">
        <f t="shared" si="268"/>
        <v xml:space="preserve">  0</v>
      </c>
      <c r="AN379" t="str">
        <f t="shared" si="269"/>
        <v xml:space="preserve">["SUBTYPE"] =   0; </v>
      </c>
      <c r="AO379">
        <f>IF(NOT(ISBLANK(G379)),VLOOKUP(G379,Type!D$2:E$6,2,FALSE),"")</f>
        <v>3</v>
      </c>
      <c r="AP379" t="str">
        <f t="shared" si="270"/>
        <v xml:space="preserve">["NA"] = 3; </v>
      </c>
      <c r="AQ379" t="str">
        <f t="shared" si="271"/>
        <v xml:space="preserve">                      </v>
      </c>
      <c r="AR379" t="str">
        <f t="shared" si="272"/>
        <v/>
      </c>
      <c r="AS379" t="str">
        <f t="shared" si="273"/>
        <v>0</v>
      </c>
      <c r="AT379" t="str">
        <f t="shared" si="274"/>
        <v xml:space="preserve">["VXP"] =    0; </v>
      </c>
      <c r="AU379" t="str">
        <f t="shared" si="275"/>
        <v>0</v>
      </c>
      <c r="AV379" t="str">
        <f t="shared" si="276"/>
        <v xml:space="preserve">["LP"] =  0; </v>
      </c>
      <c r="AW379" t="str">
        <f t="shared" si="277"/>
        <v>0</v>
      </c>
      <c r="AX379" t="str">
        <f t="shared" si="278"/>
        <v xml:space="preserve">["REP"] =     0; </v>
      </c>
      <c r="AY379">
        <f>IF(LEN(P379)&gt;0,VLOOKUP(P379,Faction!A$2:B$77,2,FALSE),1)</f>
        <v>1</v>
      </c>
      <c r="AZ379" t="str">
        <f t="shared" si="279"/>
        <v xml:space="preserve">["FACTION"] =  1; </v>
      </c>
      <c r="BA379" t="str">
        <f t="shared" si="280"/>
        <v xml:space="preserve">["TIER"] = 0; </v>
      </c>
      <c r="BB379" t="str">
        <f t="shared" si="281"/>
        <v xml:space="preserve">                     </v>
      </c>
      <c r="BC379" t="str">
        <f t="shared" si="282"/>
        <v xml:space="preserve">                  </v>
      </c>
      <c r="BD379" t="str">
        <f t="shared" si="283"/>
        <v xml:space="preserve">["NAME"] = { ["EN"] = "Of Laurelin"; }; </v>
      </c>
      <c r="BE379" t="str">
        <f t="shared" si="284"/>
        <v xml:space="preserve">["LORE"] = { ["EN"] = "You have earned the Of Laurelin title."; }; </v>
      </c>
      <c r="BF379" t="str">
        <f t="shared" si="285"/>
        <v xml:space="preserve">["SUMMARY"] = { ["EN"] = "Exist on Laurelin prior to August, 2015"; }; </v>
      </c>
      <c r="BG379" t="str">
        <f t="shared" si="286"/>
        <v xml:space="preserve">["TITLE"] = { ["EN"] = "of Laurelin"; }; </v>
      </c>
      <c r="BH379" t="str">
        <f t="shared" si="287"/>
        <v/>
      </c>
      <c r="BI379" t="str">
        <f t="shared" si="288"/>
        <v/>
      </c>
      <c r="BJ379" t="str">
        <f t="shared" si="289"/>
        <v>};</v>
      </c>
    </row>
    <row r="380" spans="1:62" x14ac:dyDescent="0.25">
      <c r="A380">
        <v>1879326659</v>
      </c>
      <c r="B380">
        <v>280</v>
      </c>
      <c r="C380" t="s">
        <v>2466</v>
      </c>
      <c r="D380" t="s">
        <v>24</v>
      </c>
      <c r="G380" t="s">
        <v>2324</v>
      </c>
      <c r="M380" t="s">
        <v>2536</v>
      </c>
      <c r="Q380" t="s">
        <v>2568</v>
      </c>
      <c r="R380" t="s">
        <v>2504</v>
      </c>
      <c r="X380" t="str">
        <f t="shared" si="252"/>
        <v>[379] = {["ID"] = 1879326659; }; -- Of Maiar</v>
      </c>
      <c r="Y380" s="1" t="str">
        <f t="shared" si="251"/>
        <v>[379] = {["ID"] = 1879326659; ["SAVE_INDEX"] = 280; ["TYPE"] = 12;                       ["SUBTYPE"] =   0; ["NA"] = 3;                       ["VXP"] =    0; ["LP"] =  0; ["REP"] =     0; ["FACTION"] =  1; ["TIER"] = 0;                                        ["NAME"] = { ["EN"] = "Of Maiar"; }; ["LORE"] = { ["EN"] = "You have earned the Of Maiar title."; }; ["SUMMARY"] = { ["EN"] = "Exist on Maiar prior to August, 2015"; }; ["TITLE"] = { ["EN"] = "of Maiar"; }; };</v>
      </c>
      <c r="Z380">
        <f t="shared" si="290"/>
        <v>379</v>
      </c>
      <c r="AA380" t="str">
        <f t="shared" si="253"/>
        <v>[379] = {</v>
      </c>
      <c r="AB380" t="str">
        <f t="shared" si="254"/>
        <v xml:space="preserve">["ID"] = 1879326659; </v>
      </c>
      <c r="AC380" t="str">
        <f t="shared" si="255"/>
        <v xml:space="preserve">["ID"] = 1879326659; </v>
      </c>
      <c r="AD380" t="str">
        <f t="shared" si="256"/>
        <v/>
      </c>
      <c r="AE380" t="str">
        <f t="shared" si="257"/>
        <v/>
      </c>
      <c r="AF380" s="1" t="str">
        <f t="shared" si="265"/>
        <v xml:space="preserve">["SAVE_INDEX"] = 280; </v>
      </c>
      <c r="AG380">
        <f>VLOOKUP(D380,Type!A$2:B$16,2,FALSE)</f>
        <v>12</v>
      </c>
      <c r="AH380" t="str">
        <f t="shared" si="266"/>
        <v xml:space="preserve">["TYPE"] = 12; </v>
      </c>
      <c r="AI380" t="str">
        <f t="shared" si="267"/>
        <v xml:space="preserve">                      </v>
      </c>
      <c r="AJ380" t="str">
        <f>IF(AND(F380="Class",NOT(ISBLANK(E380))),VLOOKUP(E380,Class!A$1:B$12,2,FALSE),"")</f>
        <v/>
      </c>
      <c r="AK380" t="str">
        <f>IF(AND(F380="Vocation",NOT(ISBLANK(E380))),VLOOKUP(E380,Vocation!A$1:B$8,2,FALSE),"")</f>
        <v/>
      </c>
      <c r="AL380" t="str">
        <f>IF(AND(F380="Race",NOT(ISBLANK(E380))),VLOOKUP(E380,Race!A$1:B$9,2,),"")</f>
        <v/>
      </c>
      <c r="AM380" t="str">
        <f t="shared" si="268"/>
        <v xml:space="preserve">  0</v>
      </c>
      <c r="AN380" t="str">
        <f t="shared" si="269"/>
        <v xml:space="preserve">["SUBTYPE"] =   0; </v>
      </c>
      <c r="AO380">
        <f>IF(NOT(ISBLANK(G380)),VLOOKUP(G380,Type!D$2:E$6,2,FALSE),"")</f>
        <v>3</v>
      </c>
      <c r="AP380" t="str">
        <f t="shared" si="270"/>
        <v xml:space="preserve">["NA"] = 3; </v>
      </c>
      <c r="AQ380" t="str">
        <f t="shared" si="271"/>
        <v xml:space="preserve">                      </v>
      </c>
      <c r="AR380" t="str">
        <f t="shared" si="272"/>
        <v/>
      </c>
      <c r="AS380" t="str">
        <f t="shared" si="273"/>
        <v>0</v>
      </c>
      <c r="AT380" t="str">
        <f t="shared" si="274"/>
        <v xml:space="preserve">["VXP"] =    0; </v>
      </c>
      <c r="AU380" t="str">
        <f t="shared" si="275"/>
        <v>0</v>
      </c>
      <c r="AV380" t="str">
        <f t="shared" si="276"/>
        <v xml:space="preserve">["LP"] =  0; </v>
      </c>
      <c r="AW380" t="str">
        <f t="shared" si="277"/>
        <v>0</v>
      </c>
      <c r="AX380" t="str">
        <f t="shared" si="278"/>
        <v xml:space="preserve">["REP"] =     0; </v>
      </c>
      <c r="AY380">
        <f>IF(LEN(P380)&gt;0,VLOOKUP(P380,Faction!A$2:B$77,2,FALSE),1)</f>
        <v>1</v>
      </c>
      <c r="AZ380" t="str">
        <f t="shared" si="279"/>
        <v xml:space="preserve">["FACTION"] =  1; </v>
      </c>
      <c r="BA380" t="str">
        <f t="shared" si="280"/>
        <v xml:space="preserve">["TIER"] = 0; </v>
      </c>
      <c r="BB380" t="str">
        <f t="shared" si="281"/>
        <v xml:space="preserve">                     </v>
      </c>
      <c r="BC380" t="str">
        <f t="shared" si="282"/>
        <v xml:space="preserve">                  </v>
      </c>
      <c r="BD380" t="str">
        <f t="shared" si="283"/>
        <v xml:space="preserve">["NAME"] = { ["EN"] = "Of Maiar"; }; </v>
      </c>
      <c r="BE380" t="str">
        <f t="shared" si="284"/>
        <v xml:space="preserve">["LORE"] = { ["EN"] = "You have earned the Of Maiar title."; }; </v>
      </c>
      <c r="BF380" t="str">
        <f t="shared" si="285"/>
        <v xml:space="preserve">["SUMMARY"] = { ["EN"] = "Exist on Maiar prior to August, 2015"; }; </v>
      </c>
      <c r="BG380" t="str">
        <f t="shared" si="286"/>
        <v xml:space="preserve">["TITLE"] = { ["EN"] = "of Maiar"; }; </v>
      </c>
      <c r="BH380" t="str">
        <f t="shared" si="287"/>
        <v/>
      </c>
      <c r="BI380" t="str">
        <f t="shared" si="288"/>
        <v/>
      </c>
      <c r="BJ380" t="str">
        <f t="shared" si="289"/>
        <v>};</v>
      </c>
    </row>
    <row r="381" spans="1:62" x14ac:dyDescent="0.25">
      <c r="A381">
        <v>1879326660</v>
      </c>
      <c r="B381">
        <v>281</v>
      </c>
      <c r="C381" t="s">
        <v>2467</v>
      </c>
      <c r="D381" t="s">
        <v>24</v>
      </c>
      <c r="G381" t="s">
        <v>2324</v>
      </c>
      <c r="M381" t="s">
        <v>2537</v>
      </c>
      <c r="Q381" t="s">
        <v>2569</v>
      </c>
      <c r="R381" t="s">
        <v>2505</v>
      </c>
      <c r="X381" t="str">
        <f t="shared" si="252"/>
        <v>[380] = {["ID"] = 1879326660; }; -- Of Meneldor</v>
      </c>
      <c r="Y381" s="1" t="str">
        <f t="shared" si="251"/>
        <v>[380] = {["ID"] = 1879326660; ["SAVE_INDEX"] = 281; ["TYPE"] = 12;                       ["SUBTYPE"] =   0; ["NA"] = 3;                       ["VXP"] =    0; ["LP"] =  0; ["REP"] =     0; ["FACTION"] =  1; ["TIER"] = 0;                                        ["NAME"] = { ["EN"] = "Of Meneldor"; }; ["LORE"] = { ["EN"] = "You have earned the Of Meneldor title."; }; ["SUMMARY"] = { ["EN"] = "Exist on Meneldor prior to August, 2015"; }; ["TITLE"] = { ["EN"] = "of Meneldor"; }; };</v>
      </c>
      <c r="Z381">
        <f t="shared" si="290"/>
        <v>380</v>
      </c>
      <c r="AA381" t="str">
        <f t="shared" si="253"/>
        <v>[380] = {</v>
      </c>
      <c r="AB381" t="str">
        <f t="shared" si="254"/>
        <v xml:space="preserve">["ID"] = 1879326660; </v>
      </c>
      <c r="AC381" t="str">
        <f t="shared" si="255"/>
        <v xml:space="preserve">["ID"] = 1879326660; </v>
      </c>
      <c r="AD381" t="str">
        <f t="shared" si="256"/>
        <v/>
      </c>
      <c r="AE381" t="str">
        <f t="shared" si="257"/>
        <v/>
      </c>
      <c r="AF381" s="1" t="str">
        <f t="shared" si="265"/>
        <v xml:space="preserve">["SAVE_INDEX"] = 281; </v>
      </c>
      <c r="AG381">
        <f>VLOOKUP(D381,Type!A$2:B$16,2,FALSE)</f>
        <v>12</v>
      </c>
      <c r="AH381" t="str">
        <f t="shared" si="266"/>
        <v xml:space="preserve">["TYPE"] = 12; </v>
      </c>
      <c r="AI381" t="str">
        <f t="shared" si="267"/>
        <v xml:space="preserve">                      </v>
      </c>
      <c r="AJ381" t="str">
        <f>IF(AND(F381="Class",NOT(ISBLANK(E381))),VLOOKUP(E381,Class!A$1:B$12,2,FALSE),"")</f>
        <v/>
      </c>
      <c r="AK381" t="str">
        <f>IF(AND(F381="Vocation",NOT(ISBLANK(E381))),VLOOKUP(E381,Vocation!A$1:B$8,2,FALSE),"")</f>
        <v/>
      </c>
      <c r="AL381" t="str">
        <f>IF(AND(F381="Race",NOT(ISBLANK(E381))),VLOOKUP(E381,Race!A$1:B$9,2,),"")</f>
        <v/>
      </c>
      <c r="AM381" t="str">
        <f t="shared" si="268"/>
        <v xml:space="preserve">  0</v>
      </c>
      <c r="AN381" t="str">
        <f t="shared" si="269"/>
        <v xml:space="preserve">["SUBTYPE"] =   0; </v>
      </c>
      <c r="AO381">
        <f>IF(NOT(ISBLANK(G381)),VLOOKUP(G381,Type!D$2:E$6,2,FALSE),"")</f>
        <v>3</v>
      </c>
      <c r="AP381" t="str">
        <f t="shared" si="270"/>
        <v xml:space="preserve">["NA"] = 3; </v>
      </c>
      <c r="AQ381" t="str">
        <f t="shared" si="271"/>
        <v xml:space="preserve">                      </v>
      </c>
      <c r="AR381" t="str">
        <f t="shared" si="272"/>
        <v/>
      </c>
      <c r="AS381" t="str">
        <f t="shared" si="273"/>
        <v>0</v>
      </c>
      <c r="AT381" t="str">
        <f t="shared" si="274"/>
        <v xml:space="preserve">["VXP"] =    0; </v>
      </c>
      <c r="AU381" t="str">
        <f t="shared" si="275"/>
        <v>0</v>
      </c>
      <c r="AV381" t="str">
        <f t="shared" si="276"/>
        <v xml:space="preserve">["LP"] =  0; </v>
      </c>
      <c r="AW381" t="str">
        <f t="shared" si="277"/>
        <v>0</v>
      </c>
      <c r="AX381" t="str">
        <f t="shared" si="278"/>
        <v xml:space="preserve">["REP"] =     0; </v>
      </c>
      <c r="AY381">
        <f>IF(LEN(P381)&gt;0,VLOOKUP(P381,Faction!A$2:B$77,2,FALSE),1)</f>
        <v>1</v>
      </c>
      <c r="AZ381" t="str">
        <f t="shared" si="279"/>
        <v xml:space="preserve">["FACTION"] =  1; </v>
      </c>
      <c r="BA381" t="str">
        <f t="shared" si="280"/>
        <v xml:space="preserve">["TIER"] = 0; </v>
      </c>
      <c r="BB381" t="str">
        <f t="shared" si="281"/>
        <v xml:space="preserve">                     </v>
      </c>
      <c r="BC381" t="str">
        <f t="shared" si="282"/>
        <v xml:space="preserve">                  </v>
      </c>
      <c r="BD381" t="str">
        <f t="shared" si="283"/>
        <v xml:space="preserve">["NAME"] = { ["EN"] = "Of Meneldor"; }; </v>
      </c>
      <c r="BE381" t="str">
        <f t="shared" si="284"/>
        <v xml:space="preserve">["LORE"] = { ["EN"] = "You have earned the Of Meneldor title."; }; </v>
      </c>
      <c r="BF381" t="str">
        <f t="shared" si="285"/>
        <v xml:space="preserve">["SUMMARY"] = { ["EN"] = "Exist on Meneldor prior to August, 2015"; }; </v>
      </c>
      <c r="BG381" t="str">
        <f t="shared" si="286"/>
        <v xml:space="preserve">["TITLE"] = { ["EN"] = "of Meneldor"; }; </v>
      </c>
      <c r="BH381" t="str">
        <f t="shared" si="287"/>
        <v/>
      </c>
      <c r="BI381" t="str">
        <f t="shared" si="288"/>
        <v/>
      </c>
      <c r="BJ381" t="str">
        <f t="shared" si="289"/>
        <v>};</v>
      </c>
    </row>
    <row r="382" spans="1:62" x14ac:dyDescent="0.25">
      <c r="A382">
        <v>1879327464</v>
      </c>
      <c r="B382">
        <v>282</v>
      </c>
      <c r="C382" t="s">
        <v>2479</v>
      </c>
      <c r="D382" t="s">
        <v>24</v>
      </c>
      <c r="G382" t="s">
        <v>2324</v>
      </c>
      <c r="M382" t="s">
        <v>2538</v>
      </c>
      <c r="Q382" t="s">
        <v>2570</v>
      </c>
      <c r="R382" t="s">
        <v>2506</v>
      </c>
      <c r="X382" t="str">
        <f t="shared" si="252"/>
        <v>[381] = {["ID"] = 1879327464; }; -- Of Mirkwood</v>
      </c>
      <c r="Y382" s="1" t="str">
        <f t="shared" si="251"/>
        <v>[381] = {["ID"] = 1879327464; ["SAVE_INDEX"] = 282; ["TYPE"] = 12;                       ["SUBTYPE"] =   0; ["NA"] = 3;                       ["VXP"] =    0; ["LP"] =  0; ["REP"] =     0; ["FACTION"] =  1; ["TIER"] = 0;                                        ["NAME"] = { ["EN"] = "Of Mirkwood"; }; ["LORE"] = { ["EN"] = "You have earned the Of Mirkwood title."; }; ["SUMMARY"] = { ["EN"] = "Exist on Mirkwood prior to August, 2015"; }; ["TITLE"] = { ["EN"] = "of Mirkwood"; }; };</v>
      </c>
      <c r="Z382">
        <f t="shared" si="290"/>
        <v>381</v>
      </c>
      <c r="AA382" t="str">
        <f t="shared" si="253"/>
        <v>[381] = {</v>
      </c>
      <c r="AB382" t="str">
        <f t="shared" si="254"/>
        <v xml:space="preserve">["ID"] = 1879327464; </v>
      </c>
      <c r="AC382" t="str">
        <f t="shared" si="255"/>
        <v xml:space="preserve">["ID"] = 1879327464; </v>
      </c>
      <c r="AD382" t="str">
        <f t="shared" si="256"/>
        <v/>
      </c>
      <c r="AE382" t="str">
        <f t="shared" si="257"/>
        <v/>
      </c>
      <c r="AF382" s="1" t="str">
        <f t="shared" si="265"/>
        <v xml:space="preserve">["SAVE_INDEX"] = 282; </v>
      </c>
      <c r="AG382">
        <f>VLOOKUP(D382,Type!A$2:B$16,2,FALSE)</f>
        <v>12</v>
      </c>
      <c r="AH382" t="str">
        <f t="shared" si="266"/>
        <v xml:space="preserve">["TYPE"] = 12; </v>
      </c>
      <c r="AI382" t="str">
        <f t="shared" si="267"/>
        <v xml:space="preserve">                      </v>
      </c>
      <c r="AJ382" t="str">
        <f>IF(AND(F382="Class",NOT(ISBLANK(E382))),VLOOKUP(E382,Class!A$1:B$12,2,FALSE),"")</f>
        <v/>
      </c>
      <c r="AK382" t="str">
        <f>IF(AND(F382="Vocation",NOT(ISBLANK(E382))),VLOOKUP(E382,Vocation!A$1:B$8,2,FALSE),"")</f>
        <v/>
      </c>
      <c r="AL382" t="str">
        <f>IF(AND(F382="Race",NOT(ISBLANK(E382))),VLOOKUP(E382,Race!A$1:B$9,2,),"")</f>
        <v/>
      </c>
      <c r="AM382" t="str">
        <f t="shared" si="268"/>
        <v xml:space="preserve">  0</v>
      </c>
      <c r="AN382" t="str">
        <f t="shared" si="269"/>
        <v xml:space="preserve">["SUBTYPE"] =   0; </v>
      </c>
      <c r="AO382">
        <f>IF(NOT(ISBLANK(G382)),VLOOKUP(G382,Type!D$2:E$6,2,FALSE),"")</f>
        <v>3</v>
      </c>
      <c r="AP382" t="str">
        <f t="shared" si="270"/>
        <v xml:space="preserve">["NA"] = 3; </v>
      </c>
      <c r="AQ382" t="str">
        <f t="shared" si="271"/>
        <v xml:space="preserve">                      </v>
      </c>
      <c r="AR382" t="str">
        <f t="shared" si="272"/>
        <v/>
      </c>
      <c r="AS382" t="str">
        <f t="shared" si="273"/>
        <v>0</v>
      </c>
      <c r="AT382" t="str">
        <f t="shared" si="274"/>
        <v xml:space="preserve">["VXP"] =    0; </v>
      </c>
      <c r="AU382" t="str">
        <f t="shared" si="275"/>
        <v>0</v>
      </c>
      <c r="AV382" t="str">
        <f t="shared" si="276"/>
        <v xml:space="preserve">["LP"] =  0; </v>
      </c>
      <c r="AW382" t="str">
        <f t="shared" si="277"/>
        <v>0</v>
      </c>
      <c r="AX382" t="str">
        <f t="shared" si="278"/>
        <v xml:space="preserve">["REP"] =     0; </v>
      </c>
      <c r="AY382">
        <f>IF(LEN(P382)&gt;0,VLOOKUP(P382,Faction!A$2:B$77,2,FALSE),1)</f>
        <v>1</v>
      </c>
      <c r="AZ382" t="str">
        <f t="shared" si="279"/>
        <v xml:space="preserve">["FACTION"] =  1; </v>
      </c>
      <c r="BA382" t="str">
        <f t="shared" si="280"/>
        <v xml:space="preserve">["TIER"] = 0; </v>
      </c>
      <c r="BB382" t="str">
        <f t="shared" si="281"/>
        <v xml:space="preserve">                     </v>
      </c>
      <c r="BC382" t="str">
        <f t="shared" si="282"/>
        <v xml:space="preserve">                  </v>
      </c>
      <c r="BD382" t="str">
        <f t="shared" si="283"/>
        <v xml:space="preserve">["NAME"] = { ["EN"] = "Of Mirkwood"; }; </v>
      </c>
      <c r="BE382" t="str">
        <f t="shared" si="284"/>
        <v xml:space="preserve">["LORE"] = { ["EN"] = "You have earned the Of Mirkwood title."; }; </v>
      </c>
      <c r="BF382" t="str">
        <f t="shared" si="285"/>
        <v xml:space="preserve">["SUMMARY"] = { ["EN"] = "Exist on Mirkwood prior to August, 2015"; }; </v>
      </c>
      <c r="BG382" t="str">
        <f t="shared" si="286"/>
        <v xml:space="preserve">["TITLE"] = { ["EN"] = "of Mirkwood"; }; </v>
      </c>
      <c r="BH382" t="str">
        <f t="shared" si="287"/>
        <v/>
      </c>
      <c r="BI382" t="str">
        <f t="shared" si="288"/>
        <v/>
      </c>
      <c r="BJ382" t="str">
        <f t="shared" si="289"/>
        <v>};</v>
      </c>
    </row>
    <row r="383" spans="1:62" x14ac:dyDescent="0.25">
      <c r="A383">
        <v>1879326661</v>
      </c>
      <c r="B383">
        <v>283</v>
      </c>
      <c r="C383" t="s">
        <v>2468</v>
      </c>
      <c r="D383" t="s">
        <v>24</v>
      </c>
      <c r="G383" t="s">
        <v>2324</v>
      </c>
      <c r="M383" t="s">
        <v>2539</v>
      </c>
      <c r="Q383" t="s">
        <v>2571</v>
      </c>
      <c r="R383" t="s">
        <v>2507</v>
      </c>
      <c r="X383" t="str">
        <f t="shared" si="252"/>
        <v>[382] = {["ID"] = 1879326661; }; -- Of Morthond</v>
      </c>
      <c r="Y383" s="1" t="str">
        <f t="shared" si="251"/>
        <v>[382] = {["ID"] = 1879326661; ["SAVE_INDEX"] = 283; ["TYPE"] = 12;                       ["SUBTYPE"] =   0; ["NA"] = 3;                       ["VXP"] =    0; ["LP"] =  0; ["REP"] =     0; ["FACTION"] =  1; ["TIER"] = 0;                                        ["NAME"] = { ["EN"] = "Of Morthond"; }; ["LORE"] = { ["EN"] = "You have earned the Of Morthond title."; }; ["SUMMARY"] = { ["EN"] = "Exist on Morthond prior to August, 2015"; }; ["TITLE"] = { ["EN"] = "of Morthond"; }; };</v>
      </c>
      <c r="Z383">
        <f t="shared" si="290"/>
        <v>382</v>
      </c>
      <c r="AA383" t="str">
        <f t="shared" si="253"/>
        <v>[382] = {</v>
      </c>
      <c r="AB383" t="str">
        <f t="shared" si="254"/>
        <v xml:space="preserve">["ID"] = 1879326661; </v>
      </c>
      <c r="AC383" t="str">
        <f t="shared" si="255"/>
        <v xml:space="preserve">["ID"] = 1879326661; </v>
      </c>
      <c r="AD383" t="str">
        <f t="shared" si="256"/>
        <v/>
      </c>
      <c r="AE383" t="str">
        <f t="shared" si="257"/>
        <v/>
      </c>
      <c r="AF383" s="1" t="str">
        <f t="shared" si="265"/>
        <v xml:space="preserve">["SAVE_INDEX"] = 283; </v>
      </c>
      <c r="AG383">
        <f>VLOOKUP(D383,Type!A$2:B$16,2,FALSE)</f>
        <v>12</v>
      </c>
      <c r="AH383" t="str">
        <f t="shared" si="266"/>
        <v xml:space="preserve">["TYPE"] = 12; </v>
      </c>
      <c r="AI383" t="str">
        <f t="shared" si="267"/>
        <v xml:space="preserve">                      </v>
      </c>
      <c r="AJ383" t="str">
        <f>IF(AND(F383="Class",NOT(ISBLANK(E383))),VLOOKUP(E383,Class!A$1:B$12,2,FALSE),"")</f>
        <v/>
      </c>
      <c r="AK383" t="str">
        <f>IF(AND(F383="Vocation",NOT(ISBLANK(E383))),VLOOKUP(E383,Vocation!A$1:B$8,2,FALSE),"")</f>
        <v/>
      </c>
      <c r="AL383" t="str">
        <f>IF(AND(F383="Race",NOT(ISBLANK(E383))),VLOOKUP(E383,Race!A$1:B$9,2,),"")</f>
        <v/>
      </c>
      <c r="AM383" t="str">
        <f t="shared" si="268"/>
        <v xml:space="preserve">  0</v>
      </c>
      <c r="AN383" t="str">
        <f t="shared" si="269"/>
        <v xml:space="preserve">["SUBTYPE"] =   0; </v>
      </c>
      <c r="AO383">
        <f>IF(NOT(ISBLANK(G383)),VLOOKUP(G383,Type!D$2:E$6,2,FALSE),"")</f>
        <v>3</v>
      </c>
      <c r="AP383" t="str">
        <f t="shared" si="270"/>
        <v xml:space="preserve">["NA"] = 3; </v>
      </c>
      <c r="AQ383" t="str">
        <f t="shared" si="271"/>
        <v xml:space="preserve">                      </v>
      </c>
      <c r="AR383" t="str">
        <f t="shared" si="272"/>
        <v/>
      </c>
      <c r="AS383" t="str">
        <f t="shared" si="273"/>
        <v>0</v>
      </c>
      <c r="AT383" t="str">
        <f t="shared" si="274"/>
        <v xml:space="preserve">["VXP"] =    0; </v>
      </c>
      <c r="AU383" t="str">
        <f t="shared" si="275"/>
        <v>0</v>
      </c>
      <c r="AV383" t="str">
        <f t="shared" si="276"/>
        <v xml:space="preserve">["LP"] =  0; </v>
      </c>
      <c r="AW383" t="str">
        <f t="shared" si="277"/>
        <v>0</v>
      </c>
      <c r="AX383" t="str">
        <f t="shared" si="278"/>
        <v xml:space="preserve">["REP"] =     0; </v>
      </c>
      <c r="AY383">
        <f>IF(LEN(P383)&gt;0,VLOOKUP(P383,Faction!A$2:B$77,2,FALSE),1)</f>
        <v>1</v>
      </c>
      <c r="AZ383" t="str">
        <f t="shared" si="279"/>
        <v xml:space="preserve">["FACTION"] =  1; </v>
      </c>
      <c r="BA383" t="str">
        <f t="shared" si="280"/>
        <v xml:space="preserve">["TIER"] = 0; </v>
      </c>
      <c r="BB383" t="str">
        <f t="shared" si="281"/>
        <v xml:space="preserve">                     </v>
      </c>
      <c r="BC383" t="str">
        <f t="shared" si="282"/>
        <v xml:space="preserve">                  </v>
      </c>
      <c r="BD383" t="str">
        <f t="shared" si="283"/>
        <v xml:space="preserve">["NAME"] = { ["EN"] = "Of Morthond"; }; </v>
      </c>
      <c r="BE383" t="str">
        <f t="shared" si="284"/>
        <v xml:space="preserve">["LORE"] = { ["EN"] = "You have earned the Of Morthond title."; }; </v>
      </c>
      <c r="BF383" t="str">
        <f t="shared" si="285"/>
        <v xml:space="preserve">["SUMMARY"] = { ["EN"] = "Exist on Morthond prior to August, 2015"; }; </v>
      </c>
      <c r="BG383" t="str">
        <f t="shared" si="286"/>
        <v xml:space="preserve">["TITLE"] = { ["EN"] = "of Morthond"; }; </v>
      </c>
      <c r="BH383" t="str">
        <f t="shared" si="287"/>
        <v/>
      </c>
      <c r="BI383" t="str">
        <f t="shared" si="288"/>
        <v/>
      </c>
      <c r="BJ383" t="str">
        <f t="shared" si="289"/>
        <v>};</v>
      </c>
    </row>
    <row r="384" spans="1:62" x14ac:dyDescent="0.25">
      <c r="A384">
        <v>1879326662</v>
      </c>
      <c r="B384">
        <v>284</v>
      </c>
      <c r="C384" t="s">
        <v>2469</v>
      </c>
      <c r="D384" t="s">
        <v>24</v>
      </c>
      <c r="G384" t="s">
        <v>2324</v>
      </c>
      <c r="M384" t="s">
        <v>2540</v>
      </c>
      <c r="Q384" t="s">
        <v>2572</v>
      </c>
      <c r="R384" t="s">
        <v>2508</v>
      </c>
      <c r="X384" t="str">
        <f t="shared" si="252"/>
        <v>[383] = {["ID"] = 1879326662; }; -- Of Nimrodel</v>
      </c>
      <c r="Y384" s="1" t="str">
        <f t="shared" si="251"/>
        <v>[383] = {["ID"] = 1879326662; ["SAVE_INDEX"] = 284; ["TYPE"] = 12;                       ["SUBTYPE"] =   0; ["NA"] = 3;                       ["VXP"] =    0; ["LP"] =  0; ["REP"] =     0; ["FACTION"] =  1; ["TIER"] = 0;                                        ["NAME"] = { ["EN"] = "Of Nimrodel"; }; ["LORE"] = { ["EN"] = "You have earned the Of Nimrodel title."; }; ["SUMMARY"] = { ["EN"] = "Exist on Nimrodel prior to August, 2015"; }; ["TITLE"] = { ["EN"] = "of Nimrodel"; }; };</v>
      </c>
      <c r="Z384">
        <f t="shared" si="290"/>
        <v>383</v>
      </c>
      <c r="AA384" t="str">
        <f t="shared" si="253"/>
        <v>[383] = {</v>
      </c>
      <c r="AB384" t="str">
        <f t="shared" si="254"/>
        <v xml:space="preserve">["ID"] = 1879326662; </v>
      </c>
      <c r="AC384" t="str">
        <f t="shared" si="255"/>
        <v xml:space="preserve">["ID"] = 1879326662; </v>
      </c>
      <c r="AD384" t="str">
        <f t="shared" si="256"/>
        <v/>
      </c>
      <c r="AE384" t="str">
        <f t="shared" si="257"/>
        <v/>
      </c>
      <c r="AF384" s="1" t="str">
        <f t="shared" si="265"/>
        <v xml:space="preserve">["SAVE_INDEX"] = 284; </v>
      </c>
      <c r="AG384">
        <f>VLOOKUP(D384,Type!A$2:B$16,2,FALSE)</f>
        <v>12</v>
      </c>
      <c r="AH384" t="str">
        <f t="shared" si="266"/>
        <v xml:space="preserve">["TYPE"] = 12; </v>
      </c>
      <c r="AI384" t="str">
        <f t="shared" si="267"/>
        <v xml:space="preserve">                      </v>
      </c>
      <c r="AJ384" t="str">
        <f>IF(AND(F384="Class",NOT(ISBLANK(E384))),VLOOKUP(E384,Class!A$1:B$12,2,FALSE),"")</f>
        <v/>
      </c>
      <c r="AK384" t="str">
        <f>IF(AND(F384="Vocation",NOT(ISBLANK(E384))),VLOOKUP(E384,Vocation!A$1:B$8,2,FALSE),"")</f>
        <v/>
      </c>
      <c r="AL384" t="str">
        <f>IF(AND(F384="Race",NOT(ISBLANK(E384))),VLOOKUP(E384,Race!A$1:B$9,2,),"")</f>
        <v/>
      </c>
      <c r="AM384" t="str">
        <f t="shared" si="268"/>
        <v xml:space="preserve">  0</v>
      </c>
      <c r="AN384" t="str">
        <f t="shared" si="269"/>
        <v xml:space="preserve">["SUBTYPE"] =   0; </v>
      </c>
      <c r="AO384">
        <f>IF(NOT(ISBLANK(G384)),VLOOKUP(G384,Type!D$2:E$6,2,FALSE),"")</f>
        <v>3</v>
      </c>
      <c r="AP384" t="str">
        <f t="shared" si="270"/>
        <v xml:space="preserve">["NA"] = 3; </v>
      </c>
      <c r="AQ384" t="str">
        <f t="shared" si="271"/>
        <v xml:space="preserve">                      </v>
      </c>
      <c r="AR384" t="str">
        <f t="shared" si="272"/>
        <v/>
      </c>
      <c r="AS384" t="str">
        <f t="shared" si="273"/>
        <v>0</v>
      </c>
      <c r="AT384" t="str">
        <f t="shared" si="274"/>
        <v xml:space="preserve">["VXP"] =    0; </v>
      </c>
      <c r="AU384" t="str">
        <f t="shared" si="275"/>
        <v>0</v>
      </c>
      <c r="AV384" t="str">
        <f t="shared" si="276"/>
        <v xml:space="preserve">["LP"] =  0; </v>
      </c>
      <c r="AW384" t="str">
        <f t="shared" si="277"/>
        <v>0</v>
      </c>
      <c r="AX384" t="str">
        <f t="shared" si="278"/>
        <v xml:space="preserve">["REP"] =     0; </v>
      </c>
      <c r="AY384">
        <f>IF(LEN(P384)&gt;0,VLOOKUP(P384,Faction!A$2:B$77,2,FALSE),1)</f>
        <v>1</v>
      </c>
      <c r="AZ384" t="str">
        <f t="shared" si="279"/>
        <v xml:space="preserve">["FACTION"] =  1; </v>
      </c>
      <c r="BA384" t="str">
        <f t="shared" si="280"/>
        <v xml:space="preserve">["TIER"] = 0; </v>
      </c>
      <c r="BB384" t="str">
        <f t="shared" si="281"/>
        <v xml:space="preserve">                     </v>
      </c>
      <c r="BC384" t="str">
        <f t="shared" si="282"/>
        <v xml:space="preserve">                  </v>
      </c>
      <c r="BD384" t="str">
        <f t="shared" si="283"/>
        <v xml:space="preserve">["NAME"] = { ["EN"] = "Of Nimrodel"; }; </v>
      </c>
      <c r="BE384" t="str">
        <f t="shared" si="284"/>
        <v xml:space="preserve">["LORE"] = { ["EN"] = "You have earned the Of Nimrodel title."; }; </v>
      </c>
      <c r="BF384" t="str">
        <f t="shared" si="285"/>
        <v xml:space="preserve">["SUMMARY"] = { ["EN"] = "Exist on Nimrodel prior to August, 2015"; }; </v>
      </c>
      <c r="BG384" t="str">
        <f t="shared" si="286"/>
        <v xml:space="preserve">["TITLE"] = { ["EN"] = "of Nimrodel"; }; </v>
      </c>
      <c r="BH384" t="str">
        <f t="shared" si="287"/>
        <v/>
      </c>
      <c r="BI384" t="str">
        <f t="shared" si="288"/>
        <v/>
      </c>
      <c r="BJ384" t="str">
        <f t="shared" si="289"/>
        <v>};</v>
      </c>
    </row>
    <row r="385" spans="1:62" x14ac:dyDescent="0.25">
      <c r="A385">
        <v>1879326663</v>
      </c>
      <c r="B385">
        <v>285</v>
      </c>
      <c r="C385" t="s">
        <v>2470</v>
      </c>
      <c r="D385" t="s">
        <v>24</v>
      </c>
      <c r="G385" t="s">
        <v>2324</v>
      </c>
      <c r="M385" t="s">
        <v>2541</v>
      </c>
      <c r="Q385" t="s">
        <v>2573</v>
      </c>
      <c r="R385" t="s">
        <v>2509</v>
      </c>
      <c r="X385" t="str">
        <f t="shared" si="252"/>
        <v>[384] = {["ID"] = 1879326663; }; -- Of Riddermark</v>
      </c>
      <c r="Y385" s="1" t="str">
        <f t="shared" si="251"/>
        <v>[384] = {["ID"] = 1879326663; ["SAVE_INDEX"] = 285; ["TYPE"] = 12;                       ["SUBTYPE"] =   0; ["NA"] = 3;                       ["VXP"] =    0; ["LP"] =  0; ["REP"] =     0; ["FACTION"] =  1; ["TIER"] = 0;                                        ["NAME"] = { ["EN"] = "Of Riddermark"; }; ["LORE"] = { ["EN"] = "You have earned the Of Riddermark title."; }; ["SUMMARY"] = { ["EN"] = "Exist on Riddermark prior to August, 2015"; }; ["TITLE"] = { ["EN"] = "of Riddermark"; }; };</v>
      </c>
      <c r="Z385">
        <f t="shared" si="290"/>
        <v>384</v>
      </c>
      <c r="AA385" t="str">
        <f t="shared" si="253"/>
        <v>[384] = {</v>
      </c>
      <c r="AB385" t="str">
        <f t="shared" si="254"/>
        <v xml:space="preserve">["ID"] = 1879326663; </v>
      </c>
      <c r="AC385" t="str">
        <f t="shared" si="255"/>
        <v xml:space="preserve">["ID"] = 1879326663; </v>
      </c>
      <c r="AD385" t="str">
        <f t="shared" si="256"/>
        <v/>
      </c>
      <c r="AE385" t="str">
        <f t="shared" si="257"/>
        <v/>
      </c>
      <c r="AF385" s="1" t="str">
        <f t="shared" si="265"/>
        <v xml:space="preserve">["SAVE_INDEX"] = 285; </v>
      </c>
      <c r="AG385">
        <f>VLOOKUP(D385,Type!A$2:B$16,2,FALSE)</f>
        <v>12</v>
      </c>
      <c r="AH385" t="str">
        <f t="shared" si="266"/>
        <v xml:space="preserve">["TYPE"] = 12; </v>
      </c>
      <c r="AI385" t="str">
        <f t="shared" si="267"/>
        <v xml:space="preserve">                      </v>
      </c>
      <c r="AJ385" t="str">
        <f>IF(AND(F385="Class",NOT(ISBLANK(E385))),VLOOKUP(E385,Class!A$1:B$12,2,FALSE),"")</f>
        <v/>
      </c>
      <c r="AK385" t="str">
        <f>IF(AND(F385="Vocation",NOT(ISBLANK(E385))),VLOOKUP(E385,Vocation!A$1:B$8,2,FALSE),"")</f>
        <v/>
      </c>
      <c r="AL385" t="str">
        <f>IF(AND(F385="Race",NOT(ISBLANK(E385))),VLOOKUP(E385,Race!A$1:B$9,2,),"")</f>
        <v/>
      </c>
      <c r="AM385" t="str">
        <f t="shared" si="268"/>
        <v xml:space="preserve">  0</v>
      </c>
      <c r="AN385" t="str">
        <f t="shared" si="269"/>
        <v xml:space="preserve">["SUBTYPE"] =   0; </v>
      </c>
      <c r="AO385">
        <f>IF(NOT(ISBLANK(G385)),VLOOKUP(G385,Type!D$2:E$6,2,FALSE),"")</f>
        <v>3</v>
      </c>
      <c r="AP385" t="str">
        <f t="shared" si="270"/>
        <v xml:space="preserve">["NA"] = 3; </v>
      </c>
      <c r="AQ385" t="str">
        <f t="shared" si="271"/>
        <v xml:space="preserve">                      </v>
      </c>
      <c r="AR385" t="str">
        <f t="shared" si="272"/>
        <v/>
      </c>
      <c r="AS385" t="str">
        <f t="shared" si="273"/>
        <v>0</v>
      </c>
      <c r="AT385" t="str">
        <f t="shared" si="274"/>
        <v xml:space="preserve">["VXP"] =    0; </v>
      </c>
      <c r="AU385" t="str">
        <f t="shared" si="275"/>
        <v>0</v>
      </c>
      <c r="AV385" t="str">
        <f t="shared" si="276"/>
        <v xml:space="preserve">["LP"] =  0; </v>
      </c>
      <c r="AW385" t="str">
        <f t="shared" si="277"/>
        <v>0</v>
      </c>
      <c r="AX385" t="str">
        <f t="shared" si="278"/>
        <v xml:space="preserve">["REP"] =     0; </v>
      </c>
      <c r="AY385">
        <f>IF(LEN(P385)&gt;0,VLOOKUP(P385,Faction!A$2:B$77,2,FALSE),1)</f>
        <v>1</v>
      </c>
      <c r="AZ385" t="str">
        <f t="shared" si="279"/>
        <v xml:space="preserve">["FACTION"] =  1; </v>
      </c>
      <c r="BA385" t="str">
        <f t="shared" si="280"/>
        <v xml:space="preserve">["TIER"] = 0; </v>
      </c>
      <c r="BB385" t="str">
        <f t="shared" si="281"/>
        <v xml:space="preserve">                     </v>
      </c>
      <c r="BC385" t="str">
        <f t="shared" si="282"/>
        <v xml:space="preserve">                  </v>
      </c>
      <c r="BD385" t="str">
        <f t="shared" si="283"/>
        <v xml:space="preserve">["NAME"] = { ["EN"] = "Of Riddermark"; }; </v>
      </c>
      <c r="BE385" t="str">
        <f t="shared" si="284"/>
        <v xml:space="preserve">["LORE"] = { ["EN"] = "You have earned the Of Riddermark title."; }; </v>
      </c>
      <c r="BF385" t="str">
        <f t="shared" si="285"/>
        <v xml:space="preserve">["SUMMARY"] = { ["EN"] = "Exist on Riddermark prior to August, 2015"; }; </v>
      </c>
      <c r="BG385" t="str">
        <f t="shared" si="286"/>
        <v xml:space="preserve">["TITLE"] = { ["EN"] = "of Riddermark"; }; </v>
      </c>
      <c r="BH385" t="str">
        <f t="shared" si="287"/>
        <v/>
      </c>
      <c r="BI385" t="str">
        <f t="shared" si="288"/>
        <v/>
      </c>
      <c r="BJ385" t="str">
        <f t="shared" si="289"/>
        <v>};</v>
      </c>
    </row>
    <row r="386" spans="1:62" x14ac:dyDescent="0.25">
      <c r="A386">
        <v>1879326664</v>
      </c>
      <c r="B386">
        <v>286</v>
      </c>
      <c r="C386" t="s">
        <v>2471</v>
      </c>
      <c r="D386" t="s">
        <v>24</v>
      </c>
      <c r="G386" t="s">
        <v>2324</v>
      </c>
      <c r="M386" t="s">
        <v>2542</v>
      </c>
      <c r="Q386" t="s">
        <v>2574</v>
      </c>
      <c r="R386" t="s">
        <v>2510</v>
      </c>
      <c r="X386" t="str">
        <f t="shared" si="252"/>
        <v>[385] = {["ID"] = 1879326664; }; -- Of Silverlode</v>
      </c>
      <c r="Y386" s="1" t="str">
        <f t="shared" si="251"/>
        <v>[385] = {["ID"] = 1879326664; ["SAVE_INDEX"] = 286; ["TYPE"] = 12;                       ["SUBTYPE"] =   0; ["NA"] = 3;                       ["VXP"] =    0; ["LP"] =  0; ["REP"] =     0; ["FACTION"] =  1; ["TIER"] = 0;                                        ["NAME"] = { ["EN"] = "Of Silverlode"; }; ["LORE"] = { ["EN"] = "You have earned the Of Silverlode title."; }; ["SUMMARY"] = { ["EN"] = "Exist on Silverlode prior to August, 2015"; }; ["TITLE"] = { ["EN"] = "of Silverlode"; }; };</v>
      </c>
      <c r="Z386">
        <f t="shared" si="290"/>
        <v>385</v>
      </c>
      <c r="AA386" t="str">
        <f t="shared" si="253"/>
        <v>[385] = {</v>
      </c>
      <c r="AB386" t="str">
        <f t="shared" si="254"/>
        <v xml:space="preserve">["ID"] = 1879326664; </v>
      </c>
      <c r="AC386" t="str">
        <f t="shared" si="255"/>
        <v xml:space="preserve">["ID"] = 1879326664; </v>
      </c>
      <c r="AD386" t="str">
        <f t="shared" si="256"/>
        <v/>
      </c>
      <c r="AE386" t="str">
        <f t="shared" si="257"/>
        <v/>
      </c>
      <c r="AF386" s="1" t="str">
        <f t="shared" si="265"/>
        <v xml:space="preserve">["SAVE_INDEX"] = 286; </v>
      </c>
      <c r="AG386">
        <f>VLOOKUP(D386,Type!A$2:B$16,2,FALSE)</f>
        <v>12</v>
      </c>
      <c r="AH386" t="str">
        <f t="shared" si="266"/>
        <v xml:space="preserve">["TYPE"] = 12; </v>
      </c>
      <c r="AI386" t="str">
        <f t="shared" si="267"/>
        <v xml:space="preserve">                      </v>
      </c>
      <c r="AJ386" t="str">
        <f>IF(AND(F386="Class",NOT(ISBLANK(E386))),VLOOKUP(E386,Class!A$1:B$12,2,FALSE),"")</f>
        <v/>
      </c>
      <c r="AK386" t="str">
        <f>IF(AND(F386="Vocation",NOT(ISBLANK(E386))),VLOOKUP(E386,Vocation!A$1:B$8,2,FALSE),"")</f>
        <v/>
      </c>
      <c r="AL386" t="str">
        <f>IF(AND(F386="Race",NOT(ISBLANK(E386))),VLOOKUP(E386,Race!A$1:B$9,2,),"")</f>
        <v/>
      </c>
      <c r="AM386" t="str">
        <f t="shared" si="268"/>
        <v xml:space="preserve">  0</v>
      </c>
      <c r="AN386" t="str">
        <f t="shared" si="269"/>
        <v xml:space="preserve">["SUBTYPE"] =   0; </v>
      </c>
      <c r="AO386">
        <f>IF(NOT(ISBLANK(G386)),VLOOKUP(G386,Type!D$2:E$6,2,FALSE),"")</f>
        <v>3</v>
      </c>
      <c r="AP386" t="str">
        <f t="shared" si="270"/>
        <v xml:space="preserve">["NA"] = 3; </v>
      </c>
      <c r="AQ386" t="str">
        <f t="shared" si="271"/>
        <v xml:space="preserve">                      </v>
      </c>
      <c r="AR386" t="str">
        <f t="shared" si="272"/>
        <v/>
      </c>
      <c r="AS386" t="str">
        <f t="shared" si="273"/>
        <v>0</v>
      </c>
      <c r="AT386" t="str">
        <f t="shared" si="274"/>
        <v xml:space="preserve">["VXP"] =    0; </v>
      </c>
      <c r="AU386" t="str">
        <f t="shared" si="275"/>
        <v>0</v>
      </c>
      <c r="AV386" t="str">
        <f t="shared" si="276"/>
        <v xml:space="preserve">["LP"] =  0; </v>
      </c>
      <c r="AW386" t="str">
        <f t="shared" si="277"/>
        <v>0</v>
      </c>
      <c r="AX386" t="str">
        <f t="shared" si="278"/>
        <v xml:space="preserve">["REP"] =     0; </v>
      </c>
      <c r="AY386">
        <f>IF(LEN(P386)&gt;0,VLOOKUP(P386,Faction!A$2:B$77,2,FALSE),1)</f>
        <v>1</v>
      </c>
      <c r="AZ386" t="str">
        <f t="shared" si="279"/>
        <v xml:space="preserve">["FACTION"] =  1; </v>
      </c>
      <c r="BA386" t="str">
        <f t="shared" si="280"/>
        <v xml:space="preserve">["TIER"] = 0; </v>
      </c>
      <c r="BB386" t="str">
        <f t="shared" si="281"/>
        <v xml:space="preserve">                     </v>
      </c>
      <c r="BC386" t="str">
        <f t="shared" si="282"/>
        <v xml:space="preserve">                  </v>
      </c>
      <c r="BD386" t="str">
        <f t="shared" si="283"/>
        <v xml:space="preserve">["NAME"] = { ["EN"] = "Of Silverlode"; }; </v>
      </c>
      <c r="BE386" t="str">
        <f t="shared" si="284"/>
        <v xml:space="preserve">["LORE"] = { ["EN"] = "You have earned the Of Silverlode title."; }; </v>
      </c>
      <c r="BF386" t="str">
        <f t="shared" si="285"/>
        <v xml:space="preserve">["SUMMARY"] = { ["EN"] = "Exist on Silverlode prior to August, 2015"; }; </v>
      </c>
      <c r="BG386" t="str">
        <f t="shared" si="286"/>
        <v xml:space="preserve">["TITLE"] = { ["EN"] = "of Silverlode"; }; </v>
      </c>
      <c r="BH386" t="str">
        <f t="shared" si="287"/>
        <v/>
      </c>
      <c r="BI386" t="str">
        <f t="shared" si="288"/>
        <v/>
      </c>
      <c r="BJ386" t="str">
        <f t="shared" si="289"/>
        <v>};</v>
      </c>
    </row>
    <row r="387" spans="1:62" x14ac:dyDescent="0.25">
      <c r="A387">
        <v>1879326665</v>
      </c>
      <c r="B387">
        <v>287</v>
      </c>
      <c r="C387" t="s">
        <v>2472</v>
      </c>
      <c r="D387" t="s">
        <v>24</v>
      </c>
      <c r="G387" t="s">
        <v>2324</v>
      </c>
      <c r="M387" t="s">
        <v>2543</v>
      </c>
      <c r="Q387" t="s">
        <v>2575</v>
      </c>
      <c r="R387" t="s">
        <v>2511</v>
      </c>
      <c r="X387" t="str">
        <f t="shared" si="252"/>
        <v>[386] = {["ID"] = 1879326665; }; -- Of Sirannon</v>
      </c>
      <c r="Y387" s="1" t="str">
        <f t="shared" si="251"/>
        <v>[386] = {["ID"] = 1879326665; ["SAVE_INDEX"] = 287; ["TYPE"] = 12;                       ["SUBTYPE"] =   0; ["NA"] = 3;                       ["VXP"] =    0; ["LP"] =  0; ["REP"] =     0; ["FACTION"] =  1; ["TIER"] = 0;                                        ["NAME"] = { ["EN"] = "Of Sirannon"; }; ["LORE"] = { ["EN"] = "You have earned the Of Sirannon title."; }; ["SUMMARY"] = { ["EN"] = "Exist on Sirannon prior to August, 2015"; }; ["TITLE"] = { ["EN"] = "of Sirannon"; }; };</v>
      </c>
      <c r="Z387">
        <f t="shared" si="290"/>
        <v>386</v>
      </c>
      <c r="AA387" t="str">
        <f t="shared" si="253"/>
        <v>[386] = {</v>
      </c>
      <c r="AB387" t="str">
        <f t="shared" si="254"/>
        <v xml:space="preserve">["ID"] = 1879326665; </v>
      </c>
      <c r="AC387" t="str">
        <f t="shared" si="255"/>
        <v xml:space="preserve">["ID"] = 1879326665; </v>
      </c>
      <c r="AD387" t="str">
        <f t="shared" si="256"/>
        <v/>
      </c>
      <c r="AE387" t="str">
        <f t="shared" si="257"/>
        <v/>
      </c>
      <c r="AF387" s="1" t="str">
        <f t="shared" si="265"/>
        <v xml:space="preserve">["SAVE_INDEX"] = 287; </v>
      </c>
      <c r="AG387">
        <f>VLOOKUP(D387,Type!A$2:B$16,2,FALSE)</f>
        <v>12</v>
      </c>
      <c r="AH387" t="str">
        <f t="shared" si="266"/>
        <v xml:space="preserve">["TYPE"] = 12; </v>
      </c>
      <c r="AI387" t="str">
        <f t="shared" si="267"/>
        <v xml:space="preserve">                      </v>
      </c>
      <c r="AJ387" t="str">
        <f>IF(AND(F387="Class",NOT(ISBLANK(E387))),VLOOKUP(E387,Class!A$1:B$12,2,FALSE),"")</f>
        <v/>
      </c>
      <c r="AK387" t="str">
        <f>IF(AND(F387="Vocation",NOT(ISBLANK(E387))),VLOOKUP(E387,Vocation!A$1:B$8,2,FALSE),"")</f>
        <v/>
      </c>
      <c r="AL387" t="str">
        <f>IF(AND(F387="Race",NOT(ISBLANK(E387))),VLOOKUP(E387,Race!A$1:B$9,2,),"")</f>
        <v/>
      </c>
      <c r="AM387" t="str">
        <f t="shared" si="268"/>
        <v xml:space="preserve">  0</v>
      </c>
      <c r="AN387" t="str">
        <f t="shared" si="269"/>
        <v xml:space="preserve">["SUBTYPE"] =   0; </v>
      </c>
      <c r="AO387">
        <f>IF(NOT(ISBLANK(G387)),VLOOKUP(G387,Type!D$2:E$6,2,FALSE),"")</f>
        <v>3</v>
      </c>
      <c r="AP387" t="str">
        <f t="shared" si="270"/>
        <v xml:space="preserve">["NA"] = 3; </v>
      </c>
      <c r="AQ387" t="str">
        <f t="shared" si="271"/>
        <v xml:space="preserve">                      </v>
      </c>
      <c r="AR387" t="str">
        <f t="shared" si="272"/>
        <v/>
      </c>
      <c r="AS387" t="str">
        <f t="shared" si="273"/>
        <v>0</v>
      </c>
      <c r="AT387" t="str">
        <f t="shared" si="274"/>
        <v xml:space="preserve">["VXP"] =    0; </v>
      </c>
      <c r="AU387" t="str">
        <f t="shared" si="275"/>
        <v>0</v>
      </c>
      <c r="AV387" t="str">
        <f t="shared" si="276"/>
        <v xml:space="preserve">["LP"] =  0; </v>
      </c>
      <c r="AW387" t="str">
        <f t="shared" si="277"/>
        <v>0</v>
      </c>
      <c r="AX387" t="str">
        <f t="shared" si="278"/>
        <v xml:space="preserve">["REP"] =     0; </v>
      </c>
      <c r="AY387">
        <f>IF(LEN(P387)&gt;0,VLOOKUP(P387,Faction!A$2:B$77,2,FALSE),1)</f>
        <v>1</v>
      </c>
      <c r="AZ387" t="str">
        <f t="shared" si="279"/>
        <v xml:space="preserve">["FACTION"] =  1; </v>
      </c>
      <c r="BA387" t="str">
        <f t="shared" si="280"/>
        <v xml:space="preserve">["TIER"] = 0; </v>
      </c>
      <c r="BB387" t="str">
        <f t="shared" si="281"/>
        <v xml:space="preserve">                     </v>
      </c>
      <c r="BC387" t="str">
        <f t="shared" si="282"/>
        <v xml:space="preserve">                  </v>
      </c>
      <c r="BD387" t="str">
        <f t="shared" si="283"/>
        <v xml:space="preserve">["NAME"] = { ["EN"] = "Of Sirannon"; }; </v>
      </c>
      <c r="BE387" t="str">
        <f t="shared" si="284"/>
        <v xml:space="preserve">["LORE"] = { ["EN"] = "You have earned the Of Sirannon title."; }; </v>
      </c>
      <c r="BF387" t="str">
        <f t="shared" si="285"/>
        <v xml:space="preserve">["SUMMARY"] = { ["EN"] = "Exist on Sirannon prior to August, 2015"; }; </v>
      </c>
      <c r="BG387" t="str">
        <f t="shared" si="286"/>
        <v xml:space="preserve">["TITLE"] = { ["EN"] = "of Sirannon"; }; </v>
      </c>
      <c r="BH387" t="str">
        <f t="shared" si="287"/>
        <v/>
      </c>
      <c r="BI387" t="str">
        <f t="shared" si="288"/>
        <v/>
      </c>
      <c r="BJ387" t="str">
        <f t="shared" si="289"/>
        <v>};</v>
      </c>
    </row>
    <row r="388" spans="1:62" x14ac:dyDescent="0.25">
      <c r="A388">
        <v>1879326666</v>
      </c>
      <c r="B388">
        <v>288</v>
      </c>
      <c r="C388" t="s">
        <v>2473</v>
      </c>
      <c r="D388" t="s">
        <v>24</v>
      </c>
      <c r="G388" t="s">
        <v>2324</v>
      </c>
      <c r="M388" t="s">
        <v>2544</v>
      </c>
      <c r="Q388" t="s">
        <v>2576</v>
      </c>
      <c r="R388" t="s">
        <v>2512</v>
      </c>
      <c r="X388" t="str">
        <f t="shared" si="252"/>
        <v>[387] = {["ID"] = 1879326666; }; -- Of Snowbourn</v>
      </c>
      <c r="Y388" s="1" t="str">
        <f t="shared" si="251"/>
        <v>[387] = {["ID"] = 1879326666; ["SAVE_INDEX"] = 288; ["TYPE"] = 12;                       ["SUBTYPE"] =   0; ["NA"] = 3;                       ["VXP"] =    0; ["LP"] =  0; ["REP"] =     0; ["FACTION"] =  1; ["TIER"] = 0;                                        ["NAME"] = { ["EN"] = "Of Snowbourn"; }; ["LORE"] = { ["EN"] = "You have earned the Of Snowbourn title."; }; ["SUMMARY"] = { ["EN"] = "Exist on Snowbourn prior to August, 2015"; }; ["TITLE"] = { ["EN"] = "of Snowbourn"; }; };</v>
      </c>
      <c r="Z388">
        <f t="shared" si="290"/>
        <v>387</v>
      </c>
      <c r="AA388" t="str">
        <f t="shared" si="253"/>
        <v>[387] = {</v>
      </c>
      <c r="AB388" t="str">
        <f t="shared" si="254"/>
        <v xml:space="preserve">["ID"] = 1879326666; </v>
      </c>
      <c r="AC388" t="str">
        <f t="shared" si="255"/>
        <v xml:space="preserve">["ID"] = 1879326666; </v>
      </c>
      <c r="AD388" t="str">
        <f t="shared" si="256"/>
        <v/>
      </c>
      <c r="AE388" t="str">
        <f t="shared" si="257"/>
        <v/>
      </c>
      <c r="AF388" s="1" t="str">
        <f t="shared" si="265"/>
        <v xml:space="preserve">["SAVE_INDEX"] = 288; </v>
      </c>
      <c r="AG388">
        <f>VLOOKUP(D388,Type!A$2:B$16,2,FALSE)</f>
        <v>12</v>
      </c>
      <c r="AH388" t="str">
        <f t="shared" si="266"/>
        <v xml:space="preserve">["TYPE"] = 12; </v>
      </c>
      <c r="AI388" t="str">
        <f t="shared" si="267"/>
        <v xml:space="preserve">                      </v>
      </c>
      <c r="AJ388" t="str">
        <f>IF(AND(F388="Class",NOT(ISBLANK(E388))),VLOOKUP(E388,Class!A$1:B$12,2,FALSE),"")</f>
        <v/>
      </c>
      <c r="AK388" t="str">
        <f>IF(AND(F388="Vocation",NOT(ISBLANK(E388))),VLOOKUP(E388,Vocation!A$1:B$8,2,FALSE),"")</f>
        <v/>
      </c>
      <c r="AL388" t="str">
        <f>IF(AND(F388="Race",NOT(ISBLANK(E388))),VLOOKUP(E388,Race!A$1:B$9,2,),"")</f>
        <v/>
      </c>
      <c r="AM388" t="str">
        <f t="shared" si="268"/>
        <v xml:space="preserve">  0</v>
      </c>
      <c r="AN388" t="str">
        <f t="shared" si="269"/>
        <v xml:space="preserve">["SUBTYPE"] =   0; </v>
      </c>
      <c r="AO388">
        <f>IF(NOT(ISBLANK(G388)),VLOOKUP(G388,Type!D$2:E$6,2,FALSE),"")</f>
        <v>3</v>
      </c>
      <c r="AP388" t="str">
        <f t="shared" si="270"/>
        <v xml:space="preserve">["NA"] = 3; </v>
      </c>
      <c r="AQ388" t="str">
        <f t="shared" si="271"/>
        <v xml:space="preserve">                      </v>
      </c>
      <c r="AR388" t="str">
        <f t="shared" si="272"/>
        <v/>
      </c>
      <c r="AS388" t="str">
        <f t="shared" si="273"/>
        <v>0</v>
      </c>
      <c r="AT388" t="str">
        <f t="shared" si="274"/>
        <v xml:space="preserve">["VXP"] =    0; </v>
      </c>
      <c r="AU388" t="str">
        <f t="shared" si="275"/>
        <v>0</v>
      </c>
      <c r="AV388" t="str">
        <f t="shared" si="276"/>
        <v xml:space="preserve">["LP"] =  0; </v>
      </c>
      <c r="AW388" t="str">
        <f t="shared" si="277"/>
        <v>0</v>
      </c>
      <c r="AX388" t="str">
        <f t="shared" si="278"/>
        <v xml:space="preserve">["REP"] =     0; </v>
      </c>
      <c r="AY388">
        <f>IF(LEN(P388)&gt;0,VLOOKUP(P388,Faction!A$2:B$77,2,FALSE),1)</f>
        <v>1</v>
      </c>
      <c r="AZ388" t="str">
        <f t="shared" si="279"/>
        <v xml:space="preserve">["FACTION"] =  1; </v>
      </c>
      <c r="BA388" t="str">
        <f t="shared" si="280"/>
        <v xml:space="preserve">["TIER"] = 0; </v>
      </c>
      <c r="BB388" t="str">
        <f t="shared" si="281"/>
        <v xml:space="preserve">                     </v>
      </c>
      <c r="BC388" t="str">
        <f t="shared" si="282"/>
        <v xml:space="preserve">                  </v>
      </c>
      <c r="BD388" t="str">
        <f t="shared" si="283"/>
        <v xml:space="preserve">["NAME"] = { ["EN"] = "Of Snowbourn"; }; </v>
      </c>
      <c r="BE388" t="str">
        <f t="shared" si="284"/>
        <v xml:space="preserve">["LORE"] = { ["EN"] = "You have earned the Of Snowbourn title."; }; </v>
      </c>
      <c r="BF388" t="str">
        <f t="shared" si="285"/>
        <v xml:space="preserve">["SUMMARY"] = { ["EN"] = "Exist on Snowbourn prior to August, 2015"; }; </v>
      </c>
      <c r="BG388" t="str">
        <f t="shared" si="286"/>
        <v xml:space="preserve">["TITLE"] = { ["EN"] = "of Snowbourn"; }; </v>
      </c>
      <c r="BH388" t="str">
        <f t="shared" si="287"/>
        <v/>
      </c>
      <c r="BI388" t="str">
        <f t="shared" si="288"/>
        <v/>
      </c>
      <c r="BJ388" t="str">
        <f t="shared" si="289"/>
        <v>};</v>
      </c>
    </row>
    <row r="389" spans="1:62" x14ac:dyDescent="0.25">
      <c r="A389">
        <v>1879326667</v>
      </c>
      <c r="B389">
        <v>289</v>
      </c>
      <c r="C389" t="s">
        <v>2474</v>
      </c>
      <c r="D389" t="s">
        <v>24</v>
      </c>
      <c r="G389" t="s">
        <v>2324</v>
      </c>
      <c r="M389" t="s">
        <v>2545</v>
      </c>
      <c r="Q389" t="s">
        <v>2577</v>
      </c>
      <c r="R389" t="s">
        <v>2513</v>
      </c>
      <c r="X389" t="str">
        <f t="shared" si="252"/>
        <v>[388] = {["ID"] = 1879326667; }; -- Of Vanyar</v>
      </c>
      <c r="Y389" s="1" t="str">
        <f t="shared" si="251"/>
        <v>[388] = {["ID"] = 1879326667; ["SAVE_INDEX"] = 289; ["TYPE"] = 12;                       ["SUBTYPE"] =   0; ["NA"] = 3;                       ["VXP"] =    0; ["LP"] =  0; ["REP"] =     0; ["FACTION"] =  1; ["TIER"] = 0;                                        ["NAME"] = { ["EN"] = "Of Vanyar"; }; ["LORE"] = { ["EN"] = "You have earned the Of Vanyar title."; }; ["SUMMARY"] = { ["EN"] = "Exist on Vanyar prior to August, 2015"; }; ["TITLE"] = { ["EN"] = "of Vanyar"; }; };</v>
      </c>
      <c r="Z389">
        <f t="shared" si="290"/>
        <v>388</v>
      </c>
      <c r="AA389" t="str">
        <f t="shared" si="253"/>
        <v>[388] = {</v>
      </c>
      <c r="AB389" t="str">
        <f t="shared" si="254"/>
        <v xml:space="preserve">["ID"] = 1879326667; </v>
      </c>
      <c r="AC389" t="str">
        <f t="shared" si="255"/>
        <v xml:space="preserve">["ID"] = 1879326667; </v>
      </c>
      <c r="AD389" t="str">
        <f t="shared" si="256"/>
        <v/>
      </c>
      <c r="AE389" t="str">
        <f t="shared" si="257"/>
        <v/>
      </c>
      <c r="AF389" s="1" t="str">
        <f t="shared" si="265"/>
        <v xml:space="preserve">["SAVE_INDEX"] = 289; </v>
      </c>
      <c r="AG389">
        <f>VLOOKUP(D389,Type!A$2:B$16,2,FALSE)</f>
        <v>12</v>
      </c>
      <c r="AH389" t="str">
        <f t="shared" si="266"/>
        <v xml:space="preserve">["TYPE"] = 12; </v>
      </c>
      <c r="AI389" t="str">
        <f t="shared" si="267"/>
        <v xml:space="preserve">                      </v>
      </c>
      <c r="AJ389" t="str">
        <f>IF(AND(F389="Class",NOT(ISBLANK(E389))),VLOOKUP(E389,Class!A$1:B$12,2,FALSE),"")</f>
        <v/>
      </c>
      <c r="AK389" t="str">
        <f>IF(AND(F389="Vocation",NOT(ISBLANK(E389))),VLOOKUP(E389,Vocation!A$1:B$8,2,FALSE),"")</f>
        <v/>
      </c>
      <c r="AL389" t="str">
        <f>IF(AND(F389="Race",NOT(ISBLANK(E389))),VLOOKUP(E389,Race!A$1:B$9,2,),"")</f>
        <v/>
      </c>
      <c r="AM389" t="str">
        <f t="shared" si="268"/>
        <v xml:space="preserve">  0</v>
      </c>
      <c r="AN389" t="str">
        <f t="shared" si="269"/>
        <v xml:space="preserve">["SUBTYPE"] =   0; </v>
      </c>
      <c r="AO389">
        <f>IF(NOT(ISBLANK(G389)),VLOOKUP(G389,Type!D$2:E$6,2,FALSE),"")</f>
        <v>3</v>
      </c>
      <c r="AP389" t="str">
        <f t="shared" si="270"/>
        <v xml:space="preserve">["NA"] = 3; </v>
      </c>
      <c r="AQ389" t="str">
        <f t="shared" si="271"/>
        <v xml:space="preserve">                      </v>
      </c>
      <c r="AR389" t="str">
        <f t="shared" si="272"/>
        <v/>
      </c>
      <c r="AS389" t="str">
        <f t="shared" si="273"/>
        <v>0</v>
      </c>
      <c r="AT389" t="str">
        <f t="shared" si="274"/>
        <v xml:space="preserve">["VXP"] =    0; </v>
      </c>
      <c r="AU389" t="str">
        <f t="shared" si="275"/>
        <v>0</v>
      </c>
      <c r="AV389" t="str">
        <f t="shared" si="276"/>
        <v xml:space="preserve">["LP"] =  0; </v>
      </c>
      <c r="AW389" t="str">
        <f t="shared" si="277"/>
        <v>0</v>
      </c>
      <c r="AX389" t="str">
        <f t="shared" si="278"/>
        <v xml:space="preserve">["REP"] =     0; </v>
      </c>
      <c r="AY389">
        <f>IF(LEN(P389)&gt;0,VLOOKUP(P389,Faction!A$2:B$77,2,FALSE),1)</f>
        <v>1</v>
      </c>
      <c r="AZ389" t="str">
        <f t="shared" si="279"/>
        <v xml:space="preserve">["FACTION"] =  1; </v>
      </c>
      <c r="BA389" t="str">
        <f t="shared" si="280"/>
        <v xml:space="preserve">["TIER"] = 0; </v>
      </c>
      <c r="BB389" t="str">
        <f t="shared" si="281"/>
        <v xml:space="preserve">                     </v>
      </c>
      <c r="BC389" t="str">
        <f t="shared" si="282"/>
        <v xml:space="preserve">                  </v>
      </c>
      <c r="BD389" t="str">
        <f t="shared" si="283"/>
        <v xml:space="preserve">["NAME"] = { ["EN"] = "Of Vanyar"; }; </v>
      </c>
      <c r="BE389" t="str">
        <f t="shared" si="284"/>
        <v xml:space="preserve">["LORE"] = { ["EN"] = "You have earned the Of Vanyar title."; }; </v>
      </c>
      <c r="BF389" t="str">
        <f t="shared" si="285"/>
        <v xml:space="preserve">["SUMMARY"] = { ["EN"] = "Exist on Vanyar prior to August, 2015"; }; </v>
      </c>
      <c r="BG389" t="str">
        <f t="shared" si="286"/>
        <v xml:space="preserve">["TITLE"] = { ["EN"] = "of Vanyar"; }; </v>
      </c>
      <c r="BH389" t="str">
        <f t="shared" si="287"/>
        <v/>
      </c>
      <c r="BI389" t="str">
        <f t="shared" si="288"/>
        <v/>
      </c>
      <c r="BJ389" t="str">
        <f t="shared" si="289"/>
        <v>};</v>
      </c>
    </row>
    <row r="390" spans="1:62" x14ac:dyDescent="0.25">
      <c r="A390">
        <v>1879326668</v>
      </c>
      <c r="B390">
        <v>290</v>
      </c>
      <c r="C390" t="s">
        <v>2475</v>
      </c>
      <c r="D390" t="s">
        <v>24</v>
      </c>
      <c r="G390" t="s">
        <v>2324</v>
      </c>
      <c r="M390" t="s">
        <v>2546</v>
      </c>
      <c r="Q390" t="s">
        <v>2578</v>
      </c>
      <c r="R390" t="s">
        <v>2514</v>
      </c>
      <c r="X390" t="str">
        <f t="shared" si="252"/>
        <v>[389] = {["ID"] = 1879326668; }; -- Of Vilya</v>
      </c>
      <c r="Y390" s="1" t="str">
        <f t="shared" si="251"/>
        <v>[389] = {["ID"] = 1879326668; ["SAVE_INDEX"] = 290; ["TYPE"] = 12;                       ["SUBTYPE"] =   0; ["NA"] = 3;                       ["VXP"] =    0; ["LP"] =  0; ["REP"] =     0; ["FACTION"] =  1; ["TIER"] = 0;                                        ["NAME"] = { ["EN"] = "Of Vilya"; }; ["LORE"] = { ["EN"] = "You have earned the Of Vilya title."; }; ["SUMMARY"] = { ["EN"] = "Exist on Vilya prior to August, 2015"; }; ["TITLE"] = { ["EN"] = "of Vilya"; }; };</v>
      </c>
      <c r="Z390">
        <f t="shared" si="290"/>
        <v>389</v>
      </c>
      <c r="AA390" t="str">
        <f t="shared" si="253"/>
        <v>[389] = {</v>
      </c>
      <c r="AB390" t="str">
        <f t="shared" si="254"/>
        <v xml:space="preserve">["ID"] = 1879326668; </v>
      </c>
      <c r="AC390" t="str">
        <f t="shared" si="255"/>
        <v xml:space="preserve">["ID"] = 1879326668; </v>
      </c>
      <c r="AD390" t="str">
        <f t="shared" si="256"/>
        <v/>
      </c>
      <c r="AE390" t="str">
        <f t="shared" si="257"/>
        <v/>
      </c>
      <c r="AF390" s="1" t="str">
        <f t="shared" si="265"/>
        <v xml:space="preserve">["SAVE_INDEX"] = 290; </v>
      </c>
      <c r="AG390">
        <f>VLOOKUP(D390,Type!A$2:B$16,2,FALSE)</f>
        <v>12</v>
      </c>
      <c r="AH390" t="str">
        <f t="shared" si="266"/>
        <v xml:space="preserve">["TYPE"] = 12; </v>
      </c>
      <c r="AI390" t="str">
        <f t="shared" si="267"/>
        <v xml:space="preserve">                      </v>
      </c>
      <c r="AJ390" t="str">
        <f>IF(AND(F390="Class",NOT(ISBLANK(E390))),VLOOKUP(E390,Class!A$1:B$12,2,FALSE),"")</f>
        <v/>
      </c>
      <c r="AK390" t="str">
        <f>IF(AND(F390="Vocation",NOT(ISBLANK(E390))),VLOOKUP(E390,Vocation!A$1:B$8,2,FALSE),"")</f>
        <v/>
      </c>
      <c r="AL390" t="str">
        <f>IF(AND(F390="Race",NOT(ISBLANK(E390))),VLOOKUP(E390,Race!A$1:B$9,2,),"")</f>
        <v/>
      </c>
      <c r="AM390" t="str">
        <f t="shared" si="268"/>
        <v xml:space="preserve">  0</v>
      </c>
      <c r="AN390" t="str">
        <f t="shared" si="269"/>
        <v xml:space="preserve">["SUBTYPE"] =   0; </v>
      </c>
      <c r="AO390">
        <f>IF(NOT(ISBLANK(G390)),VLOOKUP(G390,Type!D$2:E$6,2,FALSE),"")</f>
        <v>3</v>
      </c>
      <c r="AP390" t="str">
        <f t="shared" si="270"/>
        <v xml:space="preserve">["NA"] = 3; </v>
      </c>
      <c r="AQ390" t="str">
        <f t="shared" si="271"/>
        <v xml:space="preserve">                      </v>
      </c>
      <c r="AR390" t="str">
        <f t="shared" si="272"/>
        <v/>
      </c>
      <c r="AS390" t="str">
        <f t="shared" si="273"/>
        <v>0</v>
      </c>
      <c r="AT390" t="str">
        <f t="shared" si="274"/>
        <v xml:space="preserve">["VXP"] =    0; </v>
      </c>
      <c r="AU390" t="str">
        <f t="shared" si="275"/>
        <v>0</v>
      </c>
      <c r="AV390" t="str">
        <f t="shared" si="276"/>
        <v xml:space="preserve">["LP"] =  0; </v>
      </c>
      <c r="AW390" t="str">
        <f t="shared" si="277"/>
        <v>0</v>
      </c>
      <c r="AX390" t="str">
        <f t="shared" si="278"/>
        <v xml:space="preserve">["REP"] =     0; </v>
      </c>
      <c r="AY390">
        <f>IF(LEN(P390)&gt;0,VLOOKUP(P390,Faction!A$2:B$77,2,FALSE),1)</f>
        <v>1</v>
      </c>
      <c r="AZ390" t="str">
        <f t="shared" si="279"/>
        <v xml:space="preserve">["FACTION"] =  1; </v>
      </c>
      <c r="BA390" t="str">
        <f t="shared" si="280"/>
        <v xml:space="preserve">["TIER"] = 0; </v>
      </c>
      <c r="BB390" t="str">
        <f t="shared" si="281"/>
        <v xml:space="preserve">                     </v>
      </c>
      <c r="BC390" t="str">
        <f t="shared" si="282"/>
        <v xml:space="preserve">                  </v>
      </c>
      <c r="BD390" t="str">
        <f t="shared" si="283"/>
        <v xml:space="preserve">["NAME"] = { ["EN"] = "Of Vilya"; }; </v>
      </c>
      <c r="BE390" t="str">
        <f t="shared" si="284"/>
        <v xml:space="preserve">["LORE"] = { ["EN"] = "You have earned the Of Vilya title."; }; </v>
      </c>
      <c r="BF390" t="str">
        <f t="shared" si="285"/>
        <v xml:space="preserve">["SUMMARY"] = { ["EN"] = "Exist on Vilya prior to August, 2015"; }; </v>
      </c>
      <c r="BG390" t="str">
        <f t="shared" si="286"/>
        <v xml:space="preserve">["TITLE"] = { ["EN"] = "of Vilya"; }; </v>
      </c>
      <c r="BH390" t="str">
        <f t="shared" si="287"/>
        <v/>
      </c>
      <c r="BI390" t="str">
        <f t="shared" si="288"/>
        <v/>
      </c>
      <c r="BJ390" t="str">
        <f t="shared" si="289"/>
        <v>};</v>
      </c>
    </row>
    <row r="391" spans="1:62" x14ac:dyDescent="0.25">
      <c r="A391">
        <v>1879326669</v>
      </c>
      <c r="B391">
        <v>291</v>
      </c>
      <c r="C391" t="s">
        <v>2476</v>
      </c>
      <c r="D391" t="s">
        <v>24</v>
      </c>
      <c r="G391" t="s">
        <v>2324</v>
      </c>
      <c r="M391" t="s">
        <v>2547</v>
      </c>
      <c r="Q391" t="s">
        <v>2579</v>
      </c>
      <c r="R391" t="s">
        <v>2515</v>
      </c>
      <c r="X391" t="str">
        <f t="shared" si="252"/>
        <v>[390] = {["ID"] = 1879326669; }; -- Of Windfola</v>
      </c>
      <c r="Y391" s="1" t="str">
        <f t="shared" si="251"/>
        <v>[390] = {["ID"] = 1879326669; ["SAVE_INDEX"] = 291; ["TYPE"] = 12;                       ["SUBTYPE"] =   0; ["NA"] = 3;                       ["VXP"] =    0; ["LP"] =  0; ["REP"] =     0; ["FACTION"] =  1; ["TIER"] = 0;                                        ["NAME"] = { ["EN"] = "Of Windfola"; }; ["LORE"] = { ["EN"] = "You have earned the Of Windfola title."; }; ["SUMMARY"] = { ["EN"] = "Exist on Windfola prior to August, 2015"; }; ["TITLE"] = { ["EN"] = "of Windfola"; }; };</v>
      </c>
      <c r="Z391">
        <f t="shared" si="290"/>
        <v>390</v>
      </c>
      <c r="AA391" t="str">
        <f t="shared" si="253"/>
        <v>[390] = {</v>
      </c>
      <c r="AB391" t="str">
        <f t="shared" si="254"/>
        <v xml:space="preserve">["ID"] = 1879326669; </v>
      </c>
      <c r="AC391" t="str">
        <f t="shared" si="255"/>
        <v xml:space="preserve">["ID"] = 1879326669; </v>
      </c>
      <c r="AD391" t="str">
        <f t="shared" si="256"/>
        <v/>
      </c>
      <c r="AE391" t="str">
        <f t="shared" si="257"/>
        <v/>
      </c>
      <c r="AF391" s="1" t="str">
        <f t="shared" si="265"/>
        <v xml:space="preserve">["SAVE_INDEX"] = 291; </v>
      </c>
      <c r="AG391">
        <f>VLOOKUP(D391,Type!A$2:B$16,2,FALSE)</f>
        <v>12</v>
      </c>
      <c r="AH391" t="str">
        <f t="shared" si="266"/>
        <v xml:space="preserve">["TYPE"] = 12; </v>
      </c>
      <c r="AI391" t="str">
        <f t="shared" si="267"/>
        <v xml:space="preserve">                      </v>
      </c>
      <c r="AJ391" t="str">
        <f>IF(AND(F391="Class",NOT(ISBLANK(E391))),VLOOKUP(E391,Class!A$1:B$12,2,FALSE),"")</f>
        <v/>
      </c>
      <c r="AK391" t="str">
        <f>IF(AND(F391="Vocation",NOT(ISBLANK(E391))),VLOOKUP(E391,Vocation!A$1:B$8,2,FALSE),"")</f>
        <v/>
      </c>
      <c r="AL391" t="str">
        <f>IF(AND(F391="Race",NOT(ISBLANK(E391))),VLOOKUP(E391,Race!A$1:B$9,2,),"")</f>
        <v/>
      </c>
      <c r="AM391" t="str">
        <f t="shared" si="268"/>
        <v xml:space="preserve">  0</v>
      </c>
      <c r="AN391" t="str">
        <f t="shared" si="269"/>
        <v xml:space="preserve">["SUBTYPE"] =   0; </v>
      </c>
      <c r="AO391">
        <f>IF(NOT(ISBLANK(G391)),VLOOKUP(G391,Type!D$2:E$6,2,FALSE),"")</f>
        <v>3</v>
      </c>
      <c r="AP391" t="str">
        <f t="shared" si="270"/>
        <v xml:space="preserve">["NA"] = 3; </v>
      </c>
      <c r="AQ391" t="str">
        <f t="shared" si="271"/>
        <v xml:space="preserve">                      </v>
      </c>
      <c r="AR391" t="str">
        <f t="shared" si="272"/>
        <v/>
      </c>
      <c r="AS391" t="str">
        <f t="shared" si="273"/>
        <v>0</v>
      </c>
      <c r="AT391" t="str">
        <f t="shared" si="274"/>
        <v xml:space="preserve">["VXP"] =    0; </v>
      </c>
      <c r="AU391" t="str">
        <f t="shared" si="275"/>
        <v>0</v>
      </c>
      <c r="AV391" t="str">
        <f t="shared" si="276"/>
        <v xml:space="preserve">["LP"] =  0; </v>
      </c>
      <c r="AW391" t="str">
        <f t="shared" si="277"/>
        <v>0</v>
      </c>
      <c r="AX391" t="str">
        <f t="shared" si="278"/>
        <v xml:space="preserve">["REP"] =     0; </v>
      </c>
      <c r="AY391">
        <f>IF(LEN(P391)&gt;0,VLOOKUP(P391,Faction!A$2:B$77,2,FALSE),1)</f>
        <v>1</v>
      </c>
      <c r="AZ391" t="str">
        <f t="shared" si="279"/>
        <v xml:space="preserve">["FACTION"] =  1; </v>
      </c>
      <c r="BA391" t="str">
        <f t="shared" si="280"/>
        <v xml:space="preserve">["TIER"] = 0; </v>
      </c>
      <c r="BB391" t="str">
        <f t="shared" si="281"/>
        <v xml:space="preserve">                     </v>
      </c>
      <c r="BC391" t="str">
        <f t="shared" si="282"/>
        <v xml:space="preserve">                  </v>
      </c>
      <c r="BD391" t="str">
        <f t="shared" si="283"/>
        <v xml:space="preserve">["NAME"] = { ["EN"] = "Of Windfola"; }; </v>
      </c>
      <c r="BE391" t="str">
        <f t="shared" si="284"/>
        <v xml:space="preserve">["LORE"] = { ["EN"] = "You have earned the Of Windfola title."; }; </v>
      </c>
      <c r="BF391" t="str">
        <f t="shared" si="285"/>
        <v xml:space="preserve">["SUMMARY"] = { ["EN"] = "Exist on Windfola prior to August, 2015"; }; </v>
      </c>
      <c r="BG391" t="str">
        <f t="shared" si="286"/>
        <v xml:space="preserve">["TITLE"] = { ["EN"] = "of Windfola"; }; </v>
      </c>
      <c r="BH391" t="str">
        <f t="shared" si="287"/>
        <v/>
      </c>
      <c r="BI391" t="str">
        <f t="shared" si="288"/>
        <v/>
      </c>
      <c r="BJ391" t="str">
        <f t="shared" si="289"/>
        <v>};</v>
      </c>
    </row>
    <row r="392" spans="1:62" x14ac:dyDescent="0.25">
      <c r="A392">
        <v>1879326670</v>
      </c>
      <c r="B392">
        <v>292</v>
      </c>
      <c r="C392" t="s">
        <v>2477</v>
      </c>
      <c r="D392" t="s">
        <v>24</v>
      </c>
      <c r="G392" t="s">
        <v>2324</v>
      </c>
      <c r="M392" t="s">
        <v>2548</v>
      </c>
      <c r="Q392" t="s">
        <v>2580</v>
      </c>
      <c r="R392" t="s">
        <v>2516</v>
      </c>
      <c r="X392" t="str">
        <f t="shared" si="252"/>
        <v>[391] = {["ID"] = 1879326670; }; -- Of Withywindle</v>
      </c>
      <c r="Y392" s="1" t="str">
        <f t="shared" si="251"/>
        <v>[391] = {["ID"] = 1879326670; ["SAVE_INDEX"] = 292; ["TYPE"] = 12;                       ["SUBTYPE"] =   0; ["NA"] = 3;                       ["VXP"] =    0; ["LP"] =  0; ["REP"] =     0; ["FACTION"] =  1; ["TIER"] = 0;                                        ["NAME"] = { ["EN"] = "Of Withywindle"; }; ["LORE"] = { ["EN"] = "You have earned the Of Withywindle title."; }; ["SUMMARY"] = { ["EN"] = "Exist on Withywindle prior to August, 2015"; }; ["TITLE"] = { ["EN"] = "of Withywindle"; }; };</v>
      </c>
      <c r="Z392">
        <f t="shared" si="290"/>
        <v>391</v>
      </c>
      <c r="AA392" t="str">
        <f t="shared" si="253"/>
        <v>[391] = {</v>
      </c>
      <c r="AB392" t="str">
        <f t="shared" si="254"/>
        <v xml:space="preserve">["ID"] = 1879326670; </v>
      </c>
      <c r="AC392" t="str">
        <f t="shared" si="255"/>
        <v xml:space="preserve">["ID"] = 1879326670; </v>
      </c>
      <c r="AD392" t="str">
        <f t="shared" si="256"/>
        <v/>
      </c>
      <c r="AE392" t="str">
        <f t="shared" si="257"/>
        <v/>
      </c>
      <c r="AF392" s="1" t="str">
        <f t="shared" si="265"/>
        <v xml:space="preserve">["SAVE_INDEX"] = 292; </v>
      </c>
      <c r="AG392">
        <f>VLOOKUP(D392,Type!A$2:B$16,2,FALSE)</f>
        <v>12</v>
      </c>
      <c r="AH392" t="str">
        <f t="shared" si="266"/>
        <v xml:space="preserve">["TYPE"] = 12; </v>
      </c>
      <c r="AI392" t="str">
        <f t="shared" si="267"/>
        <v xml:space="preserve">                      </v>
      </c>
      <c r="AJ392" t="str">
        <f>IF(AND(F392="Class",NOT(ISBLANK(E392))),VLOOKUP(E392,Class!A$1:B$12,2,FALSE),"")</f>
        <v/>
      </c>
      <c r="AK392" t="str">
        <f>IF(AND(F392="Vocation",NOT(ISBLANK(E392))),VLOOKUP(E392,Vocation!A$1:B$8,2,FALSE),"")</f>
        <v/>
      </c>
      <c r="AL392" t="str">
        <f>IF(AND(F392="Race",NOT(ISBLANK(E392))),VLOOKUP(E392,Race!A$1:B$9,2,),"")</f>
        <v/>
      </c>
      <c r="AM392" t="str">
        <f t="shared" si="268"/>
        <v xml:space="preserve">  0</v>
      </c>
      <c r="AN392" t="str">
        <f t="shared" si="269"/>
        <v xml:space="preserve">["SUBTYPE"] =   0; </v>
      </c>
      <c r="AO392">
        <f>IF(NOT(ISBLANK(G392)),VLOOKUP(G392,Type!D$2:E$6,2,FALSE),"")</f>
        <v>3</v>
      </c>
      <c r="AP392" t="str">
        <f t="shared" si="270"/>
        <v xml:space="preserve">["NA"] = 3; </v>
      </c>
      <c r="AQ392" t="str">
        <f t="shared" si="271"/>
        <v xml:space="preserve">                      </v>
      </c>
      <c r="AR392" t="str">
        <f t="shared" si="272"/>
        <v/>
      </c>
      <c r="AS392" t="str">
        <f t="shared" si="273"/>
        <v>0</v>
      </c>
      <c r="AT392" t="str">
        <f t="shared" si="274"/>
        <v xml:space="preserve">["VXP"] =    0; </v>
      </c>
      <c r="AU392" t="str">
        <f t="shared" si="275"/>
        <v>0</v>
      </c>
      <c r="AV392" t="str">
        <f t="shared" si="276"/>
        <v xml:space="preserve">["LP"] =  0; </v>
      </c>
      <c r="AW392" t="str">
        <f t="shared" si="277"/>
        <v>0</v>
      </c>
      <c r="AX392" t="str">
        <f t="shared" si="278"/>
        <v xml:space="preserve">["REP"] =     0; </v>
      </c>
      <c r="AY392">
        <f>IF(LEN(P392)&gt;0,VLOOKUP(P392,Faction!A$2:B$77,2,FALSE),1)</f>
        <v>1</v>
      </c>
      <c r="AZ392" t="str">
        <f t="shared" si="279"/>
        <v xml:space="preserve">["FACTION"] =  1; </v>
      </c>
      <c r="BA392" t="str">
        <f t="shared" si="280"/>
        <v xml:space="preserve">["TIER"] = 0; </v>
      </c>
      <c r="BB392" t="str">
        <f t="shared" si="281"/>
        <v xml:space="preserve">                     </v>
      </c>
      <c r="BC392" t="str">
        <f t="shared" si="282"/>
        <v xml:space="preserve">                  </v>
      </c>
      <c r="BD392" t="str">
        <f t="shared" si="283"/>
        <v xml:space="preserve">["NAME"] = { ["EN"] = "Of Withywindle"; }; </v>
      </c>
      <c r="BE392" t="str">
        <f t="shared" si="284"/>
        <v xml:space="preserve">["LORE"] = { ["EN"] = "You have earned the Of Withywindle title."; }; </v>
      </c>
      <c r="BF392" t="str">
        <f t="shared" si="285"/>
        <v xml:space="preserve">["SUMMARY"] = { ["EN"] = "Exist on Withywindle prior to August, 2015"; }; </v>
      </c>
      <c r="BG392" t="str">
        <f t="shared" si="286"/>
        <v xml:space="preserve">["TITLE"] = { ["EN"] = "of Withywindle"; }; </v>
      </c>
      <c r="BH392" t="str">
        <f t="shared" si="287"/>
        <v/>
      </c>
      <c r="BI392" t="str">
        <f t="shared" si="288"/>
        <v/>
      </c>
      <c r="BJ392" t="str">
        <f t="shared" si="289"/>
        <v>};</v>
      </c>
    </row>
    <row r="393" spans="1:62" x14ac:dyDescent="0.25">
      <c r="C393" s="3" t="s">
        <v>2603</v>
      </c>
      <c r="D393" s="2" t="s">
        <v>812</v>
      </c>
      <c r="V393">
        <v>160</v>
      </c>
      <c r="X393" t="str">
        <f t="shared" si="252"/>
        <v>[392] = {["CAT_ID"] = 160; }; -- - Mordor, 2017 -</v>
      </c>
      <c r="Y393" s="1" t="str">
        <f t="shared" si="251"/>
        <v>[392] = {                                           ["TYPE"] = 14;                       ["SUBTYPE"] =   0;                                   ["VXP"] =    0; ["LP"] =  0; ["REP"] =     0; ["FACTION"] =  1; ["TIER"] = 0;                                        ["NAME"] = { ["EN"] = "- Mordor, 2017 -"; }; };</v>
      </c>
      <c r="Z393">
        <f t="shared" si="290"/>
        <v>392</v>
      </c>
      <c r="AA393" t="str">
        <f t="shared" si="253"/>
        <v>[392] = {</v>
      </c>
      <c r="AB393" t="str">
        <f t="shared" si="254"/>
        <v xml:space="preserve">                     </v>
      </c>
      <c r="AC393" t="str">
        <f t="shared" si="255"/>
        <v/>
      </c>
      <c r="AD393" t="str">
        <f t="shared" si="256"/>
        <v xml:space="preserve">["CAT_ID"] = 160; </v>
      </c>
      <c r="AE393" t="str">
        <f t="shared" si="257"/>
        <v/>
      </c>
      <c r="AF393" s="1" t="str">
        <f t="shared" si="265"/>
        <v xml:space="preserve">                      </v>
      </c>
      <c r="AG393">
        <f>VLOOKUP(D393,Type!A$2:B$16,2,FALSE)</f>
        <v>14</v>
      </c>
      <c r="AH393" t="str">
        <f t="shared" si="266"/>
        <v xml:space="preserve">["TYPE"] = 14; </v>
      </c>
      <c r="AI393" t="str">
        <f t="shared" si="267"/>
        <v xml:space="preserve">                      </v>
      </c>
      <c r="AJ393" t="str">
        <f>IF(AND(F393="Class",NOT(ISBLANK(E393))),VLOOKUP(E393,Class!A$1:B$12,2,FALSE),"")</f>
        <v/>
      </c>
      <c r="AK393" t="str">
        <f>IF(AND(F393="Vocation",NOT(ISBLANK(E393))),VLOOKUP(E393,Vocation!A$1:B$8,2,FALSE),"")</f>
        <v/>
      </c>
      <c r="AL393" t="str">
        <f>IF(AND(F393="Race",NOT(ISBLANK(E393))),VLOOKUP(E393,Race!A$1:B$9,2,),"")</f>
        <v/>
      </c>
      <c r="AM393" t="str">
        <f t="shared" si="268"/>
        <v xml:space="preserve">  0</v>
      </c>
      <c r="AN393" t="str">
        <f t="shared" si="269"/>
        <v xml:space="preserve">["SUBTYPE"] =   0; </v>
      </c>
      <c r="AO393" t="str">
        <f>IF(NOT(ISBLANK(G393)),VLOOKUP(G393,Type!D$2:E$6,2,FALSE),"")</f>
        <v/>
      </c>
      <c r="AP393" t="str">
        <f t="shared" si="270"/>
        <v xml:space="preserve">            </v>
      </c>
      <c r="AQ393" t="str">
        <f t="shared" si="271"/>
        <v xml:space="preserve">                      </v>
      </c>
      <c r="AR393" t="str">
        <f t="shared" si="272"/>
        <v/>
      </c>
      <c r="AS393" t="str">
        <f t="shared" si="273"/>
        <v>0</v>
      </c>
      <c r="AT393" t="str">
        <f t="shared" si="274"/>
        <v xml:space="preserve">["VXP"] =    0; </v>
      </c>
      <c r="AU393" t="str">
        <f t="shared" si="275"/>
        <v>0</v>
      </c>
      <c r="AV393" t="str">
        <f t="shared" si="276"/>
        <v xml:space="preserve">["LP"] =  0; </v>
      </c>
      <c r="AW393" t="str">
        <f t="shared" si="277"/>
        <v>0</v>
      </c>
      <c r="AX393" t="str">
        <f t="shared" si="278"/>
        <v xml:space="preserve">["REP"] =     0; </v>
      </c>
      <c r="AY393">
        <f>IF(LEN(P393)&gt;0,VLOOKUP(P393,Faction!A$2:B$77,2,FALSE),1)</f>
        <v>1</v>
      </c>
      <c r="AZ393" t="str">
        <f t="shared" si="279"/>
        <v xml:space="preserve">["FACTION"] =  1; </v>
      </c>
      <c r="BA393" t="str">
        <f t="shared" si="280"/>
        <v xml:space="preserve">["TIER"] = 0; </v>
      </c>
      <c r="BB393" t="str">
        <f t="shared" si="281"/>
        <v xml:space="preserve">                     </v>
      </c>
      <c r="BC393" t="str">
        <f t="shared" si="282"/>
        <v xml:space="preserve">                  </v>
      </c>
      <c r="BD393" t="str">
        <f t="shared" si="283"/>
        <v xml:space="preserve">["NAME"] = { ["EN"] = "- Mordor, 2017 -"; }; </v>
      </c>
      <c r="BE393" t="str">
        <f t="shared" si="284"/>
        <v/>
      </c>
      <c r="BF393" t="str">
        <f t="shared" si="285"/>
        <v/>
      </c>
      <c r="BG393" t="str">
        <f t="shared" si="286"/>
        <v/>
      </c>
      <c r="BH393" t="str">
        <f t="shared" si="287"/>
        <v/>
      </c>
      <c r="BI393" t="str">
        <f t="shared" si="288"/>
        <v/>
      </c>
      <c r="BJ393" t="str">
        <f t="shared" si="289"/>
        <v>};</v>
      </c>
    </row>
    <row r="394" spans="1:62" x14ac:dyDescent="0.25">
      <c r="A394">
        <v>1879353104</v>
      </c>
      <c r="B394">
        <v>293</v>
      </c>
      <c r="C394" t="s">
        <v>2604</v>
      </c>
      <c r="D394" t="s">
        <v>24</v>
      </c>
      <c r="G394" t="s">
        <v>2326</v>
      </c>
      <c r="M394" t="s">
        <v>2610</v>
      </c>
      <c r="Q394" t="s">
        <v>2609</v>
      </c>
      <c r="R394" t="s">
        <v>2607</v>
      </c>
      <c r="X394" t="str">
        <f t="shared" si="252"/>
        <v>[393] = {["ID"] = 1879353104; }; -- Mordor Collector</v>
      </c>
      <c r="Y394" s="1" t="str">
        <f t="shared" si="251"/>
        <v>[393] = {["ID"] = 1879353104; ["SAVE_INDEX"] = 293; ["TYPE"] = 12;                       ["SUBTYPE"] =   0; ["NA"] = 5;                       ["VXP"] =    0; ["LP"] =  0; ["REP"] =     0; ["FACTION"] =  1; ["TIER"] = 0;                                        ["NAME"] = { ["EN"] = "Mordor Collector"; }; ["LORE"] = { ["EN"] = "You have earned the Mordor Collector title."; }; ["SUMMARY"] = { ["EN"] = "A reward for ordering the Ultimate Fan Bundle or the Collector's Edition for the Mordor expansion."; }; ["TITLE"] = { ["EN"] = "Walked Into Mordor"; }; };</v>
      </c>
      <c r="Z394">
        <f t="shared" si="290"/>
        <v>393</v>
      </c>
      <c r="AA394" t="str">
        <f t="shared" si="253"/>
        <v>[393] = {</v>
      </c>
      <c r="AB394" t="str">
        <f t="shared" si="254"/>
        <v xml:space="preserve">["ID"] = 1879353104; </v>
      </c>
      <c r="AC394" t="str">
        <f t="shared" si="255"/>
        <v xml:space="preserve">["ID"] = 1879353104; </v>
      </c>
      <c r="AD394" t="str">
        <f t="shared" si="256"/>
        <v/>
      </c>
      <c r="AE394" t="str">
        <f t="shared" si="257"/>
        <v/>
      </c>
      <c r="AF394" s="1" t="str">
        <f t="shared" si="265"/>
        <v xml:space="preserve">["SAVE_INDEX"] = 293; </v>
      </c>
      <c r="AG394">
        <f>VLOOKUP(D394,Type!A$2:B$16,2,FALSE)</f>
        <v>12</v>
      </c>
      <c r="AH394" t="str">
        <f t="shared" si="266"/>
        <v xml:space="preserve">["TYPE"] = 12; </v>
      </c>
      <c r="AI394" t="str">
        <f t="shared" si="267"/>
        <v xml:space="preserve">                      </v>
      </c>
      <c r="AJ394" t="str">
        <f>IF(AND(F394="Class",NOT(ISBLANK(E394))),VLOOKUP(E394,Class!A$1:B$12,2,FALSE),"")</f>
        <v/>
      </c>
      <c r="AK394" t="str">
        <f>IF(AND(F394="Vocation",NOT(ISBLANK(E394))),VLOOKUP(E394,Vocation!A$1:B$8,2,FALSE),"")</f>
        <v/>
      </c>
      <c r="AL394" t="str">
        <f>IF(AND(F394="Race",NOT(ISBLANK(E394))),VLOOKUP(E394,Race!A$1:B$9,2,),"")</f>
        <v/>
      </c>
      <c r="AM394" t="str">
        <f t="shared" si="268"/>
        <v xml:space="preserve">  0</v>
      </c>
      <c r="AN394" t="str">
        <f t="shared" si="269"/>
        <v xml:space="preserve">["SUBTYPE"] =   0; </v>
      </c>
      <c r="AO394">
        <f>IF(NOT(ISBLANK(G394)),VLOOKUP(G394,Type!D$2:E$6,2,FALSE),"")</f>
        <v>5</v>
      </c>
      <c r="AP394" t="str">
        <f t="shared" si="270"/>
        <v xml:space="preserve">["NA"] = 5; </v>
      </c>
      <c r="AQ394" t="str">
        <f t="shared" si="271"/>
        <v xml:space="preserve">                      </v>
      </c>
      <c r="AR394" t="str">
        <f t="shared" si="272"/>
        <v/>
      </c>
      <c r="AS394" t="str">
        <f t="shared" si="273"/>
        <v>0</v>
      </c>
      <c r="AT394" t="str">
        <f t="shared" si="274"/>
        <v xml:space="preserve">["VXP"] =    0; </v>
      </c>
      <c r="AU394" t="str">
        <f t="shared" si="275"/>
        <v>0</v>
      </c>
      <c r="AV394" t="str">
        <f t="shared" si="276"/>
        <v xml:space="preserve">["LP"] =  0; </v>
      </c>
      <c r="AW394" t="str">
        <f t="shared" si="277"/>
        <v>0</v>
      </c>
      <c r="AX394" t="str">
        <f t="shared" si="278"/>
        <v xml:space="preserve">["REP"] =     0; </v>
      </c>
      <c r="AY394">
        <f>IF(LEN(P394)&gt;0,VLOOKUP(P394,Faction!A$2:B$77,2,FALSE),1)</f>
        <v>1</v>
      </c>
      <c r="AZ394" t="str">
        <f t="shared" si="279"/>
        <v xml:space="preserve">["FACTION"] =  1; </v>
      </c>
      <c r="BA394" t="str">
        <f t="shared" si="280"/>
        <v xml:space="preserve">["TIER"] = 0; </v>
      </c>
      <c r="BB394" t="str">
        <f t="shared" si="281"/>
        <v xml:space="preserve">                     </v>
      </c>
      <c r="BC394" t="str">
        <f t="shared" si="282"/>
        <v xml:space="preserve">                  </v>
      </c>
      <c r="BD394" t="str">
        <f t="shared" si="283"/>
        <v xml:space="preserve">["NAME"] = { ["EN"] = "Mordor Collector"; }; </v>
      </c>
      <c r="BE394" t="str">
        <f t="shared" si="284"/>
        <v xml:space="preserve">["LORE"] = { ["EN"] = "You have earned the Mordor Collector title."; }; </v>
      </c>
      <c r="BF394" t="str">
        <f t="shared" si="285"/>
        <v xml:space="preserve">["SUMMARY"] = { ["EN"] = "A reward for ordering the Ultimate Fan Bundle or the Collector's Edition for the Mordor expansion."; }; </v>
      </c>
      <c r="BG394" t="str">
        <f t="shared" si="286"/>
        <v xml:space="preserve">["TITLE"] = { ["EN"] = "Walked Into Mordor"; }; </v>
      </c>
      <c r="BH394" t="str">
        <f t="shared" si="287"/>
        <v/>
      </c>
      <c r="BI394" t="str">
        <f t="shared" si="288"/>
        <v/>
      </c>
      <c r="BJ394" t="str">
        <f t="shared" si="289"/>
        <v>};</v>
      </c>
    </row>
    <row r="395" spans="1:62" x14ac:dyDescent="0.25">
      <c r="A395">
        <v>1879353101</v>
      </c>
      <c r="B395">
        <v>294</v>
      </c>
      <c r="C395" t="s">
        <v>2605</v>
      </c>
      <c r="D395" t="s">
        <v>24</v>
      </c>
      <c r="G395" t="s">
        <v>2326</v>
      </c>
      <c r="M395" t="s">
        <v>2611</v>
      </c>
      <c r="Q395" t="s">
        <v>2608</v>
      </c>
      <c r="R395" t="s">
        <v>2606</v>
      </c>
      <c r="X395" t="str">
        <f t="shared" si="252"/>
        <v>[394] = {["ID"] = 1879353101; }; -- Mordor Ultimate Fan</v>
      </c>
      <c r="Y395" s="1" t="str">
        <f t="shared" si="251"/>
        <v>[394] = {["ID"] = 1879353101; ["SAVE_INDEX"] = 294; ["TYPE"] = 12;                       ["SUBTYPE"] =   0; ["NA"] = 5;                       ["VXP"] =    0; ["LP"] =  0; ["REP"] =     0; ["FACTION"] =  1; ["TIER"] = 0;                                        ["NAME"] = { ["EN"] = "Mordor Ultimate Fan"; }; ["LORE"] = { ["EN"] = "You have earned the Mordor Ultimate Fan title."; }; ["SUMMARY"] = { ["EN"] = "A reward for ordering the Ultimate Fan Bundle for the Mordor expansion"; }; ["TITLE"] = { ["EN"] = "the Ultimate"; }; };</v>
      </c>
      <c r="Z395">
        <f t="shared" si="290"/>
        <v>394</v>
      </c>
      <c r="AA395" t="str">
        <f t="shared" si="253"/>
        <v>[394] = {</v>
      </c>
      <c r="AB395" t="str">
        <f t="shared" si="254"/>
        <v xml:space="preserve">["ID"] = 1879353101; </v>
      </c>
      <c r="AC395" t="str">
        <f t="shared" si="255"/>
        <v xml:space="preserve">["ID"] = 1879353101; </v>
      </c>
      <c r="AD395" t="str">
        <f t="shared" si="256"/>
        <v/>
      </c>
      <c r="AE395" t="str">
        <f t="shared" si="257"/>
        <v/>
      </c>
      <c r="AF395" s="1" t="str">
        <f t="shared" si="265"/>
        <v xml:space="preserve">["SAVE_INDEX"] = 294; </v>
      </c>
      <c r="AG395">
        <f>VLOOKUP(D395,Type!A$2:B$16,2,FALSE)</f>
        <v>12</v>
      </c>
      <c r="AH395" t="str">
        <f t="shared" si="266"/>
        <v xml:space="preserve">["TYPE"] = 12; </v>
      </c>
      <c r="AI395" t="str">
        <f t="shared" si="267"/>
        <v xml:space="preserve">                      </v>
      </c>
      <c r="AJ395" t="str">
        <f>IF(AND(F395="Class",NOT(ISBLANK(E395))),VLOOKUP(E395,Class!A$1:B$12,2,FALSE),"")</f>
        <v/>
      </c>
      <c r="AK395" t="str">
        <f>IF(AND(F395="Vocation",NOT(ISBLANK(E395))),VLOOKUP(E395,Vocation!A$1:B$8,2,FALSE),"")</f>
        <v/>
      </c>
      <c r="AL395" t="str">
        <f>IF(AND(F395="Race",NOT(ISBLANK(E395))),VLOOKUP(E395,Race!A$1:B$9,2,),"")</f>
        <v/>
      </c>
      <c r="AM395" t="str">
        <f t="shared" si="268"/>
        <v xml:space="preserve">  0</v>
      </c>
      <c r="AN395" t="str">
        <f t="shared" si="269"/>
        <v xml:space="preserve">["SUBTYPE"] =   0; </v>
      </c>
      <c r="AO395">
        <f>IF(NOT(ISBLANK(G395)),VLOOKUP(G395,Type!D$2:E$6,2,FALSE),"")</f>
        <v>5</v>
      </c>
      <c r="AP395" t="str">
        <f t="shared" si="270"/>
        <v xml:space="preserve">["NA"] = 5; </v>
      </c>
      <c r="AQ395" t="str">
        <f t="shared" si="271"/>
        <v xml:space="preserve">                      </v>
      </c>
      <c r="AR395" t="str">
        <f t="shared" si="272"/>
        <v/>
      </c>
      <c r="AS395" t="str">
        <f t="shared" si="273"/>
        <v>0</v>
      </c>
      <c r="AT395" t="str">
        <f t="shared" si="274"/>
        <v xml:space="preserve">["VXP"] =    0; </v>
      </c>
      <c r="AU395" t="str">
        <f t="shared" si="275"/>
        <v>0</v>
      </c>
      <c r="AV395" t="str">
        <f t="shared" si="276"/>
        <v xml:space="preserve">["LP"] =  0; </v>
      </c>
      <c r="AW395" t="str">
        <f t="shared" si="277"/>
        <v>0</v>
      </c>
      <c r="AX395" t="str">
        <f t="shared" si="278"/>
        <v xml:space="preserve">["REP"] =     0; </v>
      </c>
      <c r="AY395">
        <f>IF(LEN(P395)&gt;0,VLOOKUP(P395,Faction!A$2:B$77,2,FALSE),1)</f>
        <v>1</v>
      </c>
      <c r="AZ395" t="str">
        <f t="shared" si="279"/>
        <v xml:space="preserve">["FACTION"] =  1; </v>
      </c>
      <c r="BA395" t="str">
        <f t="shared" si="280"/>
        <v xml:space="preserve">["TIER"] = 0; </v>
      </c>
      <c r="BB395" t="str">
        <f t="shared" si="281"/>
        <v xml:space="preserve">                     </v>
      </c>
      <c r="BC395" t="str">
        <f t="shared" si="282"/>
        <v xml:space="preserve">                  </v>
      </c>
      <c r="BD395" t="str">
        <f t="shared" si="283"/>
        <v xml:space="preserve">["NAME"] = { ["EN"] = "Mordor Ultimate Fan"; }; </v>
      </c>
      <c r="BE395" t="str">
        <f t="shared" si="284"/>
        <v xml:space="preserve">["LORE"] = { ["EN"] = "You have earned the Mordor Ultimate Fan title."; }; </v>
      </c>
      <c r="BF395" t="str">
        <f t="shared" si="285"/>
        <v xml:space="preserve">["SUMMARY"] = { ["EN"] = "A reward for ordering the Ultimate Fan Bundle for the Mordor expansion"; }; </v>
      </c>
      <c r="BG395" t="str">
        <f t="shared" si="286"/>
        <v xml:space="preserve">["TITLE"] = { ["EN"] = "the Ultimate"; }; </v>
      </c>
      <c r="BH395" t="str">
        <f t="shared" si="287"/>
        <v/>
      </c>
      <c r="BI395" t="str">
        <f t="shared" si="288"/>
        <v/>
      </c>
      <c r="BJ395" t="str">
        <f t="shared" si="289"/>
        <v>};</v>
      </c>
    </row>
    <row r="396" spans="1:62" x14ac:dyDescent="0.25">
      <c r="C396" s="3" t="s">
        <v>2896</v>
      </c>
      <c r="D396" s="2" t="s">
        <v>812</v>
      </c>
      <c r="V396">
        <v>161</v>
      </c>
      <c r="X396" t="str">
        <f t="shared" si="252"/>
        <v>[395] = {["CAT_ID"] = 161; }; -- - Collections -</v>
      </c>
      <c r="Y396" s="1" t="str">
        <f t="shared" ref="Y396:Y419" si="291">CONCATENATE(AA396,AB396,AF396,AH396,AI396,AN396,AP396,AQ396,AR396,AT396,AV396,AX396,AZ396,BA396,BB396,BC396,BD396,BE396,BF396,BG396,BH396,BI396,BJ396)</f>
        <v>[395] = {                                           ["TYPE"] = 14;                       ["SUBTYPE"] =   0;                                   ["VXP"] =    0; ["LP"] =  0; ["REP"] =     0; ["FACTION"] =  1; ["TIER"] = 0;                                        ["NAME"] = { ["EN"] = "- Collections -"; }; };</v>
      </c>
      <c r="Z396">
        <f t="shared" si="290"/>
        <v>395</v>
      </c>
      <c r="AA396" t="str">
        <f t="shared" si="253"/>
        <v>[395] = {</v>
      </c>
      <c r="AB396" t="str">
        <f t="shared" si="254"/>
        <v xml:space="preserve">                     </v>
      </c>
      <c r="AC396" t="str">
        <f t="shared" si="255"/>
        <v/>
      </c>
      <c r="AD396" t="str">
        <f t="shared" si="256"/>
        <v xml:space="preserve">["CAT_ID"] = 161; </v>
      </c>
      <c r="AE396" t="str">
        <f t="shared" si="257"/>
        <v/>
      </c>
      <c r="AF396" s="1" t="str">
        <f t="shared" ref="AF396:AF419" si="292">IF(LEN(B396)&gt;0,CONCATENATE("[""SAVE_INDEX""] = ",REPT(" ",3-LEN(B396)),B396,"; "),"                      ")</f>
        <v xml:space="preserve">                      </v>
      </c>
      <c r="AG396">
        <f>VLOOKUP(D396,Type!A$2:B$16,2,FALSE)</f>
        <v>14</v>
      </c>
      <c r="AH396" t="str">
        <f t="shared" ref="AH396:AH419" si="293">CONCATENATE("[""TYPE""] = ",REPT(" ",2-LEN(AG396)),AG396,"; ")</f>
        <v xml:space="preserve">["TYPE"] = 14; </v>
      </c>
      <c r="AI396" t="str">
        <f t="shared" ref="AI396:AI419" si="294">IF(LEN(F396)&gt;0,CONCATENATE("[""CRV""] = ","""",F396,"""; ",REPT(" ",8-LEN(F396))),REPT(" ",22))</f>
        <v xml:space="preserve">                      </v>
      </c>
      <c r="AJ396" t="str">
        <f>IF(AND(F396="Class",NOT(ISBLANK(E396))),VLOOKUP(E396,Class!A$1:B$12,2,FALSE),"")</f>
        <v/>
      </c>
      <c r="AK396" t="str">
        <f>IF(AND(F396="Vocation",NOT(ISBLANK(E396))),VLOOKUP(E396,Vocation!A$1:B$8,2,FALSE),"")</f>
        <v/>
      </c>
      <c r="AL396" t="str">
        <f>IF(AND(F396="Race",NOT(ISBLANK(E396))),VLOOKUP(E396,Race!A$1:B$9,2,),"")</f>
        <v/>
      </c>
      <c r="AM396" t="str">
        <f t="shared" ref="AM396:AM419" si="295">IF(
  LEN(AJ396)=0,
  IF(
    LEN(AK396)=0,
    IF(
      LEN(AL396)=0,
      "  0",
      CONCATENATE(REPT(" ",3-LEN(AL396)),AL396)
    ),
    CONCATENATE(REPT(" ",3-LEN(AK396)),AK396)
  ),
  CONCATENATE(REPT(" ",3-LEN(AJ396)),AJ396)
)</f>
        <v xml:space="preserve">  0</v>
      </c>
      <c r="AN396" t="str">
        <f t="shared" ref="AN396:AN419" si="296">CONCATENATE("[""SUBTYPE""] = ",AM396,"; ")</f>
        <v xml:space="preserve">["SUBTYPE"] =   0; </v>
      </c>
      <c r="AO396" t="str">
        <f>IF(NOT(ISBLANK(G396)),VLOOKUP(G396,Type!D$2:E$6,2,FALSE),"")</f>
        <v/>
      </c>
      <c r="AP396" t="str">
        <f t="shared" ref="AP396:AP419" si="297">IF(NOT(ISBLANK(G396)),CONCATENATE("[""NA""] = ",AO396,"; "),"            ")</f>
        <v xml:space="preserve">            </v>
      </c>
      <c r="AQ396" t="str">
        <f t="shared" ref="AQ396:AQ419" si="298">IF(NOT(ISBLANK(I396)),"[""LEGENDARY""] = true; ","                      ")</f>
        <v xml:space="preserve">                      </v>
      </c>
      <c r="AR396" t="str">
        <f t="shared" ref="AR396:AR419" si="299">IF(LEN(J396)&gt;0,CONCATENATE("[""MOUNT""] = """,J396,"""; "),"")</f>
        <v/>
      </c>
      <c r="AS396" t="str">
        <f t="shared" ref="AS396:AS419" si="300">TEXT(L396,0)</f>
        <v>0</v>
      </c>
      <c r="AT396" t="str">
        <f t="shared" ref="AT396:AT419" si="301">CONCATENATE("[""VXP""] = ",REPT(" ",4-LEN(AS396)),TEXT(AS396,"0"),"; ")</f>
        <v xml:space="preserve">["VXP"] =    0; </v>
      </c>
      <c r="AU396" t="str">
        <f t="shared" ref="AU396:AU419" si="302">TEXT(N396,0)</f>
        <v>0</v>
      </c>
      <c r="AV396" t="str">
        <f t="shared" ref="AV396:AV419" si="303">CONCATENATE("[""LP""] = ",REPT(" ",2-LEN(AU396)),TEXT(AU396,"0"),"; ")</f>
        <v xml:space="preserve">["LP"] =  0; </v>
      </c>
      <c r="AW396" t="str">
        <f t="shared" ref="AW396:AW419" si="304">TEXT(O396,0)</f>
        <v>0</v>
      </c>
      <c r="AX396" t="str">
        <f t="shared" ref="AX396:AX419" si="305">CONCATENATE("[""REP""] = ",REPT(" ",5-LEN(AW396)),TEXT(AW396,"0"),"; ")</f>
        <v xml:space="preserve">["REP"] =     0; </v>
      </c>
      <c r="AY396">
        <f>IF(LEN(P396)&gt;0,VLOOKUP(P396,Faction!A$2:B$77,2,FALSE),1)</f>
        <v>1</v>
      </c>
      <c r="AZ396" t="str">
        <f t="shared" ref="AZ396:AZ419" si="306">CONCATENATE("[""FACTION""] = ",REPT(" ",2-LEN(AY396)),TEXT(AY396,"0"),"; ")</f>
        <v xml:space="preserve">["FACTION"] =  1; </v>
      </c>
      <c r="BA396" t="str">
        <f t="shared" ref="BA396:BA419" si="307">CONCATENATE("[""TIER""] = ",TEXT(S396,"0"),"; ")</f>
        <v xml:space="preserve">["TIER"] = 0; </v>
      </c>
      <c r="BB396" t="str">
        <f t="shared" ref="BB396:BB419" si="308">IF(LEN(T396)&gt;0,CONCATENATE("[""MIN_LVL""] = ",REPT(" ",3-LEN(T396)),"""",T396,"""; "),"                     ")</f>
        <v xml:space="preserve">                     </v>
      </c>
      <c r="BC396" t="str">
        <f t="shared" ref="BC396:BC419" si="309">IF(LEN(U396)&gt;0,CONCATENATE("[""MAX_LVL""] = ",REPT(" ",2-LEN(U396)),U396,"; "),"                  ")</f>
        <v xml:space="preserve">                  </v>
      </c>
      <c r="BD396" t="str">
        <f t="shared" ref="BD396:BD419" si="310">CONCATENATE("[""NAME""] = { [""EN""] = """,C396,"""; }; ")</f>
        <v xml:space="preserve">["NAME"] = { ["EN"] = "- Collections -"; }; </v>
      </c>
      <c r="BE396" t="str">
        <f t="shared" ref="BE396:BE419" si="311">IF(LEN(R396)&gt;0,CONCATENATE("[""LORE""] = { [""EN""] = """,R396,"""; }; "),"")</f>
        <v/>
      </c>
      <c r="BF396" t="str">
        <f t="shared" ref="BF396:BF419" si="312">IF(LEN(Q396)&gt;0,CONCATENATE("[""SUMMARY""] = { [""EN""] = """,Q396,"""; }; "),"")</f>
        <v/>
      </c>
      <c r="BG396" t="str">
        <f t="shared" ref="BG396:BG419" si="313">IF(LEN(M396)&gt;0,CONCATENATE("[""TITLE""] = { [""EN""] = """,M396,"""; }; "),"")</f>
        <v/>
      </c>
      <c r="BH396" t="str">
        <f t="shared" ref="BH396:BH419" si="314">IF(LEN(H396)&gt;0,CONCATENATE("[""NOTE""] = { [""EN""] = """,H396,"""; }; "),"")</f>
        <v/>
      </c>
      <c r="BI396" t="str">
        <f t="shared" ref="BI396:BI419" si="315">IF(LEN(K396)&gt;0,CONCATENATE("[""PAIRED""] = { ",K396, " }; "),"")</f>
        <v/>
      </c>
      <c r="BJ396" t="str">
        <f t="shared" si="289"/>
        <v>};</v>
      </c>
    </row>
    <row r="397" spans="1:62" x14ac:dyDescent="0.25">
      <c r="A397">
        <v>1879361989</v>
      </c>
      <c r="B397">
        <v>245</v>
      </c>
      <c r="C397" t="s">
        <v>2616</v>
      </c>
      <c r="D397" t="s">
        <v>30</v>
      </c>
      <c r="G397" t="s">
        <v>2326</v>
      </c>
      <c r="J397" t="s">
        <v>3525</v>
      </c>
      <c r="M397" t="s">
        <v>2621</v>
      </c>
      <c r="Q397" s="4" t="s">
        <v>2623</v>
      </c>
      <c r="R397" t="s">
        <v>2622</v>
      </c>
      <c r="S397">
        <v>0</v>
      </c>
      <c r="X397" t="str">
        <f t="shared" ref="X397:X421" si="316">CONCATENATE(AA397,AC397,AD397,BJ397," -- ",C397,AE397)</f>
        <v>[396] = {["ID"] = 1879361989; }; -- 2013 Festival Steeds (large)</v>
      </c>
      <c r="Y397" s="1" t="str">
        <f t="shared" si="291"/>
        <v>[396] = {["ID"] = 1879361989; ["SAVE_INDEX"] = 245; ["TYPE"] =  7;                       ["SUBTYPE"] =   0; ["NA"] = 5;                       ["MOUNT"] = "large"; ["VXP"] =    0; ["LP"] =  0; ["REP"] =     0; ["FACTION"] =  1; ["TIER"] = 0;                                        ["NAME"] = { ["EN"] = "2013 Festival Steeds"; }; ["LORE"] = { ["EN"] = "You have completed your collection of 2013 festival steeds."; }; ["SUMMARY"] = { ["EN"] = "Mount 6 steeds from 2013"; }; ["TITLE"] = { ["EN"] = "the Joyful Rider"; }; };</v>
      </c>
      <c r="Z397">
        <f t="shared" si="290"/>
        <v>396</v>
      </c>
      <c r="AA397" t="str">
        <f t="shared" ref="AA397:AA419" si="317">CONCATENATE(REPT(" ",3-LEN(Z397)),"[",Z397,"] = {")</f>
        <v>[396] = {</v>
      </c>
      <c r="AB397" t="str">
        <f t="shared" ref="AB397:AB419" si="318">IF(LEN(A397)&gt;0,CONCATENATE("[""ID""] = ",A397,"; "),"                     ")</f>
        <v xml:space="preserve">["ID"] = 1879361989; </v>
      </c>
      <c r="AC397" t="str">
        <f t="shared" ref="AC397:AC419" si="319">IF(LEN(A397)&gt;0,CONCATENATE("[""ID""] = ",A397,"; "),"")</f>
        <v xml:space="preserve">["ID"] = 1879361989; </v>
      </c>
      <c r="AD397" t="str">
        <f t="shared" ref="AD397:AD419" si="320">IF(LEN(V397)&gt;0,CONCATENATE("[""CAT_ID""] = ",V397,"; "),"")</f>
        <v/>
      </c>
      <c r="AE397" t="str">
        <f t="shared" ref="AE397:AE419" si="321">IF(LEN(E397)&gt;0,CONCATENATE(" (",E397,")"),IF(LEN(J397)&gt;0,CONCATENATE(" (",J397,")"),""))</f>
        <v xml:space="preserve"> (large)</v>
      </c>
      <c r="AF397" s="1" t="str">
        <f t="shared" si="292"/>
        <v xml:space="preserve">["SAVE_INDEX"] = 245; </v>
      </c>
      <c r="AG397">
        <f>VLOOKUP(D397,Type!A$2:B$16,2,FALSE)</f>
        <v>7</v>
      </c>
      <c r="AH397" t="str">
        <f t="shared" si="293"/>
        <v xml:space="preserve">["TYPE"] =  7; </v>
      </c>
      <c r="AI397" t="str">
        <f t="shared" si="294"/>
        <v xml:space="preserve">                      </v>
      </c>
      <c r="AJ397" t="str">
        <f>IF(AND(F397="Class",NOT(ISBLANK(E397))),VLOOKUP(E397,Class!A$1:B$12,2,FALSE),"")</f>
        <v/>
      </c>
      <c r="AK397" t="str">
        <f>IF(AND(F397="Vocation",NOT(ISBLANK(E397))),VLOOKUP(E397,Vocation!A$1:B$8,2,FALSE),"")</f>
        <v/>
      </c>
      <c r="AL397" t="str">
        <f>IF(AND(F397="Race",NOT(ISBLANK(E397))),VLOOKUP(E397,Race!A$1:B$9,2,),"")</f>
        <v/>
      </c>
      <c r="AM397" t="str">
        <f t="shared" si="295"/>
        <v xml:space="preserve">  0</v>
      </c>
      <c r="AN397" t="str">
        <f t="shared" si="296"/>
        <v xml:space="preserve">["SUBTYPE"] =   0; </v>
      </c>
      <c r="AO397">
        <f>IF(NOT(ISBLANK(G397)),VLOOKUP(G397,Type!D$2:E$6,2,FALSE),"")</f>
        <v>5</v>
      </c>
      <c r="AP397" t="str">
        <f t="shared" si="297"/>
        <v xml:space="preserve">["NA"] = 5; </v>
      </c>
      <c r="AQ397" t="str">
        <f t="shared" si="298"/>
        <v xml:space="preserve">                      </v>
      </c>
      <c r="AR397" t="str">
        <f t="shared" si="299"/>
        <v xml:space="preserve">["MOUNT"] = "large"; </v>
      </c>
      <c r="AS397" t="str">
        <f t="shared" si="300"/>
        <v>0</v>
      </c>
      <c r="AT397" t="str">
        <f t="shared" si="301"/>
        <v xml:space="preserve">["VXP"] =    0; </v>
      </c>
      <c r="AU397" t="str">
        <f t="shared" si="302"/>
        <v>0</v>
      </c>
      <c r="AV397" t="str">
        <f t="shared" si="303"/>
        <v xml:space="preserve">["LP"] =  0; </v>
      </c>
      <c r="AW397" t="str">
        <f t="shared" si="304"/>
        <v>0</v>
      </c>
      <c r="AX397" t="str">
        <f t="shared" si="305"/>
        <v xml:space="preserve">["REP"] =     0; </v>
      </c>
      <c r="AY397">
        <f>IF(LEN(P397)&gt;0,VLOOKUP(P397,Faction!A$2:B$77,2,FALSE),1)</f>
        <v>1</v>
      </c>
      <c r="AZ397" t="str">
        <f t="shared" si="306"/>
        <v xml:space="preserve">["FACTION"] =  1; </v>
      </c>
      <c r="BA397" t="str">
        <f t="shared" si="307"/>
        <v xml:space="preserve">["TIER"] = 0; </v>
      </c>
      <c r="BB397" t="str">
        <f t="shared" si="308"/>
        <v xml:space="preserve">                     </v>
      </c>
      <c r="BC397" t="str">
        <f t="shared" si="309"/>
        <v xml:space="preserve">                  </v>
      </c>
      <c r="BD397" t="str">
        <f t="shared" si="310"/>
        <v xml:space="preserve">["NAME"] = { ["EN"] = "2013 Festival Steeds"; }; </v>
      </c>
      <c r="BE397" t="str">
        <f t="shared" si="311"/>
        <v xml:space="preserve">["LORE"] = { ["EN"] = "You have completed your collection of 2013 festival steeds."; }; </v>
      </c>
      <c r="BF397" t="str">
        <f t="shared" si="312"/>
        <v xml:space="preserve">["SUMMARY"] = { ["EN"] = "Mount 6 steeds from 2013"; }; </v>
      </c>
      <c r="BG397" t="str">
        <f t="shared" si="313"/>
        <v xml:space="preserve">["TITLE"] = { ["EN"] = "the Joyful Rider"; }; </v>
      </c>
      <c r="BH397" t="str">
        <f t="shared" si="314"/>
        <v/>
      </c>
      <c r="BI397" t="str">
        <f t="shared" si="315"/>
        <v/>
      </c>
      <c r="BJ397" t="str">
        <f t="shared" si="289"/>
        <v>};</v>
      </c>
    </row>
    <row r="398" spans="1:62" x14ac:dyDescent="0.25">
      <c r="A398">
        <v>1879363520</v>
      </c>
      <c r="B398">
        <v>360</v>
      </c>
      <c r="C398" t="s">
        <v>2616</v>
      </c>
      <c r="D398" t="s">
        <v>30</v>
      </c>
      <c r="G398" t="s">
        <v>2326</v>
      </c>
      <c r="J398" t="s">
        <v>3526</v>
      </c>
      <c r="M398" t="s">
        <v>2621</v>
      </c>
      <c r="Q398" s="4" t="s">
        <v>2623</v>
      </c>
      <c r="R398" t="s">
        <v>2622</v>
      </c>
      <c r="S398">
        <v>0</v>
      </c>
      <c r="X398" t="str">
        <f t="shared" si="316"/>
        <v>[397] = {["ID"] = 1879363520; }; -- 2013 Festival Steeds (small)</v>
      </c>
      <c r="Y398" s="1" t="str">
        <f t="shared" si="291"/>
        <v>[397] = {["ID"] = 1879363520; ["SAVE_INDEX"] = 360; ["TYPE"] =  7;                       ["SUBTYPE"] =   0; ["NA"] = 5;                       ["MOUNT"] = "small"; ["VXP"] =    0; ["LP"] =  0; ["REP"] =     0; ["FACTION"] =  1; ["TIER"] = 0;                                        ["NAME"] = { ["EN"] = "2013 Festival Steeds"; }; ["LORE"] = { ["EN"] = "You have completed your collection of 2013 festival steeds."; }; ["SUMMARY"] = { ["EN"] = "Mount 6 steeds from 2013"; }; ["TITLE"] = { ["EN"] = "the Joyful Rider"; }; };</v>
      </c>
      <c r="Z398">
        <f t="shared" si="290"/>
        <v>397</v>
      </c>
      <c r="AA398" t="str">
        <f t="shared" si="317"/>
        <v>[397] = {</v>
      </c>
      <c r="AB398" t="str">
        <f t="shared" si="318"/>
        <v xml:space="preserve">["ID"] = 1879363520; </v>
      </c>
      <c r="AC398" t="str">
        <f t="shared" si="319"/>
        <v xml:space="preserve">["ID"] = 1879363520; </v>
      </c>
      <c r="AD398" t="str">
        <f t="shared" si="320"/>
        <v/>
      </c>
      <c r="AE398" t="str">
        <f t="shared" si="321"/>
        <v xml:space="preserve"> (small)</v>
      </c>
      <c r="AF398" s="1" t="str">
        <f t="shared" si="292"/>
        <v xml:space="preserve">["SAVE_INDEX"] = 360; </v>
      </c>
      <c r="AG398">
        <f>VLOOKUP(D398,Type!A$2:B$16,2,FALSE)</f>
        <v>7</v>
      </c>
      <c r="AH398" t="str">
        <f t="shared" si="293"/>
        <v xml:space="preserve">["TYPE"] =  7; </v>
      </c>
      <c r="AI398" t="str">
        <f t="shared" si="294"/>
        <v xml:space="preserve">                      </v>
      </c>
      <c r="AJ398" t="str">
        <f>IF(AND(F398="Class",NOT(ISBLANK(E398))),VLOOKUP(E398,Class!A$1:B$12,2,FALSE),"")</f>
        <v/>
      </c>
      <c r="AK398" t="str">
        <f>IF(AND(F398="Vocation",NOT(ISBLANK(E398))),VLOOKUP(E398,Vocation!A$1:B$8,2,FALSE),"")</f>
        <v/>
      </c>
      <c r="AL398" t="str">
        <f>IF(AND(F398="Race",NOT(ISBLANK(E398))),VLOOKUP(E398,Race!A$1:B$9,2,),"")</f>
        <v/>
      </c>
      <c r="AM398" t="str">
        <f t="shared" si="295"/>
        <v xml:space="preserve">  0</v>
      </c>
      <c r="AN398" t="str">
        <f t="shared" si="296"/>
        <v xml:space="preserve">["SUBTYPE"] =   0; </v>
      </c>
      <c r="AO398">
        <f>IF(NOT(ISBLANK(G398)),VLOOKUP(G398,Type!D$2:E$6,2,FALSE),"")</f>
        <v>5</v>
      </c>
      <c r="AP398" t="str">
        <f t="shared" si="297"/>
        <v xml:space="preserve">["NA"] = 5; </v>
      </c>
      <c r="AQ398" t="str">
        <f t="shared" si="298"/>
        <v xml:space="preserve">                      </v>
      </c>
      <c r="AR398" t="str">
        <f t="shared" si="299"/>
        <v xml:space="preserve">["MOUNT"] = "small"; </v>
      </c>
      <c r="AS398" t="str">
        <f t="shared" si="300"/>
        <v>0</v>
      </c>
      <c r="AT398" t="str">
        <f t="shared" si="301"/>
        <v xml:space="preserve">["VXP"] =    0; </v>
      </c>
      <c r="AU398" t="str">
        <f t="shared" si="302"/>
        <v>0</v>
      </c>
      <c r="AV398" t="str">
        <f t="shared" si="303"/>
        <v xml:space="preserve">["LP"] =  0; </v>
      </c>
      <c r="AW398" t="str">
        <f t="shared" si="304"/>
        <v>0</v>
      </c>
      <c r="AX398" t="str">
        <f t="shared" si="305"/>
        <v xml:space="preserve">["REP"] =     0; </v>
      </c>
      <c r="AY398">
        <f>IF(LEN(P398)&gt;0,VLOOKUP(P398,Faction!A$2:B$77,2,FALSE),1)</f>
        <v>1</v>
      </c>
      <c r="AZ398" t="str">
        <f t="shared" si="306"/>
        <v xml:space="preserve">["FACTION"] =  1; </v>
      </c>
      <c r="BA398" t="str">
        <f t="shared" si="307"/>
        <v xml:space="preserve">["TIER"] = 0; </v>
      </c>
      <c r="BB398" t="str">
        <f t="shared" si="308"/>
        <v xml:space="preserve">                     </v>
      </c>
      <c r="BC398" t="str">
        <f t="shared" si="309"/>
        <v xml:space="preserve">                  </v>
      </c>
      <c r="BD398" t="str">
        <f t="shared" si="310"/>
        <v xml:space="preserve">["NAME"] = { ["EN"] = "2013 Festival Steeds"; }; </v>
      </c>
      <c r="BE398" t="str">
        <f t="shared" si="311"/>
        <v xml:space="preserve">["LORE"] = { ["EN"] = "You have completed your collection of 2013 festival steeds."; }; </v>
      </c>
      <c r="BF398" t="str">
        <f t="shared" si="312"/>
        <v xml:space="preserve">["SUMMARY"] = { ["EN"] = "Mount 6 steeds from 2013"; }; </v>
      </c>
      <c r="BG398" t="str">
        <f t="shared" si="313"/>
        <v xml:space="preserve">["TITLE"] = { ["EN"] = "the Joyful Rider"; }; </v>
      </c>
      <c r="BH398" t="str">
        <f t="shared" si="314"/>
        <v/>
      </c>
      <c r="BI398" t="str">
        <f t="shared" si="315"/>
        <v/>
      </c>
      <c r="BJ398" t="str">
        <f t="shared" si="289"/>
        <v>};</v>
      </c>
    </row>
    <row r="399" spans="1:62" x14ac:dyDescent="0.25">
      <c r="A399">
        <v>1879361993</v>
      </c>
      <c r="B399">
        <v>246</v>
      </c>
      <c r="C399" t="s">
        <v>2617</v>
      </c>
      <c r="D399" t="s">
        <v>30</v>
      </c>
      <c r="G399" t="s">
        <v>2326</v>
      </c>
      <c r="J399" t="s">
        <v>3525</v>
      </c>
      <c r="M399" t="s">
        <v>2624</v>
      </c>
      <c r="Q399" s="4" t="s">
        <v>2629</v>
      </c>
      <c r="R399" t="s">
        <v>2625</v>
      </c>
      <c r="S399">
        <v>0</v>
      </c>
      <c r="X399" t="str">
        <f t="shared" si="316"/>
        <v>[398] = {["ID"] = 1879361993; }; -- 2014 Festival Steeds (large)</v>
      </c>
      <c r="Y399" s="1" t="str">
        <f t="shared" si="291"/>
        <v>[398] = {["ID"] = 1879361993; ["SAVE_INDEX"] = 246; ["TYPE"] =  7;                       ["SUBTYPE"] =   0; ["NA"] = 5;                       ["MOUNT"] = "large"; ["VXP"] =    0; ["LP"] =  0; ["REP"] =     0; ["FACTION"] =  1; ["TIER"] = 0;                                        ["NAME"] = { ["EN"] = "2014 Festival Steeds"; }; ["LORE"] = { ["EN"] = "You have completed your collection of 2014 festival steeds."; }; ["SUMMARY"] = { ["EN"] = "Mount 6 steeds from 2014"; }; ["TITLE"] = { ["EN"] = "the Revelling Rider"; }; };</v>
      </c>
      <c r="Z399">
        <f t="shared" si="290"/>
        <v>398</v>
      </c>
      <c r="AA399" t="str">
        <f t="shared" si="317"/>
        <v>[398] = {</v>
      </c>
      <c r="AB399" t="str">
        <f t="shared" si="318"/>
        <v xml:space="preserve">["ID"] = 1879361993; </v>
      </c>
      <c r="AC399" t="str">
        <f t="shared" si="319"/>
        <v xml:space="preserve">["ID"] = 1879361993; </v>
      </c>
      <c r="AD399" t="str">
        <f t="shared" si="320"/>
        <v/>
      </c>
      <c r="AE399" t="str">
        <f t="shared" si="321"/>
        <v xml:space="preserve"> (large)</v>
      </c>
      <c r="AF399" s="1" t="str">
        <f t="shared" si="292"/>
        <v xml:space="preserve">["SAVE_INDEX"] = 246; </v>
      </c>
      <c r="AG399">
        <f>VLOOKUP(D399,Type!A$2:B$16,2,FALSE)</f>
        <v>7</v>
      </c>
      <c r="AH399" t="str">
        <f t="shared" si="293"/>
        <v xml:space="preserve">["TYPE"] =  7; </v>
      </c>
      <c r="AI399" t="str">
        <f t="shared" si="294"/>
        <v xml:space="preserve">                      </v>
      </c>
      <c r="AJ399" t="str">
        <f>IF(AND(F399="Class",NOT(ISBLANK(E399))),VLOOKUP(E399,Class!A$1:B$12,2,FALSE),"")</f>
        <v/>
      </c>
      <c r="AK399" t="str">
        <f>IF(AND(F399="Vocation",NOT(ISBLANK(E399))),VLOOKUP(E399,Vocation!A$1:B$8,2,FALSE),"")</f>
        <v/>
      </c>
      <c r="AL399" t="str">
        <f>IF(AND(F399="Race",NOT(ISBLANK(E399))),VLOOKUP(E399,Race!A$1:B$9,2,),"")</f>
        <v/>
      </c>
      <c r="AM399" t="str">
        <f t="shared" si="295"/>
        <v xml:space="preserve">  0</v>
      </c>
      <c r="AN399" t="str">
        <f t="shared" si="296"/>
        <v xml:space="preserve">["SUBTYPE"] =   0; </v>
      </c>
      <c r="AO399">
        <f>IF(NOT(ISBLANK(G399)),VLOOKUP(G399,Type!D$2:E$6,2,FALSE),"")</f>
        <v>5</v>
      </c>
      <c r="AP399" t="str">
        <f t="shared" si="297"/>
        <v xml:space="preserve">["NA"] = 5; </v>
      </c>
      <c r="AQ399" t="str">
        <f t="shared" si="298"/>
        <v xml:space="preserve">                      </v>
      </c>
      <c r="AR399" t="str">
        <f t="shared" si="299"/>
        <v xml:space="preserve">["MOUNT"] = "large"; </v>
      </c>
      <c r="AS399" t="str">
        <f t="shared" si="300"/>
        <v>0</v>
      </c>
      <c r="AT399" t="str">
        <f t="shared" si="301"/>
        <v xml:space="preserve">["VXP"] =    0; </v>
      </c>
      <c r="AU399" t="str">
        <f t="shared" si="302"/>
        <v>0</v>
      </c>
      <c r="AV399" t="str">
        <f t="shared" si="303"/>
        <v xml:space="preserve">["LP"] =  0; </v>
      </c>
      <c r="AW399" t="str">
        <f t="shared" si="304"/>
        <v>0</v>
      </c>
      <c r="AX399" t="str">
        <f t="shared" si="305"/>
        <v xml:space="preserve">["REP"] =     0; </v>
      </c>
      <c r="AY399">
        <f>IF(LEN(P399)&gt;0,VLOOKUP(P399,Faction!A$2:B$77,2,FALSE),1)</f>
        <v>1</v>
      </c>
      <c r="AZ399" t="str">
        <f t="shared" si="306"/>
        <v xml:space="preserve">["FACTION"] =  1; </v>
      </c>
      <c r="BA399" t="str">
        <f t="shared" si="307"/>
        <v xml:space="preserve">["TIER"] = 0; </v>
      </c>
      <c r="BB399" t="str">
        <f t="shared" si="308"/>
        <v xml:space="preserve">                     </v>
      </c>
      <c r="BC399" t="str">
        <f t="shared" si="309"/>
        <v xml:space="preserve">                  </v>
      </c>
      <c r="BD399" t="str">
        <f t="shared" si="310"/>
        <v xml:space="preserve">["NAME"] = { ["EN"] = "2014 Festival Steeds"; }; </v>
      </c>
      <c r="BE399" t="str">
        <f t="shared" si="311"/>
        <v xml:space="preserve">["LORE"] = { ["EN"] = "You have completed your collection of 2014 festival steeds."; }; </v>
      </c>
      <c r="BF399" t="str">
        <f t="shared" si="312"/>
        <v xml:space="preserve">["SUMMARY"] = { ["EN"] = "Mount 6 steeds from 2014"; }; </v>
      </c>
      <c r="BG399" t="str">
        <f t="shared" si="313"/>
        <v xml:space="preserve">["TITLE"] = { ["EN"] = "the Revelling Rider"; }; </v>
      </c>
      <c r="BH399" t="str">
        <f t="shared" si="314"/>
        <v/>
      </c>
      <c r="BI399" t="str">
        <f t="shared" si="315"/>
        <v/>
      </c>
      <c r="BJ399" t="str">
        <f t="shared" si="289"/>
        <v>};</v>
      </c>
    </row>
    <row r="400" spans="1:62" x14ac:dyDescent="0.25">
      <c r="A400">
        <v>1879363518</v>
      </c>
      <c r="B400">
        <v>361</v>
      </c>
      <c r="C400" t="s">
        <v>2617</v>
      </c>
      <c r="D400" t="s">
        <v>30</v>
      </c>
      <c r="G400" t="s">
        <v>2326</v>
      </c>
      <c r="J400" t="s">
        <v>3526</v>
      </c>
      <c r="M400" t="s">
        <v>2624</v>
      </c>
      <c r="Q400" s="4" t="s">
        <v>2629</v>
      </c>
      <c r="R400" t="s">
        <v>2625</v>
      </c>
      <c r="S400">
        <v>0</v>
      </c>
      <c r="X400" t="str">
        <f t="shared" si="316"/>
        <v>[399] = {["ID"] = 1879363518; }; -- 2014 Festival Steeds (small)</v>
      </c>
      <c r="Y400" s="1" t="str">
        <f t="shared" si="291"/>
        <v>[399] = {["ID"] = 1879363518; ["SAVE_INDEX"] = 361; ["TYPE"] =  7;                       ["SUBTYPE"] =   0; ["NA"] = 5;                       ["MOUNT"] = "small"; ["VXP"] =    0; ["LP"] =  0; ["REP"] =     0; ["FACTION"] =  1; ["TIER"] = 0;                                        ["NAME"] = { ["EN"] = "2014 Festival Steeds"; }; ["LORE"] = { ["EN"] = "You have completed your collection of 2014 festival steeds."; }; ["SUMMARY"] = { ["EN"] = "Mount 6 steeds from 2014"; }; ["TITLE"] = { ["EN"] = "the Revelling Rider"; }; };</v>
      </c>
      <c r="Z400">
        <f t="shared" si="290"/>
        <v>399</v>
      </c>
      <c r="AA400" t="str">
        <f t="shared" si="317"/>
        <v>[399] = {</v>
      </c>
      <c r="AB400" t="str">
        <f t="shared" si="318"/>
        <v xml:space="preserve">["ID"] = 1879363518; </v>
      </c>
      <c r="AC400" t="str">
        <f t="shared" si="319"/>
        <v xml:space="preserve">["ID"] = 1879363518; </v>
      </c>
      <c r="AD400" t="str">
        <f t="shared" si="320"/>
        <v/>
      </c>
      <c r="AE400" t="str">
        <f t="shared" si="321"/>
        <v xml:space="preserve"> (small)</v>
      </c>
      <c r="AF400" s="1" t="str">
        <f t="shared" si="292"/>
        <v xml:space="preserve">["SAVE_INDEX"] = 361; </v>
      </c>
      <c r="AG400">
        <f>VLOOKUP(D400,Type!A$2:B$16,2,FALSE)</f>
        <v>7</v>
      </c>
      <c r="AH400" t="str">
        <f t="shared" si="293"/>
        <v xml:space="preserve">["TYPE"] =  7; </v>
      </c>
      <c r="AI400" t="str">
        <f t="shared" si="294"/>
        <v xml:space="preserve">                      </v>
      </c>
      <c r="AJ400" t="str">
        <f>IF(AND(F400="Class",NOT(ISBLANK(E400))),VLOOKUP(E400,Class!A$1:B$12,2,FALSE),"")</f>
        <v/>
      </c>
      <c r="AK400" t="str">
        <f>IF(AND(F400="Vocation",NOT(ISBLANK(E400))),VLOOKUP(E400,Vocation!A$1:B$8,2,FALSE),"")</f>
        <v/>
      </c>
      <c r="AL400" t="str">
        <f>IF(AND(F400="Race",NOT(ISBLANK(E400))),VLOOKUP(E400,Race!A$1:B$9,2,),"")</f>
        <v/>
      </c>
      <c r="AM400" t="str">
        <f t="shared" si="295"/>
        <v xml:space="preserve">  0</v>
      </c>
      <c r="AN400" t="str">
        <f t="shared" si="296"/>
        <v xml:space="preserve">["SUBTYPE"] =   0; </v>
      </c>
      <c r="AO400">
        <f>IF(NOT(ISBLANK(G400)),VLOOKUP(G400,Type!D$2:E$6,2,FALSE),"")</f>
        <v>5</v>
      </c>
      <c r="AP400" t="str">
        <f t="shared" si="297"/>
        <v xml:space="preserve">["NA"] = 5; </v>
      </c>
      <c r="AQ400" t="str">
        <f t="shared" si="298"/>
        <v xml:space="preserve">                      </v>
      </c>
      <c r="AR400" t="str">
        <f t="shared" si="299"/>
        <v xml:space="preserve">["MOUNT"] = "small"; </v>
      </c>
      <c r="AS400" t="str">
        <f t="shared" si="300"/>
        <v>0</v>
      </c>
      <c r="AT400" t="str">
        <f t="shared" si="301"/>
        <v xml:space="preserve">["VXP"] =    0; </v>
      </c>
      <c r="AU400" t="str">
        <f t="shared" si="302"/>
        <v>0</v>
      </c>
      <c r="AV400" t="str">
        <f t="shared" si="303"/>
        <v xml:space="preserve">["LP"] =  0; </v>
      </c>
      <c r="AW400" t="str">
        <f t="shared" si="304"/>
        <v>0</v>
      </c>
      <c r="AX400" t="str">
        <f t="shared" si="305"/>
        <v xml:space="preserve">["REP"] =     0; </v>
      </c>
      <c r="AY400">
        <f>IF(LEN(P400)&gt;0,VLOOKUP(P400,Faction!A$2:B$77,2,FALSE),1)</f>
        <v>1</v>
      </c>
      <c r="AZ400" t="str">
        <f t="shared" si="306"/>
        <v xml:space="preserve">["FACTION"] =  1; </v>
      </c>
      <c r="BA400" t="str">
        <f t="shared" si="307"/>
        <v xml:space="preserve">["TIER"] = 0; </v>
      </c>
      <c r="BB400" t="str">
        <f t="shared" si="308"/>
        <v xml:space="preserve">                     </v>
      </c>
      <c r="BC400" t="str">
        <f t="shared" si="309"/>
        <v xml:space="preserve">                  </v>
      </c>
      <c r="BD400" t="str">
        <f t="shared" si="310"/>
        <v xml:space="preserve">["NAME"] = { ["EN"] = "2014 Festival Steeds"; }; </v>
      </c>
      <c r="BE400" t="str">
        <f t="shared" si="311"/>
        <v xml:space="preserve">["LORE"] = { ["EN"] = "You have completed your collection of 2014 festival steeds."; }; </v>
      </c>
      <c r="BF400" t="str">
        <f t="shared" si="312"/>
        <v xml:space="preserve">["SUMMARY"] = { ["EN"] = "Mount 6 steeds from 2014"; }; </v>
      </c>
      <c r="BG400" t="str">
        <f t="shared" si="313"/>
        <v xml:space="preserve">["TITLE"] = { ["EN"] = "the Revelling Rider"; }; </v>
      </c>
      <c r="BH400" t="str">
        <f t="shared" si="314"/>
        <v/>
      </c>
      <c r="BI400" t="str">
        <f t="shared" si="315"/>
        <v/>
      </c>
      <c r="BJ400" t="str">
        <f t="shared" si="289"/>
        <v>};</v>
      </c>
    </row>
    <row r="401" spans="1:62" x14ac:dyDescent="0.25">
      <c r="A401">
        <v>1879361997</v>
      </c>
      <c r="B401">
        <v>247</v>
      </c>
      <c r="C401" t="s">
        <v>2618</v>
      </c>
      <c r="D401" t="s">
        <v>30</v>
      </c>
      <c r="G401" t="s">
        <v>2326</v>
      </c>
      <c r="J401" t="s">
        <v>3525</v>
      </c>
      <c r="M401" t="s">
        <v>2627</v>
      </c>
      <c r="Q401" s="4" t="s">
        <v>2630</v>
      </c>
      <c r="R401" t="s">
        <v>2626</v>
      </c>
      <c r="S401">
        <v>0</v>
      </c>
      <c r="X401" t="str">
        <f t="shared" si="316"/>
        <v>[400] = {["ID"] = 1879361997; }; -- 2015 Festival Steeds (large)</v>
      </c>
      <c r="Y401" s="1" t="str">
        <f t="shared" si="291"/>
        <v>[400] = {["ID"] = 1879361997; ["SAVE_INDEX"] = 247; ["TYPE"] =  7;                       ["SUBTYPE"] =   0; ["NA"] = 5;                       ["MOUNT"] = "large"; ["VXP"] =    0; ["LP"] =  0; ["REP"] =     0; ["FACTION"] =  1; ["TIER"] = 0;                                        ["NAME"] = { ["EN"] = "2015 Festival Steeds"; }; ["LORE"] = { ["EN"] = "You have completed your collection of 2015 festival steeds."; }; ["SUMMARY"] = { ["EN"] = "Mount 6 steeds from 2015"; }; ["TITLE"] = { ["EN"] = "the Rollicking Rider"; }; };</v>
      </c>
      <c r="Z401">
        <f t="shared" si="290"/>
        <v>400</v>
      </c>
      <c r="AA401" t="str">
        <f t="shared" si="317"/>
        <v>[400] = {</v>
      </c>
      <c r="AB401" t="str">
        <f t="shared" si="318"/>
        <v xml:space="preserve">["ID"] = 1879361997; </v>
      </c>
      <c r="AC401" t="str">
        <f t="shared" si="319"/>
        <v xml:space="preserve">["ID"] = 1879361997; </v>
      </c>
      <c r="AD401" t="str">
        <f t="shared" si="320"/>
        <v/>
      </c>
      <c r="AE401" t="str">
        <f t="shared" si="321"/>
        <v xml:space="preserve"> (large)</v>
      </c>
      <c r="AF401" s="1" t="str">
        <f t="shared" si="292"/>
        <v xml:space="preserve">["SAVE_INDEX"] = 247; </v>
      </c>
      <c r="AG401">
        <f>VLOOKUP(D401,Type!A$2:B$16,2,FALSE)</f>
        <v>7</v>
      </c>
      <c r="AH401" t="str">
        <f t="shared" si="293"/>
        <v xml:space="preserve">["TYPE"] =  7; </v>
      </c>
      <c r="AI401" t="str">
        <f t="shared" si="294"/>
        <v xml:space="preserve">                      </v>
      </c>
      <c r="AJ401" t="str">
        <f>IF(AND(F401="Class",NOT(ISBLANK(E401))),VLOOKUP(E401,Class!A$1:B$12,2,FALSE),"")</f>
        <v/>
      </c>
      <c r="AK401" t="str">
        <f>IF(AND(F401="Vocation",NOT(ISBLANK(E401))),VLOOKUP(E401,Vocation!A$1:B$8,2,FALSE),"")</f>
        <v/>
      </c>
      <c r="AL401" t="str">
        <f>IF(AND(F401="Race",NOT(ISBLANK(E401))),VLOOKUP(E401,Race!A$1:B$9,2,),"")</f>
        <v/>
      </c>
      <c r="AM401" t="str">
        <f t="shared" si="295"/>
        <v xml:space="preserve">  0</v>
      </c>
      <c r="AN401" t="str">
        <f t="shared" si="296"/>
        <v xml:space="preserve">["SUBTYPE"] =   0; </v>
      </c>
      <c r="AO401">
        <f>IF(NOT(ISBLANK(G401)),VLOOKUP(G401,Type!D$2:E$6,2,FALSE),"")</f>
        <v>5</v>
      </c>
      <c r="AP401" t="str">
        <f t="shared" si="297"/>
        <v xml:space="preserve">["NA"] = 5; </v>
      </c>
      <c r="AQ401" t="str">
        <f t="shared" si="298"/>
        <v xml:space="preserve">                      </v>
      </c>
      <c r="AR401" t="str">
        <f t="shared" si="299"/>
        <v xml:space="preserve">["MOUNT"] = "large"; </v>
      </c>
      <c r="AS401" t="str">
        <f t="shared" si="300"/>
        <v>0</v>
      </c>
      <c r="AT401" t="str">
        <f t="shared" si="301"/>
        <v xml:space="preserve">["VXP"] =    0; </v>
      </c>
      <c r="AU401" t="str">
        <f t="shared" si="302"/>
        <v>0</v>
      </c>
      <c r="AV401" t="str">
        <f t="shared" si="303"/>
        <v xml:space="preserve">["LP"] =  0; </v>
      </c>
      <c r="AW401" t="str">
        <f t="shared" si="304"/>
        <v>0</v>
      </c>
      <c r="AX401" t="str">
        <f t="shared" si="305"/>
        <v xml:space="preserve">["REP"] =     0; </v>
      </c>
      <c r="AY401">
        <f>IF(LEN(P401)&gt;0,VLOOKUP(P401,Faction!A$2:B$77,2,FALSE),1)</f>
        <v>1</v>
      </c>
      <c r="AZ401" t="str">
        <f t="shared" si="306"/>
        <v xml:space="preserve">["FACTION"] =  1; </v>
      </c>
      <c r="BA401" t="str">
        <f t="shared" si="307"/>
        <v xml:space="preserve">["TIER"] = 0; </v>
      </c>
      <c r="BB401" t="str">
        <f t="shared" si="308"/>
        <v xml:space="preserve">                     </v>
      </c>
      <c r="BC401" t="str">
        <f t="shared" si="309"/>
        <v xml:space="preserve">                  </v>
      </c>
      <c r="BD401" t="str">
        <f t="shared" si="310"/>
        <v xml:space="preserve">["NAME"] = { ["EN"] = "2015 Festival Steeds"; }; </v>
      </c>
      <c r="BE401" t="str">
        <f t="shared" si="311"/>
        <v xml:space="preserve">["LORE"] = { ["EN"] = "You have completed your collection of 2015 festival steeds."; }; </v>
      </c>
      <c r="BF401" t="str">
        <f t="shared" si="312"/>
        <v xml:space="preserve">["SUMMARY"] = { ["EN"] = "Mount 6 steeds from 2015"; }; </v>
      </c>
      <c r="BG401" t="str">
        <f t="shared" si="313"/>
        <v xml:space="preserve">["TITLE"] = { ["EN"] = "the Rollicking Rider"; }; </v>
      </c>
      <c r="BH401" t="str">
        <f t="shared" si="314"/>
        <v/>
      </c>
      <c r="BI401" t="str">
        <f t="shared" si="315"/>
        <v/>
      </c>
      <c r="BJ401" t="str">
        <f t="shared" si="289"/>
        <v>};</v>
      </c>
    </row>
    <row r="402" spans="1:62" x14ac:dyDescent="0.25">
      <c r="A402">
        <v>1879363513</v>
      </c>
      <c r="B402">
        <v>362</v>
      </c>
      <c r="C402" t="s">
        <v>2618</v>
      </c>
      <c r="D402" t="s">
        <v>30</v>
      </c>
      <c r="G402" t="s">
        <v>2326</v>
      </c>
      <c r="J402" t="s">
        <v>3526</v>
      </c>
      <c r="M402" t="s">
        <v>2627</v>
      </c>
      <c r="Q402" s="4" t="s">
        <v>2630</v>
      </c>
      <c r="R402" t="s">
        <v>2626</v>
      </c>
      <c r="S402">
        <v>0</v>
      </c>
      <c r="X402" t="str">
        <f t="shared" si="316"/>
        <v>[401] = {["ID"] = 1879363513; }; -- 2015 Festival Steeds (small)</v>
      </c>
      <c r="Y402" s="1" t="str">
        <f t="shared" si="291"/>
        <v>[401] = {["ID"] = 1879363513; ["SAVE_INDEX"] = 362; ["TYPE"] =  7;                       ["SUBTYPE"] =   0; ["NA"] = 5;                       ["MOUNT"] = "small"; ["VXP"] =    0; ["LP"] =  0; ["REP"] =     0; ["FACTION"] =  1; ["TIER"] = 0;                                        ["NAME"] = { ["EN"] = "2015 Festival Steeds"; }; ["LORE"] = { ["EN"] = "You have completed your collection of 2015 festival steeds."; }; ["SUMMARY"] = { ["EN"] = "Mount 6 steeds from 2015"; }; ["TITLE"] = { ["EN"] = "the Rollicking Rider"; }; };</v>
      </c>
      <c r="Z402">
        <f t="shared" si="290"/>
        <v>401</v>
      </c>
      <c r="AA402" t="str">
        <f t="shared" si="317"/>
        <v>[401] = {</v>
      </c>
      <c r="AB402" t="str">
        <f t="shared" si="318"/>
        <v xml:space="preserve">["ID"] = 1879363513; </v>
      </c>
      <c r="AC402" t="str">
        <f t="shared" si="319"/>
        <v xml:space="preserve">["ID"] = 1879363513; </v>
      </c>
      <c r="AD402" t="str">
        <f t="shared" si="320"/>
        <v/>
      </c>
      <c r="AE402" t="str">
        <f t="shared" si="321"/>
        <v xml:space="preserve"> (small)</v>
      </c>
      <c r="AF402" s="1" t="str">
        <f t="shared" si="292"/>
        <v xml:space="preserve">["SAVE_INDEX"] = 362; </v>
      </c>
      <c r="AG402">
        <f>VLOOKUP(D402,Type!A$2:B$16,2,FALSE)</f>
        <v>7</v>
      </c>
      <c r="AH402" t="str">
        <f t="shared" si="293"/>
        <v xml:space="preserve">["TYPE"] =  7; </v>
      </c>
      <c r="AI402" t="str">
        <f t="shared" si="294"/>
        <v xml:space="preserve">                      </v>
      </c>
      <c r="AJ402" t="str">
        <f>IF(AND(F402="Class",NOT(ISBLANK(E402))),VLOOKUP(E402,Class!A$1:B$12,2,FALSE),"")</f>
        <v/>
      </c>
      <c r="AK402" t="str">
        <f>IF(AND(F402="Vocation",NOT(ISBLANK(E402))),VLOOKUP(E402,Vocation!A$1:B$8,2,FALSE),"")</f>
        <v/>
      </c>
      <c r="AL402" t="str">
        <f>IF(AND(F402="Race",NOT(ISBLANK(E402))),VLOOKUP(E402,Race!A$1:B$9,2,),"")</f>
        <v/>
      </c>
      <c r="AM402" t="str">
        <f t="shared" si="295"/>
        <v xml:space="preserve">  0</v>
      </c>
      <c r="AN402" t="str">
        <f t="shared" si="296"/>
        <v xml:space="preserve">["SUBTYPE"] =   0; </v>
      </c>
      <c r="AO402">
        <f>IF(NOT(ISBLANK(G402)),VLOOKUP(G402,Type!D$2:E$6,2,FALSE),"")</f>
        <v>5</v>
      </c>
      <c r="AP402" t="str">
        <f t="shared" si="297"/>
        <v xml:space="preserve">["NA"] = 5; </v>
      </c>
      <c r="AQ402" t="str">
        <f t="shared" si="298"/>
        <v xml:space="preserve">                      </v>
      </c>
      <c r="AR402" t="str">
        <f t="shared" si="299"/>
        <v xml:space="preserve">["MOUNT"] = "small"; </v>
      </c>
      <c r="AS402" t="str">
        <f t="shared" si="300"/>
        <v>0</v>
      </c>
      <c r="AT402" t="str">
        <f t="shared" si="301"/>
        <v xml:space="preserve">["VXP"] =    0; </v>
      </c>
      <c r="AU402" t="str">
        <f t="shared" si="302"/>
        <v>0</v>
      </c>
      <c r="AV402" t="str">
        <f t="shared" si="303"/>
        <v xml:space="preserve">["LP"] =  0; </v>
      </c>
      <c r="AW402" t="str">
        <f t="shared" si="304"/>
        <v>0</v>
      </c>
      <c r="AX402" t="str">
        <f t="shared" si="305"/>
        <v xml:space="preserve">["REP"] =     0; </v>
      </c>
      <c r="AY402">
        <f>IF(LEN(P402)&gt;0,VLOOKUP(P402,Faction!A$2:B$77,2,FALSE),1)</f>
        <v>1</v>
      </c>
      <c r="AZ402" t="str">
        <f t="shared" si="306"/>
        <v xml:space="preserve">["FACTION"] =  1; </v>
      </c>
      <c r="BA402" t="str">
        <f t="shared" si="307"/>
        <v xml:space="preserve">["TIER"] = 0; </v>
      </c>
      <c r="BB402" t="str">
        <f t="shared" si="308"/>
        <v xml:space="preserve">                     </v>
      </c>
      <c r="BC402" t="str">
        <f t="shared" si="309"/>
        <v xml:space="preserve">                  </v>
      </c>
      <c r="BD402" t="str">
        <f t="shared" si="310"/>
        <v xml:space="preserve">["NAME"] = { ["EN"] = "2015 Festival Steeds"; }; </v>
      </c>
      <c r="BE402" t="str">
        <f t="shared" si="311"/>
        <v xml:space="preserve">["LORE"] = { ["EN"] = "You have completed your collection of 2015 festival steeds."; }; </v>
      </c>
      <c r="BF402" t="str">
        <f t="shared" si="312"/>
        <v xml:space="preserve">["SUMMARY"] = { ["EN"] = "Mount 6 steeds from 2015"; }; </v>
      </c>
      <c r="BG402" t="str">
        <f t="shared" si="313"/>
        <v xml:space="preserve">["TITLE"] = { ["EN"] = "the Rollicking Rider"; }; </v>
      </c>
      <c r="BH402" t="str">
        <f t="shared" si="314"/>
        <v/>
      </c>
      <c r="BI402" t="str">
        <f t="shared" si="315"/>
        <v/>
      </c>
      <c r="BJ402" t="str">
        <f t="shared" ref="BJ402:BJ421" si="322">CONCATENATE("};")</f>
        <v>};</v>
      </c>
    </row>
    <row r="403" spans="1:62" x14ac:dyDescent="0.25">
      <c r="A403">
        <v>1879362010</v>
      </c>
      <c r="B403">
        <v>248</v>
      </c>
      <c r="C403" t="s">
        <v>2619</v>
      </c>
      <c r="D403" t="s">
        <v>30</v>
      </c>
      <c r="G403" t="s">
        <v>2326</v>
      </c>
      <c r="J403" t="s">
        <v>3525</v>
      </c>
      <c r="M403" t="s">
        <v>2635</v>
      </c>
      <c r="Q403" s="4" t="s">
        <v>2631</v>
      </c>
      <c r="R403" t="s">
        <v>2628</v>
      </c>
      <c r="S403">
        <v>0</v>
      </c>
      <c r="X403" t="str">
        <f t="shared" si="316"/>
        <v>[402] = {["ID"] = 1879362010; }; -- 2016 Festival Steeds (large)</v>
      </c>
      <c r="Y403" s="1" t="str">
        <f t="shared" si="291"/>
        <v>[402] = {["ID"] = 1879362010; ["SAVE_INDEX"] = 248; ["TYPE"] =  7;                       ["SUBTYPE"] =   0; ["NA"] = 5;                       ["MOUNT"] = "large"; ["VXP"] =    0; ["LP"] =  0; ["REP"] =     0; ["FACTION"] =  1; ["TIER"] = 0;                                        ["NAME"] = { ["EN"] = "2016 Festival Steeds"; }; ["LORE"] = { ["EN"] = "You have completed your collection of 2016 festival steeds."; }; ["SUMMARY"] = { ["EN"] = "Mount 6 steeds from 2016"; }; ["TITLE"] = { ["EN"] = "the Delightful Rider"; }; };</v>
      </c>
      <c r="Z403">
        <f t="shared" ref="Z403:Z421" si="323">ROW()-1</f>
        <v>402</v>
      </c>
      <c r="AA403" t="str">
        <f t="shared" si="317"/>
        <v>[402] = {</v>
      </c>
      <c r="AB403" t="str">
        <f t="shared" si="318"/>
        <v xml:space="preserve">["ID"] = 1879362010; </v>
      </c>
      <c r="AC403" t="str">
        <f t="shared" si="319"/>
        <v xml:space="preserve">["ID"] = 1879362010; </v>
      </c>
      <c r="AD403" t="str">
        <f t="shared" si="320"/>
        <v/>
      </c>
      <c r="AE403" t="str">
        <f t="shared" si="321"/>
        <v xml:space="preserve"> (large)</v>
      </c>
      <c r="AF403" s="1" t="str">
        <f t="shared" si="292"/>
        <v xml:space="preserve">["SAVE_INDEX"] = 248; </v>
      </c>
      <c r="AG403">
        <f>VLOOKUP(D403,Type!A$2:B$16,2,FALSE)</f>
        <v>7</v>
      </c>
      <c r="AH403" t="str">
        <f t="shared" si="293"/>
        <v xml:space="preserve">["TYPE"] =  7; </v>
      </c>
      <c r="AI403" t="str">
        <f t="shared" si="294"/>
        <v xml:space="preserve">                      </v>
      </c>
      <c r="AJ403" t="str">
        <f>IF(AND(F403="Class",NOT(ISBLANK(E403))),VLOOKUP(E403,Class!A$1:B$12,2,FALSE),"")</f>
        <v/>
      </c>
      <c r="AK403" t="str">
        <f>IF(AND(F403="Vocation",NOT(ISBLANK(E403))),VLOOKUP(E403,Vocation!A$1:B$8,2,FALSE),"")</f>
        <v/>
      </c>
      <c r="AL403" t="str">
        <f>IF(AND(F403="Race",NOT(ISBLANK(E403))),VLOOKUP(E403,Race!A$1:B$9,2,),"")</f>
        <v/>
      </c>
      <c r="AM403" t="str">
        <f t="shared" si="295"/>
        <v xml:space="preserve">  0</v>
      </c>
      <c r="AN403" t="str">
        <f t="shared" si="296"/>
        <v xml:space="preserve">["SUBTYPE"] =   0; </v>
      </c>
      <c r="AO403">
        <f>IF(NOT(ISBLANK(G403)),VLOOKUP(G403,Type!D$2:E$6,2,FALSE),"")</f>
        <v>5</v>
      </c>
      <c r="AP403" t="str">
        <f t="shared" si="297"/>
        <v xml:space="preserve">["NA"] = 5; </v>
      </c>
      <c r="AQ403" t="str">
        <f t="shared" si="298"/>
        <v xml:space="preserve">                      </v>
      </c>
      <c r="AR403" t="str">
        <f t="shared" si="299"/>
        <v xml:space="preserve">["MOUNT"] = "large"; </v>
      </c>
      <c r="AS403" t="str">
        <f t="shared" si="300"/>
        <v>0</v>
      </c>
      <c r="AT403" t="str">
        <f t="shared" si="301"/>
        <v xml:space="preserve">["VXP"] =    0; </v>
      </c>
      <c r="AU403" t="str">
        <f t="shared" si="302"/>
        <v>0</v>
      </c>
      <c r="AV403" t="str">
        <f t="shared" si="303"/>
        <v xml:space="preserve">["LP"] =  0; </v>
      </c>
      <c r="AW403" t="str">
        <f t="shared" si="304"/>
        <v>0</v>
      </c>
      <c r="AX403" t="str">
        <f t="shared" si="305"/>
        <v xml:space="preserve">["REP"] =     0; </v>
      </c>
      <c r="AY403">
        <f>IF(LEN(P403)&gt;0,VLOOKUP(P403,Faction!A$2:B$77,2,FALSE),1)</f>
        <v>1</v>
      </c>
      <c r="AZ403" t="str">
        <f t="shared" si="306"/>
        <v xml:space="preserve">["FACTION"] =  1; </v>
      </c>
      <c r="BA403" t="str">
        <f t="shared" si="307"/>
        <v xml:space="preserve">["TIER"] = 0; </v>
      </c>
      <c r="BB403" t="str">
        <f t="shared" si="308"/>
        <v xml:space="preserve">                     </v>
      </c>
      <c r="BC403" t="str">
        <f t="shared" si="309"/>
        <v xml:space="preserve">                  </v>
      </c>
      <c r="BD403" t="str">
        <f t="shared" si="310"/>
        <v xml:space="preserve">["NAME"] = { ["EN"] = "2016 Festival Steeds"; }; </v>
      </c>
      <c r="BE403" t="str">
        <f t="shared" si="311"/>
        <v xml:space="preserve">["LORE"] = { ["EN"] = "You have completed your collection of 2016 festival steeds."; }; </v>
      </c>
      <c r="BF403" t="str">
        <f t="shared" si="312"/>
        <v xml:space="preserve">["SUMMARY"] = { ["EN"] = "Mount 6 steeds from 2016"; }; </v>
      </c>
      <c r="BG403" t="str">
        <f t="shared" si="313"/>
        <v xml:space="preserve">["TITLE"] = { ["EN"] = "the Delightful Rider"; }; </v>
      </c>
      <c r="BH403" t="str">
        <f t="shared" si="314"/>
        <v/>
      </c>
      <c r="BI403" t="str">
        <f t="shared" si="315"/>
        <v/>
      </c>
      <c r="BJ403" t="str">
        <f t="shared" si="322"/>
        <v>};</v>
      </c>
    </row>
    <row r="404" spans="1:62" x14ac:dyDescent="0.25">
      <c r="A404">
        <v>1879363507</v>
      </c>
      <c r="B404">
        <v>363</v>
      </c>
      <c r="C404" t="s">
        <v>2619</v>
      </c>
      <c r="D404" t="s">
        <v>30</v>
      </c>
      <c r="G404" t="s">
        <v>2326</v>
      </c>
      <c r="J404" t="s">
        <v>3526</v>
      </c>
      <c r="M404" t="s">
        <v>2635</v>
      </c>
      <c r="Q404" s="4" t="s">
        <v>2631</v>
      </c>
      <c r="R404" t="s">
        <v>2628</v>
      </c>
      <c r="S404">
        <v>0</v>
      </c>
      <c r="X404" t="str">
        <f t="shared" si="316"/>
        <v>[403] = {["ID"] = 1879363507; }; -- 2016 Festival Steeds (small)</v>
      </c>
      <c r="Y404" s="1" t="str">
        <f t="shared" si="291"/>
        <v>[403] = {["ID"] = 1879363507; ["SAVE_INDEX"] = 363; ["TYPE"] =  7;                       ["SUBTYPE"] =   0; ["NA"] = 5;                       ["MOUNT"] = "small"; ["VXP"] =    0; ["LP"] =  0; ["REP"] =     0; ["FACTION"] =  1; ["TIER"] = 0;                                        ["NAME"] = { ["EN"] = "2016 Festival Steeds"; }; ["LORE"] = { ["EN"] = "You have completed your collection of 2016 festival steeds."; }; ["SUMMARY"] = { ["EN"] = "Mount 6 steeds from 2016"; }; ["TITLE"] = { ["EN"] = "the Delightful Rider"; }; };</v>
      </c>
      <c r="Z404">
        <f t="shared" si="323"/>
        <v>403</v>
      </c>
      <c r="AA404" t="str">
        <f t="shared" si="317"/>
        <v>[403] = {</v>
      </c>
      <c r="AB404" t="str">
        <f t="shared" si="318"/>
        <v xml:space="preserve">["ID"] = 1879363507; </v>
      </c>
      <c r="AC404" t="str">
        <f t="shared" si="319"/>
        <v xml:space="preserve">["ID"] = 1879363507; </v>
      </c>
      <c r="AD404" t="str">
        <f t="shared" si="320"/>
        <v/>
      </c>
      <c r="AE404" t="str">
        <f t="shared" si="321"/>
        <v xml:space="preserve"> (small)</v>
      </c>
      <c r="AF404" s="1" t="str">
        <f t="shared" si="292"/>
        <v xml:space="preserve">["SAVE_INDEX"] = 363; </v>
      </c>
      <c r="AG404">
        <f>VLOOKUP(D404,Type!A$2:B$16,2,FALSE)</f>
        <v>7</v>
      </c>
      <c r="AH404" t="str">
        <f t="shared" si="293"/>
        <v xml:space="preserve">["TYPE"] =  7; </v>
      </c>
      <c r="AI404" t="str">
        <f t="shared" si="294"/>
        <v xml:space="preserve">                      </v>
      </c>
      <c r="AJ404" t="str">
        <f>IF(AND(F404="Class",NOT(ISBLANK(E404))),VLOOKUP(E404,Class!A$1:B$12,2,FALSE),"")</f>
        <v/>
      </c>
      <c r="AK404" t="str">
        <f>IF(AND(F404="Vocation",NOT(ISBLANK(E404))),VLOOKUP(E404,Vocation!A$1:B$8,2,FALSE),"")</f>
        <v/>
      </c>
      <c r="AL404" t="str">
        <f>IF(AND(F404="Race",NOT(ISBLANK(E404))),VLOOKUP(E404,Race!A$1:B$9,2,),"")</f>
        <v/>
      </c>
      <c r="AM404" t="str">
        <f t="shared" si="295"/>
        <v xml:space="preserve">  0</v>
      </c>
      <c r="AN404" t="str">
        <f t="shared" si="296"/>
        <v xml:space="preserve">["SUBTYPE"] =   0; </v>
      </c>
      <c r="AO404">
        <f>IF(NOT(ISBLANK(G404)),VLOOKUP(G404,Type!D$2:E$6,2,FALSE),"")</f>
        <v>5</v>
      </c>
      <c r="AP404" t="str">
        <f t="shared" si="297"/>
        <v xml:space="preserve">["NA"] = 5; </v>
      </c>
      <c r="AQ404" t="str">
        <f t="shared" si="298"/>
        <v xml:space="preserve">                      </v>
      </c>
      <c r="AR404" t="str">
        <f t="shared" si="299"/>
        <v xml:space="preserve">["MOUNT"] = "small"; </v>
      </c>
      <c r="AS404" t="str">
        <f t="shared" si="300"/>
        <v>0</v>
      </c>
      <c r="AT404" t="str">
        <f t="shared" si="301"/>
        <v xml:space="preserve">["VXP"] =    0; </v>
      </c>
      <c r="AU404" t="str">
        <f t="shared" si="302"/>
        <v>0</v>
      </c>
      <c r="AV404" t="str">
        <f t="shared" si="303"/>
        <v xml:space="preserve">["LP"] =  0; </v>
      </c>
      <c r="AW404" t="str">
        <f t="shared" si="304"/>
        <v>0</v>
      </c>
      <c r="AX404" t="str">
        <f t="shared" si="305"/>
        <v xml:space="preserve">["REP"] =     0; </v>
      </c>
      <c r="AY404">
        <f>IF(LEN(P404)&gt;0,VLOOKUP(P404,Faction!A$2:B$77,2,FALSE),1)</f>
        <v>1</v>
      </c>
      <c r="AZ404" t="str">
        <f t="shared" si="306"/>
        <v xml:space="preserve">["FACTION"] =  1; </v>
      </c>
      <c r="BA404" t="str">
        <f t="shared" si="307"/>
        <v xml:space="preserve">["TIER"] = 0; </v>
      </c>
      <c r="BB404" t="str">
        <f t="shared" si="308"/>
        <v xml:space="preserve">                     </v>
      </c>
      <c r="BC404" t="str">
        <f t="shared" si="309"/>
        <v xml:space="preserve">                  </v>
      </c>
      <c r="BD404" t="str">
        <f t="shared" si="310"/>
        <v xml:space="preserve">["NAME"] = { ["EN"] = "2016 Festival Steeds"; }; </v>
      </c>
      <c r="BE404" t="str">
        <f t="shared" si="311"/>
        <v xml:space="preserve">["LORE"] = { ["EN"] = "You have completed your collection of 2016 festival steeds."; }; </v>
      </c>
      <c r="BF404" t="str">
        <f t="shared" si="312"/>
        <v xml:space="preserve">["SUMMARY"] = { ["EN"] = "Mount 6 steeds from 2016"; }; </v>
      </c>
      <c r="BG404" t="str">
        <f t="shared" si="313"/>
        <v xml:space="preserve">["TITLE"] = { ["EN"] = "the Delightful Rider"; }; </v>
      </c>
      <c r="BH404" t="str">
        <f t="shared" si="314"/>
        <v/>
      </c>
      <c r="BI404" t="str">
        <f t="shared" si="315"/>
        <v/>
      </c>
      <c r="BJ404" t="str">
        <f t="shared" si="322"/>
        <v>};</v>
      </c>
    </row>
    <row r="405" spans="1:62" x14ac:dyDescent="0.25">
      <c r="A405">
        <v>1879362011</v>
      </c>
      <c r="B405">
        <v>249</v>
      </c>
      <c r="C405" t="s">
        <v>2620</v>
      </c>
      <c r="D405" t="s">
        <v>30</v>
      </c>
      <c r="G405" t="s">
        <v>2326</v>
      </c>
      <c r="J405" t="s">
        <v>3525</v>
      </c>
      <c r="M405" t="s">
        <v>2634</v>
      </c>
      <c r="Q405" s="4" t="s">
        <v>2633</v>
      </c>
      <c r="R405" t="s">
        <v>2632</v>
      </c>
      <c r="S405">
        <v>0</v>
      </c>
      <c r="X405" t="str">
        <f t="shared" si="316"/>
        <v>[404] = {["ID"] = 1879362011; }; -- 2017 Festival Steeds (large)</v>
      </c>
      <c r="Y405" s="1" t="str">
        <f t="shared" si="291"/>
        <v>[404] = {["ID"] = 1879362011; ["SAVE_INDEX"] = 249; ["TYPE"] =  7;                       ["SUBTYPE"] =   0; ["NA"] = 5;                       ["MOUNT"] = "large"; ["VXP"] =    0; ["LP"] =  0; ["REP"] =     0; ["FACTION"] =  1; ["TIER"] = 0;                                        ["NAME"] = { ["EN"] = "2017 Festival Steeds"; }; ["LORE"] = { ["EN"] = "You have completed your collection of 2017 festival steeds."; }; ["SUMMARY"] = { ["EN"] = "Mount 7 steeds from 2017"; }; ["TITLE"] = { ["EN"] = "the Festive Rider"; }; };</v>
      </c>
      <c r="Z405">
        <f t="shared" si="323"/>
        <v>404</v>
      </c>
      <c r="AA405" t="str">
        <f t="shared" si="317"/>
        <v>[404] = {</v>
      </c>
      <c r="AB405" t="str">
        <f t="shared" si="318"/>
        <v xml:space="preserve">["ID"] = 1879362011; </v>
      </c>
      <c r="AC405" t="str">
        <f t="shared" si="319"/>
        <v xml:space="preserve">["ID"] = 1879362011; </v>
      </c>
      <c r="AD405" t="str">
        <f t="shared" si="320"/>
        <v/>
      </c>
      <c r="AE405" t="str">
        <f t="shared" si="321"/>
        <v xml:space="preserve"> (large)</v>
      </c>
      <c r="AF405" s="1" t="str">
        <f t="shared" si="292"/>
        <v xml:space="preserve">["SAVE_INDEX"] = 249; </v>
      </c>
      <c r="AG405">
        <f>VLOOKUP(D405,Type!A$2:B$16,2,FALSE)</f>
        <v>7</v>
      </c>
      <c r="AH405" t="str">
        <f t="shared" si="293"/>
        <v xml:space="preserve">["TYPE"] =  7; </v>
      </c>
      <c r="AI405" t="str">
        <f t="shared" si="294"/>
        <v xml:space="preserve">                      </v>
      </c>
      <c r="AJ405" t="str">
        <f>IF(AND(F405="Class",NOT(ISBLANK(E405))),VLOOKUP(E405,Class!A$1:B$12,2,FALSE),"")</f>
        <v/>
      </c>
      <c r="AK405" t="str">
        <f>IF(AND(F405="Vocation",NOT(ISBLANK(E405))),VLOOKUP(E405,Vocation!A$1:B$8,2,FALSE),"")</f>
        <v/>
      </c>
      <c r="AL405" t="str">
        <f>IF(AND(F405="Race",NOT(ISBLANK(E405))),VLOOKUP(E405,Race!A$1:B$9,2,),"")</f>
        <v/>
      </c>
      <c r="AM405" t="str">
        <f t="shared" si="295"/>
        <v xml:space="preserve">  0</v>
      </c>
      <c r="AN405" t="str">
        <f t="shared" si="296"/>
        <v xml:space="preserve">["SUBTYPE"] =   0; </v>
      </c>
      <c r="AO405">
        <f>IF(NOT(ISBLANK(G405)),VLOOKUP(G405,Type!D$2:E$6,2,FALSE),"")</f>
        <v>5</v>
      </c>
      <c r="AP405" t="str">
        <f t="shared" si="297"/>
        <v xml:space="preserve">["NA"] = 5; </v>
      </c>
      <c r="AQ405" t="str">
        <f t="shared" si="298"/>
        <v xml:space="preserve">                      </v>
      </c>
      <c r="AR405" t="str">
        <f t="shared" si="299"/>
        <v xml:space="preserve">["MOUNT"] = "large"; </v>
      </c>
      <c r="AS405" t="str">
        <f t="shared" si="300"/>
        <v>0</v>
      </c>
      <c r="AT405" t="str">
        <f t="shared" si="301"/>
        <v xml:space="preserve">["VXP"] =    0; </v>
      </c>
      <c r="AU405" t="str">
        <f t="shared" si="302"/>
        <v>0</v>
      </c>
      <c r="AV405" t="str">
        <f t="shared" si="303"/>
        <v xml:space="preserve">["LP"] =  0; </v>
      </c>
      <c r="AW405" t="str">
        <f t="shared" si="304"/>
        <v>0</v>
      </c>
      <c r="AX405" t="str">
        <f t="shared" si="305"/>
        <v xml:space="preserve">["REP"] =     0; </v>
      </c>
      <c r="AY405">
        <f>IF(LEN(P405)&gt;0,VLOOKUP(P405,Faction!A$2:B$77,2,FALSE),1)</f>
        <v>1</v>
      </c>
      <c r="AZ405" t="str">
        <f t="shared" si="306"/>
        <v xml:space="preserve">["FACTION"] =  1; </v>
      </c>
      <c r="BA405" t="str">
        <f t="shared" si="307"/>
        <v xml:space="preserve">["TIER"] = 0; </v>
      </c>
      <c r="BB405" t="str">
        <f t="shared" si="308"/>
        <v xml:space="preserve">                     </v>
      </c>
      <c r="BC405" t="str">
        <f t="shared" si="309"/>
        <v xml:space="preserve">                  </v>
      </c>
      <c r="BD405" t="str">
        <f t="shared" si="310"/>
        <v xml:space="preserve">["NAME"] = { ["EN"] = "2017 Festival Steeds"; }; </v>
      </c>
      <c r="BE405" t="str">
        <f t="shared" si="311"/>
        <v xml:space="preserve">["LORE"] = { ["EN"] = "You have completed your collection of 2017 festival steeds."; }; </v>
      </c>
      <c r="BF405" t="str">
        <f t="shared" si="312"/>
        <v xml:space="preserve">["SUMMARY"] = { ["EN"] = "Mount 7 steeds from 2017"; }; </v>
      </c>
      <c r="BG405" t="str">
        <f t="shared" si="313"/>
        <v xml:space="preserve">["TITLE"] = { ["EN"] = "the Festive Rider"; }; </v>
      </c>
      <c r="BH405" t="str">
        <f t="shared" si="314"/>
        <v/>
      </c>
      <c r="BI405" t="str">
        <f t="shared" si="315"/>
        <v/>
      </c>
      <c r="BJ405" t="str">
        <f t="shared" si="322"/>
        <v>};</v>
      </c>
    </row>
    <row r="406" spans="1:62" x14ac:dyDescent="0.25">
      <c r="A406">
        <v>1879363519</v>
      </c>
      <c r="B406">
        <v>364</v>
      </c>
      <c r="C406" t="s">
        <v>2620</v>
      </c>
      <c r="D406" t="s">
        <v>30</v>
      </c>
      <c r="G406" t="s">
        <v>2326</v>
      </c>
      <c r="J406" t="s">
        <v>3526</v>
      </c>
      <c r="M406" t="s">
        <v>2634</v>
      </c>
      <c r="Q406" s="4" t="s">
        <v>2633</v>
      </c>
      <c r="R406" t="s">
        <v>2632</v>
      </c>
      <c r="S406">
        <v>0</v>
      </c>
      <c r="X406" t="str">
        <f t="shared" si="316"/>
        <v>[405] = {["ID"] = 1879363519; }; -- 2017 Festival Steeds (small)</v>
      </c>
      <c r="Y406" s="1" t="str">
        <f t="shared" si="291"/>
        <v>[405] = {["ID"] = 1879363519; ["SAVE_INDEX"] = 364; ["TYPE"] =  7;                       ["SUBTYPE"] =   0; ["NA"] = 5;                       ["MOUNT"] = "small"; ["VXP"] =    0; ["LP"] =  0; ["REP"] =     0; ["FACTION"] =  1; ["TIER"] = 0;                                        ["NAME"] = { ["EN"] = "2017 Festival Steeds"; }; ["LORE"] = { ["EN"] = "You have completed your collection of 2017 festival steeds."; }; ["SUMMARY"] = { ["EN"] = "Mount 7 steeds from 2017"; }; ["TITLE"] = { ["EN"] = "the Festive Rider"; }; };</v>
      </c>
      <c r="Z406">
        <f t="shared" si="323"/>
        <v>405</v>
      </c>
      <c r="AA406" t="str">
        <f t="shared" si="317"/>
        <v>[405] = {</v>
      </c>
      <c r="AB406" t="str">
        <f t="shared" si="318"/>
        <v xml:space="preserve">["ID"] = 1879363519; </v>
      </c>
      <c r="AC406" t="str">
        <f t="shared" si="319"/>
        <v xml:space="preserve">["ID"] = 1879363519; </v>
      </c>
      <c r="AD406" t="str">
        <f t="shared" si="320"/>
        <v/>
      </c>
      <c r="AE406" t="str">
        <f t="shared" si="321"/>
        <v xml:space="preserve"> (small)</v>
      </c>
      <c r="AF406" s="1" t="str">
        <f t="shared" si="292"/>
        <v xml:space="preserve">["SAVE_INDEX"] = 364; </v>
      </c>
      <c r="AG406">
        <f>VLOOKUP(D406,Type!A$2:B$16,2,FALSE)</f>
        <v>7</v>
      </c>
      <c r="AH406" t="str">
        <f t="shared" si="293"/>
        <v xml:space="preserve">["TYPE"] =  7; </v>
      </c>
      <c r="AI406" t="str">
        <f t="shared" si="294"/>
        <v xml:space="preserve">                      </v>
      </c>
      <c r="AJ406" t="str">
        <f>IF(AND(F406="Class",NOT(ISBLANK(E406))),VLOOKUP(E406,Class!A$1:B$12,2,FALSE),"")</f>
        <v/>
      </c>
      <c r="AK406" t="str">
        <f>IF(AND(F406="Vocation",NOT(ISBLANK(E406))),VLOOKUP(E406,Vocation!A$1:B$8,2,FALSE),"")</f>
        <v/>
      </c>
      <c r="AL406" t="str">
        <f>IF(AND(F406="Race",NOT(ISBLANK(E406))),VLOOKUP(E406,Race!A$1:B$9,2,),"")</f>
        <v/>
      </c>
      <c r="AM406" t="str">
        <f t="shared" si="295"/>
        <v xml:space="preserve">  0</v>
      </c>
      <c r="AN406" t="str">
        <f t="shared" si="296"/>
        <v xml:space="preserve">["SUBTYPE"] =   0; </v>
      </c>
      <c r="AO406">
        <f>IF(NOT(ISBLANK(G406)),VLOOKUP(G406,Type!D$2:E$6,2,FALSE),"")</f>
        <v>5</v>
      </c>
      <c r="AP406" t="str">
        <f t="shared" si="297"/>
        <v xml:space="preserve">["NA"] = 5; </v>
      </c>
      <c r="AQ406" t="str">
        <f t="shared" si="298"/>
        <v xml:space="preserve">                      </v>
      </c>
      <c r="AR406" t="str">
        <f t="shared" si="299"/>
        <v xml:space="preserve">["MOUNT"] = "small"; </v>
      </c>
      <c r="AS406" t="str">
        <f t="shared" si="300"/>
        <v>0</v>
      </c>
      <c r="AT406" t="str">
        <f t="shared" si="301"/>
        <v xml:space="preserve">["VXP"] =    0; </v>
      </c>
      <c r="AU406" t="str">
        <f t="shared" si="302"/>
        <v>0</v>
      </c>
      <c r="AV406" t="str">
        <f t="shared" si="303"/>
        <v xml:space="preserve">["LP"] =  0; </v>
      </c>
      <c r="AW406" t="str">
        <f t="shared" si="304"/>
        <v>0</v>
      </c>
      <c r="AX406" t="str">
        <f t="shared" si="305"/>
        <v xml:space="preserve">["REP"] =     0; </v>
      </c>
      <c r="AY406">
        <f>IF(LEN(P406)&gt;0,VLOOKUP(P406,Faction!A$2:B$77,2,FALSE),1)</f>
        <v>1</v>
      </c>
      <c r="AZ406" t="str">
        <f t="shared" si="306"/>
        <v xml:space="preserve">["FACTION"] =  1; </v>
      </c>
      <c r="BA406" t="str">
        <f t="shared" si="307"/>
        <v xml:space="preserve">["TIER"] = 0; </v>
      </c>
      <c r="BB406" t="str">
        <f t="shared" si="308"/>
        <v xml:space="preserve">                     </v>
      </c>
      <c r="BC406" t="str">
        <f t="shared" si="309"/>
        <v xml:space="preserve">                  </v>
      </c>
      <c r="BD406" t="str">
        <f t="shared" si="310"/>
        <v xml:space="preserve">["NAME"] = { ["EN"] = "2017 Festival Steeds"; }; </v>
      </c>
      <c r="BE406" t="str">
        <f t="shared" si="311"/>
        <v xml:space="preserve">["LORE"] = { ["EN"] = "You have completed your collection of 2017 festival steeds."; }; </v>
      </c>
      <c r="BF406" t="str">
        <f t="shared" si="312"/>
        <v xml:space="preserve">["SUMMARY"] = { ["EN"] = "Mount 7 steeds from 2017"; }; </v>
      </c>
      <c r="BG406" t="str">
        <f t="shared" si="313"/>
        <v xml:space="preserve">["TITLE"] = { ["EN"] = "the Festive Rider"; }; </v>
      </c>
      <c r="BH406" t="str">
        <f t="shared" si="314"/>
        <v/>
      </c>
      <c r="BI406" t="str">
        <f t="shared" si="315"/>
        <v/>
      </c>
      <c r="BJ406" t="str">
        <f t="shared" si="322"/>
        <v>};</v>
      </c>
    </row>
    <row r="407" spans="1:62" x14ac:dyDescent="0.25">
      <c r="A407">
        <v>1879361994</v>
      </c>
      <c r="B407">
        <v>216</v>
      </c>
      <c r="C407" t="s">
        <v>1786</v>
      </c>
      <c r="D407" t="s">
        <v>30</v>
      </c>
      <c r="G407" t="s">
        <v>2326</v>
      </c>
      <c r="J407" t="s">
        <v>3525</v>
      </c>
      <c r="M407" t="s">
        <v>1787</v>
      </c>
      <c r="Q407" t="s">
        <v>1823</v>
      </c>
      <c r="R407" t="s">
        <v>1788</v>
      </c>
      <c r="S407">
        <v>0</v>
      </c>
      <c r="X407" t="str">
        <f t="shared" si="316"/>
        <v>[406] = {["ID"] = 1879361994; }; -- Autumn Adventurer (large)</v>
      </c>
      <c r="Y407" s="1" t="str">
        <f t="shared" si="291"/>
        <v>[406] = {["ID"] = 1879361994; ["SAVE_INDEX"] = 216; ["TYPE"] =  7;                       ["SUBTYPE"] =   0; ["NA"] = 5;                       ["MOUNT"] = "large"; ["VXP"] =    0; ["LP"] =  0; ["REP"] =     0; ["FACTION"] =  1; ["TIER"] = 0;                                        ["NAME"] = { ["EN"] = "Autumn Adventurer"; }; ["LORE"] = { ["EN"] = "You have completed your collection of Autumnal equines."; }; ["SUMMARY"] = { ["EN"] = "Mount 4 different autumn equines"; }; ["TITLE"] = { ["EN"] = "Rustler of Fallen Leaves"; }; };</v>
      </c>
      <c r="Z407">
        <f t="shared" si="323"/>
        <v>406</v>
      </c>
      <c r="AA407" t="str">
        <f t="shared" si="317"/>
        <v>[406] = {</v>
      </c>
      <c r="AB407" t="str">
        <f t="shared" si="318"/>
        <v xml:space="preserve">["ID"] = 1879361994; </v>
      </c>
      <c r="AC407" t="str">
        <f t="shared" si="319"/>
        <v xml:space="preserve">["ID"] = 1879361994; </v>
      </c>
      <c r="AD407" t="str">
        <f t="shared" si="320"/>
        <v/>
      </c>
      <c r="AE407" t="str">
        <f t="shared" si="321"/>
        <v xml:space="preserve"> (large)</v>
      </c>
      <c r="AF407" s="1" t="str">
        <f t="shared" si="292"/>
        <v xml:space="preserve">["SAVE_INDEX"] = 216; </v>
      </c>
      <c r="AG407">
        <f>VLOOKUP(D407,Type!A$2:B$16,2,FALSE)</f>
        <v>7</v>
      </c>
      <c r="AH407" t="str">
        <f t="shared" si="293"/>
        <v xml:space="preserve">["TYPE"] =  7; </v>
      </c>
      <c r="AI407" t="str">
        <f t="shared" si="294"/>
        <v xml:space="preserve">                      </v>
      </c>
      <c r="AJ407" t="str">
        <f>IF(AND(F407="Class",NOT(ISBLANK(E407))),VLOOKUP(E407,Class!A$1:B$12,2,FALSE),"")</f>
        <v/>
      </c>
      <c r="AK407" t="str">
        <f>IF(AND(F407="Vocation",NOT(ISBLANK(E407))),VLOOKUP(E407,Vocation!A$1:B$8,2,FALSE),"")</f>
        <v/>
      </c>
      <c r="AL407" t="str">
        <f>IF(AND(F407="Race",NOT(ISBLANK(E407))),VLOOKUP(E407,Race!A$1:B$9,2,),"")</f>
        <v/>
      </c>
      <c r="AM407" t="str">
        <f t="shared" si="295"/>
        <v xml:space="preserve">  0</v>
      </c>
      <c r="AN407" t="str">
        <f t="shared" si="296"/>
        <v xml:space="preserve">["SUBTYPE"] =   0; </v>
      </c>
      <c r="AO407">
        <f>IF(NOT(ISBLANK(G407)),VLOOKUP(G407,Type!D$2:E$6,2,FALSE),"")</f>
        <v>5</v>
      </c>
      <c r="AP407" t="str">
        <f t="shared" si="297"/>
        <v xml:space="preserve">["NA"] = 5; </v>
      </c>
      <c r="AQ407" t="str">
        <f t="shared" si="298"/>
        <v xml:space="preserve">                      </v>
      </c>
      <c r="AR407" t="str">
        <f t="shared" si="299"/>
        <v xml:space="preserve">["MOUNT"] = "large"; </v>
      </c>
      <c r="AS407" t="str">
        <f t="shared" si="300"/>
        <v>0</v>
      </c>
      <c r="AT407" t="str">
        <f t="shared" si="301"/>
        <v xml:space="preserve">["VXP"] =    0; </v>
      </c>
      <c r="AU407" t="str">
        <f t="shared" si="302"/>
        <v>0</v>
      </c>
      <c r="AV407" t="str">
        <f t="shared" si="303"/>
        <v xml:space="preserve">["LP"] =  0; </v>
      </c>
      <c r="AW407" t="str">
        <f t="shared" si="304"/>
        <v>0</v>
      </c>
      <c r="AX407" t="str">
        <f t="shared" si="305"/>
        <v xml:space="preserve">["REP"] =     0; </v>
      </c>
      <c r="AY407">
        <f>IF(LEN(P407)&gt;0,VLOOKUP(P407,Faction!A$2:B$77,2,FALSE),1)</f>
        <v>1</v>
      </c>
      <c r="AZ407" t="str">
        <f t="shared" si="306"/>
        <v xml:space="preserve">["FACTION"] =  1; </v>
      </c>
      <c r="BA407" t="str">
        <f t="shared" si="307"/>
        <v xml:space="preserve">["TIER"] = 0; </v>
      </c>
      <c r="BB407" t="str">
        <f t="shared" si="308"/>
        <v xml:space="preserve">                     </v>
      </c>
      <c r="BC407" t="str">
        <f t="shared" si="309"/>
        <v xml:space="preserve">                  </v>
      </c>
      <c r="BD407" t="str">
        <f t="shared" si="310"/>
        <v xml:space="preserve">["NAME"] = { ["EN"] = "Autumn Adventurer"; }; </v>
      </c>
      <c r="BE407" t="str">
        <f t="shared" si="311"/>
        <v xml:space="preserve">["LORE"] = { ["EN"] = "You have completed your collection of Autumnal equines."; }; </v>
      </c>
      <c r="BF407" t="str">
        <f t="shared" si="312"/>
        <v xml:space="preserve">["SUMMARY"] = { ["EN"] = "Mount 4 different autumn equines"; }; </v>
      </c>
      <c r="BG407" t="str">
        <f t="shared" si="313"/>
        <v xml:space="preserve">["TITLE"] = { ["EN"] = "Rustler of Fallen Leaves"; }; </v>
      </c>
      <c r="BH407" t="str">
        <f t="shared" si="314"/>
        <v/>
      </c>
      <c r="BI407" t="str">
        <f t="shared" si="315"/>
        <v/>
      </c>
      <c r="BJ407" t="str">
        <f t="shared" si="322"/>
        <v>};</v>
      </c>
    </row>
    <row r="408" spans="1:62" x14ac:dyDescent="0.25">
      <c r="A408">
        <v>1879363509</v>
      </c>
      <c r="B408">
        <v>369</v>
      </c>
      <c r="C408" t="s">
        <v>1786</v>
      </c>
      <c r="D408" t="s">
        <v>30</v>
      </c>
      <c r="G408" t="s">
        <v>2326</v>
      </c>
      <c r="J408" t="s">
        <v>3526</v>
      </c>
      <c r="M408" t="s">
        <v>1787</v>
      </c>
      <c r="Q408" t="s">
        <v>1823</v>
      </c>
      <c r="R408" t="s">
        <v>1788</v>
      </c>
      <c r="S408">
        <v>0</v>
      </c>
      <c r="X408" t="str">
        <f t="shared" si="316"/>
        <v>[407] = {["ID"] = 1879363509; }; -- Autumn Adventurer (small)</v>
      </c>
      <c r="Y408" s="1" t="str">
        <f t="shared" si="291"/>
        <v>[407] = {["ID"] = 1879363509; ["SAVE_INDEX"] = 369; ["TYPE"] =  7;                       ["SUBTYPE"] =   0; ["NA"] = 5;                       ["MOUNT"] = "small"; ["VXP"] =    0; ["LP"] =  0; ["REP"] =     0; ["FACTION"] =  1; ["TIER"] = 0;                                        ["NAME"] = { ["EN"] = "Autumn Adventurer"; }; ["LORE"] = { ["EN"] = "You have completed your collection of Autumnal equines."; }; ["SUMMARY"] = { ["EN"] = "Mount 4 different autumn equines"; }; ["TITLE"] = { ["EN"] = "Rustler of Fallen Leaves"; }; };</v>
      </c>
      <c r="Z408">
        <f t="shared" si="323"/>
        <v>407</v>
      </c>
      <c r="AA408" t="str">
        <f t="shared" si="317"/>
        <v>[407] = {</v>
      </c>
      <c r="AB408" t="str">
        <f t="shared" si="318"/>
        <v xml:space="preserve">["ID"] = 1879363509; </v>
      </c>
      <c r="AC408" t="str">
        <f t="shared" si="319"/>
        <v xml:space="preserve">["ID"] = 1879363509; </v>
      </c>
      <c r="AD408" t="str">
        <f t="shared" si="320"/>
        <v/>
      </c>
      <c r="AE408" t="str">
        <f t="shared" si="321"/>
        <v xml:space="preserve"> (small)</v>
      </c>
      <c r="AF408" s="1" t="str">
        <f t="shared" si="292"/>
        <v xml:space="preserve">["SAVE_INDEX"] = 369; </v>
      </c>
      <c r="AG408">
        <f>VLOOKUP(D408,Type!A$2:B$16,2,FALSE)</f>
        <v>7</v>
      </c>
      <c r="AH408" t="str">
        <f t="shared" si="293"/>
        <v xml:space="preserve">["TYPE"] =  7; </v>
      </c>
      <c r="AI408" t="str">
        <f t="shared" si="294"/>
        <v xml:space="preserve">                      </v>
      </c>
      <c r="AJ408" t="str">
        <f>IF(AND(F408="Class",NOT(ISBLANK(E408))),VLOOKUP(E408,Class!A$1:B$12,2,FALSE),"")</f>
        <v/>
      </c>
      <c r="AK408" t="str">
        <f>IF(AND(F408="Vocation",NOT(ISBLANK(E408))),VLOOKUP(E408,Vocation!A$1:B$8,2,FALSE),"")</f>
        <v/>
      </c>
      <c r="AL408" t="str">
        <f>IF(AND(F408="Race",NOT(ISBLANK(E408))),VLOOKUP(E408,Race!A$1:B$9,2,),"")</f>
        <v/>
      </c>
      <c r="AM408" t="str">
        <f t="shared" si="295"/>
        <v xml:space="preserve">  0</v>
      </c>
      <c r="AN408" t="str">
        <f t="shared" si="296"/>
        <v xml:space="preserve">["SUBTYPE"] =   0; </v>
      </c>
      <c r="AO408">
        <f>IF(NOT(ISBLANK(G408)),VLOOKUP(G408,Type!D$2:E$6,2,FALSE),"")</f>
        <v>5</v>
      </c>
      <c r="AP408" t="str">
        <f t="shared" si="297"/>
        <v xml:space="preserve">["NA"] = 5; </v>
      </c>
      <c r="AQ408" t="str">
        <f t="shared" si="298"/>
        <v xml:space="preserve">                      </v>
      </c>
      <c r="AR408" t="str">
        <f t="shared" si="299"/>
        <v xml:space="preserve">["MOUNT"] = "small"; </v>
      </c>
      <c r="AS408" t="str">
        <f t="shared" si="300"/>
        <v>0</v>
      </c>
      <c r="AT408" t="str">
        <f t="shared" si="301"/>
        <v xml:space="preserve">["VXP"] =    0; </v>
      </c>
      <c r="AU408" t="str">
        <f t="shared" si="302"/>
        <v>0</v>
      </c>
      <c r="AV408" t="str">
        <f t="shared" si="303"/>
        <v xml:space="preserve">["LP"] =  0; </v>
      </c>
      <c r="AW408" t="str">
        <f t="shared" si="304"/>
        <v>0</v>
      </c>
      <c r="AX408" t="str">
        <f t="shared" si="305"/>
        <v xml:space="preserve">["REP"] =     0; </v>
      </c>
      <c r="AY408">
        <f>IF(LEN(P408)&gt;0,VLOOKUP(P408,Faction!A$2:B$77,2,FALSE),1)</f>
        <v>1</v>
      </c>
      <c r="AZ408" t="str">
        <f t="shared" si="306"/>
        <v xml:space="preserve">["FACTION"] =  1; </v>
      </c>
      <c r="BA408" t="str">
        <f t="shared" si="307"/>
        <v xml:space="preserve">["TIER"] = 0; </v>
      </c>
      <c r="BB408" t="str">
        <f t="shared" si="308"/>
        <v xml:space="preserve">                     </v>
      </c>
      <c r="BC408" t="str">
        <f t="shared" si="309"/>
        <v xml:space="preserve">                  </v>
      </c>
      <c r="BD408" t="str">
        <f t="shared" si="310"/>
        <v xml:space="preserve">["NAME"] = { ["EN"] = "Autumn Adventurer"; }; </v>
      </c>
      <c r="BE408" t="str">
        <f t="shared" si="311"/>
        <v xml:space="preserve">["LORE"] = { ["EN"] = "You have completed your collection of Autumnal equines."; }; </v>
      </c>
      <c r="BF408" t="str">
        <f t="shared" si="312"/>
        <v xml:space="preserve">["SUMMARY"] = { ["EN"] = "Mount 4 different autumn equines"; }; </v>
      </c>
      <c r="BG408" t="str">
        <f t="shared" si="313"/>
        <v xml:space="preserve">["TITLE"] = { ["EN"] = "Rustler of Fallen Leaves"; }; </v>
      </c>
      <c r="BH408" t="str">
        <f t="shared" si="314"/>
        <v/>
      </c>
      <c r="BI408" t="str">
        <f t="shared" si="315"/>
        <v/>
      </c>
      <c r="BJ408" t="str">
        <f t="shared" si="322"/>
        <v>};</v>
      </c>
    </row>
    <row r="409" spans="1:62" x14ac:dyDescent="0.25">
      <c r="A409">
        <v>1879362013</v>
      </c>
      <c r="B409">
        <v>221</v>
      </c>
      <c r="C409" t="s">
        <v>1803</v>
      </c>
      <c r="D409" t="s">
        <v>30</v>
      </c>
      <c r="G409" t="s">
        <v>2326</v>
      </c>
      <c r="J409" t="s">
        <v>3525</v>
      </c>
      <c r="M409" t="s">
        <v>1804</v>
      </c>
      <c r="Q409" t="s">
        <v>1806</v>
      </c>
      <c r="R409" t="s">
        <v>1805</v>
      </c>
      <c r="S409">
        <v>0</v>
      </c>
      <c r="X409" t="str">
        <f t="shared" si="316"/>
        <v>[408] = {["ID"] = 1879362013; }; -- Goat-herder (large)</v>
      </c>
      <c r="Y409" s="1" t="str">
        <f t="shared" si="291"/>
        <v>[408] = {["ID"] = 1879362013; ["SAVE_INDEX"] = 221; ["TYPE"] =  7;                       ["SUBTYPE"] =   0; ["NA"] = 5;                       ["MOUNT"] = "large"; ["VXP"] =    0; ["LP"] =  0; ["REP"] =     0; ["FACTION"] =  1; ["TIER"] = 0;                                        ["NAME"] = { ["EN"] = "Goat-herder"; }; ["LORE"] = { ["EN"] = "You have completed your collection of goat mounts."; }; ["SUMMARY"] = { ["EN"] = "Mount 9 different goats"; }; ["TITLE"] = { ["EN"] = "Goatherd"; }; };</v>
      </c>
      <c r="Z409">
        <f t="shared" si="323"/>
        <v>408</v>
      </c>
      <c r="AA409" t="str">
        <f t="shared" si="317"/>
        <v>[408] = {</v>
      </c>
      <c r="AB409" t="str">
        <f t="shared" si="318"/>
        <v xml:space="preserve">["ID"] = 1879362013; </v>
      </c>
      <c r="AC409" t="str">
        <f t="shared" si="319"/>
        <v xml:space="preserve">["ID"] = 1879362013; </v>
      </c>
      <c r="AD409" t="str">
        <f t="shared" si="320"/>
        <v/>
      </c>
      <c r="AE409" t="str">
        <f t="shared" si="321"/>
        <v xml:space="preserve"> (large)</v>
      </c>
      <c r="AF409" s="1" t="str">
        <f t="shared" si="292"/>
        <v xml:space="preserve">["SAVE_INDEX"] = 221; </v>
      </c>
      <c r="AG409">
        <f>VLOOKUP(D409,Type!A$2:B$16,2,FALSE)</f>
        <v>7</v>
      </c>
      <c r="AH409" t="str">
        <f t="shared" si="293"/>
        <v xml:space="preserve">["TYPE"] =  7; </v>
      </c>
      <c r="AI409" t="str">
        <f t="shared" si="294"/>
        <v xml:space="preserve">                      </v>
      </c>
      <c r="AJ409" t="str">
        <f>IF(AND(F409="Class",NOT(ISBLANK(E409))),VLOOKUP(E409,Class!A$1:B$12,2,FALSE),"")</f>
        <v/>
      </c>
      <c r="AK409" t="str">
        <f>IF(AND(F409="Vocation",NOT(ISBLANK(E409))),VLOOKUP(E409,Vocation!A$1:B$8,2,FALSE),"")</f>
        <v/>
      </c>
      <c r="AL409" t="str">
        <f>IF(AND(F409="Race",NOT(ISBLANK(E409))),VLOOKUP(E409,Race!A$1:B$9,2,),"")</f>
        <v/>
      </c>
      <c r="AM409" t="str">
        <f t="shared" si="295"/>
        <v xml:space="preserve">  0</v>
      </c>
      <c r="AN409" t="str">
        <f t="shared" si="296"/>
        <v xml:space="preserve">["SUBTYPE"] =   0; </v>
      </c>
      <c r="AO409">
        <f>IF(NOT(ISBLANK(G409)),VLOOKUP(G409,Type!D$2:E$6,2,FALSE),"")</f>
        <v>5</v>
      </c>
      <c r="AP409" t="str">
        <f t="shared" si="297"/>
        <v xml:space="preserve">["NA"] = 5; </v>
      </c>
      <c r="AQ409" t="str">
        <f t="shared" si="298"/>
        <v xml:space="preserve">                      </v>
      </c>
      <c r="AR409" t="str">
        <f t="shared" si="299"/>
        <v xml:space="preserve">["MOUNT"] = "large"; </v>
      </c>
      <c r="AS409" t="str">
        <f t="shared" si="300"/>
        <v>0</v>
      </c>
      <c r="AT409" t="str">
        <f t="shared" si="301"/>
        <v xml:space="preserve">["VXP"] =    0; </v>
      </c>
      <c r="AU409" t="str">
        <f t="shared" si="302"/>
        <v>0</v>
      </c>
      <c r="AV409" t="str">
        <f t="shared" si="303"/>
        <v xml:space="preserve">["LP"] =  0; </v>
      </c>
      <c r="AW409" t="str">
        <f t="shared" si="304"/>
        <v>0</v>
      </c>
      <c r="AX409" t="str">
        <f t="shared" si="305"/>
        <v xml:space="preserve">["REP"] =     0; </v>
      </c>
      <c r="AY409">
        <f>IF(LEN(P409)&gt;0,VLOOKUP(P409,Faction!A$2:B$77,2,FALSE),1)</f>
        <v>1</v>
      </c>
      <c r="AZ409" t="str">
        <f t="shared" si="306"/>
        <v xml:space="preserve">["FACTION"] =  1; </v>
      </c>
      <c r="BA409" t="str">
        <f t="shared" si="307"/>
        <v xml:space="preserve">["TIER"] = 0; </v>
      </c>
      <c r="BB409" t="str">
        <f t="shared" si="308"/>
        <v xml:space="preserve">                     </v>
      </c>
      <c r="BC409" t="str">
        <f t="shared" si="309"/>
        <v xml:space="preserve">                  </v>
      </c>
      <c r="BD409" t="str">
        <f t="shared" si="310"/>
        <v xml:space="preserve">["NAME"] = { ["EN"] = "Goat-herder"; }; </v>
      </c>
      <c r="BE409" t="str">
        <f t="shared" si="311"/>
        <v xml:space="preserve">["LORE"] = { ["EN"] = "You have completed your collection of goat mounts."; }; </v>
      </c>
      <c r="BF409" t="str">
        <f t="shared" si="312"/>
        <v xml:space="preserve">["SUMMARY"] = { ["EN"] = "Mount 9 different goats"; }; </v>
      </c>
      <c r="BG409" t="str">
        <f t="shared" si="313"/>
        <v xml:space="preserve">["TITLE"] = { ["EN"] = "Goatherd"; }; </v>
      </c>
      <c r="BH409" t="str">
        <f t="shared" si="314"/>
        <v/>
      </c>
      <c r="BI409" t="str">
        <f t="shared" si="315"/>
        <v/>
      </c>
      <c r="BJ409" t="str">
        <f t="shared" si="322"/>
        <v>};</v>
      </c>
    </row>
    <row r="410" spans="1:62" x14ac:dyDescent="0.25">
      <c r="A410">
        <v>1879363515</v>
      </c>
      <c r="B410">
        <v>370</v>
      </c>
      <c r="C410" t="s">
        <v>1803</v>
      </c>
      <c r="D410" t="s">
        <v>30</v>
      </c>
      <c r="G410" t="s">
        <v>2326</v>
      </c>
      <c r="J410" t="s">
        <v>3526</v>
      </c>
      <c r="M410" t="s">
        <v>1804</v>
      </c>
      <c r="Q410" t="s">
        <v>1806</v>
      </c>
      <c r="R410" t="s">
        <v>1805</v>
      </c>
      <c r="S410">
        <v>0</v>
      </c>
      <c r="X410" t="str">
        <f t="shared" si="316"/>
        <v>[409] = {["ID"] = 1879363515; }; -- Goat-herder (small)</v>
      </c>
      <c r="Y410" s="1" t="str">
        <f t="shared" si="291"/>
        <v>[409] = {["ID"] = 1879363515; ["SAVE_INDEX"] = 370; ["TYPE"] =  7;                       ["SUBTYPE"] =   0; ["NA"] = 5;                       ["MOUNT"] = "small"; ["VXP"] =    0; ["LP"] =  0; ["REP"] =     0; ["FACTION"] =  1; ["TIER"] = 0;                                        ["NAME"] = { ["EN"] = "Goat-herder"; }; ["LORE"] = { ["EN"] = "You have completed your collection of goat mounts."; }; ["SUMMARY"] = { ["EN"] = "Mount 9 different goats"; }; ["TITLE"] = { ["EN"] = "Goatherd"; }; };</v>
      </c>
      <c r="Z410">
        <f t="shared" si="323"/>
        <v>409</v>
      </c>
      <c r="AA410" t="str">
        <f t="shared" si="317"/>
        <v>[409] = {</v>
      </c>
      <c r="AB410" t="str">
        <f t="shared" si="318"/>
        <v xml:space="preserve">["ID"] = 1879363515; </v>
      </c>
      <c r="AC410" t="str">
        <f t="shared" si="319"/>
        <v xml:space="preserve">["ID"] = 1879363515; </v>
      </c>
      <c r="AD410" t="str">
        <f t="shared" si="320"/>
        <v/>
      </c>
      <c r="AE410" t="str">
        <f t="shared" si="321"/>
        <v xml:space="preserve"> (small)</v>
      </c>
      <c r="AF410" s="1" t="str">
        <f t="shared" si="292"/>
        <v xml:space="preserve">["SAVE_INDEX"] = 370; </v>
      </c>
      <c r="AG410">
        <f>VLOOKUP(D410,Type!A$2:B$16,2,FALSE)</f>
        <v>7</v>
      </c>
      <c r="AH410" t="str">
        <f t="shared" si="293"/>
        <v xml:space="preserve">["TYPE"] =  7; </v>
      </c>
      <c r="AI410" t="str">
        <f t="shared" si="294"/>
        <v xml:space="preserve">                      </v>
      </c>
      <c r="AJ410" t="str">
        <f>IF(AND(F410="Class",NOT(ISBLANK(E410))),VLOOKUP(E410,Class!A$1:B$12,2,FALSE),"")</f>
        <v/>
      </c>
      <c r="AK410" t="str">
        <f>IF(AND(F410="Vocation",NOT(ISBLANK(E410))),VLOOKUP(E410,Vocation!A$1:B$8,2,FALSE),"")</f>
        <v/>
      </c>
      <c r="AL410" t="str">
        <f>IF(AND(F410="Race",NOT(ISBLANK(E410))),VLOOKUP(E410,Race!A$1:B$9,2,),"")</f>
        <v/>
      </c>
      <c r="AM410" t="str">
        <f t="shared" si="295"/>
        <v xml:space="preserve">  0</v>
      </c>
      <c r="AN410" t="str">
        <f t="shared" si="296"/>
        <v xml:space="preserve">["SUBTYPE"] =   0; </v>
      </c>
      <c r="AO410">
        <f>IF(NOT(ISBLANK(G410)),VLOOKUP(G410,Type!D$2:E$6,2,FALSE),"")</f>
        <v>5</v>
      </c>
      <c r="AP410" t="str">
        <f t="shared" si="297"/>
        <v xml:space="preserve">["NA"] = 5; </v>
      </c>
      <c r="AQ410" t="str">
        <f t="shared" si="298"/>
        <v xml:space="preserve">                      </v>
      </c>
      <c r="AR410" t="str">
        <f t="shared" si="299"/>
        <v xml:space="preserve">["MOUNT"] = "small"; </v>
      </c>
      <c r="AS410" t="str">
        <f t="shared" si="300"/>
        <v>0</v>
      </c>
      <c r="AT410" t="str">
        <f t="shared" si="301"/>
        <v xml:space="preserve">["VXP"] =    0; </v>
      </c>
      <c r="AU410" t="str">
        <f t="shared" si="302"/>
        <v>0</v>
      </c>
      <c r="AV410" t="str">
        <f t="shared" si="303"/>
        <v xml:space="preserve">["LP"] =  0; </v>
      </c>
      <c r="AW410" t="str">
        <f t="shared" si="304"/>
        <v>0</v>
      </c>
      <c r="AX410" t="str">
        <f t="shared" si="305"/>
        <v xml:space="preserve">["REP"] =     0; </v>
      </c>
      <c r="AY410">
        <f>IF(LEN(P410)&gt;0,VLOOKUP(P410,Faction!A$2:B$77,2,FALSE),1)</f>
        <v>1</v>
      </c>
      <c r="AZ410" t="str">
        <f t="shared" si="306"/>
        <v xml:space="preserve">["FACTION"] =  1; </v>
      </c>
      <c r="BA410" t="str">
        <f t="shared" si="307"/>
        <v xml:space="preserve">["TIER"] = 0; </v>
      </c>
      <c r="BB410" t="str">
        <f t="shared" si="308"/>
        <v xml:space="preserve">                     </v>
      </c>
      <c r="BC410" t="str">
        <f t="shared" si="309"/>
        <v xml:space="preserve">                  </v>
      </c>
      <c r="BD410" t="str">
        <f t="shared" si="310"/>
        <v xml:space="preserve">["NAME"] = { ["EN"] = "Goat-herder"; }; </v>
      </c>
      <c r="BE410" t="str">
        <f t="shared" si="311"/>
        <v xml:space="preserve">["LORE"] = { ["EN"] = "You have completed your collection of goat mounts."; }; </v>
      </c>
      <c r="BF410" t="str">
        <f t="shared" si="312"/>
        <v xml:space="preserve">["SUMMARY"] = { ["EN"] = "Mount 9 different goats"; }; </v>
      </c>
      <c r="BG410" t="str">
        <f t="shared" si="313"/>
        <v xml:space="preserve">["TITLE"] = { ["EN"] = "Goatherd"; }; </v>
      </c>
      <c r="BH410" t="str">
        <f t="shared" si="314"/>
        <v/>
      </c>
      <c r="BI410" t="str">
        <f t="shared" si="315"/>
        <v/>
      </c>
      <c r="BJ410" t="str">
        <f t="shared" si="322"/>
        <v>};</v>
      </c>
    </row>
    <row r="411" spans="1:62" x14ac:dyDescent="0.25">
      <c r="A411">
        <v>1879361990</v>
      </c>
      <c r="B411">
        <v>226</v>
      </c>
      <c r="C411" t="s">
        <v>1820</v>
      </c>
      <c r="D411" t="s">
        <v>30</v>
      </c>
      <c r="G411" t="s">
        <v>2326</v>
      </c>
      <c r="J411" t="s">
        <v>3525</v>
      </c>
      <c r="M411" t="s">
        <v>3523</v>
      </c>
      <c r="Q411" t="s">
        <v>1822</v>
      </c>
      <c r="R411" t="s">
        <v>1821</v>
      </c>
      <c r="S411">
        <v>0</v>
      </c>
      <c r="X411" t="str">
        <f t="shared" si="316"/>
        <v>[410] = {["ID"] = 1879361990; }; -- Spring in Your Step (large)</v>
      </c>
      <c r="Y411" s="1" t="str">
        <f t="shared" si="291"/>
        <v>[410] = {["ID"] = 1879361990; ["SAVE_INDEX"] = 226; ["TYPE"] =  7;                       ["SUBTYPE"] =   0; ["NA"] = 5;                       ["MOUNT"] = "large"; ["VXP"] =    0; ["LP"] =  0; ["REP"] =     0; ["FACTION"] =  1; ["TIER"] = 0;                                        ["NAME"] = { ["EN"] = "Spring in Your Step"; }; ["LORE"] = { ["EN"] = "You have completed your collection of Spring-time equines."; }; ["SUMMARY"] = { ["EN"] = "Mount 4 different spring-time equines."; }; ["TITLE"] = { ["EN"] = "Spring in His / Her step"; }; };</v>
      </c>
      <c r="Z411">
        <f t="shared" si="323"/>
        <v>410</v>
      </c>
      <c r="AA411" t="str">
        <f t="shared" si="317"/>
        <v>[410] = {</v>
      </c>
      <c r="AB411" t="str">
        <f t="shared" si="318"/>
        <v xml:space="preserve">["ID"] = 1879361990; </v>
      </c>
      <c r="AC411" t="str">
        <f t="shared" si="319"/>
        <v xml:space="preserve">["ID"] = 1879361990; </v>
      </c>
      <c r="AD411" t="str">
        <f t="shared" si="320"/>
        <v/>
      </c>
      <c r="AE411" t="str">
        <f t="shared" si="321"/>
        <v xml:space="preserve"> (large)</v>
      </c>
      <c r="AF411" s="1" t="str">
        <f t="shared" si="292"/>
        <v xml:space="preserve">["SAVE_INDEX"] = 226; </v>
      </c>
      <c r="AG411">
        <f>VLOOKUP(D411,Type!A$2:B$16,2,FALSE)</f>
        <v>7</v>
      </c>
      <c r="AH411" t="str">
        <f t="shared" si="293"/>
        <v xml:space="preserve">["TYPE"] =  7; </v>
      </c>
      <c r="AI411" t="str">
        <f t="shared" si="294"/>
        <v xml:space="preserve">                      </v>
      </c>
      <c r="AJ411" t="str">
        <f>IF(AND(F411="Class",NOT(ISBLANK(E411))),VLOOKUP(E411,Class!A$1:B$12,2,FALSE),"")</f>
        <v/>
      </c>
      <c r="AK411" t="str">
        <f>IF(AND(F411="Vocation",NOT(ISBLANK(E411))),VLOOKUP(E411,Vocation!A$1:B$8,2,FALSE),"")</f>
        <v/>
      </c>
      <c r="AL411" t="str">
        <f>IF(AND(F411="Race",NOT(ISBLANK(E411))),VLOOKUP(E411,Race!A$1:B$9,2,),"")</f>
        <v/>
      </c>
      <c r="AM411" t="str">
        <f t="shared" si="295"/>
        <v xml:space="preserve">  0</v>
      </c>
      <c r="AN411" t="str">
        <f t="shared" si="296"/>
        <v xml:space="preserve">["SUBTYPE"] =   0; </v>
      </c>
      <c r="AO411">
        <f>IF(NOT(ISBLANK(G411)),VLOOKUP(G411,Type!D$2:E$6,2,FALSE),"")</f>
        <v>5</v>
      </c>
      <c r="AP411" t="str">
        <f t="shared" si="297"/>
        <v xml:space="preserve">["NA"] = 5; </v>
      </c>
      <c r="AQ411" t="str">
        <f t="shared" si="298"/>
        <v xml:space="preserve">                      </v>
      </c>
      <c r="AR411" t="str">
        <f t="shared" si="299"/>
        <v xml:space="preserve">["MOUNT"] = "large"; </v>
      </c>
      <c r="AS411" t="str">
        <f t="shared" si="300"/>
        <v>0</v>
      </c>
      <c r="AT411" t="str">
        <f t="shared" si="301"/>
        <v xml:space="preserve">["VXP"] =    0; </v>
      </c>
      <c r="AU411" t="str">
        <f t="shared" si="302"/>
        <v>0</v>
      </c>
      <c r="AV411" t="str">
        <f t="shared" si="303"/>
        <v xml:space="preserve">["LP"] =  0; </v>
      </c>
      <c r="AW411" t="str">
        <f t="shared" si="304"/>
        <v>0</v>
      </c>
      <c r="AX411" t="str">
        <f t="shared" si="305"/>
        <v xml:space="preserve">["REP"] =     0; </v>
      </c>
      <c r="AY411">
        <f>IF(LEN(P411)&gt;0,VLOOKUP(P411,Faction!A$2:B$77,2,FALSE),1)</f>
        <v>1</v>
      </c>
      <c r="AZ411" t="str">
        <f t="shared" si="306"/>
        <v xml:space="preserve">["FACTION"] =  1; </v>
      </c>
      <c r="BA411" t="str">
        <f t="shared" si="307"/>
        <v xml:space="preserve">["TIER"] = 0; </v>
      </c>
      <c r="BB411" t="str">
        <f t="shared" si="308"/>
        <v xml:space="preserve">                     </v>
      </c>
      <c r="BC411" t="str">
        <f t="shared" si="309"/>
        <v xml:space="preserve">                  </v>
      </c>
      <c r="BD411" t="str">
        <f t="shared" si="310"/>
        <v xml:space="preserve">["NAME"] = { ["EN"] = "Spring in Your Step"; }; </v>
      </c>
      <c r="BE411" t="str">
        <f t="shared" si="311"/>
        <v xml:space="preserve">["LORE"] = { ["EN"] = "You have completed your collection of Spring-time equines."; }; </v>
      </c>
      <c r="BF411" t="str">
        <f t="shared" si="312"/>
        <v xml:space="preserve">["SUMMARY"] = { ["EN"] = "Mount 4 different spring-time equines."; }; </v>
      </c>
      <c r="BG411" t="str">
        <f t="shared" si="313"/>
        <v xml:space="preserve">["TITLE"] = { ["EN"] = "Spring in His / Her step"; }; </v>
      </c>
      <c r="BH411" t="str">
        <f t="shared" si="314"/>
        <v/>
      </c>
      <c r="BI411" t="str">
        <f t="shared" si="315"/>
        <v/>
      </c>
      <c r="BJ411" t="str">
        <f t="shared" si="322"/>
        <v>};</v>
      </c>
    </row>
    <row r="412" spans="1:62" x14ac:dyDescent="0.25">
      <c r="A412">
        <v>1879363517</v>
      </c>
      <c r="B412">
        <v>371</v>
      </c>
      <c r="C412" t="s">
        <v>1820</v>
      </c>
      <c r="D412" t="s">
        <v>30</v>
      </c>
      <c r="G412" t="s">
        <v>2326</v>
      </c>
      <c r="J412" t="s">
        <v>3526</v>
      </c>
      <c r="M412" t="s">
        <v>3523</v>
      </c>
      <c r="Q412" t="s">
        <v>1822</v>
      </c>
      <c r="R412" t="s">
        <v>1821</v>
      </c>
      <c r="S412">
        <v>0</v>
      </c>
      <c r="X412" t="str">
        <f t="shared" si="316"/>
        <v>[411] = {["ID"] = 1879363517; }; -- Spring in Your Step (small)</v>
      </c>
      <c r="Y412" s="1" t="str">
        <f t="shared" si="291"/>
        <v>[411] = {["ID"] = 1879363517; ["SAVE_INDEX"] = 371; ["TYPE"] =  7;                       ["SUBTYPE"] =   0; ["NA"] = 5;                       ["MOUNT"] = "small"; ["VXP"] =    0; ["LP"] =  0; ["REP"] =     0; ["FACTION"] =  1; ["TIER"] = 0;                                        ["NAME"] = { ["EN"] = "Spring in Your Step"; }; ["LORE"] = { ["EN"] = "You have completed your collection of Spring-time equines."; }; ["SUMMARY"] = { ["EN"] = "Mount 4 different spring-time equines."; }; ["TITLE"] = { ["EN"] = "Spring in His / Her step"; }; };</v>
      </c>
      <c r="Z412">
        <f t="shared" si="323"/>
        <v>411</v>
      </c>
      <c r="AA412" t="str">
        <f t="shared" si="317"/>
        <v>[411] = {</v>
      </c>
      <c r="AB412" t="str">
        <f t="shared" si="318"/>
        <v xml:space="preserve">["ID"] = 1879363517; </v>
      </c>
      <c r="AC412" t="str">
        <f t="shared" si="319"/>
        <v xml:space="preserve">["ID"] = 1879363517; </v>
      </c>
      <c r="AD412" t="str">
        <f t="shared" si="320"/>
        <v/>
      </c>
      <c r="AE412" t="str">
        <f t="shared" si="321"/>
        <v xml:space="preserve"> (small)</v>
      </c>
      <c r="AF412" s="1" t="str">
        <f t="shared" si="292"/>
        <v xml:space="preserve">["SAVE_INDEX"] = 371; </v>
      </c>
      <c r="AG412">
        <f>VLOOKUP(D412,Type!A$2:B$16,2,FALSE)</f>
        <v>7</v>
      </c>
      <c r="AH412" t="str">
        <f t="shared" si="293"/>
        <v xml:space="preserve">["TYPE"] =  7; </v>
      </c>
      <c r="AI412" t="str">
        <f t="shared" si="294"/>
        <v xml:space="preserve">                      </v>
      </c>
      <c r="AJ412" t="str">
        <f>IF(AND(F412="Class",NOT(ISBLANK(E412))),VLOOKUP(E412,Class!A$1:B$12,2,FALSE),"")</f>
        <v/>
      </c>
      <c r="AK412" t="str">
        <f>IF(AND(F412="Vocation",NOT(ISBLANK(E412))),VLOOKUP(E412,Vocation!A$1:B$8,2,FALSE),"")</f>
        <v/>
      </c>
      <c r="AL412" t="str">
        <f>IF(AND(F412="Race",NOT(ISBLANK(E412))),VLOOKUP(E412,Race!A$1:B$9,2,),"")</f>
        <v/>
      </c>
      <c r="AM412" t="str">
        <f t="shared" si="295"/>
        <v xml:space="preserve">  0</v>
      </c>
      <c r="AN412" t="str">
        <f t="shared" si="296"/>
        <v xml:space="preserve">["SUBTYPE"] =   0; </v>
      </c>
      <c r="AO412">
        <f>IF(NOT(ISBLANK(G412)),VLOOKUP(G412,Type!D$2:E$6,2,FALSE),"")</f>
        <v>5</v>
      </c>
      <c r="AP412" t="str">
        <f t="shared" si="297"/>
        <v xml:space="preserve">["NA"] = 5; </v>
      </c>
      <c r="AQ412" t="str">
        <f t="shared" si="298"/>
        <v xml:space="preserve">                      </v>
      </c>
      <c r="AR412" t="str">
        <f t="shared" si="299"/>
        <v xml:space="preserve">["MOUNT"] = "small"; </v>
      </c>
      <c r="AS412" t="str">
        <f t="shared" si="300"/>
        <v>0</v>
      </c>
      <c r="AT412" t="str">
        <f t="shared" si="301"/>
        <v xml:space="preserve">["VXP"] =    0; </v>
      </c>
      <c r="AU412" t="str">
        <f t="shared" si="302"/>
        <v>0</v>
      </c>
      <c r="AV412" t="str">
        <f t="shared" si="303"/>
        <v xml:space="preserve">["LP"] =  0; </v>
      </c>
      <c r="AW412" t="str">
        <f t="shared" si="304"/>
        <v>0</v>
      </c>
      <c r="AX412" t="str">
        <f t="shared" si="305"/>
        <v xml:space="preserve">["REP"] =     0; </v>
      </c>
      <c r="AY412">
        <f>IF(LEN(P412)&gt;0,VLOOKUP(P412,Faction!A$2:B$77,2,FALSE),1)</f>
        <v>1</v>
      </c>
      <c r="AZ412" t="str">
        <f t="shared" si="306"/>
        <v xml:space="preserve">["FACTION"] =  1; </v>
      </c>
      <c r="BA412" t="str">
        <f t="shared" si="307"/>
        <v xml:space="preserve">["TIER"] = 0; </v>
      </c>
      <c r="BB412" t="str">
        <f t="shared" si="308"/>
        <v xml:space="preserve">                     </v>
      </c>
      <c r="BC412" t="str">
        <f t="shared" si="309"/>
        <v xml:space="preserve">                  </v>
      </c>
      <c r="BD412" t="str">
        <f t="shared" si="310"/>
        <v xml:space="preserve">["NAME"] = { ["EN"] = "Spring in Your Step"; }; </v>
      </c>
      <c r="BE412" t="str">
        <f t="shared" si="311"/>
        <v xml:space="preserve">["LORE"] = { ["EN"] = "You have completed your collection of Spring-time equines."; }; </v>
      </c>
      <c r="BF412" t="str">
        <f t="shared" si="312"/>
        <v xml:space="preserve">["SUMMARY"] = { ["EN"] = "Mount 4 different spring-time equines."; }; </v>
      </c>
      <c r="BG412" t="str">
        <f t="shared" si="313"/>
        <v xml:space="preserve">["TITLE"] = { ["EN"] = "Spring in His / Her step"; }; </v>
      </c>
      <c r="BH412" t="str">
        <f t="shared" si="314"/>
        <v/>
      </c>
      <c r="BI412" t="str">
        <f t="shared" si="315"/>
        <v/>
      </c>
      <c r="BJ412" t="str">
        <f t="shared" si="322"/>
        <v>};</v>
      </c>
    </row>
    <row r="413" spans="1:62" x14ac:dyDescent="0.25">
      <c r="A413">
        <v>1879361991</v>
      </c>
      <c r="B413">
        <v>227</v>
      </c>
      <c r="C413" t="s">
        <v>1826</v>
      </c>
      <c r="D413" t="s">
        <v>30</v>
      </c>
      <c r="G413" t="s">
        <v>2326</v>
      </c>
      <c r="J413" t="s">
        <v>3525</v>
      </c>
      <c r="M413" t="s">
        <v>1826</v>
      </c>
      <c r="Q413" t="s">
        <v>1827</v>
      </c>
      <c r="R413" t="s">
        <v>1828</v>
      </c>
      <c r="S413">
        <v>0</v>
      </c>
      <c r="X413" t="str">
        <f t="shared" si="316"/>
        <v>[412] = {["ID"] = 1879361991; }; -- Sun-strider (large)</v>
      </c>
      <c r="Y413" s="1" t="str">
        <f t="shared" si="291"/>
        <v>[412] = {["ID"] = 1879361991; ["SAVE_INDEX"] = 227; ["TYPE"] =  7;                       ["SUBTYPE"] =   0; ["NA"] = 5;                       ["MOUNT"] = "large"; ["VXP"] =    0; ["LP"] =  0; ["REP"] =     0; ["FACTION"] =  1; ["TIER"] = 0;                                        ["NAME"] = { ["EN"] = "Sun-strider"; }; ["LORE"] = { ["EN"] = "You have completed your collection of Summer-time equines."; }; ["SUMMARY"] = { ["EN"] = "Mount 4 different Summer-time equines"; }; ["TITLE"] = { ["EN"] = "Sun-strider"; }; };</v>
      </c>
      <c r="Z413">
        <f t="shared" si="323"/>
        <v>412</v>
      </c>
      <c r="AA413" t="str">
        <f t="shared" si="317"/>
        <v>[412] = {</v>
      </c>
      <c r="AB413" t="str">
        <f t="shared" si="318"/>
        <v xml:space="preserve">["ID"] = 1879361991; </v>
      </c>
      <c r="AC413" t="str">
        <f t="shared" si="319"/>
        <v xml:space="preserve">["ID"] = 1879361991; </v>
      </c>
      <c r="AD413" t="str">
        <f t="shared" si="320"/>
        <v/>
      </c>
      <c r="AE413" t="str">
        <f t="shared" si="321"/>
        <v xml:space="preserve"> (large)</v>
      </c>
      <c r="AF413" s="1" t="str">
        <f t="shared" si="292"/>
        <v xml:space="preserve">["SAVE_INDEX"] = 227; </v>
      </c>
      <c r="AG413">
        <f>VLOOKUP(D413,Type!A$2:B$16,2,FALSE)</f>
        <v>7</v>
      </c>
      <c r="AH413" t="str">
        <f t="shared" si="293"/>
        <v xml:space="preserve">["TYPE"] =  7; </v>
      </c>
      <c r="AI413" t="str">
        <f t="shared" si="294"/>
        <v xml:space="preserve">                      </v>
      </c>
      <c r="AJ413" t="str">
        <f>IF(AND(F413="Class",NOT(ISBLANK(E413))),VLOOKUP(E413,Class!A$1:B$12,2,FALSE),"")</f>
        <v/>
      </c>
      <c r="AK413" t="str">
        <f>IF(AND(F413="Vocation",NOT(ISBLANK(E413))),VLOOKUP(E413,Vocation!A$1:B$8,2,FALSE),"")</f>
        <v/>
      </c>
      <c r="AL413" t="str">
        <f>IF(AND(F413="Race",NOT(ISBLANK(E413))),VLOOKUP(E413,Race!A$1:B$9,2,),"")</f>
        <v/>
      </c>
      <c r="AM413" t="str">
        <f t="shared" si="295"/>
        <v xml:space="preserve">  0</v>
      </c>
      <c r="AN413" t="str">
        <f t="shared" si="296"/>
        <v xml:space="preserve">["SUBTYPE"] =   0; </v>
      </c>
      <c r="AO413">
        <f>IF(NOT(ISBLANK(G413)),VLOOKUP(G413,Type!D$2:E$6,2,FALSE),"")</f>
        <v>5</v>
      </c>
      <c r="AP413" t="str">
        <f t="shared" si="297"/>
        <v xml:space="preserve">["NA"] = 5; </v>
      </c>
      <c r="AQ413" t="str">
        <f t="shared" si="298"/>
        <v xml:space="preserve">                      </v>
      </c>
      <c r="AR413" t="str">
        <f t="shared" si="299"/>
        <v xml:space="preserve">["MOUNT"] = "large"; </v>
      </c>
      <c r="AS413" t="str">
        <f t="shared" si="300"/>
        <v>0</v>
      </c>
      <c r="AT413" t="str">
        <f t="shared" si="301"/>
        <v xml:space="preserve">["VXP"] =    0; </v>
      </c>
      <c r="AU413" t="str">
        <f t="shared" si="302"/>
        <v>0</v>
      </c>
      <c r="AV413" t="str">
        <f t="shared" si="303"/>
        <v xml:space="preserve">["LP"] =  0; </v>
      </c>
      <c r="AW413" t="str">
        <f t="shared" si="304"/>
        <v>0</v>
      </c>
      <c r="AX413" t="str">
        <f t="shared" si="305"/>
        <v xml:space="preserve">["REP"] =     0; </v>
      </c>
      <c r="AY413">
        <f>IF(LEN(P413)&gt;0,VLOOKUP(P413,Faction!A$2:B$77,2,FALSE),1)</f>
        <v>1</v>
      </c>
      <c r="AZ413" t="str">
        <f t="shared" si="306"/>
        <v xml:space="preserve">["FACTION"] =  1; </v>
      </c>
      <c r="BA413" t="str">
        <f t="shared" si="307"/>
        <v xml:space="preserve">["TIER"] = 0; </v>
      </c>
      <c r="BB413" t="str">
        <f t="shared" si="308"/>
        <v xml:space="preserve">                     </v>
      </c>
      <c r="BC413" t="str">
        <f t="shared" si="309"/>
        <v xml:space="preserve">                  </v>
      </c>
      <c r="BD413" t="str">
        <f t="shared" si="310"/>
        <v xml:space="preserve">["NAME"] = { ["EN"] = "Sun-strider"; }; </v>
      </c>
      <c r="BE413" t="str">
        <f t="shared" si="311"/>
        <v xml:space="preserve">["LORE"] = { ["EN"] = "You have completed your collection of Summer-time equines."; }; </v>
      </c>
      <c r="BF413" t="str">
        <f t="shared" si="312"/>
        <v xml:space="preserve">["SUMMARY"] = { ["EN"] = "Mount 4 different Summer-time equines"; }; </v>
      </c>
      <c r="BG413" t="str">
        <f t="shared" si="313"/>
        <v xml:space="preserve">["TITLE"] = { ["EN"] = "Sun-strider"; }; </v>
      </c>
      <c r="BH413" t="str">
        <f t="shared" si="314"/>
        <v/>
      </c>
      <c r="BI413" t="str">
        <f t="shared" si="315"/>
        <v/>
      </c>
      <c r="BJ413" t="str">
        <f t="shared" si="322"/>
        <v>};</v>
      </c>
    </row>
    <row r="414" spans="1:62" x14ac:dyDescent="0.25">
      <c r="A414">
        <v>1879363514</v>
      </c>
      <c r="B414">
        <v>372</v>
      </c>
      <c r="C414" t="s">
        <v>1826</v>
      </c>
      <c r="D414" t="s">
        <v>30</v>
      </c>
      <c r="G414" t="s">
        <v>2326</v>
      </c>
      <c r="J414" t="s">
        <v>3526</v>
      </c>
      <c r="M414" t="s">
        <v>1826</v>
      </c>
      <c r="Q414" t="s">
        <v>1827</v>
      </c>
      <c r="R414" t="s">
        <v>1828</v>
      </c>
      <c r="S414">
        <v>0</v>
      </c>
      <c r="X414" t="str">
        <f t="shared" si="316"/>
        <v>[413] = {["ID"] = 1879363514; }; -- Sun-strider (small)</v>
      </c>
      <c r="Y414" s="1" t="str">
        <f t="shared" si="291"/>
        <v>[413] = {["ID"] = 1879363514; ["SAVE_INDEX"] = 372; ["TYPE"] =  7;                       ["SUBTYPE"] =   0; ["NA"] = 5;                       ["MOUNT"] = "small"; ["VXP"] =    0; ["LP"] =  0; ["REP"] =     0; ["FACTION"] =  1; ["TIER"] = 0;                                        ["NAME"] = { ["EN"] = "Sun-strider"; }; ["LORE"] = { ["EN"] = "You have completed your collection of Summer-time equines."; }; ["SUMMARY"] = { ["EN"] = "Mount 4 different Summer-time equines"; }; ["TITLE"] = { ["EN"] = "Sun-strider"; }; };</v>
      </c>
      <c r="Z414">
        <f t="shared" si="323"/>
        <v>413</v>
      </c>
      <c r="AA414" t="str">
        <f t="shared" si="317"/>
        <v>[413] = {</v>
      </c>
      <c r="AB414" t="str">
        <f t="shared" si="318"/>
        <v xml:space="preserve">["ID"] = 1879363514; </v>
      </c>
      <c r="AC414" t="str">
        <f t="shared" si="319"/>
        <v xml:space="preserve">["ID"] = 1879363514; </v>
      </c>
      <c r="AD414" t="str">
        <f t="shared" si="320"/>
        <v/>
      </c>
      <c r="AE414" t="str">
        <f t="shared" si="321"/>
        <v xml:space="preserve"> (small)</v>
      </c>
      <c r="AF414" s="1" t="str">
        <f t="shared" si="292"/>
        <v xml:space="preserve">["SAVE_INDEX"] = 372; </v>
      </c>
      <c r="AG414">
        <f>VLOOKUP(D414,Type!A$2:B$16,2,FALSE)</f>
        <v>7</v>
      </c>
      <c r="AH414" t="str">
        <f t="shared" si="293"/>
        <v xml:space="preserve">["TYPE"] =  7; </v>
      </c>
      <c r="AI414" t="str">
        <f t="shared" si="294"/>
        <v xml:space="preserve">                      </v>
      </c>
      <c r="AJ414" t="str">
        <f>IF(AND(F414="Class",NOT(ISBLANK(E414))),VLOOKUP(E414,Class!A$1:B$12,2,FALSE),"")</f>
        <v/>
      </c>
      <c r="AK414" t="str">
        <f>IF(AND(F414="Vocation",NOT(ISBLANK(E414))),VLOOKUP(E414,Vocation!A$1:B$8,2,FALSE),"")</f>
        <v/>
      </c>
      <c r="AL414" t="str">
        <f>IF(AND(F414="Race",NOT(ISBLANK(E414))),VLOOKUP(E414,Race!A$1:B$9,2,),"")</f>
        <v/>
      </c>
      <c r="AM414" t="str">
        <f t="shared" si="295"/>
        <v xml:space="preserve">  0</v>
      </c>
      <c r="AN414" t="str">
        <f t="shared" si="296"/>
        <v xml:space="preserve">["SUBTYPE"] =   0; </v>
      </c>
      <c r="AO414">
        <f>IF(NOT(ISBLANK(G414)),VLOOKUP(G414,Type!D$2:E$6,2,FALSE),"")</f>
        <v>5</v>
      </c>
      <c r="AP414" t="str">
        <f t="shared" si="297"/>
        <v xml:space="preserve">["NA"] = 5; </v>
      </c>
      <c r="AQ414" t="str">
        <f t="shared" si="298"/>
        <v xml:space="preserve">                      </v>
      </c>
      <c r="AR414" t="str">
        <f t="shared" si="299"/>
        <v xml:space="preserve">["MOUNT"] = "small"; </v>
      </c>
      <c r="AS414" t="str">
        <f t="shared" si="300"/>
        <v>0</v>
      </c>
      <c r="AT414" t="str">
        <f t="shared" si="301"/>
        <v xml:space="preserve">["VXP"] =    0; </v>
      </c>
      <c r="AU414" t="str">
        <f t="shared" si="302"/>
        <v>0</v>
      </c>
      <c r="AV414" t="str">
        <f t="shared" si="303"/>
        <v xml:space="preserve">["LP"] =  0; </v>
      </c>
      <c r="AW414" t="str">
        <f t="shared" si="304"/>
        <v>0</v>
      </c>
      <c r="AX414" t="str">
        <f t="shared" si="305"/>
        <v xml:space="preserve">["REP"] =     0; </v>
      </c>
      <c r="AY414">
        <f>IF(LEN(P414)&gt;0,VLOOKUP(P414,Faction!A$2:B$77,2,FALSE),1)</f>
        <v>1</v>
      </c>
      <c r="AZ414" t="str">
        <f t="shared" si="306"/>
        <v xml:space="preserve">["FACTION"] =  1; </v>
      </c>
      <c r="BA414" t="str">
        <f t="shared" si="307"/>
        <v xml:space="preserve">["TIER"] = 0; </v>
      </c>
      <c r="BB414" t="str">
        <f t="shared" si="308"/>
        <v xml:space="preserve">                     </v>
      </c>
      <c r="BC414" t="str">
        <f t="shared" si="309"/>
        <v xml:space="preserve">                  </v>
      </c>
      <c r="BD414" t="str">
        <f t="shared" si="310"/>
        <v xml:space="preserve">["NAME"] = { ["EN"] = "Sun-strider"; }; </v>
      </c>
      <c r="BE414" t="str">
        <f t="shared" si="311"/>
        <v xml:space="preserve">["LORE"] = { ["EN"] = "You have completed your collection of Summer-time equines."; }; </v>
      </c>
      <c r="BF414" t="str">
        <f t="shared" si="312"/>
        <v xml:space="preserve">["SUMMARY"] = { ["EN"] = "Mount 4 different Summer-time equines"; }; </v>
      </c>
      <c r="BG414" t="str">
        <f t="shared" si="313"/>
        <v xml:space="preserve">["TITLE"] = { ["EN"] = "Sun-strider"; }; </v>
      </c>
      <c r="BH414" t="str">
        <f t="shared" si="314"/>
        <v/>
      </c>
      <c r="BI414" t="str">
        <f t="shared" si="315"/>
        <v/>
      </c>
      <c r="BJ414" t="str">
        <f t="shared" si="322"/>
        <v>};</v>
      </c>
    </row>
    <row r="415" spans="1:62" x14ac:dyDescent="0.25">
      <c r="A415">
        <v>1879362003</v>
      </c>
      <c r="B415">
        <v>230</v>
      </c>
      <c r="C415" t="s">
        <v>1836</v>
      </c>
      <c r="D415" t="s">
        <v>30</v>
      </c>
      <c r="G415" t="s">
        <v>2323</v>
      </c>
      <c r="M415" t="s">
        <v>1837</v>
      </c>
      <c r="Q415" t="s">
        <v>1839</v>
      </c>
      <c r="R415" t="s">
        <v>1838</v>
      </c>
      <c r="S415">
        <v>0</v>
      </c>
      <c r="X415" t="str">
        <f t="shared" si="316"/>
        <v>[414] = {["ID"] = 1879362003; }; -- The Steeds of Gorgoroth</v>
      </c>
      <c r="Y415" s="1" t="str">
        <f t="shared" si="291"/>
        <v>[414] = {["ID"] = 1879362003; ["SAVE_INDEX"] = 230; ["TYPE"] =  7;                       ["SUBTYPE"] =   0; ["NA"] = 2;                       ["VXP"] =    0; ["LP"] =  0; ["REP"] =     0; ["FACTION"] =  1; ["TIER"] = 0;                                        ["NAME"] = { ["EN"] = "The Steeds of Gorgoroth"; }; ["LORE"] = { ["EN"] = "You have completed your collection of Gorgoroth steeds."; }; ["SUMMARY"] = { ["EN"] = "Mount 5 different steeds of Gorgoroth"; }; ["TITLE"] = { ["EN"] = "Rode into Mordor"; }; };</v>
      </c>
      <c r="Z415">
        <f t="shared" si="323"/>
        <v>414</v>
      </c>
      <c r="AA415" t="str">
        <f t="shared" si="317"/>
        <v>[414] = {</v>
      </c>
      <c r="AB415" t="str">
        <f t="shared" si="318"/>
        <v xml:space="preserve">["ID"] = 1879362003; </v>
      </c>
      <c r="AC415" t="str">
        <f t="shared" si="319"/>
        <v xml:space="preserve">["ID"] = 1879362003; </v>
      </c>
      <c r="AD415" t="str">
        <f t="shared" si="320"/>
        <v/>
      </c>
      <c r="AE415" t="str">
        <f t="shared" si="321"/>
        <v/>
      </c>
      <c r="AF415" s="1" t="str">
        <f t="shared" si="292"/>
        <v xml:space="preserve">["SAVE_INDEX"] = 230; </v>
      </c>
      <c r="AG415">
        <f>VLOOKUP(D415,Type!A$2:B$16,2,FALSE)</f>
        <v>7</v>
      </c>
      <c r="AH415" t="str">
        <f t="shared" si="293"/>
        <v xml:space="preserve">["TYPE"] =  7; </v>
      </c>
      <c r="AI415" t="str">
        <f t="shared" si="294"/>
        <v xml:space="preserve">                      </v>
      </c>
      <c r="AJ415" t="str">
        <f>IF(AND(F415="Class",NOT(ISBLANK(E415))),VLOOKUP(E415,Class!A$1:B$12,2,FALSE),"")</f>
        <v/>
      </c>
      <c r="AK415" t="str">
        <f>IF(AND(F415="Vocation",NOT(ISBLANK(E415))),VLOOKUP(E415,Vocation!A$1:B$8,2,FALSE),"")</f>
        <v/>
      </c>
      <c r="AL415" t="str">
        <f>IF(AND(F415="Race",NOT(ISBLANK(E415))),VLOOKUP(E415,Race!A$1:B$9,2,),"")</f>
        <v/>
      </c>
      <c r="AM415" t="str">
        <f t="shared" si="295"/>
        <v xml:space="preserve">  0</v>
      </c>
      <c r="AN415" t="str">
        <f t="shared" si="296"/>
        <v xml:space="preserve">["SUBTYPE"] =   0; </v>
      </c>
      <c r="AO415">
        <f>IF(NOT(ISBLANK(G415)),VLOOKUP(G415,Type!D$2:E$6,2,FALSE),"")</f>
        <v>2</v>
      </c>
      <c r="AP415" t="str">
        <f t="shared" si="297"/>
        <v xml:space="preserve">["NA"] = 2; </v>
      </c>
      <c r="AQ415" t="str">
        <f t="shared" si="298"/>
        <v xml:space="preserve">                      </v>
      </c>
      <c r="AR415" t="str">
        <f t="shared" si="299"/>
        <v/>
      </c>
      <c r="AS415" t="str">
        <f t="shared" si="300"/>
        <v>0</v>
      </c>
      <c r="AT415" t="str">
        <f t="shared" si="301"/>
        <v xml:space="preserve">["VXP"] =    0; </v>
      </c>
      <c r="AU415" t="str">
        <f t="shared" si="302"/>
        <v>0</v>
      </c>
      <c r="AV415" t="str">
        <f t="shared" si="303"/>
        <v xml:space="preserve">["LP"] =  0; </v>
      </c>
      <c r="AW415" t="str">
        <f t="shared" si="304"/>
        <v>0</v>
      </c>
      <c r="AX415" t="str">
        <f t="shared" si="305"/>
        <v xml:space="preserve">["REP"] =     0; </v>
      </c>
      <c r="AY415">
        <f>IF(LEN(P415)&gt;0,VLOOKUP(P415,Faction!A$2:B$77,2,FALSE),1)</f>
        <v>1</v>
      </c>
      <c r="AZ415" t="str">
        <f t="shared" si="306"/>
        <v xml:space="preserve">["FACTION"] =  1; </v>
      </c>
      <c r="BA415" t="str">
        <f t="shared" si="307"/>
        <v xml:space="preserve">["TIER"] = 0; </v>
      </c>
      <c r="BB415" t="str">
        <f t="shared" si="308"/>
        <v xml:space="preserve">                     </v>
      </c>
      <c r="BC415" t="str">
        <f t="shared" si="309"/>
        <v xml:space="preserve">                  </v>
      </c>
      <c r="BD415" t="str">
        <f t="shared" si="310"/>
        <v xml:space="preserve">["NAME"] = { ["EN"] = "The Steeds of Gorgoroth"; }; </v>
      </c>
      <c r="BE415" t="str">
        <f t="shared" si="311"/>
        <v xml:space="preserve">["LORE"] = { ["EN"] = "You have completed your collection of Gorgoroth steeds."; }; </v>
      </c>
      <c r="BF415" t="str">
        <f t="shared" si="312"/>
        <v xml:space="preserve">["SUMMARY"] = { ["EN"] = "Mount 5 different steeds of Gorgoroth"; }; </v>
      </c>
      <c r="BG415" t="str">
        <f t="shared" si="313"/>
        <v xml:space="preserve">["TITLE"] = { ["EN"] = "Rode into Mordor"; }; </v>
      </c>
      <c r="BH415" t="str">
        <f t="shared" si="314"/>
        <v/>
      </c>
      <c r="BI415" t="str">
        <f t="shared" si="315"/>
        <v/>
      </c>
      <c r="BJ415" t="str">
        <f t="shared" si="322"/>
        <v>};</v>
      </c>
    </row>
    <row r="416" spans="1:62" x14ac:dyDescent="0.25">
      <c r="A416">
        <v>1879361992</v>
      </c>
      <c r="B416">
        <v>231</v>
      </c>
      <c r="C416" t="s">
        <v>1841</v>
      </c>
      <c r="D416" t="s">
        <v>30</v>
      </c>
      <c r="G416" t="s">
        <v>2326</v>
      </c>
      <c r="J416" t="s">
        <v>3525</v>
      </c>
      <c r="M416" t="s">
        <v>1841</v>
      </c>
      <c r="Q416" t="s">
        <v>1843</v>
      </c>
      <c r="R416" t="s">
        <v>1842</v>
      </c>
      <c r="S416">
        <v>0</v>
      </c>
      <c r="X416" t="str">
        <f t="shared" si="316"/>
        <v>[415] = {["ID"] = 1879361992; }; -- Veteran of the Third Age (large)</v>
      </c>
      <c r="Y416" s="1" t="str">
        <f t="shared" si="291"/>
        <v>[415] = {["ID"] = 1879361992; ["SAVE_INDEX"] = 231; ["TYPE"] =  7;                       ["SUBTYPE"] =   0; ["NA"] = 5;                       ["MOUNT"] = "large"; ["VXP"] =    0; ["LP"] =  0; ["REP"] =     0; ["FACTION"] =  1; ["TIER"] = 0;                                        ["NAME"] = { ["EN"] = "Veteran of the Third Age"; }; ["LORE"] = { ["EN"] = "You have completed your collection of class mounts."; }; ["SUMMARY"] = { ["EN"] = "Mount 9 different class mounts"; }; ["TITLE"] = { ["EN"] = "Veteran of the Third Age"; }; };</v>
      </c>
      <c r="Z416">
        <f t="shared" si="323"/>
        <v>415</v>
      </c>
      <c r="AA416" t="str">
        <f t="shared" si="317"/>
        <v>[415] = {</v>
      </c>
      <c r="AB416" t="str">
        <f t="shared" si="318"/>
        <v xml:space="preserve">["ID"] = 1879361992; </v>
      </c>
      <c r="AC416" t="str">
        <f t="shared" si="319"/>
        <v xml:space="preserve">["ID"] = 1879361992; </v>
      </c>
      <c r="AD416" t="str">
        <f t="shared" si="320"/>
        <v/>
      </c>
      <c r="AE416" t="str">
        <f t="shared" si="321"/>
        <v xml:space="preserve"> (large)</v>
      </c>
      <c r="AF416" s="1" t="str">
        <f t="shared" si="292"/>
        <v xml:space="preserve">["SAVE_INDEX"] = 231; </v>
      </c>
      <c r="AG416">
        <f>VLOOKUP(D416,Type!A$2:B$16,2,FALSE)</f>
        <v>7</v>
      </c>
      <c r="AH416" t="str">
        <f t="shared" si="293"/>
        <v xml:space="preserve">["TYPE"] =  7; </v>
      </c>
      <c r="AI416" t="str">
        <f t="shared" si="294"/>
        <v xml:space="preserve">                      </v>
      </c>
      <c r="AJ416" t="str">
        <f>IF(AND(F416="Class",NOT(ISBLANK(E416))),VLOOKUP(E416,Class!A$1:B$12,2,FALSE),"")</f>
        <v/>
      </c>
      <c r="AK416" t="str">
        <f>IF(AND(F416="Vocation",NOT(ISBLANK(E416))),VLOOKUP(E416,Vocation!A$1:B$8,2,FALSE),"")</f>
        <v/>
      </c>
      <c r="AL416" t="str">
        <f>IF(AND(F416="Race",NOT(ISBLANK(E416))),VLOOKUP(E416,Race!A$1:B$9,2,),"")</f>
        <v/>
      </c>
      <c r="AM416" t="str">
        <f t="shared" si="295"/>
        <v xml:space="preserve">  0</v>
      </c>
      <c r="AN416" t="str">
        <f t="shared" si="296"/>
        <v xml:space="preserve">["SUBTYPE"] =   0; </v>
      </c>
      <c r="AO416">
        <f>IF(NOT(ISBLANK(G416)),VLOOKUP(G416,Type!D$2:E$6,2,FALSE),"")</f>
        <v>5</v>
      </c>
      <c r="AP416" t="str">
        <f t="shared" si="297"/>
        <v xml:space="preserve">["NA"] = 5; </v>
      </c>
      <c r="AQ416" t="str">
        <f t="shared" si="298"/>
        <v xml:space="preserve">                      </v>
      </c>
      <c r="AR416" t="str">
        <f t="shared" si="299"/>
        <v xml:space="preserve">["MOUNT"] = "large"; </v>
      </c>
      <c r="AS416" t="str">
        <f t="shared" si="300"/>
        <v>0</v>
      </c>
      <c r="AT416" t="str">
        <f t="shared" si="301"/>
        <v xml:space="preserve">["VXP"] =    0; </v>
      </c>
      <c r="AU416" t="str">
        <f t="shared" si="302"/>
        <v>0</v>
      </c>
      <c r="AV416" t="str">
        <f t="shared" si="303"/>
        <v xml:space="preserve">["LP"] =  0; </v>
      </c>
      <c r="AW416" t="str">
        <f t="shared" si="304"/>
        <v>0</v>
      </c>
      <c r="AX416" t="str">
        <f t="shared" si="305"/>
        <v xml:space="preserve">["REP"] =     0; </v>
      </c>
      <c r="AY416">
        <f>IF(LEN(P416)&gt;0,VLOOKUP(P416,Faction!A$2:B$77,2,FALSE),1)</f>
        <v>1</v>
      </c>
      <c r="AZ416" t="str">
        <f t="shared" si="306"/>
        <v xml:space="preserve">["FACTION"] =  1; </v>
      </c>
      <c r="BA416" t="str">
        <f t="shared" si="307"/>
        <v xml:space="preserve">["TIER"] = 0; </v>
      </c>
      <c r="BB416" t="str">
        <f t="shared" si="308"/>
        <v xml:space="preserve">                     </v>
      </c>
      <c r="BC416" t="str">
        <f t="shared" si="309"/>
        <v xml:space="preserve">                  </v>
      </c>
      <c r="BD416" t="str">
        <f t="shared" si="310"/>
        <v xml:space="preserve">["NAME"] = { ["EN"] = "Veteran of the Third Age"; }; </v>
      </c>
      <c r="BE416" t="str">
        <f t="shared" si="311"/>
        <v xml:space="preserve">["LORE"] = { ["EN"] = "You have completed your collection of class mounts."; }; </v>
      </c>
      <c r="BF416" t="str">
        <f t="shared" si="312"/>
        <v xml:space="preserve">["SUMMARY"] = { ["EN"] = "Mount 9 different class mounts"; }; </v>
      </c>
      <c r="BG416" t="str">
        <f t="shared" si="313"/>
        <v xml:space="preserve">["TITLE"] = { ["EN"] = "Veteran of the Third Age"; }; </v>
      </c>
      <c r="BH416" t="str">
        <f t="shared" si="314"/>
        <v/>
      </c>
      <c r="BI416" t="str">
        <f t="shared" si="315"/>
        <v/>
      </c>
      <c r="BJ416" t="str">
        <f t="shared" si="322"/>
        <v>};</v>
      </c>
    </row>
    <row r="417" spans="1:62" x14ac:dyDescent="0.25">
      <c r="A417">
        <v>1879363508</v>
      </c>
      <c r="B417">
        <v>373</v>
      </c>
      <c r="C417" t="s">
        <v>1841</v>
      </c>
      <c r="D417" t="s">
        <v>30</v>
      </c>
      <c r="G417" t="s">
        <v>2326</v>
      </c>
      <c r="J417" t="s">
        <v>3526</v>
      </c>
      <c r="M417" t="s">
        <v>1841</v>
      </c>
      <c r="Q417" t="s">
        <v>1843</v>
      </c>
      <c r="R417" t="s">
        <v>1842</v>
      </c>
      <c r="S417">
        <v>0</v>
      </c>
      <c r="X417" t="str">
        <f t="shared" si="316"/>
        <v>[416] = {["ID"] = 1879363508; }; -- Veteran of the Third Age (small)</v>
      </c>
      <c r="Y417" s="1" t="str">
        <f t="shared" si="291"/>
        <v>[416] = {["ID"] = 1879363508; ["SAVE_INDEX"] = 373; ["TYPE"] =  7;                       ["SUBTYPE"] =   0; ["NA"] = 5;                       ["MOUNT"] = "small"; ["VXP"] =    0; ["LP"] =  0; ["REP"] =     0; ["FACTION"] =  1; ["TIER"] = 0;                                        ["NAME"] = { ["EN"] = "Veteran of the Third Age"; }; ["LORE"] = { ["EN"] = "You have completed your collection of class mounts."; }; ["SUMMARY"] = { ["EN"] = "Mount 9 different class mounts"; }; ["TITLE"] = { ["EN"] = "Veteran of the Third Age"; }; };</v>
      </c>
      <c r="Z417">
        <f t="shared" si="323"/>
        <v>416</v>
      </c>
      <c r="AA417" t="str">
        <f t="shared" si="317"/>
        <v>[416] = {</v>
      </c>
      <c r="AB417" t="str">
        <f t="shared" si="318"/>
        <v xml:space="preserve">["ID"] = 1879363508; </v>
      </c>
      <c r="AC417" t="str">
        <f t="shared" si="319"/>
        <v xml:space="preserve">["ID"] = 1879363508; </v>
      </c>
      <c r="AD417" t="str">
        <f t="shared" si="320"/>
        <v/>
      </c>
      <c r="AE417" t="str">
        <f t="shared" si="321"/>
        <v xml:space="preserve"> (small)</v>
      </c>
      <c r="AF417" s="1" t="str">
        <f t="shared" si="292"/>
        <v xml:space="preserve">["SAVE_INDEX"] = 373; </v>
      </c>
      <c r="AG417">
        <f>VLOOKUP(D417,Type!A$2:B$16,2,FALSE)</f>
        <v>7</v>
      </c>
      <c r="AH417" t="str">
        <f t="shared" si="293"/>
        <v xml:space="preserve">["TYPE"] =  7; </v>
      </c>
      <c r="AI417" t="str">
        <f t="shared" si="294"/>
        <v xml:space="preserve">                      </v>
      </c>
      <c r="AJ417" t="str">
        <f>IF(AND(F417="Class",NOT(ISBLANK(E417))),VLOOKUP(E417,Class!A$1:B$12,2,FALSE),"")</f>
        <v/>
      </c>
      <c r="AK417" t="str">
        <f>IF(AND(F417="Vocation",NOT(ISBLANK(E417))),VLOOKUP(E417,Vocation!A$1:B$8,2,FALSE),"")</f>
        <v/>
      </c>
      <c r="AL417" t="str">
        <f>IF(AND(F417="Race",NOT(ISBLANK(E417))),VLOOKUP(E417,Race!A$1:B$9,2,),"")</f>
        <v/>
      </c>
      <c r="AM417" t="str">
        <f t="shared" si="295"/>
        <v xml:space="preserve">  0</v>
      </c>
      <c r="AN417" t="str">
        <f t="shared" si="296"/>
        <v xml:space="preserve">["SUBTYPE"] =   0; </v>
      </c>
      <c r="AO417">
        <f>IF(NOT(ISBLANK(G417)),VLOOKUP(G417,Type!D$2:E$6,2,FALSE),"")</f>
        <v>5</v>
      </c>
      <c r="AP417" t="str">
        <f t="shared" si="297"/>
        <v xml:space="preserve">["NA"] = 5; </v>
      </c>
      <c r="AQ417" t="str">
        <f t="shared" si="298"/>
        <v xml:space="preserve">                      </v>
      </c>
      <c r="AR417" t="str">
        <f t="shared" si="299"/>
        <v xml:space="preserve">["MOUNT"] = "small"; </v>
      </c>
      <c r="AS417" t="str">
        <f t="shared" si="300"/>
        <v>0</v>
      </c>
      <c r="AT417" t="str">
        <f t="shared" si="301"/>
        <v xml:space="preserve">["VXP"] =    0; </v>
      </c>
      <c r="AU417" t="str">
        <f t="shared" si="302"/>
        <v>0</v>
      </c>
      <c r="AV417" t="str">
        <f t="shared" si="303"/>
        <v xml:space="preserve">["LP"] =  0; </v>
      </c>
      <c r="AW417" t="str">
        <f t="shared" si="304"/>
        <v>0</v>
      </c>
      <c r="AX417" t="str">
        <f t="shared" si="305"/>
        <v xml:space="preserve">["REP"] =     0; </v>
      </c>
      <c r="AY417">
        <f>IF(LEN(P417)&gt;0,VLOOKUP(P417,Faction!A$2:B$77,2,FALSE),1)</f>
        <v>1</v>
      </c>
      <c r="AZ417" t="str">
        <f t="shared" si="306"/>
        <v xml:space="preserve">["FACTION"] =  1; </v>
      </c>
      <c r="BA417" t="str">
        <f t="shared" si="307"/>
        <v xml:space="preserve">["TIER"] = 0; </v>
      </c>
      <c r="BB417" t="str">
        <f t="shared" si="308"/>
        <v xml:space="preserve">                     </v>
      </c>
      <c r="BC417" t="str">
        <f t="shared" si="309"/>
        <v xml:space="preserve">                  </v>
      </c>
      <c r="BD417" t="str">
        <f t="shared" si="310"/>
        <v xml:space="preserve">["NAME"] = { ["EN"] = "Veteran of the Third Age"; }; </v>
      </c>
      <c r="BE417" t="str">
        <f t="shared" si="311"/>
        <v xml:space="preserve">["LORE"] = { ["EN"] = "You have completed your collection of class mounts."; }; </v>
      </c>
      <c r="BF417" t="str">
        <f t="shared" si="312"/>
        <v xml:space="preserve">["SUMMARY"] = { ["EN"] = "Mount 9 different class mounts"; }; </v>
      </c>
      <c r="BG417" t="str">
        <f t="shared" si="313"/>
        <v xml:space="preserve">["TITLE"] = { ["EN"] = "Veteran of the Third Age"; }; </v>
      </c>
      <c r="BH417" t="str">
        <f t="shared" si="314"/>
        <v/>
      </c>
      <c r="BI417" t="str">
        <f t="shared" si="315"/>
        <v/>
      </c>
      <c r="BJ417" t="str">
        <f t="shared" si="322"/>
        <v>};</v>
      </c>
    </row>
    <row r="418" spans="1:62" x14ac:dyDescent="0.25">
      <c r="A418">
        <v>1879361996</v>
      </c>
      <c r="B418">
        <v>232</v>
      </c>
      <c r="C418" t="s">
        <v>1844</v>
      </c>
      <c r="D418" t="s">
        <v>30</v>
      </c>
      <c r="G418" t="s">
        <v>2326</v>
      </c>
      <c r="J418" t="s">
        <v>3525</v>
      </c>
      <c r="M418" t="s">
        <v>1845</v>
      </c>
      <c r="Q418" t="s">
        <v>1847</v>
      </c>
      <c r="R418" t="s">
        <v>1846</v>
      </c>
      <c r="S418">
        <v>0</v>
      </c>
      <c r="X418" t="str">
        <f t="shared" si="316"/>
        <v>[417] = {["ID"] = 1879361996; }; -- Winter-rider (large)</v>
      </c>
      <c r="Y418" s="1" t="str">
        <f t="shared" si="291"/>
        <v>[417] = {["ID"] = 1879361996; ["SAVE_INDEX"] = 232; ["TYPE"] =  7;                       ["SUBTYPE"] =   0; ["NA"] = 5;                       ["MOUNT"] = "large"; ["VXP"] =    0; ["LP"] =  0; ["REP"] =     0; ["FACTION"] =  1; ["TIER"] = 0;                                        ["NAME"] = { ["EN"] = "Winter-rider"; }; ["LORE"] = { ["EN"] = "You have completed your collection of Winter-time equines."; }; ["SUMMARY"] = { ["EN"] = "Mount 5 different Yule Festival equines"; }; ["TITLE"] = { ["EN"] = "Snow-strider"; }; };</v>
      </c>
      <c r="Z418">
        <f t="shared" si="323"/>
        <v>417</v>
      </c>
      <c r="AA418" t="str">
        <f t="shared" si="317"/>
        <v>[417] = {</v>
      </c>
      <c r="AB418" t="str">
        <f t="shared" si="318"/>
        <v xml:space="preserve">["ID"] = 1879361996; </v>
      </c>
      <c r="AC418" t="str">
        <f t="shared" si="319"/>
        <v xml:space="preserve">["ID"] = 1879361996; </v>
      </c>
      <c r="AD418" t="str">
        <f t="shared" si="320"/>
        <v/>
      </c>
      <c r="AE418" t="str">
        <f t="shared" si="321"/>
        <v xml:space="preserve"> (large)</v>
      </c>
      <c r="AF418" s="1" t="str">
        <f t="shared" si="292"/>
        <v xml:space="preserve">["SAVE_INDEX"] = 232; </v>
      </c>
      <c r="AG418">
        <f>VLOOKUP(D418,Type!A$2:B$16,2,FALSE)</f>
        <v>7</v>
      </c>
      <c r="AH418" t="str">
        <f t="shared" si="293"/>
        <v xml:space="preserve">["TYPE"] =  7; </v>
      </c>
      <c r="AI418" t="str">
        <f t="shared" si="294"/>
        <v xml:space="preserve">                      </v>
      </c>
      <c r="AJ418" t="str">
        <f>IF(AND(F418="Class",NOT(ISBLANK(E418))),VLOOKUP(E418,Class!A$1:B$12,2,FALSE),"")</f>
        <v/>
      </c>
      <c r="AK418" t="str">
        <f>IF(AND(F418="Vocation",NOT(ISBLANK(E418))),VLOOKUP(E418,Vocation!A$1:B$8,2,FALSE),"")</f>
        <v/>
      </c>
      <c r="AL418" t="str">
        <f>IF(AND(F418="Race",NOT(ISBLANK(E418))),VLOOKUP(E418,Race!A$1:B$9,2,),"")</f>
        <v/>
      </c>
      <c r="AM418" t="str">
        <f t="shared" si="295"/>
        <v xml:space="preserve">  0</v>
      </c>
      <c r="AN418" t="str">
        <f t="shared" si="296"/>
        <v xml:space="preserve">["SUBTYPE"] =   0; </v>
      </c>
      <c r="AO418">
        <f>IF(NOT(ISBLANK(G418)),VLOOKUP(G418,Type!D$2:E$6,2,FALSE),"")</f>
        <v>5</v>
      </c>
      <c r="AP418" t="str">
        <f t="shared" si="297"/>
        <v xml:space="preserve">["NA"] = 5; </v>
      </c>
      <c r="AQ418" t="str">
        <f t="shared" si="298"/>
        <v xml:space="preserve">                      </v>
      </c>
      <c r="AR418" t="str">
        <f t="shared" si="299"/>
        <v xml:space="preserve">["MOUNT"] = "large"; </v>
      </c>
      <c r="AS418" t="str">
        <f t="shared" si="300"/>
        <v>0</v>
      </c>
      <c r="AT418" t="str">
        <f t="shared" si="301"/>
        <v xml:space="preserve">["VXP"] =    0; </v>
      </c>
      <c r="AU418" t="str">
        <f t="shared" si="302"/>
        <v>0</v>
      </c>
      <c r="AV418" t="str">
        <f t="shared" si="303"/>
        <v xml:space="preserve">["LP"] =  0; </v>
      </c>
      <c r="AW418" t="str">
        <f t="shared" si="304"/>
        <v>0</v>
      </c>
      <c r="AX418" t="str">
        <f t="shared" si="305"/>
        <v xml:space="preserve">["REP"] =     0; </v>
      </c>
      <c r="AY418">
        <f>IF(LEN(P418)&gt;0,VLOOKUP(P418,Faction!A$2:B$77,2,FALSE),1)</f>
        <v>1</v>
      </c>
      <c r="AZ418" t="str">
        <f t="shared" si="306"/>
        <v xml:space="preserve">["FACTION"] =  1; </v>
      </c>
      <c r="BA418" t="str">
        <f t="shared" si="307"/>
        <v xml:space="preserve">["TIER"] = 0; </v>
      </c>
      <c r="BB418" t="str">
        <f t="shared" si="308"/>
        <v xml:space="preserve">                     </v>
      </c>
      <c r="BC418" t="str">
        <f t="shared" si="309"/>
        <v xml:space="preserve">                  </v>
      </c>
      <c r="BD418" t="str">
        <f t="shared" si="310"/>
        <v xml:space="preserve">["NAME"] = { ["EN"] = "Winter-rider"; }; </v>
      </c>
      <c r="BE418" t="str">
        <f t="shared" si="311"/>
        <v xml:space="preserve">["LORE"] = { ["EN"] = "You have completed your collection of Winter-time equines."; }; </v>
      </c>
      <c r="BF418" t="str">
        <f t="shared" si="312"/>
        <v xml:space="preserve">["SUMMARY"] = { ["EN"] = "Mount 5 different Yule Festival equines"; }; </v>
      </c>
      <c r="BG418" t="str">
        <f t="shared" si="313"/>
        <v xml:space="preserve">["TITLE"] = { ["EN"] = "Snow-strider"; }; </v>
      </c>
      <c r="BH418" t="str">
        <f t="shared" si="314"/>
        <v/>
      </c>
      <c r="BI418" t="str">
        <f t="shared" si="315"/>
        <v/>
      </c>
      <c r="BJ418" t="str">
        <f t="shared" si="322"/>
        <v>};</v>
      </c>
    </row>
    <row r="419" spans="1:62" x14ac:dyDescent="0.25">
      <c r="A419">
        <v>1879363511</v>
      </c>
      <c r="B419">
        <v>374</v>
      </c>
      <c r="C419" t="s">
        <v>1844</v>
      </c>
      <c r="D419" t="s">
        <v>30</v>
      </c>
      <c r="G419" t="s">
        <v>2326</v>
      </c>
      <c r="J419" t="s">
        <v>3526</v>
      </c>
      <c r="M419" t="s">
        <v>1845</v>
      </c>
      <c r="Q419" t="s">
        <v>1847</v>
      </c>
      <c r="R419" t="s">
        <v>1846</v>
      </c>
      <c r="S419">
        <v>0</v>
      </c>
      <c r="X419" t="str">
        <f t="shared" si="316"/>
        <v>[418] = {["ID"] = 1879363511; }; -- Winter-rider (small)</v>
      </c>
      <c r="Y419" s="1" t="str">
        <f t="shared" si="291"/>
        <v>[418] = {["ID"] = 1879363511; ["SAVE_INDEX"] = 374; ["TYPE"] =  7;                       ["SUBTYPE"] =   0; ["NA"] = 5;                       ["MOUNT"] = "small"; ["VXP"] =    0; ["LP"] =  0; ["REP"] =     0; ["FACTION"] =  1; ["TIER"] = 0;                                        ["NAME"] = { ["EN"] = "Winter-rider"; }; ["LORE"] = { ["EN"] = "You have completed your collection of Winter-time equines."; }; ["SUMMARY"] = { ["EN"] = "Mount 5 different Yule Festival equines"; }; ["TITLE"] = { ["EN"] = "Snow-strider"; }; };</v>
      </c>
      <c r="Z419">
        <f t="shared" si="323"/>
        <v>418</v>
      </c>
      <c r="AA419" t="str">
        <f t="shared" si="317"/>
        <v>[418] = {</v>
      </c>
      <c r="AB419" t="str">
        <f t="shared" si="318"/>
        <v xml:space="preserve">["ID"] = 1879363511; </v>
      </c>
      <c r="AC419" t="str">
        <f t="shared" si="319"/>
        <v xml:space="preserve">["ID"] = 1879363511; </v>
      </c>
      <c r="AD419" t="str">
        <f t="shared" si="320"/>
        <v/>
      </c>
      <c r="AE419" t="str">
        <f t="shared" si="321"/>
        <v xml:space="preserve"> (small)</v>
      </c>
      <c r="AF419" s="1" t="str">
        <f t="shared" si="292"/>
        <v xml:space="preserve">["SAVE_INDEX"] = 374; </v>
      </c>
      <c r="AG419">
        <f>VLOOKUP(D419,Type!A$2:B$16,2,FALSE)</f>
        <v>7</v>
      </c>
      <c r="AH419" t="str">
        <f t="shared" si="293"/>
        <v xml:space="preserve">["TYPE"] =  7; </v>
      </c>
      <c r="AI419" t="str">
        <f t="shared" si="294"/>
        <v xml:space="preserve">                      </v>
      </c>
      <c r="AJ419" t="str">
        <f>IF(AND(F419="Class",NOT(ISBLANK(E419))),VLOOKUP(E419,Class!A$1:B$12,2,FALSE),"")</f>
        <v/>
      </c>
      <c r="AK419" t="str">
        <f>IF(AND(F419="Vocation",NOT(ISBLANK(E419))),VLOOKUP(E419,Vocation!A$1:B$8,2,FALSE),"")</f>
        <v/>
      </c>
      <c r="AL419" t="str">
        <f>IF(AND(F419="Race",NOT(ISBLANK(E419))),VLOOKUP(E419,Race!A$1:B$9,2,),"")</f>
        <v/>
      </c>
      <c r="AM419" t="str">
        <f t="shared" si="295"/>
        <v xml:space="preserve">  0</v>
      </c>
      <c r="AN419" t="str">
        <f t="shared" si="296"/>
        <v xml:space="preserve">["SUBTYPE"] =   0; </v>
      </c>
      <c r="AO419">
        <f>IF(NOT(ISBLANK(G419)),VLOOKUP(G419,Type!D$2:E$6,2,FALSE),"")</f>
        <v>5</v>
      </c>
      <c r="AP419" t="str">
        <f t="shared" si="297"/>
        <v xml:space="preserve">["NA"] = 5; </v>
      </c>
      <c r="AQ419" t="str">
        <f t="shared" si="298"/>
        <v xml:space="preserve">                      </v>
      </c>
      <c r="AR419" t="str">
        <f t="shared" si="299"/>
        <v xml:space="preserve">["MOUNT"] = "small"; </v>
      </c>
      <c r="AS419" t="str">
        <f t="shared" si="300"/>
        <v>0</v>
      </c>
      <c r="AT419" t="str">
        <f t="shared" si="301"/>
        <v xml:space="preserve">["VXP"] =    0; </v>
      </c>
      <c r="AU419" t="str">
        <f t="shared" si="302"/>
        <v>0</v>
      </c>
      <c r="AV419" t="str">
        <f t="shared" si="303"/>
        <v xml:space="preserve">["LP"] =  0; </v>
      </c>
      <c r="AW419" t="str">
        <f t="shared" si="304"/>
        <v>0</v>
      </c>
      <c r="AX419" t="str">
        <f t="shared" si="305"/>
        <v xml:space="preserve">["REP"] =     0; </v>
      </c>
      <c r="AY419">
        <f>IF(LEN(P419)&gt;0,VLOOKUP(P419,Faction!A$2:B$77,2,FALSE),1)</f>
        <v>1</v>
      </c>
      <c r="AZ419" t="str">
        <f t="shared" si="306"/>
        <v xml:space="preserve">["FACTION"] =  1; </v>
      </c>
      <c r="BA419" t="str">
        <f t="shared" si="307"/>
        <v xml:space="preserve">["TIER"] = 0; </v>
      </c>
      <c r="BB419" t="str">
        <f t="shared" si="308"/>
        <v xml:space="preserve">                     </v>
      </c>
      <c r="BC419" t="str">
        <f t="shared" si="309"/>
        <v xml:space="preserve">                  </v>
      </c>
      <c r="BD419" t="str">
        <f t="shared" si="310"/>
        <v xml:space="preserve">["NAME"] = { ["EN"] = "Winter-rider"; }; </v>
      </c>
      <c r="BE419" t="str">
        <f t="shared" si="311"/>
        <v xml:space="preserve">["LORE"] = { ["EN"] = "You have completed your collection of Winter-time equines."; }; </v>
      </c>
      <c r="BF419" t="str">
        <f t="shared" si="312"/>
        <v xml:space="preserve">["SUMMARY"] = { ["EN"] = "Mount 5 different Yule Festival equines"; }; </v>
      </c>
      <c r="BG419" t="str">
        <f t="shared" si="313"/>
        <v xml:space="preserve">["TITLE"] = { ["EN"] = "Snow-strider"; }; </v>
      </c>
      <c r="BH419" t="str">
        <f t="shared" si="314"/>
        <v/>
      </c>
      <c r="BI419" t="str">
        <f t="shared" si="315"/>
        <v/>
      </c>
      <c r="BJ419" t="str">
        <f t="shared" si="322"/>
        <v>};</v>
      </c>
    </row>
    <row r="420" spans="1:62" x14ac:dyDescent="0.25">
      <c r="C420" s="2" t="s">
        <v>3558</v>
      </c>
      <c r="D420" s="2" t="s">
        <v>812</v>
      </c>
      <c r="V420">
        <v>286</v>
      </c>
      <c r="W420" s="1"/>
      <c r="X420" t="str">
        <f t="shared" si="316"/>
        <v>[419] = {["CAT_ID"] = 286; }; -- Valar - 140</v>
      </c>
      <c r="Y420" s="1" t="str">
        <f t="shared" ref="Y420:Y421" si="324">CONCATENATE(AA420,AB420,AF420,AH420,AI420,AN420,AP420,AQ420,AR420,AT420,AV420,AX420,AZ420,BA420,BB420,BC420,BD420,BE420,BF420,BG420,BH420,BI420,BJ420)</f>
        <v>[419] = {                                           ["TYPE"] = 14;                       ["SUBTYPE"] =   0;                                   ["VXP"] =    0; ["LP"] =  0; ["REP"] =     0; ["FACTION"] =  1; ["TIER"] = 0;                                        ["NAME"] = { ["EN"] = "Valar - 140"; }; };</v>
      </c>
      <c r="Z420">
        <f t="shared" si="323"/>
        <v>419</v>
      </c>
      <c r="AA420" t="str">
        <f t="shared" ref="AA420:AA421" si="325">CONCATENATE(REPT(" ",3-LEN(Z420)),"[",Z420,"] = {")</f>
        <v>[419] = {</v>
      </c>
      <c r="AB420" t="str">
        <f>IF(LEN(A420)&gt;0,CONCATENATE("[""ID""] = ",A420,"; "),"                     ")</f>
        <v xml:space="preserve">                     </v>
      </c>
      <c r="AC420" t="str">
        <f>IF(LEN(A420)&gt;0,CONCATENATE("[""ID""] = ",A420,"; "),"")</f>
        <v/>
      </c>
      <c r="AD420" t="str">
        <f t="shared" ref="AD420:AD421" si="326">IF(LEN(V420)&gt;0,CONCATENATE("[""CAT_ID""] = ",V420,"; "),"")</f>
        <v xml:space="preserve">["CAT_ID"] = 286; </v>
      </c>
      <c r="AE420" t="str">
        <f>IF(LEN(E420)&gt;0,CONCATENATE(" (",E420,")"),IF(LEN(J420)&gt;0,CONCATENATE(" (",J420,")"),""))</f>
        <v/>
      </c>
      <c r="AF420" s="1" t="str">
        <f>IF(LEN(B420)&gt;0,CONCATENATE("[""SAVE_INDEX""] = ",REPT(" ",3-LEN(B420)),B420,"; "),"                      ")</f>
        <v xml:space="preserve">                      </v>
      </c>
      <c r="AG420">
        <f>VLOOKUP(D420,Type!A$2:B$16,2,FALSE)</f>
        <v>14</v>
      </c>
      <c r="AH420" t="str">
        <f t="shared" ref="AH420:AH421" si="327">CONCATENATE("[""TYPE""] = ",REPT(" ",2-LEN(AG420)),AG420,"; ")</f>
        <v xml:space="preserve">["TYPE"] = 14; </v>
      </c>
      <c r="AI420" t="str">
        <f>IF(LEN(F420)&gt;0,CONCATENATE("[""CRV""] = ","""",F420,"""; ",REPT(" ",8-LEN(F420))),REPT(" ",22))</f>
        <v xml:space="preserve">                      </v>
      </c>
      <c r="AJ420" t="str">
        <f>IF(AND(F420="Class",NOT(ISBLANK(E420))),VLOOKUP(E420,Class!A$1:B$12,2,FALSE),"")</f>
        <v/>
      </c>
      <c r="AK420" t="str">
        <f>IF(AND(F420="Vocation",NOT(ISBLANK(E420))),VLOOKUP(E420,Vocation!A$1:B$8,2,FALSE),"")</f>
        <v/>
      </c>
      <c r="AL420" t="str">
        <f>IF(AND(F420="Race",NOT(ISBLANK(E420))),VLOOKUP(E420,Race!A$1:B$9,2,),"")</f>
        <v/>
      </c>
      <c r="AM420" t="str">
        <f t="shared" ref="AM420:AM421" si="328">IF(
  LEN(AJ420)=0,
  IF(
    LEN(AK420)=0,
    IF(
      LEN(AL420)=0,
      "  0",
      CONCATENATE(REPT(" ",3-LEN(AL420)),AL420)
    ),
    CONCATENATE(REPT(" ",3-LEN(AK420)),AK420)
  ),
  CONCATENATE(REPT(" ",3-LEN(AJ420)),AJ420)
)</f>
        <v xml:space="preserve">  0</v>
      </c>
      <c r="AN420" t="str">
        <f t="shared" ref="AN420:AN421" si="329">CONCATENATE("[""SUBTYPE""] = ",AM420,"; ")</f>
        <v xml:space="preserve">["SUBTYPE"] =   0; </v>
      </c>
      <c r="AO420" t="str">
        <f>IF(NOT(ISBLANK(G420)),VLOOKUP(G420,Type!D$2:E$6,2,FALSE),"")</f>
        <v/>
      </c>
      <c r="AP420" t="str">
        <f>IF(NOT(ISBLANK(G420)),CONCATENATE("[""NA""] = ",AO420,"; "),"            ")</f>
        <v xml:space="preserve">            </v>
      </c>
      <c r="AQ420" t="str">
        <f t="shared" ref="AQ420:AQ421" si="330">IF(NOT(ISBLANK(I420)),"[""LEGENDARY""] = true; ","                      ")</f>
        <v xml:space="preserve">                      </v>
      </c>
      <c r="AR420" t="str">
        <f t="shared" ref="AR420:AR421" si="331">IF(LEN(J420)&gt;0,CONCATENATE("[""MOUNT""] = """,J420,"""; "),"")</f>
        <v/>
      </c>
      <c r="AS420" t="str">
        <f t="shared" ref="AS420:AS421" si="332">TEXT(L420,0)</f>
        <v>0</v>
      </c>
      <c r="AT420" t="str">
        <f t="shared" ref="AT420:AT421" si="333">CONCATENATE("[""VXP""] = ",REPT(" ",4-LEN(AS420)),TEXT(AS420,"0"),"; ")</f>
        <v xml:space="preserve">["VXP"] =    0; </v>
      </c>
      <c r="AU420" t="str">
        <f t="shared" ref="AU420:AU421" si="334">TEXT(N420,0)</f>
        <v>0</v>
      </c>
      <c r="AV420" t="str">
        <f t="shared" ref="AV420:AV421" si="335">CONCATENATE("[""LP""] = ",REPT(" ",2-LEN(AU420)),TEXT(AU420,"0"),"; ")</f>
        <v xml:space="preserve">["LP"] =  0; </v>
      </c>
      <c r="AW420" t="str">
        <f t="shared" ref="AW420:AW421" si="336">TEXT(O420,0)</f>
        <v>0</v>
      </c>
      <c r="AX420" t="str">
        <f t="shared" ref="AX420:AX421" si="337">CONCATENATE("[""REP""] = ",REPT(" ",5-LEN(AW420)),TEXT(AW420,"0"),"; ")</f>
        <v xml:space="preserve">["REP"] =     0; </v>
      </c>
      <c r="AY420">
        <f>IF(LEN(P420)&gt;0,VLOOKUP(P420,Faction!A$2:B$77,2,FALSE),1)</f>
        <v>1</v>
      </c>
      <c r="AZ420" t="str">
        <f t="shared" ref="AZ420:AZ421" si="338">CONCATENATE("[""FACTION""] = ",REPT(" ",2-LEN(AY420)),TEXT(AY420,"0"),"; ")</f>
        <v xml:space="preserve">["FACTION"] =  1; </v>
      </c>
      <c r="BA420" t="str">
        <f t="shared" ref="BA420:BA421" si="339">CONCATENATE("[""TIER""] = ",TEXT(S420,"0"),"; ")</f>
        <v xml:space="preserve">["TIER"] = 0; </v>
      </c>
      <c r="BB420" t="str">
        <f t="shared" ref="BB420:BB421" si="340">IF(LEN(T420)&gt;0,CONCATENATE("[""MIN_LVL""] = ",REPT(" ",3-LEN(T420)),"""",T420,"""; "),"                     ")</f>
        <v xml:space="preserve">                     </v>
      </c>
      <c r="BC420" t="str">
        <f t="shared" ref="BC420:BC421" si="341">IF(LEN(U420)&gt;0,CONCATENATE("[""MAX_LVL""] = ",REPT(" ",2-LEN(U420)),U420,"; "),"                  ")</f>
        <v xml:space="preserve">                  </v>
      </c>
      <c r="BD420" t="str">
        <f>CONCATENATE("[""NAME""] = { [""EN""] = """,C420,"""; }; ")</f>
        <v xml:space="preserve">["NAME"] = { ["EN"] = "Valar - 140"; }; </v>
      </c>
      <c r="BE420" t="str">
        <f t="shared" ref="BE420:BE421" si="342">IF(LEN(R420)&gt;0,CONCATENATE("[""LORE""] = { [""EN""] = """,R420,"""; }; "),"")</f>
        <v/>
      </c>
      <c r="BF420" t="str">
        <f t="shared" ref="BF420:BF421" si="343">IF(LEN(Q420)&gt;0,CONCATENATE("[""SUMMARY""] = { [""EN""] = """,Q420,"""; }; "),"")</f>
        <v/>
      </c>
      <c r="BG420" t="str">
        <f t="shared" ref="BG420:BG421" si="344">IF(LEN(M420)&gt;0,CONCATENATE("[""TITLE""] = { [""EN""] = """,M420,"""; }; "),"")</f>
        <v/>
      </c>
      <c r="BH420" t="str">
        <f t="shared" ref="BH420:BH421" si="345">IF(LEN(H420)&gt;0,CONCATENATE("[""NOTE""] = { [""EN""] = """,H420,"""; }; "),"")</f>
        <v/>
      </c>
      <c r="BI420" t="str">
        <f t="shared" ref="BI420:BI421" si="346">IF(LEN(K420)&gt;0,CONCATENATE("[""PAIRED""] = { ",K420, " }; "),"")</f>
        <v/>
      </c>
      <c r="BJ420" t="str">
        <f t="shared" si="322"/>
        <v>};</v>
      </c>
    </row>
    <row r="421" spans="1:62" x14ac:dyDescent="0.25">
      <c r="A421">
        <v>1879463469</v>
      </c>
      <c r="C421" t="s">
        <v>3559</v>
      </c>
      <c r="D421" t="s">
        <v>26</v>
      </c>
      <c r="G421" t="s">
        <v>2326</v>
      </c>
      <c r="W421" s="1"/>
      <c r="X421" t="str">
        <f t="shared" si="316"/>
        <v>[420] = {["ID"] = 1879463469; }; -- Valar Instance and Skirmish Access - 140</v>
      </c>
      <c r="Y421" s="1" t="str">
        <f t="shared" si="324"/>
        <v>[420] = {["ID"] = 1879463469;                       ["TYPE"] =  6;                       ["SUBTYPE"] =   0; ["NA"] = 5;                       ["VXP"] =    0; ["LP"] =  0; ["REP"] =     0; ["FACTION"] =  1; ["TIER"] = 0;                                        ["NAME"] = { ["EN"] = "Valar Instance and Skirmish Access - 140"; }; };</v>
      </c>
      <c r="Z421">
        <f t="shared" si="323"/>
        <v>420</v>
      </c>
      <c r="AA421" t="str">
        <f t="shared" si="325"/>
        <v>[420] = {</v>
      </c>
      <c r="AB421" t="str">
        <f>IF(LEN(A421)&gt;0,CONCATENATE("[""ID""] = ",A421,"; "),"                     ")</f>
        <v xml:space="preserve">["ID"] = 1879463469; </v>
      </c>
      <c r="AC421" t="str">
        <f>IF(LEN(A421)&gt;0,CONCATENATE("[""ID""] = ",A421,"; "),"")</f>
        <v xml:space="preserve">["ID"] = 1879463469; </v>
      </c>
      <c r="AD421" t="str">
        <f t="shared" si="326"/>
        <v/>
      </c>
      <c r="AE421" t="str">
        <f>IF(LEN(E421)&gt;0,CONCATENATE(" (",E421,")"),IF(LEN(J421)&gt;0,CONCATENATE(" (",J421,")"),""))</f>
        <v/>
      </c>
      <c r="AF421" s="1" t="str">
        <f>IF(LEN(B421)&gt;0,CONCATENATE("[""SAVE_INDEX""] = ",REPT(" ",3-LEN(B421)),B421,"; "),"                      ")</f>
        <v xml:space="preserve">                      </v>
      </c>
      <c r="AG421">
        <f>VLOOKUP(D421,Type!A$2:B$16,2,FALSE)</f>
        <v>6</v>
      </c>
      <c r="AH421" t="str">
        <f t="shared" si="327"/>
        <v xml:space="preserve">["TYPE"] =  6; </v>
      </c>
      <c r="AI421" t="str">
        <f>IF(LEN(F421)&gt;0,CONCATENATE("[""CRV""] = ","""",F421,"""; ",REPT(" ",8-LEN(F421))),REPT(" ",22))</f>
        <v xml:space="preserve">                      </v>
      </c>
      <c r="AJ421" t="str">
        <f>IF(AND(F421="Class",NOT(ISBLANK(E421))),VLOOKUP(E421,Class!A$1:B$12,2,FALSE),"")</f>
        <v/>
      </c>
      <c r="AK421" t="str">
        <f>IF(AND(F421="Vocation",NOT(ISBLANK(E421))),VLOOKUP(E421,Vocation!A$1:B$8,2,FALSE),"")</f>
        <v/>
      </c>
      <c r="AL421" t="str">
        <f>IF(AND(F421="Race",NOT(ISBLANK(E421))),VLOOKUP(E421,Race!A$1:B$9,2,),"")</f>
        <v/>
      </c>
      <c r="AM421" t="str">
        <f t="shared" si="328"/>
        <v xml:space="preserve">  0</v>
      </c>
      <c r="AN421" t="str">
        <f t="shared" si="329"/>
        <v xml:space="preserve">["SUBTYPE"] =   0; </v>
      </c>
      <c r="AO421">
        <f>IF(NOT(ISBLANK(G421)),VLOOKUP(G421,Type!D$2:E$6,2,FALSE),"")</f>
        <v>5</v>
      </c>
      <c r="AP421" t="str">
        <f>IF(NOT(ISBLANK(G421)),CONCATENATE("[""NA""] = ",AO421,"; "),"            ")</f>
        <v xml:space="preserve">["NA"] = 5; </v>
      </c>
      <c r="AQ421" t="str">
        <f t="shared" si="330"/>
        <v xml:space="preserve">                      </v>
      </c>
      <c r="AR421" t="str">
        <f t="shared" si="331"/>
        <v/>
      </c>
      <c r="AS421" t="str">
        <f t="shared" si="332"/>
        <v>0</v>
      </c>
      <c r="AT421" t="str">
        <f t="shared" si="333"/>
        <v xml:space="preserve">["VXP"] =    0; </v>
      </c>
      <c r="AU421" t="str">
        <f t="shared" si="334"/>
        <v>0</v>
      </c>
      <c r="AV421" t="str">
        <f t="shared" si="335"/>
        <v xml:space="preserve">["LP"] =  0; </v>
      </c>
      <c r="AW421" t="str">
        <f t="shared" si="336"/>
        <v>0</v>
      </c>
      <c r="AX421" t="str">
        <f t="shared" si="337"/>
        <v xml:space="preserve">["REP"] =     0; </v>
      </c>
      <c r="AY421">
        <f>IF(LEN(P421)&gt;0,VLOOKUP(P421,Faction!A$2:B$77,2,FALSE),1)</f>
        <v>1</v>
      </c>
      <c r="AZ421" t="str">
        <f t="shared" si="338"/>
        <v xml:space="preserve">["FACTION"] =  1; </v>
      </c>
      <c r="BA421" t="str">
        <f t="shared" si="339"/>
        <v xml:space="preserve">["TIER"] = 0; </v>
      </c>
      <c r="BB421" t="str">
        <f t="shared" si="340"/>
        <v xml:space="preserve">                     </v>
      </c>
      <c r="BC421" t="str">
        <f t="shared" si="341"/>
        <v xml:space="preserve">                  </v>
      </c>
      <c r="BD421" t="str">
        <f>CONCATENATE("[""NAME""] = { [""EN""] = """,C421,"""; }; ")</f>
        <v xml:space="preserve">["NAME"] = { ["EN"] = "Valar Instance and Skirmish Access - 140"; }; </v>
      </c>
      <c r="BE421" t="str">
        <f t="shared" si="342"/>
        <v/>
      </c>
      <c r="BF421" t="str">
        <f t="shared" si="343"/>
        <v/>
      </c>
      <c r="BG421" t="str">
        <f t="shared" si="344"/>
        <v/>
      </c>
      <c r="BH421" t="str">
        <f t="shared" si="345"/>
        <v/>
      </c>
      <c r="BI421" t="str">
        <f t="shared" si="346"/>
        <v/>
      </c>
      <c r="BJ421" t="str">
        <f t="shared" si="322"/>
        <v>};</v>
      </c>
    </row>
    <row r="422" spans="1:62" x14ac:dyDescent="0.25">
      <c r="Y422" s="1"/>
      <c r="AF422" s="1"/>
    </row>
    <row r="423" spans="1:62" x14ac:dyDescent="0.25">
      <c r="Y423" s="1"/>
      <c r="AF423" s="1"/>
    </row>
    <row r="424" spans="1:62" x14ac:dyDescent="0.25">
      <c r="Y424" s="1"/>
      <c r="AF424" s="1"/>
    </row>
    <row r="425" spans="1:62" x14ac:dyDescent="0.25">
      <c r="A425" t="s">
        <v>3308</v>
      </c>
      <c r="Y425" s="1"/>
      <c r="AF425" s="1"/>
    </row>
    <row r="426" spans="1:62" x14ac:dyDescent="0.25">
      <c r="A426">
        <f>MAX(B2:B423)+1</f>
        <v>375</v>
      </c>
      <c r="Y426" s="1"/>
      <c r="AF426" s="1"/>
    </row>
    <row r="427" spans="1:62" x14ac:dyDescent="0.25">
      <c r="Y427" s="1"/>
      <c r="AF427" s="1"/>
    </row>
    <row r="428" spans="1:62" x14ac:dyDescent="0.25">
      <c r="Y428" s="1"/>
      <c r="AF428" s="1"/>
    </row>
    <row r="429" spans="1:62" x14ac:dyDescent="0.25">
      <c r="Y429" s="1"/>
      <c r="AF429" s="1"/>
    </row>
    <row r="430" spans="1:62" x14ac:dyDescent="0.25">
      <c r="Y430" s="1"/>
      <c r="AF430" s="1"/>
    </row>
    <row r="431" spans="1:62" x14ac:dyDescent="0.25">
      <c r="Y431" s="1"/>
      <c r="AF431" s="1"/>
    </row>
    <row r="432" spans="1:62" x14ac:dyDescent="0.25">
      <c r="Y432" s="1"/>
      <c r="AF432" s="1"/>
    </row>
    <row r="433" spans="25:32" x14ac:dyDescent="0.25">
      <c r="Y433" s="1"/>
      <c r="AF433" s="1"/>
    </row>
    <row r="434" spans="25:32" x14ac:dyDescent="0.25">
      <c r="Y434" s="1"/>
      <c r="AF434" s="1"/>
    </row>
    <row r="435" spans="25:32" x14ac:dyDescent="0.25">
      <c r="Y435" s="1"/>
      <c r="AF435" s="1"/>
    </row>
    <row r="436" spans="25:32" x14ac:dyDescent="0.25">
      <c r="Y436" s="1"/>
      <c r="AF436" s="1"/>
    </row>
    <row r="437" spans="25:32" x14ac:dyDescent="0.25">
      <c r="Y437" s="1"/>
      <c r="AF437" s="1"/>
    </row>
    <row r="438" spans="25:32" x14ac:dyDescent="0.25">
      <c r="Y438" s="1"/>
      <c r="AF438" s="1"/>
    </row>
    <row r="439" spans="25:32" x14ac:dyDescent="0.25">
      <c r="Y439" s="1"/>
      <c r="AF439" s="1"/>
    </row>
    <row r="440" spans="25:32" x14ac:dyDescent="0.25">
      <c r="Y440" s="1"/>
      <c r="AF440" s="1"/>
    </row>
    <row r="441" spans="25:32" x14ac:dyDescent="0.25">
      <c r="Y441" s="1"/>
      <c r="AF441" s="1"/>
    </row>
    <row r="442" spans="25:32" x14ac:dyDescent="0.25">
      <c r="Y442" s="1"/>
      <c r="AF442" s="1"/>
    </row>
    <row r="443" spans="25:32" x14ac:dyDescent="0.25">
      <c r="Y443" s="1"/>
      <c r="AF443" s="1"/>
    </row>
    <row r="444" spans="25:32" x14ac:dyDescent="0.25">
      <c r="Y444" s="1"/>
      <c r="AF444" s="1"/>
    </row>
    <row r="445" spans="25:32" x14ac:dyDescent="0.25">
      <c r="Y445" s="1"/>
      <c r="AF445" s="1"/>
    </row>
    <row r="446" spans="25:32" x14ac:dyDescent="0.25">
      <c r="Y446" s="1"/>
      <c r="AF446" s="1"/>
    </row>
    <row r="447" spans="25:32" x14ac:dyDescent="0.25">
      <c r="Y447" s="1"/>
      <c r="AF447" s="1"/>
    </row>
    <row r="448" spans="25:32" x14ac:dyDescent="0.25">
      <c r="Y448" s="1"/>
      <c r="AF448" s="1"/>
    </row>
    <row r="449" spans="25:32" x14ac:dyDescent="0.25">
      <c r="Y449" s="1"/>
      <c r="AF449" s="1"/>
    </row>
    <row r="450" spans="25:32" x14ac:dyDescent="0.25">
      <c r="Y450" s="1"/>
      <c r="AF450" s="1"/>
    </row>
    <row r="451" spans="25:32" x14ac:dyDescent="0.25">
      <c r="Y451" s="1"/>
      <c r="AF451" s="1"/>
    </row>
    <row r="452" spans="25:32" x14ac:dyDescent="0.25">
      <c r="Y452" s="1"/>
      <c r="AF452" s="1"/>
    </row>
  </sheetData>
  <sortState xmlns:xlrd2="http://schemas.microsoft.com/office/spreadsheetml/2017/richdata2" ref="C361:C448">
    <sortCondition ref="C361:C448"/>
  </sortState>
  <conditionalFormatting sqref="A422:A1048576 A1:A419">
    <cfRule type="duplicateValues" dxfId="33" priority="5"/>
  </conditionalFormatting>
  <conditionalFormatting sqref="B420:B421">
    <cfRule type="duplicateValues" dxfId="32" priority="95"/>
    <cfRule type="duplicateValues" dxfId="31" priority="96"/>
  </conditionalFormatting>
  <conditionalFormatting sqref="B422:B1048576 B1:B419">
    <cfRule type="duplicateValues" dxfId="30" priority="6"/>
    <cfRule type="duplicateValues" dxfId="29" priority="7"/>
    <cfRule type="duplicateValues" dxfId="28" priority="8"/>
  </conditionalFormatting>
  <conditionalFormatting sqref="T420:T421">
    <cfRule type="duplicateValues" dxfId="27" priority="97"/>
  </conditionalFormatting>
  <conditionalFormatting sqref="V422:V423 V2:V419">
    <cfRule type="duplicateValues" dxfId="26" priority="4"/>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CF3C5-8267-4FE5-9E91-2A5A27832E30}">
  <dimension ref="A1:BF64"/>
  <sheetViews>
    <sheetView workbookViewId="0">
      <pane xSplit="9" ySplit="1" topLeftCell="U39" activePane="bottomRight" state="frozen"/>
      <selection pane="topRight" activeCell="G1" sqref="G1"/>
      <selection pane="bottomLeft" activeCell="A2" sqref="A2"/>
      <selection pane="bottomRight" activeCell="B53" sqref="B53"/>
    </sheetView>
  </sheetViews>
  <sheetFormatPr defaultRowHeight="15" x14ac:dyDescent="0.25"/>
  <cols>
    <col min="1" max="1" width="11" bestFit="1" customWidth="1"/>
    <col min="2" max="2" width="10.5703125" bestFit="1" customWidth="1"/>
    <col min="3" max="3" width="36.85546875" bestFit="1" customWidth="1"/>
    <col min="5" max="5" width="12.5703125" bestFit="1" customWidth="1"/>
    <col min="9" max="9" width="25.140625" bestFit="1" customWidth="1"/>
    <col min="11" max="11" width="26.42578125" bestFit="1" customWidth="1"/>
    <col min="21" max="21" width="12.140625" bestFit="1" customWidth="1"/>
    <col min="22" max="22" width="38" customWidth="1"/>
    <col min="23" max="23" width="15.140625" customWidth="1"/>
    <col min="57" max="57" width="39.42578125" bestFit="1" customWidth="1"/>
  </cols>
  <sheetData>
    <row r="1" spans="1:58" x14ac:dyDescent="0.25">
      <c r="A1" t="s">
        <v>2770</v>
      </c>
      <c r="B1" t="s">
        <v>1120</v>
      </c>
      <c r="C1" t="s">
        <v>1637</v>
      </c>
      <c r="D1" t="s">
        <v>1</v>
      </c>
      <c r="E1" t="s">
        <v>116</v>
      </c>
      <c r="F1" t="s">
        <v>3370</v>
      </c>
      <c r="G1" t="s">
        <v>2328</v>
      </c>
      <c r="H1" t="s">
        <v>1647</v>
      </c>
      <c r="I1" t="s">
        <v>1648</v>
      </c>
      <c r="J1" t="s">
        <v>2</v>
      </c>
      <c r="K1" t="s">
        <v>3</v>
      </c>
      <c r="L1" t="s">
        <v>4</v>
      </c>
      <c r="M1" t="s">
        <v>5</v>
      </c>
      <c r="N1" t="s">
        <v>6</v>
      </c>
      <c r="O1" t="s">
        <v>7</v>
      </c>
      <c r="P1" t="s">
        <v>1639</v>
      </c>
      <c r="Q1" t="s">
        <v>9</v>
      </c>
      <c r="R1" t="s">
        <v>1640</v>
      </c>
      <c r="S1" t="s">
        <v>1641</v>
      </c>
      <c r="T1" t="s">
        <v>3536</v>
      </c>
      <c r="U1" t="s">
        <v>10</v>
      </c>
      <c r="V1" t="s">
        <v>3538</v>
      </c>
      <c r="W1" t="s">
        <v>11</v>
      </c>
      <c r="X1" t="s">
        <v>12</v>
      </c>
      <c r="Y1" t="s">
        <v>13</v>
      </c>
      <c r="Z1" t="s">
        <v>2770</v>
      </c>
      <c r="AA1" t="s">
        <v>3537</v>
      </c>
      <c r="AB1" t="s">
        <v>3536</v>
      </c>
      <c r="AC1" t="s">
        <v>3539</v>
      </c>
      <c r="AD1" t="s">
        <v>1120</v>
      </c>
      <c r="AE1" t="s">
        <v>14</v>
      </c>
      <c r="AF1" t="s">
        <v>15</v>
      </c>
      <c r="AG1" t="s">
        <v>3370</v>
      </c>
      <c r="AH1" t="s">
        <v>527</v>
      </c>
      <c r="AI1" t="s">
        <v>528</v>
      </c>
      <c r="AJ1" t="s">
        <v>819</v>
      </c>
      <c r="AK1" t="s">
        <v>529</v>
      </c>
      <c r="AL1" t="s">
        <v>116</v>
      </c>
      <c r="AM1" t="s">
        <v>2329</v>
      </c>
      <c r="AN1" t="s">
        <v>2330</v>
      </c>
      <c r="AO1" t="s">
        <v>16</v>
      </c>
      <c r="AP1" t="s">
        <v>2</v>
      </c>
      <c r="AQ1" t="s">
        <v>17</v>
      </c>
      <c r="AR1" t="s">
        <v>4</v>
      </c>
      <c r="AS1" t="s">
        <v>18</v>
      </c>
      <c r="AT1" t="s">
        <v>5</v>
      </c>
      <c r="AU1" t="s">
        <v>19</v>
      </c>
      <c r="AV1" t="s">
        <v>6</v>
      </c>
      <c r="AW1" t="s">
        <v>9</v>
      </c>
      <c r="AX1" t="s">
        <v>1642</v>
      </c>
      <c r="AY1" t="s">
        <v>1643</v>
      </c>
      <c r="AZ1" t="s">
        <v>1638</v>
      </c>
      <c r="BA1" t="s">
        <v>1639</v>
      </c>
      <c r="BB1" t="s">
        <v>7</v>
      </c>
      <c r="BC1" t="s">
        <v>0</v>
      </c>
      <c r="BD1" t="s">
        <v>1647</v>
      </c>
      <c r="BE1" t="s">
        <v>1648</v>
      </c>
      <c r="BF1" t="s">
        <v>20</v>
      </c>
    </row>
    <row r="2" spans="1:58" x14ac:dyDescent="0.25">
      <c r="C2" s="2" t="s">
        <v>1137</v>
      </c>
      <c r="D2" s="2" t="s">
        <v>812</v>
      </c>
      <c r="T2">
        <v>162</v>
      </c>
      <c r="V2" t="str">
        <f t="shared" ref="V2:V49" si="0">CONCATENATE(Y2,AA2,AB2,BF2," -- ",C2,AC2)</f>
        <v xml:space="preserve">  [1] = {["CAT_ID"] = 162; }; -- Epic - Volume I - The Shadows of Angmar</v>
      </c>
      <c r="W2" s="1" t="str">
        <f t="shared" ref="W2:W49" si="1">CONCATENATE(Y2,Z2,AD2,AF2,AG2,AL2,AN2,AP2,AR2,AT2,AV2,AW2,AX2,AY2,AZ2,BA2,BB2,BC2,BD2,BE2,BF2)</f>
        <v xml:space="preserve">  [1] = {                                          ["TYPE"] = 14;                       ["SUBTYPE"] =   0;             ["VXP"] = 0; ["LP"] =  0; ["REP"] =   0; ["FACTION"] =  1; ["TIER"] = 0;                      ["NAME"] = { ["EN"] = "Epic - Volume I - The Shadows of Angmar"; }; };</v>
      </c>
      <c r="X2">
        <f t="shared" ref="X2:X49" si="2">ROW()-1</f>
        <v>1</v>
      </c>
      <c r="Y2" t="str">
        <f t="shared" ref="Y2:Y49" si="3">CONCATENATE(REPT(" ",3-LEN(X2)),"[",X2,"] = {")</f>
        <v xml:space="preserve">  [1] = {</v>
      </c>
      <c r="Z2" t="str">
        <f t="shared" ref="Z2:Z49" si="4">IF(LEN(A2)&gt;0,CONCATENATE("[""ID""] = ",A2,"; "),"                     ")</f>
        <v xml:space="preserve">                     </v>
      </c>
      <c r="AA2" t="str">
        <f t="shared" ref="AA2:AA49" si="5">IF(LEN(A2)&gt;0,CONCATENATE("[""ID""] = ",A2,"; "),"")</f>
        <v/>
      </c>
      <c r="AB2" t="str">
        <f t="shared" ref="AB2:AB49" si="6">IF(LEN(T2)&gt;0,CONCATENATE("[""CAT_ID""] = ",T2,"; "),"")</f>
        <v xml:space="preserve">["CAT_ID"] = 162; </v>
      </c>
      <c r="AC2" t="str">
        <f t="shared" ref="AC2:AC49" si="7">IF(LEN(E2)&gt;0,CONCATENATE(" (",E2,")"),"")</f>
        <v/>
      </c>
      <c r="AD2" s="1" t="str">
        <f t="shared" ref="AD2:AD49" si="8">IF(LEN(B2)&gt;0,CONCATENATE("[""SAVE_INDEX""] = ",REPT(" ",2-LEN(B2)),B2,"; "),"                     ")</f>
        <v xml:space="preserve">                     </v>
      </c>
      <c r="AE2">
        <f>VLOOKUP(D2,Type!A$2:B$16,2,FALSE)</f>
        <v>14</v>
      </c>
      <c r="AF2" t="str">
        <f t="shared" ref="AF2:AF49" si="9">CONCATENATE("[""TYPE""] = ",REPT(" ",2-LEN(AE2)),AE2,"; ")</f>
        <v xml:space="preserve">["TYPE"] = 14; </v>
      </c>
      <c r="AG2" t="str">
        <f t="shared" ref="AG2:AG49" si="10">IF(LEN(F2)&gt;0,CONCATENATE("[""CRV""] = ","""",F2,"""; ",REPT(" ",8-LEN(F2))),REPT(" ",22))</f>
        <v xml:space="preserve">                      </v>
      </c>
      <c r="AH2" t="str">
        <f>IF(AND(D2="Class",NOT(ISBLANK(E2))),VLOOKUP(E2,Class!A$1:B$12,2,FALSE),"")</f>
        <v/>
      </c>
      <c r="AI2" t="str">
        <f>IF(AND(D2="Vocation",NOT(ISBLANK(E2))),VLOOKUP(E2,Vocation!A$1:B$8,2,FALSE),"")</f>
        <v/>
      </c>
      <c r="AJ2" t="str">
        <f>IF(AND(D2="Race",NOT(ISBLANK(E2))),VLOOKUP(E2,Race!A$1:B$9,2),"")</f>
        <v/>
      </c>
      <c r="AK2" t="str">
        <f t="shared" ref="AK2:AK49" si="11">IF(
  LEN(AH2)=0,
  IF(
    LEN(AI2)=0,
    IF(
      LEN(AJ2)=0,
      "  0",
      CONCATENATE(REPT(" ",3-LEN(AJ2)),AJ2)
    ),
    CONCATENATE(REPT(" ",3-LEN(AI2)),AI2)
  ),
  CONCATENATE(REPT(" ",3-LEN(AH2)),AH2)
)</f>
        <v xml:space="preserve">  0</v>
      </c>
      <c r="AL2" t="str">
        <f t="shared" ref="AL2:AL49" si="12">CONCATENATE("[""SUBTYPE""] = ",AK2,"; ")</f>
        <v xml:space="preserve">["SUBTYPE"] =   0; </v>
      </c>
      <c r="AM2" t="str">
        <f>IF(NOT(ISBLANK(G2)),VLOOKUP(G2,Type!D$2:E$6,2,FALSE),"")</f>
        <v/>
      </c>
      <c r="AN2" t="str">
        <f t="shared" ref="AN2:AN49" si="13">IF(NOT(ISBLANK(G2)),CONCATENATE("[""NA""] = ",AM2,"; "),"            ")</f>
        <v xml:space="preserve">            </v>
      </c>
      <c r="AO2" t="str">
        <f t="shared" ref="AO2:AO49" si="14">TEXT(J2,0)</f>
        <v>0</v>
      </c>
      <c r="AP2" t="str">
        <f t="shared" ref="AP2:AP49" si="15">CONCATENATE("[""VXP""] = ",REPT(" ",1-LEN(AO2)),TEXT(AO2,"0"),"; ")</f>
        <v xml:space="preserve">["VXP"] = 0; </v>
      </c>
      <c r="AQ2" t="str">
        <f t="shared" ref="AQ2:AQ49" si="16">TEXT(L2,0)</f>
        <v>0</v>
      </c>
      <c r="AR2" t="str">
        <f t="shared" ref="AR2:AR49" si="17">CONCATENATE("[""LP""] = ",REPT(" ",2-LEN(AQ2)),TEXT(AQ2,"0"),"; ")</f>
        <v xml:space="preserve">["LP"] =  0; </v>
      </c>
      <c r="AS2" t="str">
        <f t="shared" ref="AS2:AS49" si="18">TEXT(M2,0)</f>
        <v>0</v>
      </c>
      <c r="AT2" t="str">
        <f t="shared" ref="AT2:AT49" si="19">CONCATENATE("[""REP""] = ",REPT(" ",3-LEN(AS2)),TEXT(AS2,"0"),"; ")</f>
        <v xml:space="preserve">["REP"] =   0; </v>
      </c>
      <c r="AU2">
        <f>IF(NOT(ISBLANK(N2)),VLOOKUP(N2,Faction!A$2:B$77,2,FALSE),1)</f>
        <v>1</v>
      </c>
      <c r="AV2" t="str">
        <f t="shared" ref="AV2:AV49" si="20">CONCATENATE("[""FACTION""] = ",REPT(" ",2-LEN(AU2)),TEXT(AU2,"0"),"; ")</f>
        <v xml:space="preserve">["FACTION"] =  1; </v>
      </c>
      <c r="AW2" t="str">
        <f t="shared" ref="AW2:AW49" si="21">CONCATENATE("[""TIER""] = ",TEXT(Q2,"0"),"; ")</f>
        <v xml:space="preserve">["TIER"] = 0; </v>
      </c>
      <c r="AX2" t="str">
        <f t="shared" ref="AX2:AX49" si="22">IF(LEN(R2)&gt;0,CONCATENATE("[""MIN_LVL""] = ",REPT(" ",3-LEN(R2)),"""",R2,"""; "),"                     ")</f>
        <v xml:space="preserve">                     </v>
      </c>
      <c r="AY2" t="str">
        <f t="shared" ref="AY2:AY49" si="23">IF(LEN(S2)&gt;0,CONCATENATE("[""MIN_LVL""] = ",REPT(" ",3-LEN(S2)),"""",S2,"""; "),"")</f>
        <v/>
      </c>
      <c r="AZ2" t="str">
        <f t="shared" ref="AZ2:AZ49" si="24">CONCATENATE("[""NAME""] = { [""EN""] = """,C2,"""; }; ")</f>
        <v xml:space="preserve">["NAME"] = { ["EN"] = "Epic - Volume I - The Shadows of Angmar"; }; </v>
      </c>
      <c r="BA2" t="str">
        <f t="shared" ref="BA2:BA49" si="25">IF(LEN(P2)&gt;0,CONCATENATE("[""LORE""] = { [""EN""] = """,P2,"""; }; "),"")</f>
        <v/>
      </c>
      <c r="BB2" t="str">
        <f t="shared" ref="BB2:BB49" si="26">IF(LEN(O2)&gt;0,CONCATENATE("[""SUMMARY""] = { [""EN""] = """,O2,"""; }; "),"")</f>
        <v/>
      </c>
      <c r="BC2" t="str">
        <f t="shared" ref="BC2:BC49" si="27">IF(LEN(K2)&gt;0,CONCATENATE("[""TITLE""] = { [""EN""] = """,K2,"""; }; "),"")</f>
        <v/>
      </c>
      <c r="BD2" t="str">
        <f t="shared" ref="BD2:BD49" si="28">IF(LEN(H2)&gt;0,CONCATENATE("[""NOTE""] = { [""EN""] = """,H2,"""; }; "),"")</f>
        <v/>
      </c>
      <c r="BE2" t="str">
        <f t="shared" ref="BE2:BE49" si="29">IF(LEN(I2)&gt;0,CONCATENATE("[""PAIRED""] = { ",I2, " }; "),"")</f>
        <v/>
      </c>
      <c r="BF2" t="str">
        <f t="shared" ref="BF2:BF49" si="30">CONCATENATE("};")</f>
        <v>};</v>
      </c>
    </row>
    <row r="3" spans="1:58" x14ac:dyDescent="0.25">
      <c r="A3">
        <v>1879101991</v>
      </c>
      <c r="B3">
        <v>1</v>
      </c>
      <c r="C3" t="s">
        <v>1128</v>
      </c>
      <c r="D3" t="s">
        <v>26</v>
      </c>
      <c r="K3" t="s">
        <v>1144</v>
      </c>
      <c r="L3">
        <v>20</v>
      </c>
      <c r="O3" t="s">
        <v>1152</v>
      </c>
      <c r="P3" t="s">
        <v>2179</v>
      </c>
      <c r="Q3">
        <v>0</v>
      </c>
      <c r="V3" t="str">
        <f t="shared" si="0"/>
        <v xml:space="preserve">  [2] = {["ID"] = 1879101991; }; -- The Shadows of Angmar - Part II</v>
      </c>
      <c r="W3" s="1" t="str">
        <f t="shared" si="1"/>
        <v xml:space="preserve">  [2] = {["ID"] = 1879101991; ["SAVE_INDEX"] =  1; ["TYPE"] =  6;                       ["SUBTYPE"] =   0;             ["VXP"] = 0; ["LP"] = 20; ["REP"] =   0; ["FACTION"] =  1; ["TIER"] = 0;                      ["NAME"] = { ["EN"] = "The Shadows of Angmar - Part II"; }; ["LORE"] = { ["EN"] = "Unravel the the epic tale of the Shadows of Angmar."; }; ["SUMMARY"] = { ["EN"] = "Complete Epic Vol. I, Book IX through Vol. I, Book XV."; }; ["TITLE"] = { ["EN"] = "Bearer of Hope"; }; };</v>
      </c>
      <c r="X3">
        <f t="shared" si="2"/>
        <v>2</v>
      </c>
      <c r="Y3" t="str">
        <f t="shared" si="3"/>
        <v xml:space="preserve">  [2] = {</v>
      </c>
      <c r="Z3" t="str">
        <f t="shared" si="4"/>
        <v xml:space="preserve">["ID"] = 1879101991; </v>
      </c>
      <c r="AA3" t="str">
        <f t="shared" si="5"/>
        <v xml:space="preserve">["ID"] = 1879101991; </v>
      </c>
      <c r="AB3" t="str">
        <f t="shared" si="6"/>
        <v/>
      </c>
      <c r="AC3" t="str">
        <f t="shared" si="7"/>
        <v/>
      </c>
      <c r="AD3" s="1" t="str">
        <f t="shared" si="8"/>
        <v xml:space="preserve">["SAVE_INDEX"] =  1; </v>
      </c>
      <c r="AE3">
        <f>VLOOKUP(D3,Type!A$2:B$16,2,FALSE)</f>
        <v>6</v>
      </c>
      <c r="AF3" t="str">
        <f t="shared" si="9"/>
        <v xml:space="preserve">["TYPE"] =  6; </v>
      </c>
      <c r="AG3" t="str">
        <f t="shared" si="10"/>
        <v xml:space="preserve">                      </v>
      </c>
      <c r="AH3" t="str">
        <f>IF(AND(D3="Class",NOT(ISBLANK(E3))),VLOOKUP(E3,Class!A$1:B$12,2,FALSE),"")</f>
        <v/>
      </c>
      <c r="AI3" t="str">
        <f>IF(AND(D3="Vocation",NOT(ISBLANK(E3))),VLOOKUP(E3,Vocation!A$1:B$8,2,FALSE),"")</f>
        <v/>
      </c>
      <c r="AJ3" t="str">
        <f>IF(AND(D3="Race",NOT(ISBLANK(E3))),VLOOKUP(E3,Race!A$1:B$9,2),"")</f>
        <v/>
      </c>
      <c r="AK3" t="str">
        <f t="shared" si="11"/>
        <v xml:space="preserve">  0</v>
      </c>
      <c r="AL3" t="str">
        <f t="shared" si="12"/>
        <v xml:space="preserve">["SUBTYPE"] =   0; </v>
      </c>
      <c r="AM3" t="str">
        <f>IF(NOT(ISBLANK(G3)),VLOOKUP(G3,Type!D$2:E$6,2,FALSE),"")</f>
        <v/>
      </c>
      <c r="AN3" t="str">
        <f t="shared" si="13"/>
        <v xml:space="preserve">            </v>
      </c>
      <c r="AO3" t="str">
        <f t="shared" si="14"/>
        <v>0</v>
      </c>
      <c r="AP3" t="str">
        <f t="shared" si="15"/>
        <v xml:space="preserve">["VXP"] = 0; </v>
      </c>
      <c r="AQ3" t="str">
        <f t="shared" si="16"/>
        <v>20</v>
      </c>
      <c r="AR3" t="str">
        <f t="shared" si="17"/>
        <v xml:space="preserve">["LP"] = 20; </v>
      </c>
      <c r="AS3" t="str">
        <f t="shared" si="18"/>
        <v>0</v>
      </c>
      <c r="AT3" t="str">
        <f t="shared" si="19"/>
        <v xml:space="preserve">["REP"] =   0; </v>
      </c>
      <c r="AU3">
        <f>IF(NOT(ISBLANK(N3)),VLOOKUP(N3,Faction!A$2:B$77,2,FALSE),1)</f>
        <v>1</v>
      </c>
      <c r="AV3" t="str">
        <f t="shared" si="20"/>
        <v xml:space="preserve">["FACTION"] =  1; </v>
      </c>
      <c r="AW3" t="str">
        <f t="shared" si="21"/>
        <v xml:space="preserve">["TIER"] = 0; </v>
      </c>
      <c r="AX3" t="str">
        <f t="shared" si="22"/>
        <v xml:space="preserve">                     </v>
      </c>
      <c r="AY3" t="str">
        <f t="shared" si="23"/>
        <v/>
      </c>
      <c r="AZ3" t="str">
        <f t="shared" si="24"/>
        <v xml:space="preserve">["NAME"] = { ["EN"] = "The Shadows of Angmar - Part II"; }; </v>
      </c>
      <c r="BA3" t="str">
        <f t="shared" si="25"/>
        <v xml:space="preserve">["LORE"] = { ["EN"] = "Unravel the the epic tale of the Shadows of Angmar."; }; </v>
      </c>
      <c r="BB3" t="str">
        <f t="shared" si="26"/>
        <v xml:space="preserve">["SUMMARY"] = { ["EN"] = "Complete Epic Vol. I, Book IX through Vol. I, Book XV."; }; </v>
      </c>
      <c r="BC3" t="str">
        <f t="shared" si="27"/>
        <v xml:space="preserve">["TITLE"] = { ["EN"] = "Bearer of Hope"; }; </v>
      </c>
      <c r="BD3" t="str">
        <f t="shared" si="28"/>
        <v/>
      </c>
      <c r="BE3" t="str">
        <f t="shared" si="29"/>
        <v/>
      </c>
      <c r="BF3" t="str">
        <f t="shared" si="30"/>
        <v>};</v>
      </c>
    </row>
    <row r="4" spans="1:58" x14ac:dyDescent="0.25">
      <c r="A4">
        <v>1879086558</v>
      </c>
      <c r="B4">
        <v>2</v>
      </c>
      <c r="C4" t="s">
        <v>1127</v>
      </c>
      <c r="D4" t="s">
        <v>26</v>
      </c>
      <c r="K4" t="s">
        <v>1143</v>
      </c>
      <c r="L4">
        <v>20</v>
      </c>
      <c r="O4" t="s">
        <v>1151</v>
      </c>
      <c r="P4" t="s">
        <v>2179</v>
      </c>
      <c r="Q4">
        <v>1</v>
      </c>
      <c r="V4" t="str">
        <f t="shared" si="0"/>
        <v xml:space="preserve">  [3] = {["ID"] = 1879086558; }; -- The Shadows of Angmar</v>
      </c>
      <c r="W4" s="1" t="str">
        <f t="shared" si="1"/>
        <v xml:space="preserve">  [3] = {["ID"] = 1879086558; ["SAVE_INDEX"] =  2; ["TYPE"] =  6;                       ["SUBTYPE"] =   0;             ["VXP"] = 0; ["LP"] = 20; ["REP"] =   0; ["FACTION"] =  1; ["TIER"] = 1;                      ["NAME"] = { ["EN"] = "The Shadows of Angmar"; }; ["LORE"] = { ["EN"] = "Unravel the the epic tale of the Shadows of Angmar."; }; ["SUMMARY"] = { ["EN"] = "Complete Epic Vol. I, Book I through Vol. I, Book VIII."; }; ["TITLE"] = { ["EN"] = "a Light from the Shadow"; }; };</v>
      </c>
      <c r="X4">
        <f t="shared" si="2"/>
        <v>3</v>
      </c>
      <c r="Y4" t="str">
        <f t="shared" si="3"/>
        <v xml:space="preserve">  [3] = {</v>
      </c>
      <c r="Z4" t="str">
        <f t="shared" si="4"/>
        <v xml:space="preserve">["ID"] = 1879086558; </v>
      </c>
      <c r="AA4" t="str">
        <f t="shared" si="5"/>
        <v xml:space="preserve">["ID"] = 1879086558; </v>
      </c>
      <c r="AB4" t="str">
        <f t="shared" si="6"/>
        <v/>
      </c>
      <c r="AC4" t="str">
        <f t="shared" si="7"/>
        <v/>
      </c>
      <c r="AD4" s="1" t="str">
        <f t="shared" si="8"/>
        <v xml:space="preserve">["SAVE_INDEX"] =  2; </v>
      </c>
      <c r="AE4">
        <f>VLOOKUP(D4,Type!A$2:B$16,2,FALSE)</f>
        <v>6</v>
      </c>
      <c r="AF4" t="str">
        <f t="shared" si="9"/>
        <v xml:space="preserve">["TYPE"] =  6; </v>
      </c>
      <c r="AG4" t="str">
        <f t="shared" si="10"/>
        <v xml:space="preserve">                      </v>
      </c>
      <c r="AH4" t="str">
        <f>IF(AND(D4="Class",NOT(ISBLANK(E4))),VLOOKUP(E4,Class!A$1:B$12,2,FALSE),"")</f>
        <v/>
      </c>
      <c r="AI4" t="str">
        <f>IF(AND(D4="Vocation",NOT(ISBLANK(E4))),VLOOKUP(E4,Vocation!A$1:B$8,2,FALSE),"")</f>
        <v/>
      </c>
      <c r="AJ4" t="str">
        <f>IF(AND(D4="Race",NOT(ISBLANK(E4))),VLOOKUP(E4,Race!A$1:B$9,2),"")</f>
        <v/>
      </c>
      <c r="AK4" t="str">
        <f t="shared" si="11"/>
        <v xml:space="preserve">  0</v>
      </c>
      <c r="AL4" t="str">
        <f t="shared" si="12"/>
        <v xml:space="preserve">["SUBTYPE"] =   0; </v>
      </c>
      <c r="AM4" t="str">
        <f>IF(NOT(ISBLANK(G4)),VLOOKUP(G4,Type!D$2:E$6,2,FALSE),"")</f>
        <v/>
      </c>
      <c r="AN4" t="str">
        <f t="shared" si="13"/>
        <v xml:space="preserve">            </v>
      </c>
      <c r="AO4" t="str">
        <f t="shared" si="14"/>
        <v>0</v>
      </c>
      <c r="AP4" t="str">
        <f t="shared" si="15"/>
        <v xml:space="preserve">["VXP"] = 0; </v>
      </c>
      <c r="AQ4" t="str">
        <f t="shared" si="16"/>
        <v>20</v>
      </c>
      <c r="AR4" t="str">
        <f t="shared" si="17"/>
        <v xml:space="preserve">["LP"] = 20; </v>
      </c>
      <c r="AS4" t="str">
        <f t="shared" si="18"/>
        <v>0</v>
      </c>
      <c r="AT4" t="str">
        <f t="shared" si="19"/>
        <v xml:space="preserve">["REP"] =   0; </v>
      </c>
      <c r="AU4">
        <f>IF(NOT(ISBLANK(N4)),VLOOKUP(N4,Faction!A$2:B$77,2,FALSE),1)</f>
        <v>1</v>
      </c>
      <c r="AV4" t="str">
        <f t="shared" si="20"/>
        <v xml:space="preserve">["FACTION"] =  1; </v>
      </c>
      <c r="AW4" t="str">
        <f t="shared" si="21"/>
        <v xml:space="preserve">["TIER"] = 1; </v>
      </c>
      <c r="AX4" t="str">
        <f t="shared" si="22"/>
        <v xml:space="preserve">                     </v>
      </c>
      <c r="AY4" t="str">
        <f t="shared" si="23"/>
        <v/>
      </c>
      <c r="AZ4" t="str">
        <f t="shared" si="24"/>
        <v xml:space="preserve">["NAME"] = { ["EN"] = "The Shadows of Angmar"; }; </v>
      </c>
      <c r="BA4" t="str">
        <f t="shared" si="25"/>
        <v xml:space="preserve">["LORE"] = { ["EN"] = "Unravel the the epic tale of the Shadows of Angmar."; }; </v>
      </c>
      <c r="BB4" t="str">
        <f t="shared" si="26"/>
        <v xml:space="preserve">["SUMMARY"] = { ["EN"] = "Complete Epic Vol. I, Book I through Vol. I, Book VIII."; }; </v>
      </c>
      <c r="BC4" t="str">
        <f t="shared" si="27"/>
        <v xml:space="preserve">["TITLE"] = { ["EN"] = "a Light from the Shadow"; }; </v>
      </c>
      <c r="BD4" t="str">
        <f t="shared" si="28"/>
        <v/>
      </c>
      <c r="BE4" t="str">
        <f t="shared" si="29"/>
        <v/>
      </c>
      <c r="BF4" t="str">
        <f t="shared" si="30"/>
        <v>};</v>
      </c>
    </row>
    <row r="5" spans="1:58" x14ac:dyDescent="0.25">
      <c r="C5" s="2" t="s">
        <v>1138</v>
      </c>
      <c r="D5" s="2" t="s">
        <v>812</v>
      </c>
      <c r="T5">
        <v>163</v>
      </c>
      <c r="V5" t="str">
        <f t="shared" si="0"/>
        <v xml:space="preserve">  [4] = {["CAT_ID"] = 163; }; -- Epic - Volume II - Mines of Moria</v>
      </c>
      <c r="W5" s="1" t="str">
        <f t="shared" si="1"/>
        <v xml:space="preserve">  [4] = {                                          ["TYPE"] = 14;                       ["SUBTYPE"] =   0;             ["VXP"] = 0; ["LP"] =  0; ["REP"] =   0; ["FACTION"] =  1; ["TIER"] = 0;                      ["NAME"] = { ["EN"] = "Epic - Volume II - Mines of Moria"; }; };</v>
      </c>
      <c r="X5">
        <f t="shared" si="2"/>
        <v>4</v>
      </c>
      <c r="Y5" t="str">
        <f t="shared" si="3"/>
        <v xml:space="preserve">  [4] = {</v>
      </c>
      <c r="Z5" t="str">
        <f t="shared" si="4"/>
        <v xml:space="preserve">                     </v>
      </c>
      <c r="AA5" t="str">
        <f t="shared" si="5"/>
        <v/>
      </c>
      <c r="AB5" t="str">
        <f t="shared" si="6"/>
        <v xml:space="preserve">["CAT_ID"] = 163; </v>
      </c>
      <c r="AC5" t="str">
        <f t="shared" si="7"/>
        <v/>
      </c>
      <c r="AD5" s="1" t="str">
        <f t="shared" si="8"/>
        <v xml:space="preserve">                     </v>
      </c>
      <c r="AE5">
        <f>VLOOKUP(D5,Type!A$2:B$16,2,FALSE)</f>
        <v>14</v>
      </c>
      <c r="AF5" t="str">
        <f t="shared" si="9"/>
        <v xml:space="preserve">["TYPE"] = 14; </v>
      </c>
      <c r="AG5" t="str">
        <f t="shared" si="10"/>
        <v xml:space="preserve">                      </v>
      </c>
      <c r="AH5" t="str">
        <f>IF(AND(D5="Class",NOT(ISBLANK(E5))),VLOOKUP(E5,Class!A$1:B$12,2,FALSE),"")</f>
        <v/>
      </c>
      <c r="AI5" t="str">
        <f>IF(AND(D5="Vocation",NOT(ISBLANK(E5))),VLOOKUP(E5,Vocation!A$1:B$8,2,FALSE),"")</f>
        <v/>
      </c>
      <c r="AJ5" t="str">
        <f>IF(AND(D5="Race",NOT(ISBLANK(E5))),VLOOKUP(E5,Race!A$1:B$9,2),"")</f>
        <v/>
      </c>
      <c r="AK5" t="str">
        <f t="shared" si="11"/>
        <v xml:space="preserve">  0</v>
      </c>
      <c r="AL5" t="str">
        <f t="shared" si="12"/>
        <v xml:space="preserve">["SUBTYPE"] =   0; </v>
      </c>
      <c r="AM5" t="str">
        <f>IF(NOT(ISBLANK(G5)),VLOOKUP(G5,Type!D$2:E$6,2,FALSE),"")</f>
        <v/>
      </c>
      <c r="AN5" t="str">
        <f t="shared" si="13"/>
        <v xml:space="preserve">            </v>
      </c>
      <c r="AO5" t="str">
        <f t="shared" si="14"/>
        <v>0</v>
      </c>
      <c r="AP5" t="str">
        <f t="shared" si="15"/>
        <v xml:space="preserve">["VXP"] = 0; </v>
      </c>
      <c r="AQ5" t="str">
        <f t="shared" si="16"/>
        <v>0</v>
      </c>
      <c r="AR5" t="str">
        <f t="shared" si="17"/>
        <v xml:space="preserve">["LP"] =  0; </v>
      </c>
      <c r="AS5" t="str">
        <f t="shared" si="18"/>
        <v>0</v>
      </c>
      <c r="AT5" t="str">
        <f t="shared" si="19"/>
        <v xml:space="preserve">["REP"] =   0; </v>
      </c>
      <c r="AU5">
        <f>IF(NOT(ISBLANK(N5)),VLOOKUP(N5,Faction!A$2:B$77,2,FALSE),1)</f>
        <v>1</v>
      </c>
      <c r="AV5" t="str">
        <f t="shared" si="20"/>
        <v xml:space="preserve">["FACTION"] =  1; </v>
      </c>
      <c r="AW5" t="str">
        <f t="shared" si="21"/>
        <v xml:space="preserve">["TIER"] = 0; </v>
      </c>
      <c r="AX5" t="str">
        <f t="shared" si="22"/>
        <v xml:space="preserve">                     </v>
      </c>
      <c r="AY5" t="str">
        <f t="shared" si="23"/>
        <v/>
      </c>
      <c r="AZ5" t="str">
        <f t="shared" si="24"/>
        <v xml:space="preserve">["NAME"] = { ["EN"] = "Epic - Volume II - Mines of Moria"; }; </v>
      </c>
      <c r="BA5" t="str">
        <f t="shared" si="25"/>
        <v/>
      </c>
      <c r="BB5" t="str">
        <f t="shared" si="26"/>
        <v/>
      </c>
      <c r="BC5" t="str">
        <f t="shared" si="27"/>
        <v/>
      </c>
      <c r="BD5" t="str">
        <f t="shared" si="28"/>
        <v/>
      </c>
      <c r="BE5" t="str">
        <f t="shared" si="29"/>
        <v/>
      </c>
      <c r="BF5" t="str">
        <f t="shared" si="30"/>
        <v>};</v>
      </c>
    </row>
    <row r="6" spans="1:58" x14ac:dyDescent="0.25">
      <c r="A6">
        <v>1879166831</v>
      </c>
      <c r="B6">
        <v>3</v>
      </c>
      <c r="C6" t="s">
        <v>1124</v>
      </c>
      <c r="D6" t="s">
        <v>26</v>
      </c>
      <c r="K6" t="s">
        <v>1147</v>
      </c>
      <c r="L6">
        <v>5</v>
      </c>
      <c r="O6" t="s">
        <v>1146</v>
      </c>
      <c r="P6" t="s">
        <v>1145</v>
      </c>
      <c r="Q6">
        <v>0</v>
      </c>
      <c r="R6">
        <v>60</v>
      </c>
      <c r="V6" t="str">
        <f t="shared" si="0"/>
        <v xml:space="preserve">  [5] = {["ID"] = 1879166831; }; -- Epilogue: Of Elves and Dwarves</v>
      </c>
      <c r="W6" s="1" t="str">
        <f t="shared" si="1"/>
        <v xml:space="preserve">  [5] = {["ID"] = 1879166831; ["SAVE_INDEX"] =  3; ["TYPE"] =  6;                       ["SUBTYPE"] =   0;             ["VXP"] = 0; ["LP"] =  5; ["REP"] =   0; ["FACTION"] =  1; ["TIER"] = 0; ["MIN_LVL"] =  "60"; ["NAME"] = { ["EN"] = "Epilogue: Of Elves and Dwarves"; }; ["LORE"] = { ["EN"] = "The tale of Moria and Lothlórien is nearing a close. What does the future hold for the Iron Garrison and the Golden Host?"; }; ["SUMMARY"] = { ["EN"] = "Complete 12 Mirkwood Epilogue Quests"; }; ["TITLE"] = { ["EN"] = "Hastener of Fate"; }; };</v>
      </c>
      <c r="X6">
        <f t="shared" si="2"/>
        <v>5</v>
      </c>
      <c r="Y6" t="str">
        <f t="shared" si="3"/>
        <v xml:space="preserve">  [5] = {</v>
      </c>
      <c r="Z6" t="str">
        <f t="shared" si="4"/>
        <v xml:space="preserve">["ID"] = 1879166831; </v>
      </c>
      <c r="AA6" t="str">
        <f t="shared" si="5"/>
        <v xml:space="preserve">["ID"] = 1879166831; </v>
      </c>
      <c r="AB6" t="str">
        <f t="shared" si="6"/>
        <v/>
      </c>
      <c r="AC6" t="str">
        <f t="shared" si="7"/>
        <v/>
      </c>
      <c r="AD6" s="1" t="str">
        <f t="shared" si="8"/>
        <v xml:space="preserve">["SAVE_INDEX"] =  3; </v>
      </c>
      <c r="AE6">
        <f>VLOOKUP(D6,Type!A$2:B$16,2,FALSE)</f>
        <v>6</v>
      </c>
      <c r="AF6" t="str">
        <f t="shared" si="9"/>
        <v xml:space="preserve">["TYPE"] =  6; </v>
      </c>
      <c r="AG6" t="str">
        <f t="shared" si="10"/>
        <v xml:space="preserve">                      </v>
      </c>
      <c r="AH6" t="str">
        <f>IF(AND(D6="Class",NOT(ISBLANK(E6))),VLOOKUP(E6,Class!A$1:B$12,2,FALSE),"")</f>
        <v/>
      </c>
      <c r="AI6" t="str">
        <f>IF(AND(D6="Vocation",NOT(ISBLANK(E6))),VLOOKUP(E6,Vocation!A$1:B$8,2,FALSE),"")</f>
        <v/>
      </c>
      <c r="AJ6" t="str">
        <f>IF(AND(D6="Race",NOT(ISBLANK(E6))),VLOOKUP(E6,Race!A$1:B$9,2),"")</f>
        <v/>
      </c>
      <c r="AK6" t="str">
        <f t="shared" si="11"/>
        <v xml:space="preserve">  0</v>
      </c>
      <c r="AL6" t="str">
        <f t="shared" si="12"/>
        <v xml:space="preserve">["SUBTYPE"] =   0; </v>
      </c>
      <c r="AM6" t="str">
        <f>IF(NOT(ISBLANK(G6)),VLOOKUP(G6,Type!D$2:E$6,2,FALSE),"")</f>
        <v/>
      </c>
      <c r="AN6" t="str">
        <f t="shared" si="13"/>
        <v xml:space="preserve">            </v>
      </c>
      <c r="AO6" t="str">
        <f t="shared" si="14"/>
        <v>0</v>
      </c>
      <c r="AP6" t="str">
        <f t="shared" si="15"/>
        <v xml:space="preserve">["VXP"] = 0; </v>
      </c>
      <c r="AQ6" t="str">
        <f t="shared" si="16"/>
        <v>5</v>
      </c>
      <c r="AR6" t="str">
        <f t="shared" si="17"/>
        <v xml:space="preserve">["LP"] =  5; </v>
      </c>
      <c r="AS6" t="str">
        <f t="shared" si="18"/>
        <v>0</v>
      </c>
      <c r="AT6" t="str">
        <f t="shared" si="19"/>
        <v xml:space="preserve">["REP"] =   0; </v>
      </c>
      <c r="AU6">
        <f>IF(NOT(ISBLANK(N6)),VLOOKUP(N6,Faction!A$2:B$77,2,FALSE),1)</f>
        <v>1</v>
      </c>
      <c r="AV6" t="str">
        <f t="shared" si="20"/>
        <v xml:space="preserve">["FACTION"] =  1; </v>
      </c>
      <c r="AW6" t="str">
        <f t="shared" si="21"/>
        <v xml:space="preserve">["TIER"] = 0; </v>
      </c>
      <c r="AX6" t="str">
        <f t="shared" si="22"/>
        <v xml:space="preserve">["MIN_LVL"] =  "60"; </v>
      </c>
      <c r="AY6" t="str">
        <f t="shared" si="23"/>
        <v/>
      </c>
      <c r="AZ6" t="str">
        <f t="shared" si="24"/>
        <v xml:space="preserve">["NAME"] = { ["EN"] = "Epilogue: Of Elves and Dwarves"; }; </v>
      </c>
      <c r="BA6" t="str">
        <f t="shared" si="25"/>
        <v xml:space="preserve">["LORE"] = { ["EN"] = "The tale of Moria and Lothlórien is nearing a close. What does the future hold for the Iron Garrison and the Golden Host?"; }; </v>
      </c>
      <c r="BB6" t="str">
        <f t="shared" si="26"/>
        <v xml:space="preserve">["SUMMARY"] = { ["EN"] = "Complete 12 Mirkwood Epilogue Quests"; }; </v>
      </c>
      <c r="BC6" t="str">
        <f t="shared" si="27"/>
        <v xml:space="preserve">["TITLE"] = { ["EN"] = "Hastener of Fate"; }; </v>
      </c>
      <c r="BD6" t="str">
        <f t="shared" si="28"/>
        <v/>
      </c>
      <c r="BE6" t="str">
        <f t="shared" si="29"/>
        <v/>
      </c>
      <c r="BF6" t="str">
        <f t="shared" si="30"/>
        <v>};</v>
      </c>
    </row>
    <row r="7" spans="1:58" x14ac:dyDescent="0.25">
      <c r="A7">
        <v>1879152683</v>
      </c>
      <c r="B7">
        <v>4</v>
      </c>
      <c r="C7" t="s">
        <v>1126</v>
      </c>
      <c r="D7" t="s">
        <v>26</v>
      </c>
      <c r="K7" t="s">
        <v>1149</v>
      </c>
      <c r="L7">
        <v>10</v>
      </c>
      <c r="M7">
        <v>700</v>
      </c>
      <c r="N7" t="s">
        <v>60</v>
      </c>
      <c r="O7" t="s">
        <v>1150</v>
      </c>
      <c r="P7" t="s">
        <v>1148</v>
      </c>
      <c r="Q7">
        <v>1</v>
      </c>
      <c r="R7">
        <v>55</v>
      </c>
      <c r="V7" t="str">
        <f t="shared" si="0"/>
        <v xml:space="preserve">  [6] = {["ID"] = 1879152683; }; -- The Mines of Moria -- Part II</v>
      </c>
      <c r="W7" s="1" t="str">
        <f t="shared" si="1"/>
        <v xml:space="preserve">  [6] = {["ID"] = 1879152683; ["SAVE_INDEX"] =  4; ["TYPE"] =  6;                       ["SUBTYPE"] =   0;             ["VXP"] = 0; ["LP"] = 10; ["REP"] = 700; ["FACTION"] = 16; ["TIER"] = 1; ["MIN_LVL"] =  "55"; ["NAME"] = { ["EN"] = "The Mines of Moria -- Part II"; }; ["LORE"] = { ["EN"] = "Unravel the epic story of the Mines of Moria."; }; ["SUMMARY"] = { ["EN"] = "Complete Epic Vol. II, Book 7 through Vol. II, Book 9."; }; ["TITLE"] = { ["EN"] = "Stalwart against the Shadow"; }; };</v>
      </c>
      <c r="X7">
        <f t="shared" si="2"/>
        <v>6</v>
      </c>
      <c r="Y7" t="str">
        <f t="shared" si="3"/>
        <v xml:space="preserve">  [6] = {</v>
      </c>
      <c r="Z7" t="str">
        <f t="shared" si="4"/>
        <v xml:space="preserve">["ID"] = 1879152683; </v>
      </c>
      <c r="AA7" t="str">
        <f t="shared" si="5"/>
        <v xml:space="preserve">["ID"] = 1879152683; </v>
      </c>
      <c r="AB7" t="str">
        <f t="shared" si="6"/>
        <v/>
      </c>
      <c r="AC7" t="str">
        <f t="shared" si="7"/>
        <v/>
      </c>
      <c r="AD7" s="1" t="str">
        <f t="shared" si="8"/>
        <v xml:space="preserve">["SAVE_INDEX"] =  4; </v>
      </c>
      <c r="AE7">
        <f>VLOOKUP(D7,Type!A$2:B$16,2,FALSE)</f>
        <v>6</v>
      </c>
      <c r="AF7" t="str">
        <f t="shared" si="9"/>
        <v xml:space="preserve">["TYPE"] =  6; </v>
      </c>
      <c r="AG7" t="str">
        <f t="shared" si="10"/>
        <v xml:space="preserve">                      </v>
      </c>
      <c r="AH7" t="str">
        <f>IF(AND(D7="Class",NOT(ISBLANK(E7))),VLOOKUP(E7,Class!A$1:B$12,2,FALSE),"")</f>
        <v/>
      </c>
      <c r="AI7" t="str">
        <f>IF(AND(D7="Vocation",NOT(ISBLANK(E7))),VLOOKUP(E7,Vocation!A$1:B$8,2,FALSE),"")</f>
        <v/>
      </c>
      <c r="AJ7" t="str">
        <f>IF(AND(D7="Race",NOT(ISBLANK(E7))),VLOOKUP(E7,Race!A$1:B$9,2),"")</f>
        <v/>
      </c>
      <c r="AK7" t="str">
        <f t="shared" si="11"/>
        <v xml:space="preserve">  0</v>
      </c>
      <c r="AL7" t="str">
        <f t="shared" si="12"/>
        <v xml:space="preserve">["SUBTYPE"] =   0; </v>
      </c>
      <c r="AM7" t="str">
        <f>IF(NOT(ISBLANK(G7)),VLOOKUP(G7,Type!D$2:E$6,2,FALSE),"")</f>
        <v/>
      </c>
      <c r="AN7" t="str">
        <f t="shared" si="13"/>
        <v xml:space="preserve">            </v>
      </c>
      <c r="AO7" t="str">
        <f t="shared" si="14"/>
        <v>0</v>
      </c>
      <c r="AP7" t="str">
        <f t="shared" si="15"/>
        <v xml:space="preserve">["VXP"] = 0; </v>
      </c>
      <c r="AQ7" t="str">
        <f t="shared" si="16"/>
        <v>10</v>
      </c>
      <c r="AR7" t="str">
        <f t="shared" si="17"/>
        <v xml:space="preserve">["LP"] = 10; </v>
      </c>
      <c r="AS7" t="str">
        <f t="shared" si="18"/>
        <v>700</v>
      </c>
      <c r="AT7" t="str">
        <f t="shared" si="19"/>
        <v xml:space="preserve">["REP"] = 700; </v>
      </c>
      <c r="AU7">
        <f>IF(NOT(ISBLANK(N7)),VLOOKUP(N7,Faction!A$2:B$77,2,FALSE),1)</f>
        <v>16</v>
      </c>
      <c r="AV7" t="str">
        <f t="shared" si="20"/>
        <v xml:space="preserve">["FACTION"] = 16; </v>
      </c>
      <c r="AW7" t="str">
        <f t="shared" si="21"/>
        <v xml:space="preserve">["TIER"] = 1; </v>
      </c>
      <c r="AX7" t="str">
        <f t="shared" si="22"/>
        <v xml:space="preserve">["MIN_LVL"] =  "55"; </v>
      </c>
      <c r="AY7" t="str">
        <f t="shared" si="23"/>
        <v/>
      </c>
      <c r="AZ7" t="str">
        <f t="shared" si="24"/>
        <v xml:space="preserve">["NAME"] = { ["EN"] = "The Mines of Moria -- Part II"; }; </v>
      </c>
      <c r="BA7" t="str">
        <f t="shared" si="25"/>
        <v xml:space="preserve">["LORE"] = { ["EN"] = "Unravel the epic story of the Mines of Moria."; }; </v>
      </c>
      <c r="BB7" t="str">
        <f t="shared" si="26"/>
        <v xml:space="preserve">["SUMMARY"] = { ["EN"] = "Complete Epic Vol. II, Book 7 through Vol. II, Book 9."; }; </v>
      </c>
      <c r="BC7" t="str">
        <f t="shared" si="27"/>
        <v xml:space="preserve">["TITLE"] = { ["EN"] = "Stalwart against the Shadow"; }; </v>
      </c>
      <c r="BD7" t="str">
        <f t="shared" si="28"/>
        <v/>
      </c>
      <c r="BE7" t="str">
        <f t="shared" si="29"/>
        <v/>
      </c>
      <c r="BF7" t="str">
        <f t="shared" si="30"/>
        <v>};</v>
      </c>
    </row>
    <row r="8" spans="1:58" x14ac:dyDescent="0.25">
      <c r="A8">
        <v>1879152682</v>
      </c>
      <c r="B8">
        <v>5</v>
      </c>
      <c r="C8" t="s">
        <v>1125</v>
      </c>
      <c r="D8" t="s">
        <v>26</v>
      </c>
      <c r="E8" t="s">
        <v>23</v>
      </c>
      <c r="H8" t="s">
        <v>23</v>
      </c>
      <c r="I8" t="s">
        <v>2917</v>
      </c>
      <c r="K8" t="s">
        <v>1153</v>
      </c>
      <c r="L8">
        <v>10</v>
      </c>
      <c r="M8">
        <v>700</v>
      </c>
      <c r="N8" t="s">
        <v>60</v>
      </c>
      <c r="O8" t="s">
        <v>1154</v>
      </c>
      <c r="P8" t="s">
        <v>1148</v>
      </c>
      <c r="Q8">
        <v>2</v>
      </c>
      <c r="R8">
        <v>55</v>
      </c>
      <c r="V8" t="str">
        <f t="shared" si="0"/>
        <v xml:space="preserve">  [7] = {["ID"] = 1879152682; }; -- The Mines of Moria (Epic)</v>
      </c>
      <c r="W8" s="1" t="str">
        <f t="shared" si="1"/>
        <v xml:space="preserve">  [7] = {["ID"] = 1879152682; ["SAVE_INDEX"] =  5; ["TYPE"] =  6;                       ["SUBTYPE"] =   0;             ["VXP"] = 0; ["LP"] = 10; ["REP"] = 700; ["FACTION"] = 16; ["TIER"] = 2; ["MIN_LVL"] =  "55"; ["NAME"] = { ["EN"] = "The Mines of Moria"; }; ["LORE"] = { ["EN"] = "Unravel the epic story of the Mines of Moria."; }; ["SUMMARY"] = { ["EN"] = "Complete Epic Vol. II, Book 1 through Vol. II, Book 6."; }; ["TITLE"] = { ["EN"] = "Avenger of Khazad-dûm"; }; ["NOTE"] = { ["EN"] = "Epic"; }; ["PAIRED"] = { [1] = { ["i"] = 5; ["j"] = 3; ["k"] = 8; }; [2] = { ["i"] = 5; ["j"] = 3; ["k"] = 9; }; [3] = { ["i"] = 5; ["j"] = 3; ["k"] = 10; }; [4] = { ["i"] = 5; ["j"] = 3; ["k"] = 11; }; [5] = { ["i"] = 5; ["j"] = 3; ["k"] = 12; }; [6] = { ["i"] = 5; ["j"] = 3; ["k"] = 13; }; [7] = { ["i"] = 5; ["j"] = 3; ["k"] = 14; }; [8] = { ["i"] = 5; ["j"] = 3; ["k"] = 15; }; [9] = { ["i"] = 5; ["j"] = 3; ["k"] = 16; }; }; };</v>
      </c>
      <c r="X8">
        <f t="shared" si="2"/>
        <v>7</v>
      </c>
      <c r="Y8" t="str">
        <f t="shared" si="3"/>
        <v xml:space="preserve">  [7] = {</v>
      </c>
      <c r="Z8" t="str">
        <f t="shared" si="4"/>
        <v xml:space="preserve">["ID"] = 1879152682; </v>
      </c>
      <c r="AA8" t="str">
        <f t="shared" si="5"/>
        <v xml:space="preserve">["ID"] = 1879152682; </v>
      </c>
      <c r="AB8" t="str">
        <f t="shared" si="6"/>
        <v/>
      </c>
      <c r="AC8" t="str">
        <f t="shared" si="7"/>
        <v xml:space="preserve"> (Epic)</v>
      </c>
      <c r="AD8" s="1" t="str">
        <f t="shared" si="8"/>
        <v xml:space="preserve">["SAVE_INDEX"] =  5; </v>
      </c>
      <c r="AE8">
        <f>VLOOKUP(D8,Type!A$2:B$16,2,FALSE)</f>
        <v>6</v>
      </c>
      <c r="AF8" t="str">
        <f t="shared" si="9"/>
        <v xml:space="preserve">["TYPE"] =  6; </v>
      </c>
      <c r="AG8" t="str">
        <f t="shared" si="10"/>
        <v xml:space="preserve">                      </v>
      </c>
      <c r="AH8" t="str">
        <f>IF(AND(D8="Class",NOT(ISBLANK(E8))),VLOOKUP(E8,Class!A$1:B$12,2,FALSE),"")</f>
        <v/>
      </c>
      <c r="AI8" t="str">
        <f>IF(AND(D8="Vocation",NOT(ISBLANK(E8))),VLOOKUP(E8,Vocation!A$1:B$8,2,FALSE),"")</f>
        <v/>
      </c>
      <c r="AJ8" t="str">
        <f>IF(AND(D8="Race",NOT(ISBLANK(E8))),VLOOKUP(E8,Race!A$1:B$9,2),"")</f>
        <v/>
      </c>
      <c r="AK8" t="str">
        <f t="shared" si="11"/>
        <v xml:space="preserve">  0</v>
      </c>
      <c r="AL8" t="str">
        <f t="shared" si="12"/>
        <v xml:space="preserve">["SUBTYPE"] =   0; </v>
      </c>
      <c r="AM8" t="str">
        <f>IF(NOT(ISBLANK(G8)),VLOOKUP(G8,Type!D$2:E$6,2,FALSE),"")</f>
        <v/>
      </c>
      <c r="AN8" t="str">
        <f t="shared" si="13"/>
        <v xml:space="preserve">            </v>
      </c>
      <c r="AO8" t="str">
        <f t="shared" si="14"/>
        <v>0</v>
      </c>
      <c r="AP8" t="str">
        <f t="shared" si="15"/>
        <v xml:space="preserve">["VXP"] = 0; </v>
      </c>
      <c r="AQ8" t="str">
        <f t="shared" si="16"/>
        <v>10</v>
      </c>
      <c r="AR8" t="str">
        <f t="shared" si="17"/>
        <v xml:space="preserve">["LP"] = 10; </v>
      </c>
      <c r="AS8" t="str">
        <f t="shared" si="18"/>
        <v>700</v>
      </c>
      <c r="AT8" t="str">
        <f t="shared" si="19"/>
        <v xml:space="preserve">["REP"] = 700; </v>
      </c>
      <c r="AU8">
        <f>IF(NOT(ISBLANK(N8)),VLOOKUP(N8,Faction!A$2:B$77,2,FALSE),1)</f>
        <v>16</v>
      </c>
      <c r="AV8" t="str">
        <f t="shared" si="20"/>
        <v xml:space="preserve">["FACTION"] = 16; </v>
      </c>
      <c r="AW8" t="str">
        <f t="shared" si="21"/>
        <v xml:space="preserve">["TIER"] = 2; </v>
      </c>
      <c r="AX8" t="str">
        <f t="shared" si="22"/>
        <v xml:space="preserve">["MIN_LVL"] =  "55"; </v>
      </c>
      <c r="AY8" t="str">
        <f t="shared" si="23"/>
        <v/>
      </c>
      <c r="AZ8" t="str">
        <f t="shared" si="24"/>
        <v xml:space="preserve">["NAME"] = { ["EN"] = "The Mines of Moria"; }; </v>
      </c>
      <c r="BA8" t="str">
        <f t="shared" si="25"/>
        <v xml:space="preserve">["LORE"] = { ["EN"] = "Unravel the epic story of the Mines of Moria."; }; </v>
      </c>
      <c r="BB8" t="str">
        <f t="shared" si="26"/>
        <v xml:space="preserve">["SUMMARY"] = { ["EN"] = "Complete Epic Vol. II, Book 1 through Vol. II, Book 6."; }; </v>
      </c>
      <c r="BC8" t="str">
        <f t="shared" si="27"/>
        <v xml:space="preserve">["TITLE"] = { ["EN"] = "Avenger of Khazad-dûm"; }; </v>
      </c>
      <c r="BD8" t="str">
        <f t="shared" si="28"/>
        <v xml:space="preserve">["NOTE"] = { ["EN"] = "Epic"; }; </v>
      </c>
      <c r="BE8" t="str">
        <f t="shared" si="29"/>
        <v xml:space="preserve">["PAIRED"] = { [1] = { ["i"] = 5; ["j"] = 3; ["k"] = 8; }; [2] = { ["i"] = 5; ["j"] = 3; ["k"] = 9; }; [3] = { ["i"] = 5; ["j"] = 3; ["k"] = 10; }; [4] = { ["i"] = 5; ["j"] = 3; ["k"] = 11; }; [5] = { ["i"] = 5; ["j"] = 3; ["k"] = 12; }; [6] = { ["i"] = 5; ["j"] = 3; ["k"] = 13; }; [7] = { ["i"] = 5; ["j"] = 3; ["k"] = 14; }; [8] = { ["i"] = 5; ["j"] = 3; ["k"] = 15; }; [9] = { ["i"] = 5; ["j"] = 3; ["k"] = 16; }; }; </v>
      </c>
      <c r="BF8" t="str">
        <f t="shared" si="30"/>
        <v>};</v>
      </c>
    </row>
    <row r="9" spans="1:58" x14ac:dyDescent="0.25">
      <c r="A9">
        <v>1879139434</v>
      </c>
      <c r="B9">
        <v>29</v>
      </c>
      <c r="C9" t="s">
        <v>1125</v>
      </c>
      <c r="D9" t="s">
        <v>22</v>
      </c>
      <c r="E9" t="s">
        <v>145</v>
      </c>
      <c r="F9" t="s">
        <v>22</v>
      </c>
      <c r="H9" t="s">
        <v>22</v>
      </c>
      <c r="I9" t="s">
        <v>2851</v>
      </c>
      <c r="L9">
        <v>20</v>
      </c>
      <c r="O9" t="s">
        <v>1154</v>
      </c>
      <c r="P9" t="s">
        <v>1155</v>
      </c>
      <c r="Q9">
        <v>2</v>
      </c>
      <c r="R9">
        <v>45</v>
      </c>
      <c r="V9" t="str">
        <f t="shared" si="0"/>
        <v xml:space="preserve">  [8] = {["ID"] = 1879139434; }; -- The Mines of Moria (Burglar)</v>
      </c>
      <c r="W9" s="1" t="str">
        <f t="shared" si="1"/>
        <v xml:space="preserve">  [8] = {["ID"] = 1879139434; ["SAVE_INDEX"] = 29; ["TYPE"] =  8; ["CRV"] = "Class";    ["SUBTYPE"] =  40;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9">
        <f t="shared" si="2"/>
        <v>8</v>
      </c>
      <c r="Y9" t="str">
        <f t="shared" si="3"/>
        <v xml:space="preserve">  [8] = {</v>
      </c>
      <c r="Z9" t="str">
        <f t="shared" si="4"/>
        <v xml:space="preserve">["ID"] = 1879139434; </v>
      </c>
      <c r="AA9" t="str">
        <f t="shared" si="5"/>
        <v xml:space="preserve">["ID"] = 1879139434; </v>
      </c>
      <c r="AB9" t="str">
        <f t="shared" si="6"/>
        <v/>
      </c>
      <c r="AC9" t="str">
        <f t="shared" si="7"/>
        <v xml:space="preserve"> (Burglar)</v>
      </c>
      <c r="AD9" s="1" t="str">
        <f t="shared" si="8"/>
        <v xml:space="preserve">["SAVE_INDEX"] = 29; </v>
      </c>
      <c r="AE9">
        <f>VLOOKUP(D9,Type!A$2:B$16,2,FALSE)</f>
        <v>8</v>
      </c>
      <c r="AF9" t="str">
        <f t="shared" si="9"/>
        <v xml:space="preserve">["TYPE"] =  8; </v>
      </c>
      <c r="AG9" t="str">
        <f t="shared" si="10"/>
        <v xml:space="preserve">["CRV"] = "Class";    </v>
      </c>
      <c r="AH9">
        <f>IF(AND(D9="Class",NOT(ISBLANK(E9))),VLOOKUP(E9,Class!A$1:B$12,2,FALSE),"")</f>
        <v>40</v>
      </c>
      <c r="AI9" t="str">
        <f>IF(AND(D9="Vocation",NOT(ISBLANK(E9))),VLOOKUP(E9,Vocation!A$1:B$8,2,FALSE),"")</f>
        <v/>
      </c>
      <c r="AJ9" t="str">
        <f>IF(AND(D9="Race",NOT(ISBLANK(E9))),VLOOKUP(E9,Race!A$1:B$9,2),"")</f>
        <v/>
      </c>
      <c r="AK9" t="str">
        <f t="shared" si="11"/>
        <v xml:space="preserve"> 40</v>
      </c>
      <c r="AL9" t="str">
        <f t="shared" si="12"/>
        <v xml:space="preserve">["SUBTYPE"] =  40; </v>
      </c>
      <c r="AM9" t="str">
        <f>IF(NOT(ISBLANK(G9)),VLOOKUP(G9,Type!D$2:E$6,2,FALSE),"")</f>
        <v/>
      </c>
      <c r="AN9" t="str">
        <f t="shared" si="13"/>
        <v xml:space="preserve">            </v>
      </c>
      <c r="AO9" t="str">
        <f t="shared" si="14"/>
        <v>0</v>
      </c>
      <c r="AP9" t="str">
        <f t="shared" si="15"/>
        <v xml:space="preserve">["VXP"] = 0; </v>
      </c>
      <c r="AQ9" t="str">
        <f t="shared" si="16"/>
        <v>20</v>
      </c>
      <c r="AR9" t="str">
        <f t="shared" si="17"/>
        <v xml:space="preserve">["LP"] = 20; </v>
      </c>
      <c r="AS9" t="str">
        <f t="shared" si="18"/>
        <v>0</v>
      </c>
      <c r="AT9" t="str">
        <f t="shared" si="19"/>
        <v xml:space="preserve">["REP"] =   0; </v>
      </c>
      <c r="AU9">
        <f>IF(NOT(ISBLANK(N9)),VLOOKUP(N9,Faction!A$2:B$77,2,FALSE),1)</f>
        <v>1</v>
      </c>
      <c r="AV9" t="str">
        <f t="shared" si="20"/>
        <v xml:space="preserve">["FACTION"] =  1; </v>
      </c>
      <c r="AW9" t="str">
        <f t="shared" si="21"/>
        <v xml:space="preserve">["TIER"] = 2; </v>
      </c>
      <c r="AX9" t="str">
        <f t="shared" si="22"/>
        <v xml:space="preserve">["MIN_LVL"] =  "45"; </v>
      </c>
      <c r="AY9" t="str">
        <f t="shared" si="23"/>
        <v/>
      </c>
      <c r="AZ9" t="str">
        <f t="shared" si="24"/>
        <v xml:space="preserve">["NAME"] = { ["EN"] = "The Mines of Moria"; }; </v>
      </c>
      <c r="BA9" t="str">
        <f t="shared" si="25"/>
        <v xml:space="preserve">["LORE"] = { ["EN"] = "Delve deep into the ruined halls of Moria and face the threats that lie within."; }; </v>
      </c>
      <c r="BB9" t="str">
        <f t="shared" si="26"/>
        <v xml:space="preserve">["SUMMARY"] = { ["EN"] = "Complete Epic Vol. II, Book 1 through Vol. II, Book 6."; }; </v>
      </c>
      <c r="BC9" t="str">
        <f t="shared" si="27"/>
        <v/>
      </c>
      <c r="BD9" t="str">
        <f t="shared" si="28"/>
        <v xml:space="preserve">["NOTE"] = { ["EN"] = "Class"; }; </v>
      </c>
      <c r="BE9" t="str">
        <f t="shared" si="29"/>
        <v xml:space="preserve">["PAIRED"] = { [1] = { ["i"] = 5; ["j"] = 3; ["k"] = 7; }; }; </v>
      </c>
      <c r="BF9" t="str">
        <f t="shared" si="30"/>
        <v>};</v>
      </c>
    </row>
    <row r="10" spans="1:58" x14ac:dyDescent="0.25">
      <c r="A10">
        <v>1879139437</v>
      </c>
      <c r="B10">
        <v>30</v>
      </c>
      <c r="C10" t="s">
        <v>1125</v>
      </c>
      <c r="D10" t="s">
        <v>22</v>
      </c>
      <c r="E10" t="s">
        <v>286</v>
      </c>
      <c r="F10" t="s">
        <v>22</v>
      </c>
      <c r="H10" t="s">
        <v>22</v>
      </c>
      <c r="I10" t="s">
        <v>2851</v>
      </c>
      <c r="L10">
        <v>20</v>
      </c>
      <c r="O10" t="s">
        <v>1154</v>
      </c>
      <c r="P10" t="s">
        <v>1155</v>
      </c>
      <c r="Q10">
        <v>2</v>
      </c>
      <c r="R10">
        <v>45</v>
      </c>
      <c r="V10" t="str">
        <f t="shared" si="0"/>
        <v xml:space="preserve">  [9] = {["ID"] = 1879139437; }; -- The Mines of Moria (Captain)</v>
      </c>
      <c r="W10" s="1" t="str">
        <f t="shared" si="1"/>
        <v xml:space="preserve">  [9] = {["ID"] = 1879139437; ["SAVE_INDEX"] = 30; ["TYPE"] =  8; ["CRV"] = "Class";    ["SUBTYPE"] =  24;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0">
        <f t="shared" si="2"/>
        <v>9</v>
      </c>
      <c r="Y10" t="str">
        <f t="shared" si="3"/>
        <v xml:space="preserve">  [9] = {</v>
      </c>
      <c r="Z10" t="str">
        <f t="shared" si="4"/>
        <v xml:space="preserve">["ID"] = 1879139437; </v>
      </c>
      <c r="AA10" t="str">
        <f t="shared" si="5"/>
        <v xml:space="preserve">["ID"] = 1879139437; </v>
      </c>
      <c r="AB10" t="str">
        <f t="shared" si="6"/>
        <v/>
      </c>
      <c r="AC10" t="str">
        <f t="shared" si="7"/>
        <v xml:space="preserve"> (Captain)</v>
      </c>
      <c r="AD10" s="1" t="str">
        <f t="shared" si="8"/>
        <v xml:space="preserve">["SAVE_INDEX"] = 30; </v>
      </c>
      <c r="AE10">
        <f>VLOOKUP(D10,Type!A$2:B$16,2,FALSE)</f>
        <v>8</v>
      </c>
      <c r="AF10" t="str">
        <f t="shared" si="9"/>
        <v xml:space="preserve">["TYPE"] =  8; </v>
      </c>
      <c r="AG10" t="str">
        <f t="shared" si="10"/>
        <v xml:space="preserve">["CRV"] = "Class";    </v>
      </c>
      <c r="AH10">
        <f>IF(AND(D10="Class",NOT(ISBLANK(E10))),VLOOKUP(E10,Class!A$1:B$12,2,FALSE),"")</f>
        <v>24</v>
      </c>
      <c r="AI10" t="str">
        <f>IF(AND(D10="Vocation",NOT(ISBLANK(E10))),VLOOKUP(E10,Vocation!A$1:B$8,2,FALSE),"")</f>
        <v/>
      </c>
      <c r="AJ10" t="str">
        <f>IF(AND(D10="Race",NOT(ISBLANK(E10))),VLOOKUP(E10,Race!A$1:B$9,2),"")</f>
        <v/>
      </c>
      <c r="AK10" t="str">
        <f t="shared" si="11"/>
        <v xml:space="preserve"> 24</v>
      </c>
      <c r="AL10" t="str">
        <f t="shared" si="12"/>
        <v xml:space="preserve">["SUBTYPE"] =  24; </v>
      </c>
      <c r="AM10" t="str">
        <f>IF(NOT(ISBLANK(G10)),VLOOKUP(G10,Type!D$2:E$6,2,FALSE),"")</f>
        <v/>
      </c>
      <c r="AN10" t="str">
        <f t="shared" si="13"/>
        <v xml:space="preserve">            </v>
      </c>
      <c r="AO10" t="str">
        <f t="shared" si="14"/>
        <v>0</v>
      </c>
      <c r="AP10" t="str">
        <f t="shared" si="15"/>
        <v xml:space="preserve">["VXP"] = 0; </v>
      </c>
      <c r="AQ10" t="str">
        <f t="shared" si="16"/>
        <v>20</v>
      </c>
      <c r="AR10" t="str">
        <f t="shared" si="17"/>
        <v xml:space="preserve">["LP"] = 20; </v>
      </c>
      <c r="AS10" t="str">
        <f t="shared" si="18"/>
        <v>0</v>
      </c>
      <c r="AT10" t="str">
        <f t="shared" si="19"/>
        <v xml:space="preserve">["REP"] =   0; </v>
      </c>
      <c r="AU10">
        <f>IF(NOT(ISBLANK(N10)),VLOOKUP(N10,Faction!A$2:B$77,2,FALSE),1)</f>
        <v>1</v>
      </c>
      <c r="AV10" t="str">
        <f t="shared" si="20"/>
        <v xml:space="preserve">["FACTION"] =  1; </v>
      </c>
      <c r="AW10" t="str">
        <f t="shared" si="21"/>
        <v xml:space="preserve">["TIER"] = 2; </v>
      </c>
      <c r="AX10" t="str">
        <f t="shared" si="22"/>
        <v xml:space="preserve">["MIN_LVL"] =  "45"; </v>
      </c>
      <c r="AY10" t="str">
        <f t="shared" si="23"/>
        <v/>
      </c>
      <c r="AZ10" t="str">
        <f t="shared" si="24"/>
        <v xml:space="preserve">["NAME"] = { ["EN"] = "The Mines of Moria"; }; </v>
      </c>
      <c r="BA10" t="str">
        <f t="shared" si="25"/>
        <v xml:space="preserve">["LORE"] = { ["EN"] = "Delve deep into the ruined halls of Moria and face the threats that lie within."; }; </v>
      </c>
      <c r="BB10" t="str">
        <f t="shared" si="26"/>
        <v xml:space="preserve">["SUMMARY"] = { ["EN"] = "Complete Epic Vol. II, Book 1 through Vol. II, Book 6."; }; </v>
      </c>
      <c r="BC10" t="str">
        <f t="shared" si="27"/>
        <v/>
      </c>
      <c r="BD10" t="str">
        <f t="shared" si="28"/>
        <v xml:space="preserve">["NOTE"] = { ["EN"] = "Class"; }; </v>
      </c>
      <c r="BE10" t="str">
        <f t="shared" si="29"/>
        <v xml:space="preserve">["PAIRED"] = { [1] = { ["i"] = 5; ["j"] = 3; ["k"] = 7; }; }; </v>
      </c>
      <c r="BF10" t="str">
        <f t="shared" si="30"/>
        <v>};</v>
      </c>
    </row>
    <row r="11" spans="1:58" x14ac:dyDescent="0.25">
      <c r="A11">
        <v>1879139440</v>
      </c>
      <c r="B11">
        <v>31</v>
      </c>
      <c r="C11" t="s">
        <v>1125</v>
      </c>
      <c r="D11" t="s">
        <v>22</v>
      </c>
      <c r="E11" t="s">
        <v>287</v>
      </c>
      <c r="F11" t="s">
        <v>22</v>
      </c>
      <c r="H11" t="s">
        <v>22</v>
      </c>
      <c r="I11" t="s">
        <v>2851</v>
      </c>
      <c r="L11">
        <v>20</v>
      </c>
      <c r="O11" t="s">
        <v>1154</v>
      </c>
      <c r="P11" t="s">
        <v>1155</v>
      </c>
      <c r="Q11">
        <v>2</v>
      </c>
      <c r="R11">
        <v>45</v>
      </c>
      <c r="V11" t="str">
        <f t="shared" si="0"/>
        <v xml:space="preserve"> [10] = {["ID"] = 1879139440; }; -- The Mines of Moria (Champion)</v>
      </c>
      <c r="W11" s="1" t="str">
        <f t="shared" si="1"/>
        <v xml:space="preserve"> [10] = {["ID"] = 1879139440; ["SAVE_INDEX"] = 31; ["TYPE"] =  8; ["CRV"] = "Class";    ["SUBTYPE"] = 172;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1">
        <f t="shared" si="2"/>
        <v>10</v>
      </c>
      <c r="Y11" t="str">
        <f t="shared" si="3"/>
        <v xml:space="preserve"> [10] = {</v>
      </c>
      <c r="Z11" t="str">
        <f t="shared" si="4"/>
        <v xml:space="preserve">["ID"] = 1879139440; </v>
      </c>
      <c r="AA11" t="str">
        <f t="shared" si="5"/>
        <v xml:space="preserve">["ID"] = 1879139440; </v>
      </c>
      <c r="AB11" t="str">
        <f t="shared" si="6"/>
        <v/>
      </c>
      <c r="AC11" t="str">
        <f t="shared" si="7"/>
        <v xml:space="preserve"> (Champion)</v>
      </c>
      <c r="AD11" s="1" t="str">
        <f t="shared" si="8"/>
        <v xml:space="preserve">["SAVE_INDEX"] = 31; </v>
      </c>
      <c r="AE11">
        <f>VLOOKUP(D11,Type!A$2:B$16,2,FALSE)</f>
        <v>8</v>
      </c>
      <c r="AF11" t="str">
        <f t="shared" si="9"/>
        <v xml:space="preserve">["TYPE"] =  8; </v>
      </c>
      <c r="AG11" t="str">
        <f t="shared" si="10"/>
        <v xml:space="preserve">["CRV"] = "Class";    </v>
      </c>
      <c r="AH11">
        <f>IF(AND(D11="Class",NOT(ISBLANK(E11))),VLOOKUP(E11,Class!A$1:B$12,2,FALSE),"")</f>
        <v>172</v>
      </c>
      <c r="AI11" t="str">
        <f>IF(AND(D11="Vocation",NOT(ISBLANK(E11))),VLOOKUP(E11,Vocation!A$1:B$8,2,FALSE),"")</f>
        <v/>
      </c>
      <c r="AJ11" t="str">
        <f>IF(AND(D11="Race",NOT(ISBLANK(E11))),VLOOKUP(E11,Race!A$1:B$9,2),"")</f>
        <v/>
      </c>
      <c r="AK11" t="str">
        <f t="shared" si="11"/>
        <v>172</v>
      </c>
      <c r="AL11" t="str">
        <f t="shared" si="12"/>
        <v xml:space="preserve">["SUBTYPE"] = 172; </v>
      </c>
      <c r="AM11" t="str">
        <f>IF(NOT(ISBLANK(G11)),VLOOKUP(G11,Type!D$2:E$6,2,FALSE),"")</f>
        <v/>
      </c>
      <c r="AN11" t="str">
        <f t="shared" si="13"/>
        <v xml:space="preserve">            </v>
      </c>
      <c r="AO11" t="str">
        <f t="shared" si="14"/>
        <v>0</v>
      </c>
      <c r="AP11" t="str">
        <f t="shared" si="15"/>
        <v xml:space="preserve">["VXP"] = 0; </v>
      </c>
      <c r="AQ11" t="str">
        <f t="shared" si="16"/>
        <v>20</v>
      </c>
      <c r="AR11" t="str">
        <f t="shared" si="17"/>
        <v xml:space="preserve">["LP"] = 20; </v>
      </c>
      <c r="AS11" t="str">
        <f t="shared" si="18"/>
        <v>0</v>
      </c>
      <c r="AT11" t="str">
        <f t="shared" si="19"/>
        <v xml:space="preserve">["REP"] =   0; </v>
      </c>
      <c r="AU11">
        <f>IF(NOT(ISBLANK(N11)),VLOOKUP(N11,Faction!A$2:B$77,2,FALSE),1)</f>
        <v>1</v>
      </c>
      <c r="AV11" t="str">
        <f t="shared" si="20"/>
        <v xml:space="preserve">["FACTION"] =  1; </v>
      </c>
      <c r="AW11" t="str">
        <f t="shared" si="21"/>
        <v xml:space="preserve">["TIER"] = 2; </v>
      </c>
      <c r="AX11" t="str">
        <f t="shared" si="22"/>
        <v xml:space="preserve">["MIN_LVL"] =  "45"; </v>
      </c>
      <c r="AY11" t="str">
        <f t="shared" si="23"/>
        <v/>
      </c>
      <c r="AZ11" t="str">
        <f t="shared" si="24"/>
        <v xml:space="preserve">["NAME"] = { ["EN"] = "The Mines of Moria"; }; </v>
      </c>
      <c r="BA11" t="str">
        <f t="shared" si="25"/>
        <v xml:space="preserve">["LORE"] = { ["EN"] = "Delve deep into the ruined halls of Moria and face the threats that lie within."; }; </v>
      </c>
      <c r="BB11" t="str">
        <f t="shared" si="26"/>
        <v xml:space="preserve">["SUMMARY"] = { ["EN"] = "Complete Epic Vol. II, Book 1 through Vol. II, Book 6."; }; </v>
      </c>
      <c r="BC11" t="str">
        <f t="shared" si="27"/>
        <v/>
      </c>
      <c r="BD11" t="str">
        <f t="shared" si="28"/>
        <v xml:space="preserve">["NOTE"] = { ["EN"] = "Class"; }; </v>
      </c>
      <c r="BE11" t="str">
        <f t="shared" si="29"/>
        <v xml:space="preserve">["PAIRED"] = { [1] = { ["i"] = 5; ["j"] = 3; ["k"] = 7; }; }; </v>
      </c>
      <c r="BF11" t="str">
        <f t="shared" si="30"/>
        <v>};</v>
      </c>
    </row>
    <row r="12" spans="1:58" x14ac:dyDescent="0.25">
      <c r="A12">
        <v>1879139443</v>
      </c>
      <c r="B12">
        <v>32</v>
      </c>
      <c r="C12" t="s">
        <v>1125</v>
      </c>
      <c r="D12" t="s">
        <v>22</v>
      </c>
      <c r="E12" t="s">
        <v>288</v>
      </c>
      <c r="F12" t="s">
        <v>22</v>
      </c>
      <c r="H12" t="s">
        <v>22</v>
      </c>
      <c r="I12" t="s">
        <v>2851</v>
      </c>
      <c r="L12">
        <v>20</v>
      </c>
      <c r="O12" t="s">
        <v>1154</v>
      </c>
      <c r="P12" t="s">
        <v>1155</v>
      </c>
      <c r="Q12">
        <v>2</v>
      </c>
      <c r="R12">
        <v>45</v>
      </c>
      <c r="V12" t="str">
        <f t="shared" si="0"/>
        <v xml:space="preserve"> [11] = {["ID"] = 1879139443; }; -- The Mines of Moria (Guardian)</v>
      </c>
      <c r="W12" s="1" t="str">
        <f t="shared" si="1"/>
        <v xml:space="preserve"> [11] = {["ID"] = 1879139443; ["SAVE_INDEX"] = 32; ["TYPE"] =  8; ["CRV"] = "Class";    ["SUBTYPE"] =  23;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2">
        <f t="shared" si="2"/>
        <v>11</v>
      </c>
      <c r="Y12" t="str">
        <f t="shared" si="3"/>
        <v xml:space="preserve"> [11] = {</v>
      </c>
      <c r="Z12" t="str">
        <f t="shared" si="4"/>
        <v xml:space="preserve">["ID"] = 1879139443; </v>
      </c>
      <c r="AA12" t="str">
        <f t="shared" si="5"/>
        <v xml:space="preserve">["ID"] = 1879139443; </v>
      </c>
      <c r="AB12" t="str">
        <f t="shared" si="6"/>
        <v/>
      </c>
      <c r="AC12" t="str">
        <f t="shared" si="7"/>
        <v xml:space="preserve"> (Guardian)</v>
      </c>
      <c r="AD12" s="1" t="str">
        <f t="shared" si="8"/>
        <v xml:space="preserve">["SAVE_INDEX"] = 32; </v>
      </c>
      <c r="AE12">
        <f>VLOOKUP(D12,Type!A$2:B$16,2,FALSE)</f>
        <v>8</v>
      </c>
      <c r="AF12" t="str">
        <f t="shared" si="9"/>
        <v xml:space="preserve">["TYPE"] =  8; </v>
      </c>
      <c r="AG12" t="str">
        <f t="shared" si="10"/>
        <v xml:space="preserve">["CRV"] = "Class";    </v>
      </c>
      <c r="AH12">
        <f>IF(AND(D12="Class",NOT(ISBLANK(E12))),VLOOKUP(E12,Class!A$1:B$12,2,FALSE),"")</f>
        <v>23</v>
      </c>
      <c r="AI12" t="str">
        <f>IF(AND(D12="Vocation",NOT(ISBLANK(E12))),VLOOKUP(E12,Vocation!A$1:B$8,2,FALSE),"")</f>
        <v/>
      </c>
      <c r="AJ12" t="str">
        <f>IF(AND(D12="Race",NOT(ISBLANK(E12))),VLOOKUP(E12,Race!A$1:B$9,2),"")</f>
        <v/>
      </c>
      <c r="AK12" t="str">
        <f t="shared" si="11"/>
        <v xml:space="preserve"> 23</v>
      </c>
      <c r="AL12" t="str">
        <f t="shared" si="12"/>
        <v xml:space="preserve">["SUBTYPE"] =  23; </v>
      </c>
      <c r="AM12" t="str">
        <f>IF(NOT(ISBLANK(G12)),VLOOKUP(G12,Type!D$2:E$6,2,FALSE),"")</f>
        <v/>
      </c>
      <c r="AN12" t="str">
        <f t="shared" si="13"/>
        <v xml:space="preserve">            </v>
      </c>
      <c r="AO12" t="str">
        <f t="shared" si="14"/>
        <v>0</v>
      </c>
      <c r="AP12" t="str">
        <f t="shared" si="15"/>
        <v xml:space="preserve">["VXP"] = 0; </v>
      </c>
      <c r="AQ12" t="str">
        <f t="shared" si="16"/>
        <v>20</v>
      </c>
      <c r="AR12" t="str">
        <f t="shared" si="17"/>
        <v xml:space="preserve">["LP"] = 20; </v>
      </c>
      <c r="AS12" t="str">
        <f t="shared" si="18"/>
        <v>0</v>
      </c>
      <c r="AT12" t="str">
        <f t="shared" si="19"/>
        <v xml:space="preserve">["REP"] =   0; </v>
      </c>
      <c r="AU12">
        <f>IF(NOT(ISBLANK(N12)),VLOOKUP(N12,Faction!A$2:B$77,2,FALSE),1)</f>
        <v>1</v>
      </c>
      <c r="AV12" t="str">
        <f t="shared" si="20"/>
        <v xml:space="preserve">["FACTION"] =  1; </v>
      </c>
      <c r="AW12" t="str">
        <f t="shared" si="21"/>
        <v xml:space="preserve">["TIER"] = 2; </v>
      </c>
      <c r="AX12" t="str">
        <f t="shared" si="22"/>
        <v xml:space="preserve">["MIN_LVL"] =  "45"; </v>
      </c>
      <c r="AY12" t="str">
        <f t="shared" si="23"/>
        <v/>
      </c>
      <c r="AZ12" t="str">
        <f t="shared" si="24"/>
        <v xml:space="preserve">["NAME"] = { ["EN"] = "The Mines of Moria"; }; </v>
      </c>
      <c r="BA12" t="str">
        <f t="shared" si="25"/>
        <v xml:space="preserve">["LORE"] = { ["EN"] = "Delve deep into the ruined halls of Moria and face the threats that lie within."; }; </v>
      </c>
      <c r="BB12" t="str">
        <f t="shared" si="26"/>
        <v xml:space="preserve">["SUMMARY"] = { ["EN"] = "Complete Epic Vol. II, Book 1 through Vol. II, Book 6."; }; </v>
      </c>
      <c r="BC12" t="str">
        <f t="shared" si="27"/>
        <v/>
      </c>
      <c r="BD12" t="str">
        <f t="shared" si="28"/>
        <v xml:space="preserve">["NOTE"] = { ["EN"] = "Class"; }; </v>
      </c>
      <c r="BE12" t="str">
        <f t="shared" si="29"/>
        <v xml:space="preserve">["PAIRED"] = { [1] = { ["i"] = 5; ["j"] = 3; ["k"] = 7; }; }; </v>
      </c>
      <c r="BF12" t="str">
        <f t="shared" si="30"/>
        <v>};</v>
      </c>
    </row>
    <row r="13" spans="1:58" x14ac:dyDescent="0.25">
      <c r="A13">
        <v>1879139446</v>
      </c>
      <c r="B13">
        <v>33</v>
      </c>
      <c r="C13" t="s">
        <v>1125</v>
      </c>
      <c r="D13" t="s">
        <v>22</v>
      </c>
      <c r="E13" t="s">
        <v>289</v>
      </c>
      <c r="F13" t="s">
        <v>22</v>
      </c>
      <c r="H13" t="s">
        <v>22</v>
      </c>
      <c r="I13" t="s">
        <v>2851</v>
      </c>
      <c r="L13">
        <v>20</v>
      </c>
      <c r="O13" t="s">
        <v>1154</v>
      </c>
      <c r="P13" t="s">
        <v>1155</v>
      </c>
      <c r="Q13">
        <v>2</v>
      </c>
      <c r="R13">
        <v>45</v>
      </c>
      <c r="V13" t="str">
        <f t="shared" si="0"/>
        <v xml:space="preserve"> [12] = {["ID"] = 1879139446; }; -- The Mines of Moria (Hunter)</v>
      </c>
      <c r="W13" s="1" t="str">
        <f t="shared" si="1"/>
        <v xml:space="preserve"> [12] = {["ID"] = 1879139446; ["SAVE_INDEX"] = 33; ["TYPE"] =  8; ["CRV"] = "Class";    ["SUBTYPE"] = 162;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3">
        <f t="shared" si="2"/>
        <v>12</v>
      </c>
      <c r="Y13" t="str">
        <f t="shared" si="3"/>
        <v xml:space="preserve"> [12] = {</v>
      </c>
      <c r="Z13" t="str">
        <f t="shared" si="4"/>
        <v xml:space="preserve">["ID"] = 1879139446; </v>
      </c>
      <c r="AA13" t="str">
        <f t="shared" si="5"/>
        <v xml:space="preserve">["ID"] = 1879139446; </v>
      </c>
      <c r="AB13" t="str">
        <f t="shared" si="6"/>
        <v/>
      </c>
      <c r="AC13" t="str">
        <f t="shared" si="7"/>
        <v xml:space="preserve"> (Hunter)</v>
      </c>
      <c r="AD13" s="1" t="str">
        <f t="shared" si="8"/>
        <v xml:space="preserve">["SAVE_INDEX"] = 33; </v>
      </c>
      <c r="AE13">
        <f>VLOOKUP(D13,Type!A$2:B$16,2,FALSE)</f>
        <v>8</v>
      </c>
      <c r="AF13" t="str">
        <f t="shared" si="9"/>
        <v xml:space="preserve">["TYPE"] =  8; </v>
      </c>
      <c r="AG13" t="str">
        <f t="shared" si="10"/>
        <v xml:space="preserve">["CRV"] = "Class";    </v>
      </c>
      <c r="AH13">
        <f>IF(AND(D13="Class",NOT(ISBLANK(E13))),VLOOKUP(E13,Class!A$1:B$12,2,FALSE),"")</f>
        <v>162</v>
      </c>
      <c r="AI13" t="str">
        <f>IF(AND(D13="Vocation",NOT(ISBLANK(E13))),VLOOKUP(E13,Vocation!A$1:B$8,2,FALSE),"")</f>
        <v/>
      </c>
      <c r="AJ13" t="str">
        <f>IF(AND(D13="Race",NOT(ISBLANK(E13))),VLOOKUP(E13,Race!A$1:B$9,2),"")</f>
        <v/>
      </c>
      <c r="AK13" t="str">
        <f t="shared" si="11"/>
        <v>162</v>
      </c>
      <c r="AL13" t="str">
        <f t="shared" si="12"/>
        <v xml:space="preserve">["SUBTYPE"] = 162; </v>
      </c>
      <c r="AM13" t="str">
        <f>IF(NOT(ISBLANK(G13)),VLOOKUP(G13,Type!D$2:E$6,2,FALSE),"")</f>
        <v/>
      </c>
      <c r="AN13" t="str">
        <f t="shared" si="13"/>
        <v xml:space="preserve">            </v>
      </c>
      <c r="AO13" t="str">
        <f t="shared" si="14"/>
        <v>0</v>
      </c>
      <c r="AP13" t="str">
        <f t="shared" si="15"/>
        <v xml:space="preserve">["VXP"] = 0; </v>
      </c>
      <c r="AQ13" t="str">
        <f t="shared" si="16"/>
        <v>20</v>
      </c>
      <c r="AR13" t="str">
        <f t="shared" si="17"/>
        <v xml:space="preserve">["LP"] = 20; </v>
      </c>
      <c r="AS13" t="str">
        <f t="shared" si="18"/>
        <v>0</v>
      </c>
      <c r="AT13" t="str">
        <f t="shared" si="19"/>
        <v xml:space="preserve">["REP"] =   0; </v>
      </c>
      <c r="AU13">
        <f>IF(NOT(ISBLANK(N13)),VLOOKUP(N13,Faction!A$2:B$77,2,FALSE),1)</f>
        <v>1</v>
      </c>
      <c r="AV13" t="str">
        <f t="shared" si="20"/>
        <v xml:space="preserve">["FACTION"] =  1; </v>
      </c>
      <c r="AW13" t="str">
        <f t="shared" si="21"/>
        <v xml:space="preserve">["TIER"] = 2; </v>
      </c>
      <c r="AX13" t="str">
        <f t="shared" si="22"/>
        <v xml:space="preserve">["MIN_LVL"] =  "45"; </v>
      </c>
      <c r="AY13" t="str">
        <f t="shared" si="23"/>
        <v/>
      </c>
      <c r="AZ13" t="str">
        <f t="shared" si="24"/>
        <v xml:space="preserve">["NAME"] = { ["EN"] = "The Mines of Moria"; }; </v>
      </c>
      <c r="BA13" t="str">
        <f t="shared" si="25"/>
        <v xml:space="preserve">["LORE"] = { ["EN"] = "Delve deep into the ruined halls of Moria and face the threats that lie within."; }; </v>
      </c>
      <c r="BB13" t="str">
        <f t="shared" si="26"/>
        <v xml:space="preserve">["SUMMARY"] = { ["EN"] = "Complete Epic Vol. II, Book 1 through Vol. II, Book 6."; }; </v>
      </c>
      <c r="BC13" t="str">
        <f t="shared" si="27"/>
        <v/>
      </c>
      <c r="BD13" t="str">
        <f t="shared" si="28"/>
        <v xml:space="preserve">["NOTE"] = { ["EN"] = "Class"; }; </v>
      </c>
      <c r="BE13" t="str">
        <f t="shared" si="29"/>
        <v xml:space="preserve">["PAIRED"] = { [1] = { ["i"] = 5; ["j"] = 3; ["k"] = 7; }; }; </v>
      </c>
      <c r="BF13" t="str">
        <f t="shared" si="30"/>
        <v>};</v>
      </c>
    </row>
    <row r="14" spans="1:58" x14ac:dyDescent="0.25">
      <c r="A14">
        <v>1879139449</v>
      </c>
      <c r="B14">
        <v>34</v>
      </c>
      <c r="C14" t="s">
        <v>1125</v>
      </c>
      <c r="D14" t="s">
        <v>22</v>
      </c>
      <c r="E14" t="s">
        <v>290</v>
      </c>
      <c r="F14" t="s">
        <v>22</v>
      </c>
      <c r="H14" t="s">
        <v>22</v>
      </c>
      <c r="I14" t="s">
        <v>2851</v>
      </c>
      <c r="L14">
        <v>20</v>
      </c>
      <c r="O14" t="s">
        <v>1154</v>
      </c>
      <c r="P14" t="s">
        <v>1155</v>
      </c>
      <c r="Q14">
        <v>2</v>
      </c>
      <c r="R14">
        <v>45</v>
      </c>
      <c r="V14" t="str">
        <f t="shared" si="0"/>
        <v xml:space="preserve"> [13] = {["ID"] = 1879139449; }; -- The Mines of Moria (Lore-master)</v>
      </c>
      <c r="W14" s="1" t="str">
        <f t="shared" si="1"/>
        <v xml:space="preserve"> [13] = {["ID"] = 1879139449; ["SAVE_INDEX"] = 34; ["TYPE"] =  8; ["CRV"] = "Class";    ["SUBTYPE"] = 185;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4">
        <f t="shared" si="2"/>
        <v>13</v>
      </c>
      <c r="Y14" t="str">
        <f t="shared" si="3"/>
        <v xml:space="preserve"> [13] = {</v>
      </c>
      <c r="Z14" t="str">
        <f t="shared" si="4"/>
        <v xml:space="preserve">["ID"] = 1879139449; </v>
      </c>
      <c r="AA14" t="str">
        <f t="shared" si="5"/>
        <v xml:space="preserve">["ID"] = 1879139449; </v>
      </c>
      <c r="AB14" t="str">
        <f t="shared" si="6"/>
        <v/>
      </c>
      <c r="AC14" t="str">
        <f t="shared" si="7"/>
        <v xml:space="preserve"> (Lore-master)</v>
      </c>
      <c r="AD14" s="1" t="str">
        <f t="shared" si="8"/>
        <v xml:space="preserve">["SAVE_INDEX"] = 34; </v>
      </c>
      <c r="AE14">
        <f>VLOOKUP(D14,Type!A$2:B$16,2,FALSE)</f>
        <v>8</v>
      </c>
      <c r="AF14" t="str">
        <f t="shared" si="9"/>
        <v xml:space="preserve">["TYPE"] =  8; </v>
      </c>
      <c r="AG14" t="str">
        <f t="shared" si="10"/>
        <v xml:space="preserve">["CRV"] = "Class";    </v>
      </c>
      <c r="AH14">
        <f>IF(AND(D14="Class",NOT(ISBLANK(E14))),VLOOKUP(E14,Class!A$1:B$12,2,FALSE),"")</f>
        <v>185</v>
      </c>
      <c r="AI14" t="str">
        <f>IF(AND(D14="Vocation",NOT(ISBLANK(E14))),VLOOKUP(E14,Vocation!A$1:B$8,2,FALSE),"")</f>
        <v/>
      </c>
      <c r="AJ14" t="str">
        <f>IF(AND(D14="Race",NOT(ISBLANK(E14))),VLOOKUP(E14,Race!A$1:B$9,2),"")</f>
        <v/>
      </c>
      <c r="AK14" t="str">
        <f t="shared" si="11"/>
        <v>185</v>
      </c>
      <c r="AL14" t="str">
        <f t="shared" si="12"/>
        <v xml:space="preserve">["SUBTYPE"] = 185; </v>
      </c>
      <c r="AM14" t="str">
        <f>IF(NOT(ISBLANK(G14)),VLOOKUP(G14,Type!D$2:E$6,2,FALSE),"")</f>
        <v/>
      </c>
      <c r="AN14" t="str">
        <f t="shared" si="13"/>
        <v xml:space="preserve">            </v>
      </c>
      <c r="AO14" t="str">
        <f t="shared" si="14"/>
        <v>0</v>
      </c>
      <c r="AP14" t="str">
        <f t="shared" si="15"/>
        <v xml:space="preserve">["VXP"] = 0; </v>
      </c>
      <c r="AQ14" t="str">
        <f t="shared" si="16"/>
        <v>20</v>
      </c>
      <c r="AR14" t="str">
        <f t="shared" si="17"/>
        <v xml:space="preserve">["LP"] = 20; </v>
      </c>
      <c r="AS14" t="str">
        <f t="shared" si="18"/>
        <v>0</v>
      </c>
      <c r="AT14" t="str">
        <f t="shared" si="19"/>
        <v xml:space="preserve">["REP"] =   0; </v>
      </c>
      <c r="AU14">
        <f>IF(NOT(ISBLANK(N14)),VLOOKUP(N14,Faction!A$2:B$77,2,FALSE),1)</f>
        <v>1</v>
      </c>
      <c r="AV14" t="str">
        <f t="shared" si="20"/>
        <v xml:space="preserve">["FACTION"] =  1; </v>
      </c>
      <c r="AW14" t="str">
        <f t="shared" si="21"/>
        <v xml:space="preserve">["TIER"] = 2; </v>
      </c>
      <c r="AX14" t="str">
        <f t="shared" si="22"/>
        <v xml:space="preserve">["MIN_LVL"] =  "45"; </v>
      </c>
      <c r="AY14" t="str">
        <f t="shared" si="23"/>
        <v/>
      </c>
      <c r="AZ14" t="str">
        <f t="shared" si="24"/>
        <v xml:space="preserve">["NAME"] = { ["EN"] = "The Mines of Moria"; }; </v>
      </c>
      <c r="BA14" t="str">
        <f t="shared" si="25"/>
        <v xml:space="preserve">["LORE"] = { ["EN"] = "Delve deep into the ruined halls of Moria and face the threats that lie within."; }; </v>
      </c>
      <c r="BB14" t="str">
        <f t="shared" si="26"/>
        <v xml:space="preserve">["SUMMARY"] = { ["EN"] = "Complete Epic Vol. II, Book 1 through Vol. II, Book 6."; }; </v>
      </c>
      <c r="BC14" t="str">
        <f t="shared" si="27"/>
        <v/>
      </c>
      <c r="BD14" t="str">
        <f t="shared" si="28"/>
        <v xml:space="preserve">["NOTE"] = { ["EN"] = "Class"; }; </v>
      </c>
      <c r="BE14" t="str">
        <f t="shared" si="29"/>
        <v xml:space="preserve">["PAIRED"] = { [1] = { ["i"] = 5; ["j"] = 3; ["k"] = 7; }; }; </v>
      </c>
      <c r="BF14" t="str">
        <f t="shared" si="30"/>
        <v>};</v>
      </c>
    </row>
    <row r="15" spans="1:58" x14ac:dyDescent="0.25">
      <c r="A15">
        <v>1879139452</v>
      </c>
      <c r="B15">
        <v>35</v>
      </c>
      <c r="C15" t="s">
        <v>1125</v>
      </c>
      <c r="D15" t="s">
        <v>22</v>
      </c>
      <c r="E15" t="s">
        <v>226</v>
      </c>
      <c r="F15" t="s">
        <v>22</v>
      </c>
      <c r="H15" t="s">
        <v>22</v>
      </c>
      <c r="I15" t="s">
        <v>2851</v>
      </c>
      <c r="L15">
        <v>20</v>
      </c>
      <c r="O15" t="s">
        <v>1154</v>
      </c>
      <c r="P15" t="s">
        <v>1155</v>
      </c>
      <c r="Q15">
        <v>2</v>
      </c>
      <c r="R15">
        <v>45</v>
      </c>
      <c r="V15" t="str">
        <f t="shared" si="0"/>
        <v xml:space="preserve"> [14] = {["ID"] = 1879139452; }; -- The Mines of Moria (Minstrel)</v>
      </c>
      <c r="W15" s="1" t="str">
        <f t="shared" si="1"/>
        <v xml:space="preserve"> [14] = {["ID"] = 1879139452; ["SAVE_INDEX"] = 35; ["TYPE"] =  8; ["CRV"] = "Class";    ["SUBTYPE"] =  31;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5">
        <f t="shared" si="2"/>
        <v>14</v>
      </c>
      <c r="Y15" t="str">
        <f t="shared" si="3"/>
        <v xml:space="preserve"> [14] = {</v>
      </c>
      <c r="Z15" t="str">
        <f t="shared" si="4"/>
        <v xml:space="preserve">["ID"] = 1879139452; </v>
      </c>
      <c r="AA15" t="str">
        <f t="shared" si="5"/>
        <v xml:space="preserve">["ID"] = 1879139452; </v>
      </c>
      <c r="AB15" t="str">
        <f t="shared" si="6"/>
        <v/>
      </c>
      <c r="AC15" t="str">
        <f t="shared" si="7"/>
        <v xml:space="preserve"> (Minstrel)</v>
      </c>
      <c r="AD15" s="1" t="str">
        <f t="shared" si="8"/>
        <v xml:space="preserve">["SAVE_INDEX"] = 35; </v>
      </c>
      <c r="AE15">
        <f>VLOOKUP(D15,Type!A$2:B$16,2,FALSE)</f>
        <v>8</v>
      </c>
      <c r="AF15" t="str">
        <f t="shared" si="9"/>
        <v xml:space="preserve">["TYPE"] =  8; </v>
      </c>
      <c r="AG15" t="str">
        <f t="shared" si="10"/>
        <v xml:space="preserve">["CRV"] = "Class";    </v>
      </c>
      <c r="AH15">
        <f>IF(AND(D15="Class",NOT(ISBLANK(E15))),VLOOKUP(E15,Class!A$1:B$12,2,FALSE),"")</f>
        <v>31</v>
      </c>
      <c r="AI15" t="str">
        <f>IF(AND(D15="Vocation",NOT(ISBLANK(E15))),VLOOKUP(E15,Vocation!A$1:B$8,2,FALSE),"")</f>
        <v/>
      </c>
      <c r="AJ15" t="str">
        <f>IF(AND(D15="Race",NOT(ISBLANK(E15))),VLOOKUP(E15,Race!A$1:B$9,2),"")</f>
        <v/>
      </c>
      <c r="AK15" t="str">
        <f t="shared" si="11"/>
        <v xml:space="preserve"> 31</v>
      </c>
      <c r="AL15" t="str">
        <f t="shared" si="12"/>
        <v xml:space="preserve">["SUBTYPE"] =  31; </v>
      </c>
      <c r="AM15" t="str">
        <f>IF(NOT(ISBLANK(G15)),VLOOKUP(G15,Type!D$2:E$6,2,FALSE),"")</f>
        <v/>
      </c>
      <c r="AN15" t="str">
        <f t="shared" si="13"/>
        <v xml:space="preserve">            </v>
      </c>
      <c r="AO15" t="str">
        <f t="shared" si="14"/>
        <v>0</v>
      </c>
      <c r="AP15" t="str">
        <f t="shared" si="15"/>
        <v xml:space="preserve">["VXP"] = 0; </v>
      </c>
      <c r="AQ15" t="str">
        <f t="shared" si="16"/>
        <v>20</v>
      </c>
      <c r="AR15" t="str">
        <f t="shared" si="17"/>
        <v xml:space="preserve">["LP"] = 20; </v>
      </c>
      <c r="AS15" t="str">
        <f t="shared" si="18"/>
        <v>0</v>
      </c>
      <c r="AT15" t="str">
        <f t="shared" si="19"/>
        <v xml:space="preserve">["REP"] =   0; </v>
      </c>
      <c r="AU15">
        <f>IF(NOT(ISBLANK(N15)),VLOOKUP(N15,Faction!A$2:B$77,2,FALSE),1)</f>
        <v>1</v>
      </c>
      <c r="AV15" t="str">
        <f t="shared" si="20"/>
        <v xml:space="preserve">["FACTION"] =  1; </v>
      </c>
      <c r="AW15" t="str">
        <f t="shared" si="21"/>
        <v xml:space="preserve">["TIER"] = 2; </v>
      </c>
      <c r="AX15" t="str">
        <f t="shared" si="22"/>
        <v xml:space="preserve">["MIN_LVL"] =  "45"; </v>
      </c>
      <c r="AY15" t="str">
        <f t="shared" si="23"/>
        <v/>
      </c>
      <c r="AZ15" t="str">
        <f t="shared" si="24"/>
        <v xml:space="preserve">["NAME"] = { ["EN"] = "The Mines of Moria"; }; </v>
      </c>
      <c r="BA15" t="str">
        <f t="shared" si="25"/>
        <v xml:space="preserve">["LORE"] = { ["EN"] = "Delve deep into the ruined halls of Moria and face the threats that lie within."; }; </v>
      </c>
      <c r="BB15" t="str">
        <f t="shared" si="26"/>
        <v xml:space="preserve">["SUMMARY"] = { ["EN"] = "Complete Epic Vol. II, Book 1 through Vol. II, Book 6."; }; </v>
      </c>
      <c r="BC15" t="str">
        <f t="shared" si="27"/>
        <v/>
      </c>
      <c r="BD15" t="str">
        <f t="shared" si="28"/>
        <v xml:space="preserve">["NOTE"] = { ["EN"] = "Class"; }; </v>
      </c>
      <c r="BE15" t="str">
        <f t="shared" si="29"/>
        <v xml:space="preserve">["PAIRED"] = { [1] = { ["i"] = 5; ["j"] = 3; ["k"] = 7; }; }; </v>
      </c>
      <c r="BF15" t="str">
        <f t="shared" si="30"/>
        <v>};</v>
      </c>
    </row>
    <row r="16" spans="1:58" x14ac:dyDescent="0.25">
      <c r="A16">
        <v>1879139455</v>
      </c>
      <c r="B16">
        <v>36</v>
      </c>
      <c r="C16" t="s">
        <v>1125</v>
      </c>
      <c r="D16" t="s">
        <v>22</v>
      </c>
      <c r="E16" t="s">
        <v>291</v>
      </c>
      <c r="F16" t="s">
        <v>22</v>
      </c>
      <c r="H16" t="s">
        <v>22</v>
      </c>
      <c r="I16" t="s">
        <v>2851</v>
      </c>
      <c r="L16">
        <v>20</v>
      </c>
      <c r="O16" t="s">
        <v>1154</v>
      </c>
      <c r="P16" t="s">
        <v>1155</v>
      </c>
      <c r="Q16">
        <v>2</v>
      </c>
      <c r="R16">
        <v>45</v>
      </c>
      <c r="V16" t="str">
        <f t="shared" si="0"/>
        <v xml:space="preserve"> [15] = {["ID"] = 1879139455; }; -- The Mines of Moria (Rune-keeper)</v>
      </c>
      <c r="W16" s="1" t="str">
        <f t="shared" si="1"/>
        <v xml:space="preserve"> [15] = {["ID"] = 1879139455; ["SAVE_INDEX"] = 36; ["TYPE"] =  8; ["CRV"] = "Class";    ["SUBTYPE"] = 193;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6">
        <f t="shared" si="2"/>
        <v>15</v>
      </c>
      <c r="Y16" t="str">
        <f t="shared" si="3"/>
        <v xml:space="preserve"> [15] = {</v>
      </c>
      <c r="Z16" t="str">
        <f t="shared" si="4"/>
        <v xml:space="preserve">["ID"] = 1879139455; </v>
      </c>
      <c r="AA16" t="str">
        <f t="shared" si="5"/>
        <v xml:space="preserve">["ID"] = 1879139455; </v>
      </c>
      <c r="AB16" t="str">
        <f t="shared" si="6"/>
        <v/>
      </c>
      <c r="AC16" t="str">
        <f t="shared" si="7"/>
        <v xml:space="preserve"> (Rune-keeper)</v>
      </c>
      <c r="AD16" s="1" t="str">
        <f t="shared" si="8"/>
        <v xml:space="preserve">["SAVE_INDEX"] = 36; </v>
      </c>
      <c r="AE16">
        <f>VLOOKUP(D16,Type!A$2:B$16,2,FALSE)</f>
        <v>8</v>
      </c>
      <c r="AF16" t="str">
        <f t="shared" si="9"/>
        <v xml:space="preserve">["TYPE"] =  8; </v>
      </c>
      <c r="AG16" t="str">
        <f t="shared" si="10"/>
        <v xml:space="preserve">["CRV"] = "Class";    </v>
      </c>
      <c r="AH16">
        <f>IF(AND(D16="Class",NOT(ISBLANK(E16))),VLOOKUP(E16,Class!A$1:B$12,2,FALSE),"")</f>
        <v>193</v>
      </c>
      <c r="AI16" t="str">
        <f>IF(AND(D16="Vocation",NOT(ISBLANK(E16))),VLOOKUP(E16,Vocation!A$1:B$8,2,FALSE),"")</f>
        <v/>
      </c>
      <c r="AJ16" t="str">
        <f>IF(AND(D16="Race",NOT(ISBLANK(E16))),VLOOKUP(E16,Race!A$1:B$9,2),"")</f>
        <v/>
      </c>
      <c r="AK16" t="str">
        <f t="shared" si="11"/>
        <v>193</v>
      </c>
      <c r="AL16" t="str">
        <f t="shared" si="12"/>
        <v xml:space="preserve">["SUBTYPE"] = 193; </v>
      </c>
      <c r="AM16" t="str">
        <f>IF(NOT(ISBLANK(G16)),VLOOKUP(G16,Type!D$2:E$6,2,FALSE),"")</f>
        <v/>
      </c>
      <c r="AN16" t="str">
        <f t="shared" si="13"/>
        <v xml:space="preserve">            </v>
      </c>
      <c r="AO16" t="str">
        <f t="shared" si="14"/>
        <v>0</v>
      </c>
      <c r="AP16" t="str">
        <f t="shared" si="15"/>
        <v xml:space="preserve">["VXP"] = 0; </v>
      </c>
      <c r="AQ16" t="str">
        <f t="shared" si="16"/>
        <v>20</v>
      </c>
      <c r="AR16" t="str">
        <f t="shared" si="17"/>
        <v xml:space="preserve">["LP"] = 20; </v>
      </c>
      <c r="AS16" t="str">
        <f t="shared" si="18"/>
        <v>0</v>
      </c>
      <c r="AT16" t="str">
        <f t="shared" si="19"/>
        <v xml:space="preserve">["REP"] =   0; </v>
      </c>
      <c r="AU16">
        <f>IF(NOT(ISBLANK(N16)),VLOOKUP(N16,Faction!A$2:B$77,2,FALSE),1)</f>
        <v>1</v>
      </c>
      <c r="AV16" t="str">
        <f t="shared" si="20"/>
        <v xml:space="preserve">["FACTION"] =  1; </v>
      </c>
      <c r="AW16" t="str">
        <f t="shared" si="21"/>
        <v xml:space="preserve">["TIER"] = 2; </v>
      </c>
      <c r="AX16" t="str">
        <f t="shared" si="22"/>
        <v xml:space="preserve">["MIN_LVL"] =  "45"; </v>
      </c>
      <c r="AY16" t="str">
        <f t="shared" si="23"/>
        <v/>
      </c>
      <c r="AZ16" t="str">
        <f t="shared" si="24"/>
        <v xml:space="preserve">["NAME"] = { ["EN"] = "The Mines of Moria"; }; </v>
      </c>
      <c r="BA16" t="str">
        <f t="shared" si="25"/>
        <v xml:space="preserve">["LORE"] = { ["EN"] = "Delve deep into the ruined halls of Moria and face the threats that lie within."; }; </v>
      </c>
      <c r="BB16" t="str">
        <f t="shared" si="26"/>
        <v xml:space="preserve">["SUMMARY"] = { ["EN"] = "Complete Epic Vol. II, Book 1 through Vol. II, Book 6."; }; </v>
      </c>
      <c r="BC16" t="str">
        <f t="shared" si="27"/>
        <v/>
      </c>
      <c r="BD16" t="str">
        <f t="shared" si="28"/>
        <v xml:space="preserve">["NOTE"] = { ["EN"] = "Class"; }; </v>
      </c>
      <c r="BE16" t="str">
        <f t="shared" si="29"/>
        <v xml:space="preserve">["PAIRED"] = { [1] = { ["i"] = 5; ["j"] = 3; ["k"] = 7; }; }; </v>
      </c>
      <c r="BF16" t="str">
        <f t="shared" si="30"/>
        <v>};</v>
      </c>
    </row>
    <row r="17" spans="1:58" x14ac:dyDescent="0.25">
      <c r="A17">
        <v>1879139458</v>
      </c>
      <c r="B17">
        <v>37</v>
      </c>
      <c r="C17" t="s">
        <v>1125</v>
      </c>
      <c r="D17" t="s">
        <v>22</v>
      </c>
      <c r="E17" t="s">
        <v>292</v>
      </c>
      <c r="F17" t="s">
        <v>22</v>
      </c>
      <c r="H17" t="s">
        <v>22</v>
      </c>
      <c r="I17" t="s">
        <v>2851</v>
      </c>
      <c r="L17">
        <v>20</v>
      </c>
      <c r="O17" t="s">
        <v>1154</v>
      </c>
      <c r="P17" t="s">
        <v>1155</v>
      </c>
      <c r="Q17">
        <v>2</v>
      </c>
      <c r="R17">
        <v>45</v>
      </c>
      <c r="V17" t="str">
        <f t="shared" si="0"/>
        <v xml:space="preserve"> [16] = {["ID"] = 1879139458; }; -- The Mines of Moria (Warden)</v>
      </c>
      <c r="W17" s="1" t="str">
        <f t="shared" si="1"/>
        <v xml:space="preserve"> [16] = {["ID"] = 1879139458; ["SAVE_INDEX"] = 37; ["TYPE"] =  8; ["CRV"] = "Class";    ["SUBTYPE"] = 194;             ["VXP"] = 0; ["LP"] = 20; ["REP"] =   0; ["FACTION"] =  1; ["TIER"] = 2; ["MIN_LVL"] =  "45"; ["NAME"] = { ["EN"] = "The Mines of Moria"; }; ["LORE"] = { ["EN"] = "Delve deep into the ruined halls of Moria and face the threats that lie within."; }; ["SUMMARY"] = { ["EN"] = "Complete Epic Vol. II, Book 1 through Vol. II, Book 6."; }; ["NOTE"] = { ["EN"] = "Class"; }; ["PAIRED"] = { [1] = { ["i"] = 5; ["j"] = 3; ["k"] = 7; }; }; };</v>
      </c>
      <c r="X17">
        <f t="shared" si="2"/>
        <v>16</v>
      </c>
      <c r="Y17" t="str">
        <f t="shared" si="3"/>
        <v xml:space="preserve"> [16] = {</v>
      </c>
      <c r="Z17" t="str">
        <f t="shared" si="4"/>
        <v xml:space="preserve">["ID"] = 1879139458; </v>
      </c>
      <c r="AA17" t="str">
        <f t="shared" si="5"/>
        <v xml:space="preserve">["ID"] = 1879139458; </v>
      </c>
      <c r="AB17" t="str">
        <f t="shared" si="6"/>
        <v/>
      </c>
      <c r="AC17" t="str">
        <f t="shared" si="7"/>
        <v xml:space="preserve"> (Warden)</v>
      </c>
      <c r="AD17" s="1" t="str">
        <f t="shared" si="8"/>
        <v xml:space="preserve">["SAVE_INDEX"] = 37; </v>
      </c>
      <c r="AE17">
        <f>VLOOKUP(D17,Type!A$2:B$16,2,FALSE)</f>
        <v>8</v>
      </c>
      <c r="AF17" t="str">
        <f t="shared" si="9"/>
        <v xml:space="preserve">["TYPE"] =  8; </v>
      </c>
      <c r="AG17" t="str">
        <f t="shared" si="10"/>
        <v xml:space="preserve">["CRV"] = "Class";    </v>
      </c>
      <c r="AH17">
        <f>IF(AND(D17="Class",NOT(ISBLANK(E17))),VLOOKUP(E17,Class!A$1:B$12,2,FALSE),"")</f>
        <v>194</v>
      </c>
      <c r="AI17" t="str">
        <f>IF(AND(D17="Vocation",NOT(ISBLANK(E17))),VLOOKUP(E17,Vocation!A$1:B$8,2,FALSE),"")</f>
        <v/>
      </c>
      <c r="AJ17" t="str">
        <f>IF(AND(D17="Race",NOT(ISBLANK(E17))),VLOOKUP(E17,Race!A$1:B$9,2),"")</f>
        <v/>
      </c>
      <c r="AK17" t="str">
        <f t="shared" si="11"/>
        <v>194</v>
      </c>
      <c r="AL17" t="str">
        <f t="shared" si="12"/>
        <v xml:space="preserve">["SUBTYPE"] = 194; </v>
      </c>
      <c r="AM17" t="str">
        <f>IF(NOT(ISBLANK(G17)),VLOOKUP(G17,Type!D$2:E$6,2,FALSE),"")</f>
        <v/>
      </c>
      <c r="AN17" t="str">
        <f t="shared" si="13"/>
        <v xml:space="preserve">            </v>
      </c>
      <c r="AO17" t="str">
        <f t="shared" si="14"/>
        <v>0</v>
      </c>
      <c r="AP17" t="str">
        <f t="shared" si="15"/>
        <v xml:space="preserve">["VXP"] = 0; </v>
      </c>
      <c r="AQ17" t="str">
        <f t="shared" si="16"/>
        <v>20</v>
      </c>
      <c r="AR17" t="str">
        <f t="shared" si="17"/>
        <v xml:space="preserve">["LP"] = 20; </v>
      </c>
      <c r="AS17" t="str">
        <f t="shared" si="18"/>
        <v>0</v>
      </c>
      <c r="AT17" t="str">
        <f t="shared" si="19"/>
        <v xml:space="preserve">["REP"] =   0; </v>
      </c>
      <c r="AU17">
        <f>IF(NOT(ISBLANK(N17)),VLOOKUP(N17,Faction!A$2:B$77,2,FALSE),1)</f>
        <v>1</v>
      </c>
      <c r="AV17" t="str">
        <f t="shared" si="20"/>
        <v xml:space="preserve">["FACTION"] =  1; </v>
      </c>
      <c r="AW17" t="str">
        <f t="shared" si="21"/>
        <v xml:space="preserve">["TIER"] = 2; </v>
      </c>
      <c r="AX17" t="str">
        <f t="shared" si="22"/>
        <v xml:space="preserve">["MIN_LVL"] =  "45"; </v>
      </c>
      <c r="AY17" t="str">
        <f t="shared" si="23"/>
        <v/>
      </c>
      <c r="AZ17" t="str">
        <f t="shared" si="24"/>
        <v xml:space="preserve">["NAME"] = { ["EN"] = "The Mines of Moria"; }; </v>
      </c>
      <c r="BA17" t="str">
        <f t="shared" si="25"/>
        <v xml:space="preserve">["LORE"] = { ["EN"] = "Delve deep into the ruined halls of Moria and face the threats that lie within."; }; </v>
      </c>
      <c r="BB17" t="str">
        <f t="shared" si="26"/>
        <v xml:space="preserve">["SUMMARY"] = { ["EN"] = "Complete Epic Vol. II, Book 1 through Vol. II, Book 6."; }; </v>
      </c>
      <c r="BC17" t="str">
        <f t="shared" si="27"/>
        <v/>
      </c>
      <c r="BD17" t="str">
        <f t="shared" si="28"/>
        <v xml:space="preserve">["NOTE"] = { ["EN"] = "Class"; }; </v>
      </c>
      <c r="BE17" t="str">
        <f t="shared" si="29"/>
        <v xml:space="preserve">["PAIRED"] = { [1] = { ["i"] = 5; ["j"] = 3; ["k"] = 7; }; }; </v>
      </c>
      <c r="BF17" t="str">
        <f t="shared" si="30"/>
        <v>};</v>
      </c>
    </row>
    <row r="18" spans="1:58" x14ac:dyDescent="0.25">
      <c r="C18" s="2" t="s">
        <v>1139</v>
      </c>
      <c r="D18" s="2" t="s">
        <v>812</v>
      </c>
      <c r="T18">
        <v>164</v>
      </c>
      <c r="V18" t="str">
        <f t="shared" si="0"/>
        <v xml:space="preserve"> [17] = {["CAT_ID"] = 164; }; -- Epic - Volume III - Allies of the King</v>
      </c>
      <c r="W18" s="1" t="str">
        <f t="shared" si="1"/>
        <v xml:space="preserve"> [17] = {                                          ["TYPE"] = 14;                       ["SUBTYPE"] =   0;             ["VXP"] = 0; ["LP"] =  0; ["REP"] =   0; ["FACTION"] =  1; ["TIER"] = 0;                      ["NAME"] = { ["EN"] = "Epic - Volume III - Allies of the King"; }; };</v>
      </c>
      <c r="X18">
        <f t="shared" si="2"/>
        <v>17</v>
      </c>
      <c r="Y18" t="str">
        <f t="shared" si="3"/>
        <v xml:space="preserve"> [17] = {</v>
      </c>
      <c r="Z18" t="str">
        <f t="shared" si="4"/>
        <v xml:space="preserve">                     </v>
      </c>
      <c r="AA18" t="str">
        <f t="shared" si="5"/>
        <v/>
      </c>
      <c r="AB18" t="str">
        <f t="shared" si="6"/>
        <v xml:space="preserve">["CAT_ID"] = 164; </v>
      </c>
      <c r="AC18" t="str">
        <f t="shared" si="7"/>
        <v/>
      </c>
      <c r="AD18" s="1" t="str">
        <f t="shared" si="8"/>
        <v xml:space="preserve">                     </v>
      </c>
      <c r="AE18">
        <f>VLOOKUP(D18,Type!A$2:B$16,2,FALSE)</f>
        <v>14</v>
      </c>
      <c r="AF18" t="str">
        <f t="shared" si="9"/>
        <v xml:space="preserve">["TYPE"] = 14; </v>
      </c>
      <c r="AG18" t="str">
        <f t="shared" si="10"/>
        <v xml:space="preserve">                      </v>
      </c>
      <c r="AH18" t="str">
        <f>IF(AND(D18="Class",NOT(ISBLANK(E18))),VLOOKUP(E18,Class!A$1:B$12,2,FALSE),"")</f>
        <v/>
      </c>
      <c r="AI18" t="str">
        <f>IF(AND(D18="Vocation",NOT(ISBLANK(E18))),VLOOKUP(E18,Vocation!A$1:B$8,2,FALSE),"")</f>
        <v/>
      </c>
      <c r="AJ18" t="str">
        <f>IF(AND(D18="Race",NOT(ISBLANK(E18))),VLOOKUP(E18,Race!A$1:B$9,2),"")</f>
        <v/>
      </c>
      <c r="AK18" t="str">
        <f t="shared" si="11"/>
        <v xml:space="preserve">  0</v>
      </c>
      <c r="AL18" t="str">
        <f t="shared" si="12"/>
        <v xml:space="preserve">["SUBTYPE"] =   0; </v>
      </c>
      <c r="AM18" t="str">
        <f>IF(NOT(ISBLANK(G18)),VLOOKUP(G18,Type!D$2:E$6,2,FALSE),"")</f>
        <v/>
      </c>
      <c r="AN18" t="str">
        <f t="shared" si="13"/>
        <v xml:space="preserve">            </v>
      </c>
      <c r="AO18" t="str">
        <f t="shared" si="14"/>
        <v>0</v>
      </c>
      <c r="AP18" t="str">
        <f t="shared" si="15"/>
        <v xml:space="preserve">["VXP"] = 0; </v>
      </c>
      <c r="AQ18" t="str">
        <f t="shared" si="16"/>
        <v>0</v>
      </c>
      <c r="AR18" t="str">
        <f t="shared" si="17"/>
        <v xml:space="preserve">["LP"] =  0; </v>
      </c>
      <c r="AS18" t="str">
        <f t="shared" si="18"/>
        <v>0</v>
      </c>
      <c r="AT18" t="str">
        <f t="shared" si="19"/>
        <v xml:space="preserve">["REP"] =   0; </v>
      </c>
      <c r="AU18">
        <f>IF(NOT(ISBLANK(N18)),VLOOKUP(N18,Faction!A$2:B$77,2,FALSE),1)</f>
        <v>1</v>
      </c>
      <c r="AV18" t="str">
        <f t="shared" si="20"/>
        <v xml:space="preserve">["FACTION"] =  1; </v>
      </c>
      <c r="AW18" t="str">
        <f t="shared" si="21"/>
        <v xml:space="preserve">["TIER"] = 0; </v>
      </c>
      <c r="AX18" t="str">
        <f t="shared" si="22"/>
        <v xml:space="preserve">                     </v>
      </c>
      <c r="AY18" t="str">
        <f t="shared" si="23"/>
        <v/>
      </c>
      <c r="AZ18" t="str">
        <f t="shared" si="24"/>
        <v xml:space="preserve">["NAME"] = { ["EN"] = "Epic - Volume III - Allies of the King"; }; </v>
      </c>
      <c r="BA18" t="str">
        <f t="shared" si="25"/>
        <v/>
      </c>
      <c r="BB18" t="str">
        <f t="shared" si="26"/>
        <v/>
      </c>
      <c r="BC18" t="str">
        <f t="shared" si="27"/>
        <v/>
      </c>
      <c r="BD18" t="str">
        <f t="shared" si="28"/>
        <v/>
      </c>
      <c r="BE18" t="str">
        <f t="shared" si="29"/>
        <v/>
      </c>
      <c r="BF18" t="str">
        <f t="shared" si="30"/>
        <v>};</v>
      </c>
    </row>
    <row r="19" spans="1:58" x14ac:dyDescent="0.25">
      <c r="A19">
        <v>1879183122</v>
      </c>
      <c r="B19">
        <v>7</v>
      </c>
      <c r="C19" t="s">
        <v>1132</v>
      </c>
      <c r="D19" t="s">
        <v>26</v>
      </c>
      <c r="K19" t="s">
        <v>1172</v>
      </c>
      <c r="L19">
        <v>5</v>
      </c>
      <c r="O19" t="s">
        <v>1171</v>
      </c>
      <c r="P19" t="s">
        <v>1170</v>
      </c>
      <c r="Q19">
        <v>0</v>
      </c>
      <c r="R19">
        <v>5</v>
      </c>
      <c r="V19" t="str">
        <f t="shared" si="0"/>
        <v xml:space="preserve"> [18] = {["ID"] = 1879183122; }; -- Volume III: 'Allies of the King' Foreword</v>
      </c>
      <c r="W19" s="1" t="str">
        <f t="shared" si="1"/>
        <v xml:space="preserve"> [18] = {["ID"] = 1879183122; ["SAVE_INDEX"] =  7; ["TYPE"] =  6;                       ["SUBTYPE"] =   0;             ["VXP"] = 0; ["LP"] =  5; ["REP"] =   0; ["FACTION"] =  1; ["TIER"] = 0; ["MIN_LVL"] =   "5"; ["NAME"] = { ["EN"] = "Volume III: 'Allies of the King' Foreword"; }; ["LORE"] = { ["EN"] = "You have received a message from Pethelen, an Elf of Imladris, asking for you to see him at once about some urgent matter."; }; ["SUMMARY"] = { ["EN"] = "You will automatically complete this deed when you hit level 65 and own the Mirkwood expansion."; }; ["TITLE"] = { ["EN"] = "Summoned by Lord Elrond"; }; };</v>
      </c>
      <c r="X19">
        <f t="shared" si="2"/>
        <v>18</v>
      </c>
      <c r="Y19" t="str">
        <f t="shared" si="3"/>
        <v xml:space="preserve"> [18] = {</v>
      </c>
      <c r="Z19" t="str">
        <f t="shared" si="4"/>
        <v xml:space="preserve">["ID"] = 1879183122; </v>
      </c>
      <c r="AA19" t="str">
        <f t="shared" si="5"/>
        <v xml:space="preserve">["ID"] = 1879183122; </v>
      </c>
      <c r="AB19" t="str">
        <f t="shared" si="6"/>
        <v/>
      </c>
      <c r="AC19" t="str">
        <f t="shared" si="7"/>
        <v/>
      </c>
      <c r="AD19" s="1" t="str">
        <f t="shared" si="8"/>
        <v xml:space="preserve">["SAVE_INDEX"] =  7; </v>
      </c>
      <c r="AE19">
        <f>VLOOKUP(D19,Type!A$2:B$16,2,FALSE)</f>
        <v>6</v>
      </c>
      <c r="AF19" t="str">
        <f t="shared" si="9"/>
        <v xml:space="preserve">["TYPE"] =  6; </v>
      </c>
      <c r="AG19" t="str">
        <f t="shared" si="10"/>
        <v xml:space="preserve">                      </v>
      </c>
      <c r="AH19" t="str">
        <f>IF(AND(D19="Class",NOT(ISBLANK(E19))),VLOOKUP(E19,Class!A$1:B$12,2,FALSE),"")</f>
        <v/>
      </c>
      <c r="AI19" t="str">
        <f>IF(AND(D19="Vocation",NOT(ISBLANK(E19))),VLOOKUP(E19,Vocation!A$1:B$8,2,FALSE),"")</f>
        <v/>
      </c>
      <c r="AJ19" t="str">
        <f>IF(AND(D19="Race",NOT(ISBLANK(E19))),VLOOKUP(E19,Race!A$1:B$9,2),"")</f>
        <v/>
      </c>
      <c r="AK19" t="str">
        <f t="shared" si="11"/>
        <v xml:space="preserve">  0</v>
      </c>
      <c r="AL19" t="str">
        <f t="shared" si="12"/>
        <v xml:space="preserve">["SUBTYPE"] =   0; </v>
      </c>
      <c r="AM19" t="str">
        <f>IF(NOT(ISBLANK(G19)),VLOOKUP(G19,Type!D$2:E$6,2,FALSE),"")</f>
        <v/>
      </c>
      <c r="AN19" t="str">
        <f t="shared" si="13"/>
        <v xml:space="preserve">            </v>
      </c>
      <c r="AO19" t="str">
        <f t="shared" si="14"/>
        <v>0</v>
      </c>
      <c r="AP19" t="str">
        <f t="shared" si="15"/>
        <v xml:space="preserve">["VXP"] = 0; </v>
      </c>
      <c r="AQ19" t="str">
        <f t="shared" si="16"/>
        <v>5</v>
      </c>
      <c r="AR19" t="str">
        <f t="shared" si="17"/>
        <v xml:space="preserve">["LP"] =  5; </v>
      </c>
      <c r="AS19" t="str">
        <f t="shared" si="18"/>
        <v>0</v>
      </c>
      <c r="AT19" t="str">
        <f t="shared" si="19"/>
        <v xml:space="preserve">["REP"] =   0; </v>
      </c>
      <c r="AU19">
        <f>IF(NOT(ISBLANK(N19)),VLOOKUP(N19,Faction!A$2:B$77,2,FALSE),1)</f>
        <v>1</v>
      </c>
      <c r="AV19" t="str">
        <f t="shared" si="20"/>
        <v xml:space="preserve">["FACTION"] =  1; </v>
      </c>
      <c r="AW19" t="str">
        <f t="shared" si="21"/>
        <v xml:space="preserve">["TIER"] = 0; </v>
      </c>
      <c r="AX19" t="str">
        <f t="shared" si="22"/>
        <v xml:space="preserve">["MIN_LVL"] =   "5"; </v>
      </c>
      <c r="AY19" t="str">
        <f t="shared" si="23"/>
        <v/>
      </c>
      <c r="AZ19" t="str">
        <f t="shared" si="24"/>
        <v xml:space="preserve">["NAME"] = { ["EN"] = "Volume III: 'Allies of the King' Foreword"; }; </v>
      </c>
      <c r="BA19" t="str">
        <f t="shared" si="25"/>
        <v xml:space="preserve">["LORE"] = { ["EN"] = "You have received a message from Pethelen, an Elf of Imladris, asking for you to see him at once about some urgent matter."; }; </v>
      </c>
      <c r="BB19" t="str">
        <f t="shared" si="26"/>
        <v xml:space="preserve">["SUMMARY"] = { ["EN"] = "You will automatically complete this deed when you hit level 65 and own the Mirkwood expansion."; }; </v>
      </c>
      <c r="BC19" t="str">
        <f t="shared" si="27"/>
        <v xml:space="preserve">["TITLE"] = { ["EN"] = "Summoned by Lord Elrond"; }; </v>
      </c>
      <c r="BD19" t="str">
        <f t="shared" si="28"/>
        <v/>
      </c>
      <c r="BE19" t="str">
        <f t="shared" si="29"/>
        <v/>
      </c>
      <c r="BF19" t="str">
        <f t="shared" si="30"/>
        <v>};</v>
      </c>
    </row>
    <row r="20" spans="1:58" x14ac:dyDescent="0.25">
      <c r="A20">
        <v>1879183142</v>
      </c>
      <c r="B20">
        <v>8</v>
      </c>
      <c r="C20" t="s">
        <v>1121</v>
      </c>
      <c r="D20" t="s">
        <v>26</v>
      </c>
      <c r="K20" t="s">
        <v>1157</v>
      </c>
      <c r="L20">
        <v>5</v>
      </c>
      <c r="O20" t="s">
        <v>1156</v>
      </c>
      <c r="P20" t="s">
        <v>2180</v>
      </c>
      <c r="Q20">
        <v>0</v>
      </c>
      <c r="R20">
        <v>65</v>
      </c>
      <c r="V20" t="str">
        <f t="shared" si="0"/>
        <v xml:space="preserve"> [19] = {["ID"] = 1879183142; }; -- Allies of the King</v>
      </c>
      <c r="W20" s="1" t="str">
        <f t="shared" si="1"/>
        <v xml:space="preserve"> [19] = {["ID"] = 1879183142; ["SAVE_INDEX"] =  8; ["TYPE"] =  6;                       ["SUBTYPE"] =   0;             ["VXP"] = 0; ["LP"] =  5; ["REP"] =   0; ["FACTION"] =  1; ["TIER"] = 0; ["MIN_LVL"] =  "65"; ["NAME"] = { ["EN"] = "Allies of the King"; }; ["LORE"] = { ["EN"] = "Unravel the Epic Story for Allies of the King."; }; ["SUMMARY"] = { ["EN"] = "Complete Epic Vol. III, Prologue through Vol. III, Book 14."; }; ["TITLE"] = { ["EN"] = "Friend to the Heir of Isildur"; }; };</v>
      </c>
      <c r="X20">
        <f t="shared" si="2"/>
        <v>19</v>
      </c>
      <c r="Y20" t="str">
        <f t="shared" si="3"/>
        <v xml:space="preserve"> [19] = {</v>
      </c>
      <c r="Z20" t="str">
        <f t="shared" si="4"/>
        <v xml:space="preserve">["ID"] = 1879183142; </v>
      </c>
      <c r="AA20" t="str">
        <f t="shared" si="5"/>
        <v xml:space="preserve">["ID"] = 1879183142; </v>
      </c>
      <c r="AB20" t="str">
        <f t="shared" si="6"/>
        <v/>
      </c>
      <c r="AC20" t="str">
        <f t="shared" si="7"/>
        <v/>
      </c>
      <c r="AD20" s="1" t="str">
        <f t="shared" si="8"/>
        <v xml:space="preserve">["SAVE_INDEX"] =  8; </v>
      </c>
      <c r="AE20">
        <f>VLOOKUP(D20,Type!A$2:B$16,2,FALSE)</f>
        <v>6</v>
      </c>
      <c r="AF20" t="str">
        <f t="shared" si="9"/>
        <v xml:space="preserve">["TYPE"] =  6; </v>
      </c>
      <c r="AG20" t="str">
        <f t="shared" si="10"/>
        <v xml:space="preserve">                      </v>
      </c>
      <c r="AH20" t="str">
        <f>IF(AND(D20="Class",NOT(ISBLANK(E20))),VLOOKUP(E20,Class!A$1:B$12,2,FALSE),"")</f>
        <v/>
      </c>
      <c r="AI20" t="str">
        <f>IF(AND(D20="Vocation",NOT(ISBLANK(E20))),VLOOKUP(E20,Vocation!A$1:B$8,2,FALSE),"")</f>
        <v/>
      </c>
      <c r="AJ20" t="str">
        <f>IF(AND(D20="Race",NOT(ISBLANK(E20))),VLOOKUP(E20,Race!A$1:B$9,2),"")</f>
        <v/>
      </c>
      <c r="AK20" t="str">
        <f t="shared" si="11"/>
        <v xml:space="preserve">  0</v>
      </c>
      <c r="AL20" t="str">
        <f t="shared" si="12"/>
        <v xml:space="preserve">["SUBTYPE"] =   0; </v>
      </c>
      <c r="AM20" t="str">
        <f>IF(NOT(ISBLANK(G20)),VLOOKUP(G20,Type!D$2:E$6,2,FALSE),"")</f>
        <v/>
      </c>
      <c r="AN20" t="str">
        <f t="shared" si="13"/>
        <v xml:space="preserve">            </v>
      </c>
      <c r="AO20" t="str">
        <f t="shared" si="14"/>
        <v>0</v>
      </c>
      <c r="AP20" t="str">
        <f t="shared" si="15"/>
        <v xml:space="preserve">["VXP"] = 0; </v>
      </c>
      <c r="AQ20" t="str">
        <f t="shared" si="16"/>
        <v>5</v>
      </c>
      <c r="AR20" t="str">
        <f t="shared" si="17"/>
        <v xml:space="preserve">["LP"] =  5; </v>
      </c>
      <c r="AS20" t="str">
        <f t="shared" si="18"/>
        <v>0</v>
      </c>
      <c r="AT20" t="str">
        <f t="shared" si="19"/>
        <v xml:space="preserve">["REP"] =   0; </v>
      </c>
      <c r="AU20">
        <f>IF(NOT(ISBLANK(N20)),VLOOKUP(N20,Faction!A$2:B$77,2,FALSE),1)</f>
        <v>1</v>
      </c>
      <c r="AV20" t="str">
        <f t="shared" si="20"/>
        <v xml:space="preserve">["FACTION"] =  1; </v>
      </c>
      <c r="AW20" t="str">
        <f t="shared" si="21"/>
        <v xml:space="preserve">["TIER"] = 0; </v>
      </c>
      <c r="AX20" t="str">
        <f t="shared" si="22"/>
        <v xml:space="preserve">["MIN_LVL"] =  "65"; </v>
      </c>
      <c r="AY20" t="str">
        <f t="shared" si="23"/>
        <v/>
      </c>
      <c r="AZ20" t="str">
        <f t="shared" si="24"/>
        <v xml:space="preserve">["NAME"] = { ["EN"] = "Allies of the King"; }; </v>
      </c>
      <c r="BA20" t="str">
        <f t="shared" si="25"/>
        <v xml:space="preserve">["LORE"] = { ["EN"] = "Unravel the Epic Story for Allies of the King."; }; </v>
      </c>
      <c r="BB20" t="str">
        <f t="shared" si="26"/>
        <v xml:space="preserve">["SUMMARY"] = { ["EN"] = "Complete Epic Vol. III, Prologue through Vol. III, Book 14."; }; </v>
      </c>
      <c r="BC20" t="str">
        <f t="shared" si="27"/>
        <v xml:space="preserve">["TITLE"] = { ["EN"] = "Friend to the Heir of Isildur"; }; </v>
      </c>
      <c r="BD20" t="str">
        <f t="shared" si="28"/>
        <v/>
      </c>
      <c r="BE20" t="str">
        <f t="shared" si="29"/>
        <v/>
      </c>
      <c r="BF20" t="str">
        <f t="shared" si="30"/>
        <v>};</v>
      </c>
    </row>
    <row r="21" spans="1:58" x14ac:dyDescent="0.25">
      <c r="A21">
        <v>1879206112</v>
      </c>
      <c r="B21">
        <v>9</v>
      </c>
      <c r="C21" t="s">
        <v>1122</v>
      </c>
      <c r="D21" t="s">
        <v>25</v>
      </c>
      <c r="K21" t="s">
        <v>1158</v>
      </c>
      <c r="O21" t="s">
        <v>1160</v>
      </c>
      <c r="P21" t="s">
        <v>1159</v>
      </c>
      <c r="Q21">
        <v>1</v>
      </c>
      <c r="R21">
        <v>60</v>
      </c>
      <c r="V21" t="str">
        <f t="shared" si="0"/>
        <v xml:space="preserve"> [20] = {["ID"] = 1879206112; }; -- Lhaid Ogo Exploration</v>
      </c>
      <c r="W21" s="1" t="str">
        <f t="shared" si="1"/>
        <v xml:space="preserve"> [20] = {["ID"] = 1879206112; ["SAVE_INDEX"] =  9; ["TYPE"] =  3;                       ["SUBTYPE"] =   0;             ["VXP"] = 0; ["LP"] =  0; ["REP"] =   0; ["FACTION"] =  1; ["TIER"] = 1; ["MIN_LVL"] =  "60"; ["NAME"] = { ["EN"] = "Lhaid Ogo Exploration"; }; ["LORE"] = { ["EN"] = "You have entered Lhaid Ogo, a series of tunnels beneath the Lich Bluffs. The passages are clogged with mud and feel quite unstable."; }; ["SUMMARY"] = { ["EN"] = "Find 6 points of interest in Lhaid Ogo."; }; ["TITLE"] = { ["EN"] = "Explorer of Lhaid Ogo"; }; };</v>
      </c>
      <c r="X21">
        <f t="shared" si="2"/>
        <v>20</v>
      </c>
      <c r="Y21" t="str">
        <f t="shared" si="3"/>
        <v xml:space="preserve"> [20] = {</v>
      </c>
      <c r="Z21" t="str">
        <f t="shared" si="4"/>
        <v xml:space="preserve">["ID"] = 1879206112; </v>
      </c>
      <c r="AA21" t="str">
        <f t="shared" si="5"/>
        <v xml:space="preserve">["ID"] = 1879206112; </v>
      </c>
      <c r="AB21" t="str">
        <f t="shared" si="6"/>
        <v/>
      </c>
      <c r="AC21" t="str">
        <f t="shared" si="7"/>
        <v/>
      </c>
      <c r="AD21" s="1" t="str">
        <f t="shared" si="8"/>
        <v xml:space="preserve">["SAVE_INDEX"] =  9; </v>
      </c>
      <c r="AE21">
        <f>VLOOKUP(D21,Type!A$2:B$16,2,FALSE)</f>
        <v>3</v>
      </c>
      <c r="AF21" t="str">
        <f t="shared" si="9"/>
        <v xml:space="preserve">["TYPE"] =  3; </v>
      </c>
      <c r="AG21" t="str">
        <f t="shared" si="10"/>
        <v xml:space="preserve">                      </v>
      </c>
      <c r="AH21" t="str">
        <f>IF(AND(D21="Class",NOT(ISBLANK(E21))),VLOOKUP(E21,Class!A$1:B$12,2,FALSE),"")</f>
        <v/>
      </c>
      <c r="AI21" t="str">
        <f>IF(AND(D21="Vocation",NOT(ISBLANK(E21))),VLOOKUP(E21,Vocation!A$1:B$8,2,FALSE),"")</f>
        <v/>
      </c>
      <c r="AJ21" t="str">
        <f>IF(AND(D21="Race",NOT(ISBLANK(E21))),VLOOKUP(E21,Race!A$1:B$9,2),"")</f>
        <v/>
      </c>
      <c r="AK21" t="str">
        <f t="shared" si="11"/>
        <v xml:space="preserve">  0</v>
      </c>
      <c r="AL21" t="str">
        <f t="shared" si="12"/>
        <v xml:space="preserve">["SUBTYPE"] =   0; </v>
      </c>
      <c r="AM21" t="str">
        <f>IF(NOT(ISBLANK(G21)),VLOOKUP(G21,Type!D$2:E$6,2,FALSE),"")</f>
        <v/>
      </c>
      <c r="AN21" t="str">
        <f t="shared" si="13"/>
        <v xml:space="preserve">            </v>
      </c>
      <c r="AO21" t="str">
        <f t="shared" si="14"/>
        <v>0</v>
      </c>
      <c r="AP21" t="str">
        <f t="shared" si="15"/>
        <v xml:space="preserve">["VXP"] = 0; </v>
      </c>
      <c r="AQ21" t="str">
        <f t="shared" si="16"/>
        <v>0</v>
      </c>
      <c r="AR21" t="str">
        <f t="shared" si="17"/>
        <v xml:space="preserve">["LP"] =  0; </v>
      </c>
      <c r="AS21" t="str">
        <f t="shared" si="18"/>
        <v>0</v>
      </c>
      <c r="AT21" t="str">
        <f t="shared" si="19"/>
        <v xml:space="preserve">["REP"] =   0; </v>
      </c>
      <c r="AU21">
        <f>IF(NOT(ISBLANK(N21)),VLOOKUP(N21,Faction!A$2:B$77,2,FALSE),1)</f>
        <v>1</v>
      </c>
      <c r="AV21" t="str">
        <f t="shared" si="20"/>
        <v xml:space="preserve">["FACTION"] =  1; </v>
      </c>
      <c r="AW21" t="str">
        <f t="shared" si="21"/>
        <v xml:space="preserve">["TIER"] = 1; </v>
      </c>
      <c r="AX21" t="str">
        <f t="shared" si="22"/>
        <v xml:space="preserve">["MIN_LVL"] =  "60"; </v>
      </c>
      <c r="AY21" t="str">
        <f t="shared" si="23"/>
        <v/>
      </c>
      <c r="AZ21" t="str">
        <f t="shared" si="24"/>
        <v xml:space="preserve">["NAME"] = { ["EN"] = "Lhaid Ogo Exploration"; }; </v>
      </c>
      <c r="BA21" t="str">
        <f t="shared" si="25"/>
        <v xml:space="preserve">["LORE"] = { ["EN"] = "You have entered Lhaid Ogo, a series of tunnels beneath the Lich Bluffs. The passages are clogged with mud and feel quite unstable."; }; </v>
      </c>
      <c r="BB21" t="str">
        <f t="shared" si="26"/>
        <v xml:space="preserve">["SUMMARY"] = { ["EN"] = "Find 6 points of interest in Lhaid Ogo."; }; </v>
      </c>
      <c r="BC21" t="str">
        <f t="shared" si="27"/>
        <v xml:space="preserve">["TITLE"] = { ["EN"] = "Explorer of Lhaid Ogo"; }; </v>
      </c>
      <c r="BD21" t="str">
        <f t="shared" si="28"/>
        <v/>
      </c>
      <c r="BE21" t="str">
        <f t="shared" si="29"/>
        <v/>
      </c>
      <c r="BF21" t="str">
        <f t="shared" si="30"/>
        <v>};</v>
      </c>
    </row>
    <row r="22" spans="1:58" x14ac:dyDescent="0.25">
      <c r="A22">
        <v>1879229954</v>
      </c>
      <c r="B22">
        <v>10</v>
      </c>
      <c r="C22" t="s">
        <v>1129</v>
      </c>
      <c r="D22" t="s">
        <v>26</v>
      </c>
      <c r="K22" t="s">
        <v>1161</v>
      </c>
      <c r="O22" t="s">
        <v>1162</v>
      </c>
      <c r="P22" t="s">
        <v>2181</v>
      </c>
      <c r="Q22">
        <v>1</v>
      </c>
      <c r="R22">
        <v>70</v>
      </c>
      <c r="V22" t="str">
        <f t="shared" si="0"/>
        <v xml:space="preserve"> [21] = {["ID"] = 1879229954; }; -- The Vanished Rider</v>
      </c>
      <c r="W22" s="1" t="str">
        <f t="shared" si="1"/>
        <v xml:space="preserve"> [21] = {["ID"] = 1879229954; ["SAVE_INDEX"] = 10; ["TYPE"] =  6;                       ["SUBTYPE"] =   0;             ["VXP"] = 0; ["LP"] =  0; ["REP"] =   0; ["FACTION"] =  1; ["TIER"] = 1; ["MIN_LVL"] =  "70"; ["NAME"] = { ["EN"] = "The Vanished Rider"; }; ["LORE"] = { ["EN"] = "The Nazgûl that rode upon the fell-beast, which lies now dead in the Brown Lands, is missing somewhere along the Great River. Perhaps the residents of those lands have seen some sign of its passage."; }; ["SUMMARY"] = { ["EN"] = "Complete 6 Nazgûl-related quests in the Brown Lands"; }; ["TITLE"] = { ["EN"] = "Anduin Wanderer"; }; };</v>
      </c>
      <c r="X22">
        <f t="shared" si="2"/>
        <v>21</v>
      </c>
      <c r="Y22" t="str">
        <f t="shared" si="3"/>
        <v xml:space="preserve"> [21] = {</v>
      </c>
      <c r="Z22" t="str">
        <f t="shared" si="4"/>
        <v xml:space="preserve">["ID"] = 1879229954; </v>
      </c>
      <c r="AA22" t="str">
        <f t="shared" si="5"/>
        <v xml:space="preserve">["ID"] = 1879229954; </v>
      </c>
      <c r="AB22" t="str">
        <f t="shared" si="6"/>
        <v/>
      </c>
      <c r="AC22" t="str">
        <f t="shared" si="7"/>
        <v/>
      </c>
      <c r="AD22" s="1" t="str">
        <f t="shared" si="8"/>
        <v xml:space="preserve">["SAVE_INDEX"] = 10; </v>
      </c>
      <c r="AE22">
        <f>VLOOKUP(D22,Type!A$2:B$16,2,FALSE)</f>
        <v>6</v>
      </c>
      <c r="AF22" t="str">
        <f t="shared" si="9"/>
        <v xml:space="preserve">["TYPE"] =  6; </v>
      </c>
      <c r="AG22" t="str">
        <f t="shared" si="10"/>
        <v xml:space="preserve">                      </v>
      </c>
      <c r="AH22" t="str">
        <f>IF(AND(D22="Class",NOT(ISBLANK(E22))),VLOOKUP(E22,Class!A$1:B$12,2,FALSE),"")</f>
        <v/>
      </c>
      <c r="AI22" t="str">
        <f>IF(AND(D22="Vocation",NOT(ISBLANK(E22))),VLOOKUP(E22,Vocation!A$1:B$8,2,FALSE),"")</f>
        <v/>
      </c>
      <c r="AJ22" t="str">
        <f>IF(AND(D22="Race",NOT(ISBLANK(E22))),VLOOKUP(E22,Race!A$1:B$9,2),"")</f>
        <v/>
      </c>
      <c r="AK22" t="str">
        <f t="shared" si="11"/>
        <v xml:space="preserve">  0</v>
      </c>
      <c r="AL22" t="str">
        <f t="shared" si="12"/>
        <v xml:space="preserve">["SUBTYPE"] =   0; </v>
      </c>
      <c r="AM22" t="str">
        <f>IF(NOT(ISBLANK(G22)),VLOOKUP(G22,Type!D$2:E$6,2,FALSE),"")</f>
        <v/>
      </c>
      <c r="AN22" t="str">
        <f t="shared" si="13"/>
        <v xml:space="preserve">            </v>
      </c>
      <c r="AO22" t="str">
        <f t="shared" si="14"/>
        <v>0</v>
      </c>
      <c r="AP22" t="str">
        <f t="shared" si="15"/>
        <v xml:space="preserve">["VXP"] = 0; </v>
      </c>
      <c r="AQ22" t="str">
        <f t="shared" si="16"/>
        <v>0</v>
      </c>
      <c r="AR22" t="str">
        <f t="shared" si="17"/>
        <v xml:space="preserve">["LP"] =  0; </v>
      </c>
      <c r="AS22" t="str">
        <f t="shared" si="18"/>
        <v>0</v>
      </c>
      <c r="AT22" t="str">
        <f t="shared" si="19"/>
        <v xml:space="preserve">["REP"] =   0; </v>
      </c>
      <c r="AU22">
        <f>IF(NOT(ISBLANK(N22)),VLOOKUP(N22,Faction!A$2:B$77,2,FALSE),1)</f>
        <v>1</v>
      </c>
      <c r="AV22" t="str">
        <f t="shared" si="20"/>
        <v xml:space="preserve">["FACTION"] =  1; </v>
      </c>
      <c r="AW22" t="str">
        <f t="shared" si="21"/>
        <v xml:space="preserve">["TIER"] = 1; </v>
      </c>
      <c r="AX22" t="str">
        <f t="shared" si="22"/>
        <v xml:space="preserve">["MIN_LVL"] =  "70"; </v>
      </c>
      <c r="AY22" t="str">
        <f t="shared" si="23"/>
        <v/>
      </c>
      <c r="AZ22" t="str">
        <f t="shared" si="24"/>
        <v xml:space="preserve">["NAME"] = { ["EN"] = "The Vanished Rider"; }; </v>
      </c>
      <c r="BA22" t="str">
        <f t="shared" si="25"/>
        <v xml:space="preserve">["LORE"] = { ["EN"] = "The Nazgûl that rode upon the fell-beast, which lies now dead in the Brown Lands, is missing somewhere along the Great River. Perhaps the residents of those lands have seen some sign of its passage."; }; </v>
      </c>
      <c r="BB22" t="str">
        <f t="shared" si="26"/>
        <v xml:space="preserve">["SUMMARY"] = { ["EN"] = "Complete 6 Nazgûl-related quests in the Brown Lands"; }; </v>
      </c>
      <c r="BC22" t="str">
        <f t="shared" si="27"/>
        <v xml:space="preserve">["TITLE"] = { ["EN"] = "Anduin Wanderer"; }; </v>
      </c>
      <c r="BD22" t="str">
        <f t="shared" si="28"/>
        <v/>
      </c>
      <c r="BE22" t="str">
        <f t="shared" si="29"/>
        <v/>
      </c>
      <c r="BF22" t="str">
        <f t="shared" si="30"/>
        <v>};</v>
      </c>
    </row>
    <row r="23" spans="1:58" x14ac:dyDescent="0.25">
      <c r="A23">
        <v>1879254086</v>
      </c>
      <c r="B23">
        <v>11</v>
      </c>
      <c r="C23" t="s">
        <v>1130</v>
      </c>
      <c r="D23" t="s">
        <v>26</v>
      </c>
      <c r="O23" t="s">
        <v>1164</v>
      </c>
      <c r="P23" t="s">
        <v>1163</v>
      </c>
      <c r="Q23">
        <v>0</v>
      </c>
      <c r="V23" t="str">
        <f t="shared" si="0"/>
        <v xml:space="preserve"> [22] = {["ID"] = 1879254086; }; -- Tidings from Galadriel</v>
      </c>
      <c r="W23" s="1" t="str">
        <f t="shared" si="1"/>
        <v xml:space="preserve"> [22] = {["ID"] = 1879254086; ["SAVE_INDEX"] = 11; ["TYPE"] =  6;                       ["SUBTYPE"] =   0;             ["VXP"] = 0; ["LP"] =  0; ["REP"] =   0; ["FACTION"] =  1; ["TIER"] = 0;                      ["NAME"] = { ["EN"] = "Tidings from Galadriel"; }; ["LORE"] = { ["EN"] = "The Lady Galadriel has summoned you to Lothlórien to give you your next objective: a journey south into Rohan."; }; ["SUMMARY"] = { ["EN"] = "Reach level 75"; }; };</v>
      </c>
      <c r="X23">
        <f t="shared" si="2"/>
        <v>22</v>
      </c>
      <c r="Y23" t="str">
        <f t="shared" si="3"/>
        <v xml:space="preserve"> [22] = {</v>
      </c>
      <c r="Z23" t="str">
        <f t="shared" si="4"/>
        <v xml:space="preserve">["ID"] = 1879254086; </v>
      </c>
      <c r="AA23" t="str">
        <f t="shared" si="5"/>
        <v xml:space="preserve">["ID"] = 1879254086; </v>
      </c>
      <c r="AB23" t="str">
        <f t="shared" si="6"/>
        <v/>
      </c>
      <c r="AC23" t="str">
        <f t="shared" si="7"/>
        <v/>
      </c>
      <c r="AD23" s="1" t="str">
        <f t="shared" si="8"/>
        <v xml:space="preserve">["SAVE_INDEX"] = 11; </v>
      </c>
      <c r="AE23">
        <f>VLOOKUP(D23,Type!A$2:B$16,2,FALSE)</f>
        <v>6</v>
      </c>
      <c r="AF23" t="str">
        <f t="shared" si="9"/>
        <v xml:space="preserve">["TYPE"] =  6; </v>
      </c>
      <c r="AG23" t="str">
        <f t="shared" si="10"/>
        <v xml:space="preserve">                      </v>
      </c>
      <c r="AH23" t="str">
        <f>IF(AND(D23="Class",NOT(ISBLANK(E23))),VLOOKUP(E23,Class!A$1:B$12,2,FALSE),"")</f>
        <v/>
      </c>
      <c r="AI23" t="str">
        <f>IF(AND(D23="Vocation",NOT(ISBLANK(E23))),VLOOKUP(E23,Vocation!A$1:B$8,2,FALSE),"")</f>
        <v/>
      </c>
      <c r="AJ23" t="str">
        <f>IF(AND(D23="Race",NOT(ISBLANK(E23))),VLOOKUP(E23,Race!A$1:B$9,2),"")</f>
        <v/>
      </c>
      <c r="AK23" t="str">
        <f t="shared" si="11"/>
        <v xml:space="preserve">  0</v>
      </c>
      <c r="AL23" t="str">
        <f t="shared" si="12"/>
        <v xml:space="preserve">["SUBTYPE"] =   0; </v>
      </c>
      <c r="AM23" t="str">
        <f>IF(NOT(ISBLANK(G23)),VLOOKUP(G23,Type!D$2:E$6,2,FALSE),"")</f>
        <v/>
      </c>
      <c r="AN23" t="str">
        <f t="shared" si="13"/>
        <v xml:space="preserve">            </v>
      </c>
      <c r="AO23" t="str">
        <f t="shared" si="14"/>
        <v>0</v>
      </c>
      <c r="AP23" t="str">
        <f t="shared" si="15"/>
        <v xml:space="preserve">["VXP"] = 0; </v>
      </c>
      <c r="AQ23" t="str">
        <f t="shared" si="16"/>
        <v>0</v>
      </c>
      <c r="AR23" t="str">
        <f t="shared" si="17"/>
        <v xml:space="preserve">["LP"] =  0; </v>
      </c>
      <c r="AS23" t="str">
        <f t="shared" si="18"/>
        <v>0</v>
      </c>
      <c r="AT23" t="str">
        <f t="shared" si="19"/>
        <v xml:space="preserve">["REP"] =   0; </v>
      </c>
      <c r="AU23">
        <f>IF(NOT(ISBLANK(N23)),VLOOKUP(N23,Faction!A$2:B$77,2,FALSE),1)</f>
        <v>1</v>
      </c>
      <c r="AV23" t="str">
        <f t="shared" si="20"/>
        <v xml:space="preserve">["FACTION"] =  1; </v>
      </c>
      <c r="AW23" t="str">
        <f t="shared" si="21"/>
        <v xml:space="preserve">["TIER"] = 0; </v>
      </c>
      <c r="AX23" t="str">
        <f t="shared" si="22"/>
        <v xml:space="preserve">                     </v>
      </c>
      <c r="AY23" t="str">
        <f t="shared" si="23"/>
        <v/>
      </c>
      <c r="AZ23" t="str">
        <f t="shared" si="24"/>
        <v xml:space="preserve">["NAME"] = { ["EN"] = "Tidings from Galadriel"; }; </v>
      </c>
      <c r="BA23" t="str">
        <f t="shared" si="25"/>
        <v xml:space="preserve">["LORE"] = { ["EN"] = "The Lady Galadriel has summoned you to Lothlórien to give you your next objective: a journey south into Rohan."; }; </v>
      </c>
      <c r="BB23" t="str">
        <f t="shared" si="26"/>
        <v xml:space="preserve">["SUMMARY"] = { ["EN"] = "Reach level 75"; }; </v>
      </c>
      <c r="BC23" t="str">
        <f t="shared" si="27"/>
        <v/>
      </c>
      <c r="BD23" t="str">
        <f t="shared" si="28"/>
        <v/>
      </c>
      <c r="BE23" t="str">
        <f t="shared" si="29"/>
        <v/>
      </c>
      <c r="BF23" t="str">
        <f t="shared" si="30"/>
        <v>};</v>
      </c>
    </row>
    <row r="24" spans="1:58" x14ac:dyDescent="0.25">
      <c r="A24">
        <v>1879267762</v>
      </c>
      <c r="B24">
        <v>12</v>
      </c>
      <c r="C24" t="s">
        <v>1644</v>
      </c>
      <c r="D24" t="s">
        <v>26</v>
      </c>
      <c r="O24" t="s">
        <v>1166</v>
      </c>
      <c r="P24" t="s">
        <v>1165</v>
      </c>
      <c r="Q24">
        <v>0</v>
      </c>
      <c r="R24">
        <v>80</v>
      </c>
      <c r="V24" t="str">
        <f t="shared" si="0"/>
        <v xml:space="preserve"> [23] = {["ID"] = 1879267762; }; -- Volume III Interludes, Part One</v>
      </c>
      <c r="W24" s="1" t="str">
        <f t="shared" si="1"/>
        <v xml:space="preserve"> [23] = {["ID"] = 1879267762; ["SAVE_INDEX"] = 12; ["TYPE"] =  6;                       ["SUBTYPE"] =   0;             ["VXP"] = 0; ["LP"] =  0; ["REP"] =   0; ["FACTION"] =  1; ["TIER"] = 0; ["MIN_LVL"] =  "80"; ["NAME"] = { ["EN"] = "Volume III Interludes, Part One"; }; ["LORE"] = { ["EN"] = "You are certain the Grey Company is mastering whatever dangers await them on their separate road."; }; ["SUMMARY"] = { ["EN"] = "Complete first 3 Interludes from Gleowine's Map."; }; };</v>
      </c>
      <c r="X24">
        <f t="shared" si="2"/>
        <v>23</v>
      </c>
      <c r="Y24" t="str">
        <f t="shared" si="3"/>
        <v xml:space="preserve"> [23] = {</v>
      </c>
      <c r="Z24" t="str">
        <f t="shared" si="4"/>
        <v xml:space="preserve">["ID"] = 1879267762; </v>
      </c>
      <c r="AA24" t="str">
        <f t="shared" si="5"/>
        <v xml:space="preserve">["ID"] = 1879267762; </v>
      </c>
      <c r="AB24" t="str">
        <f t="shared" si="6"/>
        <v/>
      </c>
      <c r="AC24" t="str">
        <f t="shared" si="7"/>
        <v/>
      </c>
      <c r="AD24" s="1" t="str">
        <f t="shared" si="8"/>
        <v xml:space="preserve">["SAVE_INDEX"] = 12; </v>
      </c>
      <c r="AE24">
        <f>VLOOKUP(D24,Type!A$2:B$16,2,FALSE)</f>
        <v>6</v>
      </c>
      <c r="AF24" t="str">
        <f t="shared" si="9"/>
        <v xml:space="preserve">["TYPE"] =  6; </v>
      </c>
      <c r="AG24" t="str">
        <f t="shared" si="10"/>
        <v xml:space="preserve">                      </v>
      </c>
      <c r="AH24" t="str">
        <f>IF(AND(D24="Class",NOT(ISBLANK(E24))),VLOOKUP(E24,Class!A$1:B$12,2,FALSE),"")</f>
        <v/>
      </c>
      <c r="AI24" t="str">
        <f>IF(AND(D24="Vocation",NOT(ISBLANK(E24))),VLOOKUP(E24,Vocation!A$1:B$8,2,FALSE),"")</f>
        <v/>
      </c>
      <c r="AJ24" t="str">
        <f>IF(AND(D24="Race",NOT(ISBLANK(E24))),VLOOKUP(E24,Race!A$1:B$9,2),"")</f>
        <v/>
      </c>
      <c r="AK24" t="str">
        <f t="shared" si="11"/>
        <v xml:space="preserve">  0</v>
      </c>
      <c r="AL24" t="str">
        <f t="shared" si="12"/>
        <v xml:space="preserve">["SUBTYPE"] =   0; </v>
      </c>
      <c r="AM24" t="str">
        <f>IF(NOT(ISBLANK(G24)),VLOOKUP(G24,Type!D$2:E$6,2,FALSE),"")</f>
        <v/>
      </c>
      <c r="AN24" t="str">
        <f t="shared" si="13"/>
        <v xml:space="preserve">            </v>
      </c>
      <c r="AO24" t="str">
        <f t="shared" si="14"/>
        <v>0</v>
      </c>
      <c r="AP24" t="str">
        <f t="shared" si="15"/>
        <v xml:space="preserve">["VXP"] = 0; </v>
      </c>
      <c r="AQ24" t="str">
        <f t="shared" si="16"/>
        <v>0</v>
      </c>
      <c r="AR24" t="str">
        <f t="shared" si="17"/>
        <v xml:space="preserve">["LP"] =  0; </v>
      </c>
      <c r="AS24" t="str">
        <f t="shared" si="18"/>
        <v>0</v>
      </c>
      <c r="AT24" t="str">
        <f t="shared" si="19"/>
        <v xml:space="preserve">["REP"] =   0; </v>
      </c>
      <c r="AU24">
        <f>IF(NOT(ISBLANK(N24)),VLOOKUP(N24,Faction!A$2:B$77,2,FALSE),1)</f>
        <v>1</v>
      </c>
      <c r="AV24" t="str">
        <f t="shared" si="20"/>
        <v xml:space="preserve">["FACTION"] =  1; </v>
      </c>
      <c r="AW24" t="str">
        <f t="shared" si="21"/>
        <v xml:space="preserve">["TIER"] = 0; </v>
      </c>
      <c r="AX24" t="str">
        <f t="shared" si="22"/>
        <v xml:space="preserve">["MIN_LVL"] =  "80"; </v>
      </c>
      <c r="AY24" t="str">
        <f t="shared" si="23"/>
        <v/>
      </c>
      <c r="AZ24" t="str">
        <f t="shared" si="24"/>
        <v xml:space="preserve">["NAME"] = { ["EN"] = "Volume III Interludes, Part One"; }; </v>
      </c>
      <c r="BA24" t="str">
        <f t="shared" si="25"/>
        <v xml:space="preserve">["LORE"] = { ["EN"] = "You are certain the Grey Company is mastering whatever dangers await them on their separate road."; }; </v>
      </c>
      <c r="BB24" t="str">
        <f t="shared" si="26"/>
        <v xml:space="preserve">["SUMMARY"] = { ["EN"] = "Complete first 3 Interludes from Gleowine's Map."; }; </v>
      </c>
      <c r="BC24" t="str">
        <f t="shared" si="27"/>
        <v/>
      </c>
      <c r="BD24" t="str">
        <f t="shared" si="28"/>
        <v/>
      </c>
      <c r="BE24" t="str">
        <f t="shared" si="29"/>
        <v/>
      </c>
      <c r="BF24" t="str">
        <f t="shared" si="30"/>
        <v>};</v>
      </c>
    </row>
    <row r="25" spans="1:58" x14ac:dyDescent="0.25">
      <c r="A25">
        <v>1879267761</v>
      </c>
      <c r="B25">
        <v>13</v>
      </c>
      <c r="C25" t="s">
        <v>1645</v>
      </c>
      <c r="D25" t="s">
        <v>26</v>
      </c>
      <c r="O25" t="s">
        <v>1167</v>
      </c>
      <c r="P25" t="s">
        <v>1165</v>
      </c>
      <c r="Q25">
        <v>0</v>
      </c>
      <c r="R25">
        <v>80</v>
      </c>
      <c r="V25" t="str">
        <f t="shared" si="0"/>
        <v xml:space="preserve"> [24] = {["ID"] = 1879267761; }; -- Volume III Interludes, Part Two</v>
      </c>
      <c r="W25" s="1" t="str">
        <f t="shared" si="1"/>
        <v xml:space="preserve"> [24] = {["ID"] = 1879267761; ["SAVE_INDEX"] = 13; ["TYPE"] =  6;                       ["SUBTYPE"] =   0;             ["VXP"] = 0; ["LP"] =  0; ["REP"] =   0; ["FACTION"] =  1; ["TIER"] = 0; ["MIN_LVL"] =  "80"; ["NAME"] = { ["EN"] = "Volume III Interludes, Part Two"; }; ["LORE"] = { ["EN"] = "You are certain the Grey Company is mastering whatever dangers await them on their separate road."; }; ["SUMMARY"] = { ["EN"] = "Complete Interludes 4-7 from Gleowine's Map"; }; };</v>
      </c>
      <c r="X25">
        <f t="shared" si="2"/>
        <v>24</v>
      </c>
      <c r="Y25" t="str">
        <f t="shared" si="3"/>
        <v xml:space="preserve"> [24] = {</v>
      </c>
      <c r="Z25" t="str">
        <f t="shared" si="4"/>
        <v xml:space="preserve">["ID"] = 1879267761; </v>
      </c>
      <c r="AA25" t="str">
        <f t="shared" si="5"/>
        <v xml:space="preserve">["ID"] = 1879267761; </v>
      </c>
      <c r="AB25" t="str">
        <f t="shared" si="6"/>
        <v/>
      </c>
      <c r="AC25" t="str">
        <f t="shared" si="7"/>
        <v/>
      </c>
      <c r="AD25" s="1" t="str">
        <f t="shared" si="8"/>
        <v xml:space="preserve">["SAVE_INDEX"] = 13; </v>
      </c>
      <c r="AE25">
        <f>VLOOKUP(D25,Type!A$2:B$16,2,FALSE)</f>
        <v>6</v>
      </c>
      <c r="AF25" t="str">
        <f t="shared" si="9"/>
        <v xml:space="preserve">["TYPE"] =  6; </v>
      </c>
      <c r="AG25" t="str">
        <f t="shared" si="10"/>
        <v xml:space="preserve">                      </v>
      </c>
      <c r="AH25" t="str">
        <f>IF(AND(D25="Class",NOT(ISBLANK(E25))),VLOOKUP(E25,Class!A$1:B$12,2,FALSE),"")</f>
        <v/>
      </c>
      <c r="AI25" t="str">
        <f>IF(AND(D25="Vocation",NOT(ISBLANK(E25))),VLOOKUP(E25,Vocation!A$1:B$8,2,FALSE),"")</f>
        <v/>
      </c>
      <c r="AJ25" t="str">
        <f>IF(AND(D25="Race",NOT(ISBLANK(E25))),VLOOKUP(E25,Race!A$1:B$9,2),"")</f>
        <v/>
      </c>
      <c r="AK25" t="str">
        <f t="shared" si="11"/>
        <v xml:space="preserve">  0</v>
      </c>
      <c r="AL25" t="str">
        <f t="shared" si="12"/>
        <v xml:space="preserve">["SUBTYPE"] =   0; </v>
      </c>
      <c r="AM25" t="str">
        <f>IF(NOT(ISBLANK(G25)),VLOOKUP(G25,Type!D$2:E$6,2,FALSE),"")</f>
        <v/>
      </c>
      <c r="AN25" t="str">
        <f t="shared" si="13"/>
        <v xml:space="preserve">            </v>
      </c>
      <c r="AO25" t="str">
        <f t="shared" si="14"/>
        <v>0</v>
      </c>
      <c r="AP25" t="str">
        <f t="shared" si="15"/>
        <v xml:space="preserve">["VXP"] = 0; </v>
      </c>
      <c r="AQ25" t="str">
        <f t="shared" si="16"/>
        <v>0</v>
      </c>
      <c r="AR25" t="str">
        <f t="shared" si="17"/>
        <v xml:space="preserve">["LP"] =  0; </v>
      </c>
      <c r="AS25" t="str">
        <f t="shared" si="18"/>
        <v>0</v>
      </c>
      <c r="AT25" t="str">
        <f t="shared" si="19"/>
        <v xml:space="preserve">["REP"] =   0; </v>
      </c>
      <c r="AU25">
        <f>IF(NOT(ISBLANK(N25)),VLOOKUP(N25,Faction!A$2:B$77,2,FALSE),1)</f>
        <v>1</v>
      </c>
      <c r="AV25" t="str">
        <f t="shared" si="20"/>
        <v xml:space="preserve">["FACTION"] =  1; </v>
      </c>
      <c r="AW25" t="str">
        <f t="shared" si="21"/>
        <v xml:space="preserve">["TIER"] = 0; </v>
      </c>
      <c r="AX25" t="str">
        <f t="shared" si="22"/>
        <v xml:space="preserve">["MIN_LVL"] =  "80"; </v>
      </c>
      <c r="AY25" t="str">
        <f t="shared" si="23"/>
        <v/>
      </c>
      <c r="AZ25" t="str">
        <f t="shared" si="24"/>
        <v xml:space="preserve">["NAME"] = { ["EN"] = "Volume III Interludes, Part Two"; }; </v>
      </c>
      <c r="BA25" t="str">
        <f t="shared" si="25"/>
        <v xml:space="preserve">["LORE"] = { ["EN"] = "You are certain the Grey Company is mastering whatever dangers await them on their separate road."; }; </v>
      </c>
      <c r="BB25" t="str">
        <f t="shared" si="26"/>
        <v xml:space="preserve">["SUMMARY"] = { ["EN"] = "Complete Interludes 4-7 from Gleowine's Map"; }; </v>
      </c>
      <c r="BC25" t="str">
        <f t="shared" si="27"/>
        <v/>
      </c>
      <c r="BD25" t="str">
        <f t="shared" si="28"/>
        <v/>
      </c>
      <c r="BE25" t="str">
        <f t="shared" si="29"/>
        <v/>
      </c>
      <c r="BF25" t="str">
        <f t="shared" si="30"/>
        <v>};</v>
      </c>
    </row>
    <row r="26" spans="1:58" x14ac:dyDescent="0.25">
      <c r="A26">
        <v>1879284573</v>
      </c>
      <c r="B26">
        <v>14</v>
      </c>
      <c r="C26" t="s">
        <v>1131</v>
      </c>
      <c r="D26" t="s">
        <v>26</v>
      </c>
      <c r="L26">
        <v>5</v>
      </c>
      <c r="O26" t="s">
        <v>1169</v>
      </c>
      <c r="P26" t="s">
        <v>1168</v>
      </c>
      <c r="Q26">
        <v>0</v>
      </c>
      <c r="R26">
        <v>85</v>
      </c>
      <c r="V26" t="str">
        <f t="shared" si="0"/>
        <v xml:space="preserve"> [25] = {["ID"] = 1879284573; }; -- Volume III, Book 11: Foreword</v>
      </c>
      <c r="W26" s="1" t="str">
        <f t="shared" si="1"/>
        <v xml:space="preserve"> [25] = {["ID"] = 1879284573; ["SAVE_INDEX"] = 14; ["TYPE"] =  6;                       ["SUBTYPE"] =   0;             ["VXP"] = 0; ["LP"] =  5; ["REP"] =   0; ["FACTION"] =  1; ["TIER"] = 0; ["MIN_LVL"] =  "85"; ["NAME"] = { ["EN"] = "Volume III, Book 11: Foreword"; }; ["LORE"] = { ["EN"] = "West Rohan is at war, and a new story begins!"; }; ["SUMMARY"] = { ["EN"] = "This deed is auto-bestowed and auto-completed when you reach level 85."; }; };</v>
      </c>
      <c r="X26">
        <f t="shared" si="2"/>
        <v>25</v>
      </c>
      <c r="Y26" t="str">
        <f t="shared" si="3"/>
        <v xml:space="preserve"> [25] = {</v>
      </c>
      <c r="Z26" t="str">
        <f t="shared" si="4"/>
        <v xml:space="preserve">["ID"] = 1879284573; </v>
      </c>
      <c r="AA26" t="str">
        <f t="shared" si="5"/>
        <v xml:space="preserve">["ID"] = 1879284573; </v>
      </c>
      <c r="AB26" t="str">
        <f t="shared" si="6"/>
        <v/>
      </c>
      <c r="AC26" t="str">
        <f t="shared" si="7"/>
        <v/>
      </c>
      <c r="AD26" s="1" t="str">
        <f t="shared" si="8"/>
        <v xml:space="preserve">["SAVE_INDEX"] = 14; </v>
      </c>
      <c r="AE26">
        <f>VLOOKUP(D26,Type!A$2:B$16,2,FALSE)</f>
        <v>6</v>
      </c>
      <c r="AF26" t="str">
        <f t="shared" si="9"/>
        <v xml:space="preserve">["TYPE"] =  6; </v>
      </c>
      <c r="AG26" t="str">
        <f t="shared" si="10"/>
        <v xml:space="preserve">                      </v>
      </c>
      <c r="AH26" t="str">
        <f>IF(AND(D26="Class",NOT(ISBLANK(E26))),VLOOKUP(E26,Class!A$1:B$12,2,FALSE),"")</f>
        <v/>
      </c>
      <c r="AI26" t="str">
        <f>IF(AND(D26="Vocation",NOT(ISBLANK(E26))),VLOOKUP(E26,Vocation!A$1:B$8,2,FALSE),"")</f>
        <v/>
      </c>
      <c r="AJ26" t="str">
        <f>IF(AND(D26="Race",NOT(ISBLANK(E26))),VLOOKUP(E26,Race!A$1:B$9,2),"")</f>
        <v/>
      </c>
      <c r="AK26" t="str">
        <f t="shared" si="11"/>
        <v xml:space="preserve">  0</v>
      </c>
      <c r="AL26" t="str">
        <f t="shared" si="12"/>
        <v xml:space="preserve">["SUBTYPE"] =   0; </v>
      </c>
      <c r="AM26" t="str">
        <f>IF(NOT(ISBLANK(G26)),VLOOKUP(G26,Type!D$2:E$6,2,FALSE),"")</f>
        <v/>
      </c>
      <c r="AN26" t="str">
        <f t="shared" si="13"/>
        <v xml:space="preserve">            </v>
      </c>
      <c r="AO26" t="str">
        <f t="shared" si="14"/>
        <v>0</v>
      </c>
      <c r="AP26" t="str">
        <f t="shared" si="15"/>
        <v xml:space="preserve">["VXP"] = 0; </v>
      </c>
      <c r="AQ26" t="str">
        <f t="shared" si="16"/>
        <v>5</v>
      </c>
      <c r="AR26" t="str">
        <f t="shared" si="17"/>
        <v xml:space="preserve">["LP"] =  5; </v>
      </c>
      <c r="AS26" t="str">
        <f t="shared" si="18"/>
        <v>0</v>
      </c>
      <c r="AT26" t="str">
        <f t="shared" si="19"/>
        <v xml:space="preserve">["REP"] =   0; </v>
      </c>
      <c r="AU26">
        <f>IF(NOT(ISBLANK(N26)),VLOOKUP(N26,Faction!A$2:B$77,2,FALSE),1)</f>
        <v>1</v>
      </c>
      <c r="AV26" t="str">
        <f t="shared" si="20"/>
        <v xml:space="preserve">["FACTION"] =  1; </v>
      </c>
      <c r="AW26" t="str">
        <f t="shared" si="21"/>
        <v xml:space="preserve">["TIER"] = 0; </v>
      </c>
      <c r="AX26" t="str">
        <f t="shared" si="22"/>
        <v xml:space="preserve">["MIN_LVL"] =  "85"; </v>
      </c>
      <c r="AY26" t="str">
        <f t="shared" si="23"/>
        <v/>
      </c>
      <c r="AZ26" t="str">
        <f t="shared" si="24"/>
        <v xml:space="preserve">["NAME"] = { ["EN"] = "Volume III, Book 11: Foreword"; }; </v>
      </c>
      <c r="BA26" t="str">
        <f t="shared" si="25"/>
        <v xml:space="preserve">["LORE"] = { ["EN"] = "West Rohan is at war, and a new story begins!"; }; </v>
      </c>
      <c r="BB26" t="str">
        <f t="shared" si="26"/>
        <v xml:space="preserve">["SUMMARY"] = { ["EN"] = "This deed is auto-bestowed and auto-completed when you reach level 85."; }; </v>
      </c>
      <c r="BC26" t="str">
        <f t="shared" si="27"/>
        <v/>
      </c>
      <c r="BD26" t="str">
        <f t="shared" si="28"/>
        <v/>
      </c>
      <c r="BE26" t="str">
        <f t="shared" si="29"/>
        <v/>
      </c>
      <c r="BF26" t="str">
        <f t="shared" si="30"/>
        <v>};</v>
      </c>
    </row>
    <row r="27" spans="1:58" x14ac:dyDescent="0.25">
      <c r="A27">
        <v>1879305678</v>
      </c>
      <c r="B27">
        <v>15</v>
      </c>
      <c r="C27" t="s">
        <v>1649</v>
      </c>
      <c r="D27" t="s">
        <v>26</v>
      </c>
      <c r="O27" t="s">
        <v>1650</v>
      </c>
      <c r="P27" t="s">
        <v>1651</v>
      </c>
      <c r="Q27">
        <v>0</v>
      </c>
      <c r="R27">
        <v>95</v>
      </c>
      <c r="V27" t="str">
        <f t="shared" si="0"/>
        <v xml:space="preserve"> [26] = {["ID"] = 1879305678; }; -- Volume III, Book 14: Foreword</v>
      </c>
      <c r="W27" s="1" t="str">
        <f t="shared" si="1"/>
        <v xml:space="preserve"> [26] = {["ID"] = 1879305678; ["SAVE_INDEX"] = 15; ["TYPE"] =  6;                       ["SUBTYPE"] =   0;             ["VXP"] = 0; ["LP"] =  0; ["REP"] =   0; ["FACTION"] =  1; ["TIER"] = 0; ["MIN_LVL"] =  "95"; ["NAME"] = { ["EN"] = "Volume III, Book 14: Foreword"; }; ["LORE"] = { ["EN"] = "The Battle of the Hornburg has ended, but Saruman is still a threat!"; }; ["SUMMARY"] = { ["EN"] = "Complete Epic Book 13: Helm's Deep"; }; };</v>
      </c>
      <c r="X27">
        <f t="shared" si="2"/>
        <v>26</v>
      </c>
      <c r="Y27" t="str">
        <f t="shared" si="3"/>
        <v xml:space="preserve"> [26] = {</v>
      </c>
      <c r="Z27" t="str">
        <f t="shared" si="4"/>
        <v xml:space="preserve">["ID"] = 1879305678; </v>
      </c>
      <c r="AA27" t="str">
        <f t="shared" si="5"/>
        <v xml:space="preserve">["ID"] = 1879305678; </v>
      </c>
      <c r="AB27" t="str">
        <f t="shared" si="6"/>
        <v/>
      </c>
      <c r="AC27" t="str">
        <f t="shared" si="7"/>
        <v/>
      </c>
      <c r="AD27" s="1" t="str">
        <f t="shared" si="8"/>
        <v xml:space="preserve">["SAVE_INDEX"] = 15; </v>
      </c>
      <c r="AE27">
        <f>VLOOKUP(D27,Type!A$2:B$16,2,FALSE)</f>
        <v>6</v>
      </c>
      <c r="AF27" t="str">
        <f t="shared" si="9"/>
        <v xml:space="preserve">["TYPE"] =  6; </v>
      </c>
      <c r="AG27" t="str">
        <f t="shared" si="10"/>
        <v xml:space="preserve">                      </v>
      </c>
      <c r="AH27" t="str">
        <f>IF(AND(D27="Class",NOT(ISBLANK(E27))),VLOOKUP(E27,Class!A$1:B$12,2,FALSE),"")</f>
        <v/>
      </c>
      <c r="AI27" t="str">
        <f>IF(AND(D27="Vocation",NOT(ISBLANK(E27))),VLOOKUP(E27,Vocation!A$1:B$8,2,FALSE),"")</f>
        <v/>
      </c>
      <c r="AJ27" t="str">
        <f>IF(AND(D27="Race",NOT(ISBLANK(E27))),VLOOKUP(E27,Race!A$1:B$9,2),"")</f>
        <v/>
      </c>
      <c r="AK27" t="str">
        <f t="shared" si="11"/>
        <v xml:space="preserve">  0</v>
      </c>
      <c r="AL27" t="str">
        <f t="shared" si="12"/>
        <v xml:space="preserve">["SUBTYPE"] =   0; </v>
      </c>
      <c r="AM27" t="str">
        <f>IF(NOT(ISBLANK(G27)),VLOOKUP(G27,Type!D$2:E$6,2,FALSE),"")</f>
        <v/>
      </c>
      <c r="AN27" t="str">
        <f t="shared" si="13"/>
        <v xml:space="preserve">            </v>
      </c>
      <c r="AO27" t="str">
        <f t="shared" si="14"/>
        <v>0</v>
      </c>
      <c r="AP27" t="str">
        <f t="shared" si="15"/>
        <v xml:space="preserve">["VXP"] = 0; </v>
      </c>
      <c r="AQ27" t="str">
        <f t="shared" si="16"/>
        <v>0</v>
      </c>
      <c r="AR27" t="str">
        <f t="shared" si="17"/>
        <v xml:space="preserve">["LP"] =  0; </v>
      </c>
      <c r="AS27" t="str">
        <f t="shared" si="18"/>
        <v>0</v>
      </c>
      <c r="AT27" t="str">
        <f t="shared" si="19"/>
        <v xml:space="preserve">["REP"] =   0; </v>
      </c>
      <c r="AU27">
        <f>IF(NOT(ISBLANK(N27)),VLOOKUP(N27,Faction!A$2:B$77,2,FALSE),1)</f>
        <v>1</v>
      </c>
      <c r="AV27" t="str">
        <f t="shared" si="20"/>
        <v xml:space="preserve">["FACTION"] =  1; </v>
      </c>
      <c r="AW27" t="str">
        <f t="shared" si="21"/>
        <v xml:space="preserve">["TIER"] = 0; </v>
      </c>
      <c r="AX27" t="str">
        <f t="shared" si="22"/>
        <v xml:space="preserve">["MIN_LVL"] =  "95"; </v>
      </c>
      <c r="AY27" t="str">
        <f t="shared" si="23"/>
        <v/>
      </c>
      <c r="AZ27" t="str">
        <f t="shared" si="24"/>
        <v xml:space="preserve">["NAME"] = { ["EN"] = "Volume III, Book 14: Foreword"; }; </v>
      </c>
      <c r="BA27" t="str">
        <f t="shared" si="25"/>
        <v xml:space="preserve">["LORE"] = { ["EN"] = "The Battle of the Hornburg has ended, but Saruman is still a threat!"; }; </v>
      </c>
      <c r="BB27" t="str">
        <f t="shared" si="26"/>
        <v xml:space="preserve">["SUMMARY"] = { ["EN"] = "Complete Epic Book 13: Helm's Deep"; }; </v>
      </c>
      <c r="BC27" t="str">
        <f t="shared" si="27"/>
        <v/>
      </c>
      <c r="BD27" t="str">
        <f t="shared" si="28"/>
        <v/>
      </c>
      <c r="BE27" t="str">
        <f t="shared" si="29"/>
        <v/>
      </c>
      <c r="BF27" t="str">
        <f t="shared" si="30"/>
        <v>};</v>
      </c>
    </row>
    <row r="28" spans="1:58" x14ac:dyDescent="0.25">
      <c r="C28" s="2" t="s">
        <v>1140</v>
      </c>
      <c r="D28" s="2" t="s">
        <v>812</v>
      </c>
      <c r="O28" t="s">
        <v>1174</v>
      </c>
      <c r="P28" t="s">
        <v>1173</v>
      </c>
      <c r="T28">
        <v>165</v>
      </c>
      <c r="V28" t="str">
        <f t="shared" si="0"/>
        <v xml:space="preserve"> [27] = {["CAT_ID"] = 165; }; -- Epic - Volume IV - The Strength of Sauron</v>
      </c>
      <c r="W28" s="1" t="str">
        <f t="shared" si="1"/>
        <v xml:space="preserve"> [27] = {                                          ["TYPE"] = 14;                       ["SUBTYPE"] =   0;             ["VXP"] = 0; ["LP"] =  0; ["REP"] =   0; ["FACTION"] =  1; ["TIER"] = 0;                      ["NAME"] = { ["EN"] = "Epic - Volume IV - The Strength of Sauron"; }; ["LORE"] = { ["EN"] = "Unravel the Epic Story for Volume IV: The Strength of Sauron."; }; ["SUMMARY"] = { ["EN"] = "Complete Epic Vol. IV, Book 1 through Vol. IV, Book 9."; }; };</v>
      </c>
      <c r="X28">
        <f t="shared" si="2"/>
        <v>27</v>
      </c>
      <c r="Y28" t="str">
        <f t="shared" si="3"/>
        <v xml:space="preserve"> [27] = {</v>
      </c>
      <c r="Z28" t="str">
        <f t="shared" si="4"/>
        <v xml:space="preserve">                     </v>
      </c>
      <c r="AA28" t="str">
        <f t="shared" si="5"/>
        <v/>
      </c>
      <c r="AB28" t="str">
        <f t="shared" si="6"/>
        <v xml:space="preserve">["CAT_ID"] = 165; </v>
      </c>
      <c r="AC28" t="str">
        <f t="shared" si="7"/>
        <v/>
      </c>
      <c r="AD28" s="1" t="str">
        <f t="shared" si="8"/>
        <v xml:space="preserve">                     </v>
      </c>
      <c r="AE28">
        <f>VLOOKUP(D28,Type!A$2:B$16,2,FALSE)</f>
        <v>14</v>
      </c>
      <c r="AF28" t="str">
        <f t="shared" si="9"/>
        <v xml:space="preserve">["TYPE"] = 14; </v>
      </c>
      <c r="AG28" t="str">
        <f t="shared" si="10"/>
        <v xml:space="preserve">                      </v>
      </c>
      <c r="AH28" t="str">
        <f>IF(AND(D28="Class",NOT(ISBLANK(E28))),VLOOKUP(E28,Class!A$1:B$12,2,FALSE),"")</f>
        <v/>
      </c>
      <c r="AI28" t="str">
        <f>IF(AND(D28="Vocation",NOT(ISBLANK(E28))),VLOOKUP(E28,Vocation!A$1:B$8,2,FALSE),"")</f>
        <v/>
      </c>
      <c r="AJ28" t="str">
        <f>IF(AND(D28="Race",NOT(ISBLANK(E28))),VLOOKUP(E28,Race!A$1:B$9,2),"")</f>
        <v/>
      </c>
      <c r="AK28" t="str">
        <f t="shared" si="11"/>
        <v xml:space="preserve">  0</v>
      </c>
      <c r="AL28" t="str">
        <f t="shared" si="12"/>
        <v xml:space="preserve">["SUBTYPE"] =   0; </v>
      </c>
      <c r="AM28" t="str">
        <f>IF(NOT(ISBLANK(G28)),VLOOKUP(G28,Type!D$2:E$6,2,FALSE),"")</f>
        <v/>
      </c>
      <c r="AN28" t="str">
        <f t="shared" si="13"/>
        <v xml:space="preserve">            </v>
      </c>
      <c r="AO28" t="str">
        <f t="shared" si="14"/>
        <v>0</v>
      </c>
      <c r="AP28" t="str">
        <f t="shared" si="15"/>
        <v xml:space="preserve">["VXP"] = 0; </v>
      </c>
      <c r="AQ28" t="str">
        <f t="shared" si="16"/>
        <v>0</v>
      </c>
      <c r="AR28" t="str">
        <f t="shared" si="17"/>
        <v xml:space="preserve">["LP"] =  0; </v>
      </c>
      <c r="AS28" t="str">
        <f t="shared" si="18"/>
        <v>0</v>
      </c>
      <c r="AT28" t="str">
        <f t="shared" si="19"/>
        <v xml:space="preserve">["REP"] =   0; </v>
      </c>
      <c r="AU28">
        <f>IF(NOT(ISBLANK(N28)),VLOOKUP(N28,Faction!A$2:B$77,2,FALSE),1)</f>
        <v>1</v>
      </c>
      <c r="AV28" t="str">
        <f t="shared" si="20"/>
        <v xml:space="preserve">["FACTION"] =  1; </v>
      </c>
      <c r="AW28" t="str">
        <f t="shared" si="21"/>
        <v xml:space="preserve">["TIER"] = 0; </v>
      </c>
      <c r="AX28" t="str">
        <f t="shared" si="22"/>
        <v xml:space="preserve">                     </v>
      </c>
      <c r="AY28" t="str">
        <f t="shared" si="23"/>
        <v/>
      </c>
      <c r="AZ28" t="str">
        <f t="shared" si="24"/>
        <v xml:space="preserve">["NAME"] = { ["EN"] = "Epic - Volume IV - The Strength of Sauron"; }; </v>
      </c>
      <c r="BA28" t="str">
        <f t="shared" si="25"/>
        <v xml:space="preserve">["LORE"] = { ["EN"] = "Unravel the Epic Story for Volume IV: The Strength of Sauron."; }; </v>
      </c>
      <c r="BB28" t="str">
        <f t="shared" si="26"/>
        <v xml:space="preserve">["SUMMARY"] = { ["EN"] = "Complete Epic Vol. IV, Book 1 through Vol. IV, Book 9."; }; </v>
      </c>
      <c r="BC28" t="str">
        <f t="shared" si="27"/>
        <v/>
      </c>
      <c r="BD28" t="str">
        <f t="shared" si="28"/>
        <v/>
      </c>
      <c r="BE28" t="str">
        <f t="shared" si="29"/>
        <v/>
      </c>
      <c r="BF28" t="str">
        <f t="shared" si="30"/>
        <v>};</v>
      </c>
    </row>
    <row r="29" spans="1:58" x14ac:dyDescent="0.25">
      <c r="A29">
        <v>1879309822</v>
      </c>
      <c r="B29">
        <v>16</v>
      </c>
      <c r="C29" t="s">
        <v>1133</v>
      </c>
      <c r="D29" t="s">
        <v>26</v>
      </c>
      <c r="I29" t="s">
        <v>2852</v>
      </c>
      <c r="L29">
        <v>5</v>
      </c>
      <c r="O29" t="s">
        <v>2182</v>
      </c>
      <c r="P29" t="s">
        <v>1173</v>
      </c>
      <c r="Q29">
        <v>0</v>
      </c>
      <c r="R29">
        <v>90</v>
      </c>
      <c r="V29" t="str">
        <f t="shared" si="0"/>
        <v xml:space="preserve"> [28] = {["ID"] = 1879309822; }; -- The Strength of Sauron</v>
      </c>
      <c r="W29" s="1" t="str">
        <f t="shared" si="1"/>
        <v xml:space="preserve"> [28] = {["ID"] = 1879309822; ["SAVE_INDEX"] = 16; ["TYPE"] =  6;                       ["SUBTYPE"] =   0;             ["VXP"] = 0; ["LP"] =  5; ["REP"] =   0; ["FACTION"] =  1; ["TIER"] = 0; ["MIN_LVL"] =  "90"; ["NAME"] = { ["EN"] = "The Strength of Sauron"; }; ["LORE"] = { ["EN"] = "Unravel the Epic Story for Volume IV: The Strength of Sauron."; }; ["SUMMARY"] = { ["EN"] = "Complete Book 1: The Road to Gondor through Book 9: The Ring of Power"; }; ["PAIRED"] = { [1] = { ["i"] = 5; ["j"] = 3; ["k"] = 29; }; }; };</v>
      </c>
      <c r="X29">
        <f t="shared" si="2"/>
        <v>28</v>
      </c>
      <c r="Y29" t="str">
        <f t="shared" si="3"/>
        <v xml:space="preserve"> [28] = {</v>
      </c>
      <c r="Z29" t="str">
        <f t="shared" si="4"/>
        <v xml:space="preserve">["ID"] = 1879309822; </v>
      </c>
      <c r="AA29" t="str">
        <f t="shared" si="5"/>
        <v xml:space="preserve">["ID"] = 1879309822; </v>
      </c>
      <c r="AB29" t="str">
        <f t="shared" si="6"/>
        <v/>
      </c>
      <c r="AC29" t="str">
        <f t="shared" si="7"/>
        <v/>
      </c>
      <c r="AD29" s="1" t="str">
        <f t="shared" si="8"/>
        <v xml:space="preserve">["SAVE_INDEX"] = 16; </v>
      </c>
      <c r="AE29">
        <f>VLOOKUP(D29,Type!A$2:B$16,2,FALSE)</f>
        <v>6</v>
      </c>
      <c r="AF29" t="str">
        <f t="shared" si="9"/>
        <v xml:space="preserve">["TYPE"] =  6; </v>
      </c>
      <c r="AG29" t="str">
        <f t="shared" si="10"/>
        <v xml:space="preserve">                      </v>
      </c>
      <c r="AH29" t="str">
        <f>IF(AND(D29="Class",NOT(ISBLANK(E29))),VLOOKUP(E29,Class!A$1:B$12,2,FALSE),"")</f>
        <v/>
      </c>
      <c r="AI29" t="str">
        <f>IF(AND(D29="Vocation",NOT(ISBLANK(E29))),VLOOKUP(E29,Vocation!A$1:B$8,2,FALSE),"")</f>
        <v/>
      </c>
      <c r="AJ29" t="str">
        <f>IF(AND(D29="Race",NOT(ISBLANK(E29))),VLOOKUP(E29,Race!A$1:B$9,2),"")</f>
        <v/>
      </c>
      <c r="AK29" t="str">
        <f t="shared" si="11"/>
        <v xml:space="preserve">  0</v>
      </c>
      <c r="AL29" t="str">
        <f t="shared" si="12"/>
        <v xml:space="preserve">["SUBTYPE"] =   0; </v>
      </c>
      <c r="AM29" t="str">
        <f>IF(NOT(ISBLANK(G29)),VLOOKUP(G29,Type!D$2:E$6,2,FALSE),"")</f>
        <v/>
      </c>
      <c r="AN29" t="str">
        <f t="shared" si="13"/>
        <v xml:space="preserve">            </v>
      </c>
      <c r="AO29" t="str">
        <f t="shared" si="14"/>
        <v>0</v>
      </c>
      <c r="AP29" t="str">
        <f t="shared" si="15"/>
        <v xml:space="preserve">["VXP"] = 0; </v>
      </c>
      <c r="AQ29" t="str">
        <f t="shared" si="16"/>
        <v>5</v>
      </c>
      <c r="AR29" t="str">
        <f t="shared" si="17"/>
        <v xml:space="preserve">["LP"] =  5; </v>
      </c>
      <c r="AS29" t="str">
        <f t="shared" si="18"/>
        <v>0</v>
      </c>
      <c r="AT29" t="str">
        <f t="shared" si="19"/>
        <v xml:space="preserve">["REP"] =   0; </v>
      </c>
      <c r="AU29">
        <f>IF(NOT(ISBLANK(N29)),VLOOKUP(N29,Faction!A$2:B$77,2,FALSE),1)</f>
        <v>1</v>
      </c>
      <c r="AV29" t="str">
        <f t="shared" si="20"/>
        <v xml:space="preserve">["FACTION"] =  1; </v>
      </c>
      <c r="AW29" t="str">
        <f t="shared" si="21"/>
        <v xml:space="preserve">["TIER"] = 0; </v>
      </c>
      <c r="AX29" t="str">
        <f t="shared" si="22"/>
        <v xml:space="preserve">["MIN_LVL"] =  "90"; </v>
      </c>
      <c r="AY29" t="str">
        <f t="shared" si="23"/>
        <v/>
      </c>
      <c r="AZ29" t="str">
        <f t="shared" si="24"/>
        <v xml:space="preserve">["NAME"] = { ["EN"] = "The Strength of Sauron"; }; </v>
      </c>
      <c r="BA29" t="str">
        <f t="shared" si="25"/>
        <v xml:space="preserve">["LORE"] = { ["EN"] = "Unravel the Epic Story for Volume IV: The Strength of Sauron."; }; </v>
      </c>
      <c r="BB29" t="str">
        <f t="shared" si="26"/>
        <v xml:space="preserve">["SUMMARY"] = { ["EN"] = "Complete Book 1: The Road to Gondor through Book 9: The Ring of Power"; }; </v>
      </c>
      <c r="BC29" t="str">
        <f t="shared" si="27"/>
        <v/>
      </c>
      <c r="BD29" t="str">
        <f t="shared" si="28"/>
        <v/>
      </c>
      <c r="BE29" t="str">
        <f t="shared" si="29"/>
        <v xml:space="preserve">["PAIRED"] = { [1] = { ["i"] = 5; ["j"] = 3; ["k"] = 29; }; }; </v>
      </c>
      <c r="BF29" t="str">
        <f t="shared" si="30"/>
        <v>};</v>
      </c>
    </row>
    <row r="30" spans="1:58" x14ac:dyDescent="0.25">
      <c r="A30">
        <v>1879408378</v>
      </c>
      <c r="B30">
        <v>25</v>
      </c>
      <c r="C30" t="s">
        <v>1667</v>
      </c>
      <c r="D30" t="s">
        <v>26</v>
      </c>
      <c r="I30" t="s">
        <v>2853</v>
      </c>
      <c r="O30" t="s">
        <v>1669</v>
      </c>
      <c r="P30" t="s">
        <v>1668</v>
      </c>
      <c r="Q30">
        <v>0</v>
      </c>
      <c r="V30" t="str">
        <f t="shared" si="0"/>
        <v xml:space="preserve"> [29] = {["ID"] = 1879408378; }; -- The Great Wedding Will Soon Arrive</v>
      </c>
      <c r="W30" s="1" t="str">
        <f t="shared" si="1"/>
        <v xml:space="preserve"> [29] = {["ID"] = 1879408378; ["SAVE_INDEX"] = 25; ["TYPE"] =  6;                       ["SUBTYPE"] =   0;             ["VXP"] = 0; ["LP"] =  0; ["REP"] =   0; ["FACTION"] =  1; ["TIER"] = 0;                      ["NAME"] = { ["EN"] = "The Great Wedding Will Soon Arrive"; }; ["LORE"] = { ["EN"] = "Rumours spread of a great wedding soon to be held in Gondor!"; }; ["SUMMARY"] = { ["EN"] = "Complete Epic Volume IV, Book 9: 'The Ring of Power'"; }; ["PAIRED"] = { [1] = { ["i"] = 5; ["j"] = 3; ["k"] = 28; }; }; };</v>
      </c>
      <c r="X30">
        <f t="shared" si="2"/>
        <v>29</v>
      </c>
      <c r="Y30" t="str">
        <f t="shared" si="3"/>
        <v xml:space="preserve"> [29] = {</v>
      </c>
      <c r="Z30" t="str">
        <f t="shared" si="4"/>
        <v xml:space="preserve">["ID"] = 1879408378; </v>
      </c>
      <c r="AA30" t="str">
        <f t="shared" si="5"/>
        <v xml:space="preserve">["ID"] = 1879408378; </v>
      </c>
      <c r="AB30" t="str">
        <f t="shared" si="6"/>
        <v/>
      </c>
      <c r="AC30" t="str">
        <f t="shared" si="7"/>
        <v/>
      </c>
      <c r="AD30" s="1" t="str">
        <f t="shared" si="8"/>
        <v xml:space="preserve">["SAVE_INDEX"] = 25; </v>
      </c>
      <c r="AE30">
        <f>VLOOKUP(D30,Type!A$2:B$16,2,FALSE)</f>
        <v>6</v>
      </c>
      <c r="AF30" t="str">
        <f t="shared" si="9"/>
        <v xml:space="preserve">["TYPE"] =  6; </v>
      </c>
      <c r="AG30" t="str">
        <f t="shared" si="10"/>
        <v xml:space="preserve">                      </v>
      </c>
      <c r="AH30" t="str">
        <f>IF(AND(D30="Class",NOT(ISBLANK(E30))),VLOOKUP(E30,Class!A$1:B$12,2,FALSE),"")</f>
        <v/>
      </c>
      <c r="AI30" t="str">
        <f>IF(AND(D30="Vocation",NOT(ISBLANK(E30))),VLOOKUP(E30,Vocation!A$1:B$8,2,FALSE),"")</f>
        <v/>
      </c>
      <c r="AJ30" t="str">
        <f>IF(AND(D30="Race",NOT(ISBLANK(E30))),VLOOKUP(E30,Race!A$1:B$9,2),"")</f>
        <v/>
      </c>
      <c r="AK30" t="str">
        <f t="shared" si="11"/>
        <v xml:space="preserve">  0</v>
      </c>
      <c r="AL30" t="str">
        <f t="shared" si="12"/>
        <v xml:space="preserve">["SUBTYPE"] =   0; </v>
      </c>
      <c r="AM30" t="str">
        <f>IF(NOT(ISBLANK(G30)),VLOOKUP(G30,Type!D$2:E$6,2,FALSE),"")</f>
        <v/>
      </c>
      <c r="AN30" t="str">
        <f t="shared" si="13"/>
        <v xml:space="preserve">            </v>
      </c>
      <c r="AO30" t="str">
        <f t="shared" si="14"/>
        <v>0</v>
      </c>
      <c r="AP30" t="str">
        <f t="shared" si="15"/>
        <v xml:space="preserve">["VXP"] = 0; </v>
      </c>
      <c r="AQ30" t="str">
        <f t="shared" si="16"/>
        <v>0</v>
      </c>
      <c r="AR30" t="str">
        <f t="shared" si="17"/>
        <v xml:space="preserve">["LP"] =  0; </v>
      </c>
      <c r="AS30" t="str">
        <f t="shared" si="18"/>
        <v>0</v>
      </c>
      <c r="AT30" t="str">
        <f t="shared" si="19"/>
        <v xml:space="preserve">["REP"] =   0; </v>
      </c>
      <c r="AU30">
        <f>IF(NOT(ISBLANK(N30)),VLOOKUP(N30,Faction!A$2:B$77,2,FALSE),1)</f>
        <v>1</v>
      </c>
      <c r="AV30" t="str">
        <f t="shared" si="20"/>
        <v xml:space="preserve">["FACTION"] =  1; </v>
      </c>
      <c r="AW30" t="str">
        <f t="shared" si="21"/>
        <v xml:space="preserve">["TIER"] = 0; </v>
      </c>
      <c r="AX30" t="str">
        <f t="shared" si="22"/>
        <v xml:space="preserve">                     </v>
      </c>
      <c r="AY30" t="str">
        <f t="shared" si="23"/>
        <v/>
      </c>
      <c r="AZ30" t="str">
        <f t="shared" si="24"/>
        <v xml:space="preserve">["NAME"] = { ["EN"] = "The Great Wedding Will Soon Arrive"; }; </v>
      </c>
      <c r="BA30" t="str">
        <f t="shared" si="25"/>
        <v xml:space="preserve">["LORE"] = { ["EN"] = "Rumours spread of a great wedding soon to be held in Gondor!"; }; </v>
      </c>
      <c r="BB30" t="str">
        <f t="shared" si="26"/>
        <v xml:space="preserve">["SUMMARY"] = { ["EN"] = "Complete Epic Volume IV, Book 9: 'The Ring of Power'"; }; </v>
      </c>
      <c r="BC30" t="str">
        <f t="shared" si="27"/>
        <v/>
      </c>
      <c r="BD30" t="str">
        <f t="shared" si="28"/>
        <v/>
      </c>
      <c r="BE30" t="str">
        <f t="shared" si="29"/>
        <v xml:space="preserve">["PAIRED"] = { [1] = { ["i"] = 5; ["j"] = 3; ["k"] = 28; }; }; </v>
      </c>
      <c r="BF30" t="str">
        <f t="shared" si="30"/>
        <v>};</v>
      </c>
    </row>
    <row r="31" spans="1:58" x14ac:dyDescent="0.25">
      <c r="C31" s="2" t="s">
        <v>1141</v>
      </c>
      <c r="D31" s="2" t="s">
        <v>812</v>
      </c>
      <c r="T31">
        <v>166</v>
      </c>
      <c r="V31" t="str">
        <f t="shared" si="0"/>
        <v xml:space="preserve"> [30] = {["CAT_ID"] = 166; }; -- Epic - Volume V: The Peace of Middle-earth</v>
      </c>
      <c r="W31" s="1" t="str">
        <f t="shared" si="1"/>
        <v xml:space="preserve"> [30] = {                                          ["TYPE"] = 14;                       ["SUBTYPE"] =   0;             ["VXP"] = 0; ["LP"] =  0; ["REP"] =   0; ["FACTION"] =  1; ["TIER"] = 0;                      ["NAME"] = { ["EN"] = "Epic - Volume V: The Peace of Middle-earth"; }; };</v>
      </c>
      <c r="X31">
        <f t="shared" si="2"/>
        <v>30</v>
      </c>
      <c r="Y31" t="str">
        <f t="shared" si="3"/>
        <v xml:space="preserve"> [30] = {</v>
      </c>
      <c r="Z31" t="str">
        <f t="shared" si="4"/>
        <v xml:space="preserve">                     </v>
      </c>
      <c r="AA31" t="str">
        <f t="shared" si="5"/>
        <v/>
      </c>
      <c r="AB31" t="str">
        <f t="shared" si="6"/>
        <v xml:space="preserve">["CAT_ID"] = 166; </v>
      </c>
      <c r="AC31" t="str">
        <f t="shared" si="7"/>
        <v/>
      </c>
      <c r="AD31" s="1" t="str">
        <f t="shared" si="8"/>
        <v xml:space="preserve">                     </v>
      </c>
      <c r="AE31">
        <f>VLOOKUP(D31,Type!A$2:B$16,2,FALSE)</f>
        <v>14</v>
      </c>
      <c r="AF31" t="str">
        <f t="shared" si="9"/>
        <v xml:space="preserve">["TYPE"] = 14; </v>
      </c>
      <c r="AG31" t="str">
        <f t="shared" si="10"/>
        <v xml:space="preserve">                      </v>
      </c>
      <c r="AH31" t="str">
        <f>IF(AND(D31="Class",NOT(ISBLANK(E31))),VLOOKUP(E31,Class!A$1:B$12,2,FALSE),"")</f>
        <v/>
      </c>
      <c r="AI31" t="str">
        <f>IF(AND(D31="Vocation",NOT(ISBLANK(E31))),VLOOKUP(E31,Vocation!A$1:B$8,2,FALSE),"")</f>
        <v/>
      </c>
      <c r="AJ31" t="str">
        <f>IF(AND(D31="Race",NOT(ISBLANK(E31))),VLOOKUP(E31,Race!A$1:B$9,2),"")</f>
        <v/>
      </c>
      <c r="AK31" t="str">
        <f t="shared" si="11"/>
        <v xml:space="preserve">  0</v>
      </c>
      <c r="AL31" t="str">
        <f t="shared" si="12"/>
        <v xml:space="preserve">["SUBTYPE"] =   0; </v>
      </c>
      <c r="AM31" t="str">
        <f>IF(NOT(ISBLANK(G31)),VLOOKUP(G31,Type!D$2:E$6,2,FALSE),"")</f>
        <v/>
      </c>
      <c r="AN31" t="str">
        <f t="shared" si="13"/>
        <v xml:space="preserve">            </v>
      </c>
      <c r="AO31" t="str">
        <f t="shared" si="14"/>
        <v>0</v>
      </c>
      <c r="AP31" t="str">
        <f t="shared" si="15"/>
        <v xml:space="preserve">["VXP"] = 0; </v>
      </c>
      <c r="AQ31" t="str">
        <f t="shared" si="16"/>
        <v>0</v>
      </c>
      <c r="AR31" t="str">
        <f t="shared" si="17"/>
        <v xml:space="preserve">["LP"] =  0; </v>
      </c>
      <c r="AS31" t="str">
        <f t="shared" si="18"/>
        <v>0</v>
      </c>
      <c r="AT31" t="str">
        <f t="shared" si="19"/>
        <v xml:space="preserve">["REP"] =   0; </v>
      </c>
      <c r="AU31">
        <f>IF(NOT(ISBLANK(N31)),VLOOKUP(N31,Faction!A$2:B$77,2,FALSE),1)</f>
        <v>1</v>
      </c>
      <c r="AV31" t="str">
        <f t="shared" si="20"/>
        <v xml:space="preserve">["FACTION"] =  1; </v>
      </c>
      <c r="AW31" t="str">
        <f t="shared" si="21"/>
        <v xml:space="preserve">["TIER"] = 0; </v>
      </c>
      <c r="AX31" t="str">
        <f t="shared" si="22"/>
        <v xml:space="preserve">                     </v>
      </c>
      <c r="AY31" t="str">
        <f t="shared" si="23"/>
        <v/>
      </c>
      <c r="AZ31" t="str">
        <f t="shared" si="24"/>
        <v xml:space="preserve">["NAME"] = { ["EN"] = "Epic - Volume V: The Peace of Middle-earth"; }; </v>
      </c>
      <c r="BA31" t="str">
        <f t="shared" si="25"/>
        <v/>
      </c>
      <c r="BB31" t="str">
        <f t="shared" si="26"/>
        <v/>
      </c>
      <c r="BC31" t="str">
        <f t="shared" si="27"/>
        <v/>
      </c>
      <c r="BD31" t="str">
        <f t="shared" si="28"/>
        <v/>
      </c>
      <c r="BE31" t="str">
        <f t="shared" si="29"/>
        <v/>
      </c>
      <c r="BF31" t="str">
        <f t="shared" si="30"/>
        <v>};</v>
      </c>
    </row>
    <row r="32" spans="1:58" x14ac:dyDescent="0.25">
      <c r="A32">
        <v>1879408375</v>
      </c>
      <c r="B32">
        <v>17</v>
      </c>
      <c r="C32" t="s">
        <v>1134</v>
      </c>
      <c r="D32" t="s">
        <v>26</v>
      </c>
      <c r="O32" t="s">
        <v>2186</v>
      </c>
      <c r="P32" t="s">
        <v>2185</v>
      </c>
      <c r="Q32">
        <v>0</v>
      </c>
      <c r="V32" t="str">
        <f t="shared" si="0"/>
        <v xml:space="preserve"> [31] = {["ID"] = 1879408375; }; -- The Peace of Middle-earth</v>
      </c>
      <c r="W32" s="1" t="str">
        <f t="shared" si="1"/>
        <v xml:space="preserve"> [31] = {["ID"] = 1879408375; ["SAVE_INDEX"] = 17; ["TYPE"] =  6;                       ["SUBTYPE"] =   0;             ["VXP"] = 0; ["LP"] =  0; ["REP"] =   0; ["FACTION"] =  1; ["TIER"] = 0;                      ["NAME"] = { ["EN"] = "The Peace of Middle-earth"; }; ["LORE"] = { ["EN"] = "Unravel the Epic Story for Volume V: The Peace of Middle-earth."; }; ["SUMMARY"] = { ["EN"] = "Complete 'Book 1: A Time of Celebration', and future installments."; }; };</v>
      </c>
      <c r="X32">
        <f t="shared" si="2"/>
        <v>31</v>
      </c>
      <c r="Y32" t="str">
        <f t="shared" si="3"/>
        <v xml:space="preserve"> [31] = {</v>
      </c>
      <c r="Z32" t="str">
        <f t="shared" si="4"/>
        <v xml:space="preserve">["ID"] = 1879408375; </v>
      </c>
      <c r="AA32" t="str">
        <f t="shared" si="5"/>
        <v xml:space="preserve">["ID"] = 1879408375; </v>
      </c>
      <c r="AB32" t="str">
        <f t="shared" si="6"/>
        <v/>
      </c>
      <c r="AC32" t="str">
        <f t="shared" si="7"/>
        <v/>
      </c>
      <c r="AD32" s="1" t="str">
        <f t="shared" si="8"/>
        <v xml:space="preserve">["SAVE_INDEX"] = 17; </v>
      </c>
      <c r="AE32">
        <f>VLOOKUP(D32,Type!A$2:B$16,2,FALSE)</f>
        <v>6</v>
      </c>
      <c r="AF32" t="str">
        <f t="shared" si="9"/>
        <v xml:space="preserve">["TYPE"] =  6; </v>
      </c>
      <c r="AG32" t="str">
        <f t="shared" si="10"/>
        <v xml:space="preserve">                      </v>
      </c>
      <c r="AH32" t="str">
        <f>IF(AND(D32="Class",NOT(ISBLANK(E32))),VLOOKUP(E32,Class!A$1:B$12,2,FALSE),"")</f>
        <v/>
      </c>
      <c r="AI32" t="str">
        <f>IF(AND(D32="Vocation",NOT(ISBLANK(E32))),VLOOKUP(E32,Vocation!A$1:B$8,2,FALSE),"")</f>
        <v/>
      </c>
      <c r="AJ32" t="str">
        <f>IF(AND(D32="Race",NOT(ISBLANK(E32))),VLOOKUP(E32,Race!A$1:B$9,2),"")</f>
        <v/>
      </c>
      <c r="AK32" t="str">
        <f t="shared" si="11"/>
        <v xml:space="preserve">  0</v>
      </c>
      <c r="AL32" t="str">
        <f t="shared" si="12"/>
        <v xml:space="preserve">["SUBTYPE"] =   0; </v>
      </c>
      <c r="AM32" t="str">
        <f>IF(NOT(ISBLANK(G32)),VLOOKUP(G32,Type!D$2:E$6,2,FALSE),"")</f>
        <v/>
      </c>
      <c r="AN32" t="str">
        <f t="shared" si="13"/>
        <v xml:space="preserve">            </v>
      </c>
      <c r="AO32" t="str">
        <f t="shared" si="14"/>
        <v>0</v>
      </c>
      <c r="AP32" t="str">
        <f t="shared" si="15"/>
        <v xml:space="preserve">["VXP"] = 0; </v>
      </c>
      <c r="AQ32" t="str">
        <f t="shared" si="16"/>
        <v>0</v>
      </c>
      <c r="AR32" t="str">
        <f t="shared" si="17"/>
        <v xml:space="preserve">["LP"] =  0; </v>
      </c>
      <c r="AS32" t="str">
        <f t="shared" si="18"/>
        <v>0</v>
      </c>
      <c r="AT32" t="str">
        <f t="shared" si="19"/>
        <v xml:space="preserve">["REP"] =   0; </v>
      </c>
      <c r="AU32">
        <f>IF(NOT(ISBLANK(N32)),VLOOKUP(N32,Faction!A$2:B$77,2,FALSE),1)</f>
        <v>1</v>
      </c>
      <c r="AV32" t="str">
        <f t="shared" si="20"/>
        <v xml:space="preserve">["FACTION"] =  1; </v>
      </c>
      <c r="AW32" t="str">
        <f t="shared" si="21"/>
        <v xml:space="preserve">["TIER"] = 0; </v>
      </c>
      <c r="AX32" t="str">
        <f t="shared" si="22"/>
        <v xml:space="preserve">                     </v>
      </c>
      <c r="AY32" t="str">
        <f t="shared" si="23"/>
        <v/>
      </c>
      <c r="AZ32" t="str">
        <f t="shared" si="24"/>
        <v xml:space="preserve">["NAME"] = { ["EN"] = "The Peace of Middle-earth"; }; </v>
      </c>
      <c r="BA32" t="str">
        <f t="shared" si="25"/>
        <v xml:space="preserve">["LORE"] = { ["EN"] = "Unravel the Epic Story for Volume V: The Peace of Middle-earth."; }; </v>
      </c>
      <c r="BB32" t="str">
        <f t="shared" si="26"/>
        <v xml:space="preserve">["SUMMARY"] = { ["EN"] = "Complete 'Book 1: A Time of Celebration', and future installments."; }; </v>
      </c>
      <c r="BC32" t="str">
        <f t="shared" si="27"/>
        <v/>
      </c>
      <c r="BD32" t="str">
        <f t="shared" si="28"/>
        <v/>
      </c>
      <c r="BE32" t="str">
        <f t="shared" si="29"/>
        <v/>
      </c>
      <c r="BF32" t="str">
        <f t="shared" si="30"/>
        <v>};</v>
      </c>
    </row>
    <row r="33" spans="1:58" x14ac:dyDescent="0.25">
      <c r="C33" s="2" t="s">
        <v>1142</v>
      </c>
      <c r="D33" s="2" t="s">
        <v>812</v>
      </c>
      <c r="T33">
        <v>167</v>
      </c>
      <c r="V33" t="str">
        <f t="shared" si="0"/>
        <v xml:space="preserve"> [32] = {["CAT_ID"] = 167; }; -- Epic - The Black Book of Mordor</v>
      </c>
      <c r="W33" s="1" t="str">
        <f t="shared" si="1"/>
        <v xml:space="preserve"> [32] = {                                          ["TYPE"] = 14;                       ["SUBTYPE"] =   0;             ["VXP"] = 0; ["LP"] =  0; ["REP"] =   0; ["FACTION"] =  1; ["TIER"] = 0;                      ["NAME"] = { ["EN"] = "Epic - The Black Book of Mordor"; }; };</v>
      </c>
      <c r="X33">
        <f t="shared" si="2"/>
        <v>32</v>
      </c>
      <c r="Y33" t="str">
        <f t="shared" si="3"/>
        <v xml:space="preserve"> [32] = {</v>
      </c>
      <c r="Z33" t="str">
        <f t="shared" si="4"/>
        <v xml:space="preserve">                     </v>
      </c>
      <c r="AA33" t="str">
        <f t="shared" si="5"/>
        <v/>
      </c>
      <c r="AB33" t="str">
        <f t="shared" si="6"/>
        <v xml:space="preserve">["CAT_ID"] = 167; </v>
      </c>
      <c r="AC33" t="str">
        <f t="shared" si="7"/>
        <v/>
      </c>
      <c r="AD33" s="1" t="str">
        <f t="shared" si="8"/>
        <v xml:space="preserve">                     </v>
      </c>
      <c r="AE33">
        <f>VLOOKUP(D33,Type!A$2:B$16,2,FALSE)</f>
        <v>14</v>
      </c>
      <c r="AF33" t="str">
        <f t="shared" si="9"/>
        <v xml:space="preserve">["TYPE"] = 14; </v>
      </c>
      <c r="AG33" t="str">
        <f t="shared" si="10"/>
        <v xml:space="preserve">                      </v>
      </c>
      <c r="AH33" t="str">
        <f>IF(AND(D33="Class",NOT(ISBLANK(E33))),VLOOKUP(E33,Class!A$1:B$12,2,FALSE),"")</f>
        <v/>
      </c>
      <c r="AI33" t="str">
        <f>IF(AND(D33="Vocation",NOT(ISBLANK(E33))),VLOOKUP(E33,Vocation!A$1:B$8,2,FALSE),"")</f>
        <v/>
      </c>
      <c r="AJ33" t="str">
        <f>IF(AND(D33="Race",NOT(ISBLANK(E33))),VLOOKUP(E33,Race!A$1:B$9,2),"")</f>
        <v/>
      </c>
      <c r="AK33" t="str">
        <f t="shared" si="11"/>
        <v xml:space="preserve">  0</v>
      </c>
      <c r="AL33" t="str">
        <f t="shared" si="12"/>
        <v xml:space="preserve">["SUBTYPE"] =   0; </v>
      </c>
      <c r="AM33" t="str">
        <f>IF(NOT(ISBLANK(G33)),VLOOKUP(G33,Type!D$2:E$6,2,FALSE),"")</f>
        <v/>
      </c>
      <c r="AN33" t="str">
        <f t="shared" si="13"/>
        <v xml:space="preserve">            </v>
      </c>
      <c r="AO33" t="str">
        <f t="shared" si="14"/>
        <v>0</v>
      </c>
      <c r="AP33" t="str">
        <f t="shared" si="15"/>
        <v xml:space="preserve">["VXP"] = 0; </v>
      </c>
      <c r="AQ33" t="str">
        <f t="shared" si="16"/>
        <v>0</v>
      </c>
      <c r="AR33" t="str">
        <f t="shared" si="17"/>
        <v xml:space="preserve">["LP"] =  0; </v>
      </c>
      <c r="AS33" t="str">
        <f t="shared" si="18"/>
        <v>0</v>
      </c>
      <c r="AT33" t="str">
        <f t="shared" si="19"/>
        <v xml:space="preserve">["REP"] =   0; </v>
      </c>
      <c r="AU33">
        <f>IF(NOT(ISBLANK(N33)),VLOOKUP(N33,Faction!A$2:B$77,2,FALSE),1)</f>
        <v>1</v>
      </c>
      <c r="AV33" t="str">
        <f t="shared" si="20"/>
        <v xml:space="preserve">["FACTION"] =  1; </v>
      </c>
      <c r="AW33" t="str">
        <f t="shared" si="21"/>
        <v xml:space="preserve">["TIER"] = 0; </v>
      </c>
      <c r="AX33" t="str">
        <f t="shared" si="22"/>
        <v xml:space="preserve">                     </v>
      </c>
      <c r="AY33" t="str">
        <f t="shared" si="23"/>
        <v/>
      </c>
      <c r="AZ33" t="str">
        <f t="shared" si="24"/>
        <v xml:space="preserve">["NAME"] = { ["EN"] = "Epic - The Black Book of Mordor"; }; </v>
      </c>
      <c r="BA33" t="str">
        <f t="shared" si="25"/>
        <v/>
      </c>
      <c r="BB33" t="str">
        <f t="shared" si="26"/>
        <v/>
      </c>
      <c r="BC33" t="str">
        <f t="shared" si="27"/>
        <v/>
      </c>
      <c r="BD33" t="str">
        <f t="shared" si="28"/>
        <v/>
      </c>
      <c r="BE33" t="str">
        <f t="shared" si="29"/>
        <v/>
      </c>
      <c r="BF33" t="str">
        <f t="shared" si="30"/>
        <v>};</v>
      </c>
    </row>
    <row r="34" spans="1:58" x14ac:dyDescent="0.25">
      <c r="A34">
        <v>1879354067</v>
      </c>
      <c r="B34">
        <v>18</v>
      </c>
      <c r="C34" t="s">
        <v>1135</v>
      </c>
      <c r="D34" t="s">
        <v>26</v>
      </c>
      <c r="L34">
        <v>5</v>
      </c>
      <c r="O34" t="s">
        <v>2184</v>
      </c>
      <c r="P34" t="s">
        <v>2183</v>
      </c>
      <c r="Q34">
        <v>0</v>
      </c>
      <c r="R34">
        <v>105</v>
      </c>
      <c r="V34" t="str">
        <f t="shared" si="0"/>
        <v xml:space="preserve"> [33] = {["ID"] = 1879354067; }; -- The Black Book of Mordor - Where the Shadows Lie</v>
      </c>
      <c r="W34" s="1" t="str">
        <f t="shared" si="1"/>
        <v xml:space="preserve"> [33] = {["ID"] = 1879354067; ["SAVE_INDEX"] = 18; ["TYPE"] =  6;                       ["SUBTYPE"] =   0;             ["VXP"] = 0; ["LP"] =  5; ["REP"] =   0; ["FACTION"] =  1; ["TIER"] = 0; ["MIN_LVL"] = "105"; ["NAME"] = { ["EN"] = "The Black Book of Mordor - Where the Shadows Lie"; }; ["LORE"] = { ["EN"] = "Unravel the story of 'The Black Book of Mordor - Where the Shadows Lie'."; }; ["SUMMARY"] = { ["EN"] = "Complete Where the Shadows Lie, Chapter 1-Chapter 13"; }; };</v>
      </c>
      <c r="X34">
        <f t="shared" si="2"/>
        <v>33</v>
      </c>
      <c r="Y34" t="str">
        <f t="shared" si="3"/>
        <v xml:space="preserve"> [33] = {</v>
      </c>
      <c r="Z34" t="str">
        <f t="shared" si="4"/>
        <v xml:space="preserve">["ID"] = 1879354067; </v>
      </c>
      <c r="AA34" t="str">
        <f t="shared" si="5"/>
        <v xml:space="preserve">["ID"] = 1879354067; </v>
      </c>
      <c r="AB34" t="str">
        <f t="shared" si="6"/>
        <v/>
      </c>
      <c r="AC34" t="str">
        <f t="shared" si="7"/>
        <v/>
      </c>
      <c r="AD34" s="1" t="str">
        <f t="shared" si="8"/>
        <v xml:space="preserve">["SAVE_INDEX"] = 18; </v>
      </c>
      <c r="AE34">
        <f>VLOOKUP(D34,Type!A$2:B$16,2,FALSE)</f>
        <v>6</v>
      </c>
      <c r="AF34" t="str">
        <f t="shared" si="9"/>
        <v xml:space="preserve">["TYPE"] =  6; </v>
      </c>
      <c r="AG34" t="str">
        <f t="shared" si="10"/>
        <v xml:space="preserve">                      </v>
      </c>
      <c r="AH34" t="str">
        <f>IF(AND(D34="Class",NOT(ISBLANK(E34))),VLOOKUP(E34,Class!A$1:B$12,2,FALSE),"")</f>
        <v/>
      </c>
      <c r="AI34" t="str">
        <f>IF(AND(D34="Vocation",NOT(ISBLANK(E34))),VLOOKUP(E34,Vocation!A$1:B$8,2,FALSE),"")</f>
        <v/>
      </c>
      <c r="AJ34" t="str">
        <f>IF(AND(D34="Race",NOT(ISBLANK(E34))),VLOOKUP(E34,Race!A$1:B$9,2),"")</f>
        <v/>
      </c>
      <c r="AK34" t="str">
        <f t="shared" si="11"/>
        <v xml:space="preserve">  0</v>
      </c>
      <c r="AL34" t="str">
        <f t="shared" si="12"/>
        <v xml:space="preserve">["SUBTYPE"] =   0; </v>
      </c>
      <c r="AM34" t="str">
        <f>IF(NOT(ISBLANK(G34)),VLOOKUP(G34,Type!D$2:E$6,2,FALSE),"")</f>
        <v/>
      </c>
      <c r="AN34" t="str">
        <f t="shared" si="13"/>
        <v xml:space="preserve">            </v>
      </c>
      <c r="AO34" t="str">
        <f t="shared" si="14"/>
        <v>0</v>
      </c>
      <c r="AP34" t="str">
        <f t="shared" si="15"/>
        <v xml:space="preserve">["VXP"] = 0; </v>
      </c>
      <c r="AQ34" t="str">
        <f t="shared" si="16"/>
        <v>5</v>
      </c>
      <c r="AR34" t="str">
        <f t="shared" si="17"/>
        <v xml:space="preserve">["LP"] =  5; </v>
      </c>
      <c r="AS34" t="str">
        <f t="shared" si="18"/>
        <v>0</v>
      </c>
      <c r="AT34" t="str">
        <f t="shared" si="19"/>
        <v xml:space="preserve">["REP"] =   0; </v>
      </c>
      <c r="AU34">
        <f>IF(NOT(ISBLANK(N34)),VLOOKUP(N34,Faction!A$2:B$77,2,FALSE),1)</f>
        <v>1</v>
      </c>
      <c r="AV34" t="str">
        <f t="shared" si="20"/>
        <v xml:space="preserve">["FACTION"] =  1; </v>
      </c>
      <c r="AW34" t="str">
        <f t="shared" si="21"/>
        <v xml:space="preserve">["TIER"] = 0; </v>
      </c>
      <c r="AX34" t="str">
        <f t="shared" si="22"/>
        <v xml:space="preserve">["MIN_LVL"] = "105"; </v>
      </c>
      <c r="AY34" t="str">
        <f t="shared" si="23"/>
        <v/>
      </c>
      <c r="AZ34" t="str">
        <f t="shared" si="24"/>
        <v xml:space="preserve">["NAME"] = { ["EN"] = "The Black Book of Mordor - Where the Shadows Lie"; }; </v>
      </c>
      <c r="BA34" t="str">
        <f t="shared" si="25"/>
        <v xml:space="preserve">["LORE"] = { ["EN"] = "Unravel the story of 'The Black Book of Mordor - Where the Shadows Lie'."; }; </v>
      </c>
      <c r="BB34" t="str">
        <f t="shared" si="26"/>
        <v xml:space="preserve">["SUMMARY"] = { ["EN"] = "Complete Where the Shadows Lie, Chapter 1-Chapter 13"; }; </v>
      </c>
      <c r="BC34" t="str">
        <f t="shared" si="27"/>
        <v/>
      </c>
      <c r="BD34" t="str">
        <f t="shared" si="28"/>
        <v/>
      </c>
      <c r="BE34" t="str">
        <f t="shared" si="29"/>
        <v/>
      </c>
      <c r="BF34" t="str">
        <f t="shared" si="30"/>
        <v>};</v>
      </c>
    </row>
    <row r="35" spans="1:58" x14ac:dyDescent="0.25">
      <c r="C35" s="2" t="s">
        <v>1175</v>
      </c>
      <c r="D35" s="2" t="s">
        <v>812</v>
      </c>
      <c r="T35">
        <v>168</v>
      </c>
      <c r="V35" t="str">
        <f t="shared" si="0"/>
        <v xml:space="preserve"> [34] = {["CAT_ID"] = 168; }; -- After the War</v>
      </c>
      <c r="W35" s="1" t="str">
        <f t="shared" si="1"/>
        <v xml:space="preserve"> [34] = {                                          ["TYPE"] = 14;                       ["SUBTYPE"] =   0;             ["VXP"] = 0; ["LP"] =  0; ["REP"] =   0; ["FACTION"] =  1; ["TIER"] = 0;                      ["NAME"] = { ["EN"] = "After the War"; }; };</v>
      </c>
      <c r="X35">
        <f t="shared" si="2"/>
        <v>34</v>
      </c>
      <c r="Y35" t="str">
        <f t="shared" si="3"/>
        <v xml:space="preserve"> [34] = {</v>
      </c>
      <c r="Z35" t="str">
        <f t="shared" si="4"/>
        <v xml:space="preserve">                     </v>
      </c>
      <c r="AA35" t="str">
        <f t="shared" si="5"/>
        <v/>
      </c>
      <c r="AB35" t="str">
        <f t="shared" si="6"/>
        <v xml:space="preserve">["CAT_ID"] = 168; </v>
      </c>
      <c r="AC35" t="str">
        <f t="shared" si="7"/>
        <v/>
      </c>
      <c r="AD35" s="1" t="str">
        <f t="shared" si="8"/>
        <v xml:space="preserve">                     </v>
      </c>
      <c r="AE35">
        <f>VLOOKUP(D35,Type!A$2:B$16,2,FALSE)</f>
        <v>14</v>
      </c>
      <c r="AF35" t="str">
        <f t="shared" si="9"/>
        <v xml:space="preserve">["TYPE"] = 14; </v>
      </c>
      <c r="AG35" t="str">
        <f t="shared" si="10"/>
        <v xml:space="preserve">                      </v>
      </c>
      <c r="AH35" t="str">
        <f>IF(AND(D35="Class",NOT(ISBLANK(E35))),VLOOKUP(E35,Class!A$1:B$12,2,FALSE),"")</f>
        <v/>
      </c>
      <c r="AI35" t="str">
        <f>IF(AND(D35="Vocation",NOT(ISBLANK(E35))),VLOOKUP(E35,Vocation!A$1:B$8,2,FALSE),"")</f>
        <v/>
      </c>
      <c r="AJ35" t="str">
        <f>IF(AND(D35="Race",NOT(ISBLANK(E35))),VLOOKUP(E35,Race!A$1:B$9,2),"")</f>
        <v/>
      </c>
      <c r="AK35" t="str">
        <f t="shared" si="11"/>
        <v xml:space="preserve">  0</v>
      </c>
      <c r="AL35" t="str">
        <f t="shared" si="12"/>
        <v xml:space="preserve">["SUBTYPE"] =   0; </v>
      </c>
      <c r="AM35" t="str">
        <f>IF(NOT(ISBLANK(G35)),VLOOKUP(G35,Type!D$2:E$6,2,FALSE),"")</f>
        <v/>
      </c>
      <c r="AN35" t="str">
        <f t="shared" si="13"/>
        <v xml:space="preserve">            </v>
      </c>
      <c r="AO35" t="str">
        <f t="shared" si="14"/>
        <v>0</v>
      </c>
      <c r="AP35" t="str">
        <f t="shared" si="15"/>
        <v xml:space="preserve">["VXP"] = 0; </v>
      </c>
      <c r="AQ35" t="str">
        <f t="shared" si="16"/>
        <v>0</v>
      </c>
      <c r="AR35" t="str">
        <f t="shared" si="17"/>
        <v xml:space="preserve">["LP"] =  0; </v>
      </c>
      <c r="AS35" t="str">
        <f t="shared" si="18"/>
        <v>0</v>
      </c>
      <c r="AT35" t="str">
        <f t="shared" si="19"/>
        <v xml:space="preserve">["REP"] =   0; </v>
      </c>
      <c r="AU35">
        <f>IF(NOT(ISBLANK(N35)),VLOOKUP(N35,Faction!A$2:B$77,2,FALSE),1)</f>
        <v>1</v>
      </c>
      <c r="AV35" t="str">
        <f t="shared" si="20"/>
        <v xml:space="preserve">["FACTION"] =  1; </v>
      </c>
      <c r="AW35" t="str">
        <f t="shared" si="21"/>
        <v xml:space="preserve">["TIER"] = 0; </v>
      </c>
      <c r="AX35" t="str">
        <f t="shared" si="22"/>
        <v xml:space="preserve">                     </v>
      </c>
      <c r="AY35" t="str">
        <f t="shared" si="23"/>
        <v/>
      </c>
      <c r="AZ35" t="str">
        <f t="shared" si="24"/>
        <v xml:space="preserve">["NAME"] = { ["EN"] = "After the War"; }; </v>
      </c>
      <c r="BA35" t="str">
        <f t="shared" si="25"/>
        <v/>
      </c>
      <c r="BB35" t="str">
        <f t="shared" si="26"/>
        <v/>
      </c>
      <c r="BC35" t="str">
        <f t="shared" si="27"/>
        <v/>
      </c>
      <c r="BD35" t="str">
        <f t="shared" si="28"/>
        <v/>
      </c>
      <c r="BE35" t="str">
        <f t="shared" si="29"/>
        <v/>
      </c>
      <c r="BF35" t="str">
        <f t="shared" si="30"/>
        <v>};</v>
      </c>
    </row>
    <row r="36" spans="1:58" x14ac:dyDescent="0.25">
      <c r="A36">
        <v>1879365416</v>
      </c>
      <c r="B36">
        <v>20</v>
      </c>
      <c r="C36" t="s">
        <v>1176</v>
      </c>
      <c r="D36" t="s">
        <v>26</v>
      </c>
      <c r="K36" t="s">
        <v>2900</v>
      </c>
      <c r="O36" t="s">
        <v>1178</v>
      </c>
      <c r="P36" t="s">
        <v>1177</v>
      </c>
      <c r="R36">
        <v>115</v>
      </c>
      <c r="V36" t="str">
        <f t="shared" si="0"/>
        <v xml:space="preserve"> [35] = {["ID"] = 1879365416; }; -- The Lay of Rust and Rime</v>
      </c>
      <c r="W36" s="1" t="str">
        <f t="shared" si="1"/>
        <v xml:space="preserve"> [35] = {["ID"] = 1879365416; ["SAVE_INDEX"] = 20; ["TYPE"] =  6;                       ["SUBTYPE"] =   0;             ["VXP"] = 0; ["LP"] =  0; ["REP"] =   0; ["FACTION"] =  1; ["TIER"] = 0; ["MIN_LVL"] = "115"; ["NAME"] = { ["EN"] = "The Lay of Rust and Rime"; }; ["LORE"] = { ["EN"] = "Late in the Third Age, an old conflict stirred between the Weeping Warrior and the Herald of Winter."; }; ["SUMMARY"] = { ["EN"] = "Complete 16 quests."; }; ["TITLE"] = { ["EN"] = "the Herald"; }; };</v>
      </c>
      <c r="X36">
        <f t="shared" si="2"/>
        <v>35</v>
      </c>
      <c r="Y36" t="str">
        <f t="shared" si="3"/>
        <v xml:space="preserve"> [35] = {</v>
      </c>
      <c r="Z36" t="str">
        <f t="shared" si="4"/>
        <v xml:space="preserve">["ID"] = 1879365416; </v>
      </c>
      <c r="AA36" t="str">
        <f t="shared" si="5"/>
        <v xml:space="preserve">["ID"] = 1879365416; </v>
      </c>
      <c r="AB36" t="str">
        <f t="shared" si="6"/>
        <v/>
      </c>
      <c r="AC36" t="str">
        <f t="shared" si="7"/>
        <v/>
      </c>
      <c r="AD36" s="1" t="str">
        <f t="shared" si="8"/>
        <v xml:space="preserve">["SAVE_INDEX"] = 20; </v>
      </c>
      <c r="AE36">
        <f>VLOOKUP(D36,Type!A$2:B$16,2,FALSE)</f>
        <v>6</v>
      </c>
      <c r="AF36" t="str">
        <f t="shared" si="9"/>
        <v xml:space="preserve">["TYPE"] =  6; </v>
      </c>
      <c r="AG36" t="str">
        <f t="shared" si="10"/>
        <v xml:space="preserve">                      </v>
      </c>
      <c r="AH36" t="str">
        <f>IF(AND(D36="Class",NOT(ISBLANK(E36))),VLOOKUP(E36,Class!A$1:B$12,2,FALSE),"")</f>
        <v/>
      </c>
      <c r="AI36" t="str">
        <f>IF(AND(D36="Vocation",NOT(ISBLANK(E36))),VLOOKUP(E36,Vocation!A$1:B$8,2,FALSE),"")</f>
        <v/>
      </c>
      <c r="AJ36" t="str">
        <f>IF(AND(D36="Race",NOT(ISBLANK(E36))),VLOOKUP(E36,Race!A$1:B$9,2),"")</f>
        <v/>
      </c>
      <c r="AK36" t="str">
        <f t="shared" si="11"/>
        <v xml:space="preserve">  0</v>
      </c>
      <c r="AL36" t="str">
        <f t="shared" si="12"/>
        <v xml:space="preserve">["SUBTYPE"] =   0; </v>
      </c>
      <c r="AM36" t="str">
        <f>IF(NOT(ISBLANK(G36)),VLOOKUP(G36,Type!D$2:E$6,2,FALSE),"")</f>
        <v/>
      </c>
      <c r="AN36" t="str">
        <f t="shared" si="13"/>
        <v xml:space="preserve">            </v>
      </c>
      <c r="AO36" t="str">
        <f t="shared" si="14"/>
        <v>0</v>
      </c>
      <c r="AP36" t="str">
        <f t="shared" si="15"/>
        <v xml:space="preserve">["VXP"] = 0; </v>
      </c>
      <c r="AQ36" t="str">
        <f t="shared" si="16"/>
        <v>0</v>
      </c>
      <c r="AR36" t="str">
        <f t="shared" si="17"/>
        <v xml:space="preserve">["LP"] =  0; </v>
      </c>
      <c r="AS36" t="str">
        <f t="shared" si="18"/>
        <v>0</v>
      </c>
      <c r="AT36" t="str">
        <f t="shared" si="19"/>
        <v xml:space="preserve">["REP"] =   0; </v>
      </c>
      <c r="AU36">
        <f>IF(NOT(ISBLANK(N36)),VLOOKUP(N36,Faction!A$2:B$77,2,FALSE),1)</f>
        <v>1</v>
      </c>
      <c r="AV36" t="str">
        <f t="shared" si="20"/>
        <v xml:space="preserve">["FACTION"] =  1; </v>
      </c>
      <c r="AW36" t="str">
        <f t="shared" si="21"/>
        <v xml:space="preserve">["TIER"] = 0; </v>
      </c>
      <c r="AX36" t="str">
        <f t="shared" si="22"/>
        <v xml:space="preserve">["MIN_LVL"] = "115"; </v>
      </c>
      <c r="AY36" t="str">
        <f t="shared" si="23"/>
        <v/>
      </c>
      <c r="AZ36" t="str">
        <f t="shared" si="24"/>
        <v xml:space="preserve">["NAME"] = { ["EN"] = "The Lay of Rust and Rime"; }; </v>
      </c>
      <c r="BA36" t="str">
        <f t="shared" si="25"/>
        <v xml:space="preserve">["LORE"] = { ["EN"] = "Late in the Third Age, an old conflict stirred between the Weeping Warrior and the Herald of Winter."; }; </v>
      </c>
      <c r="BB36" t="str">
        <f t="shared" si="26"/>
        <v xml:space="preserve">["SUMMARY"] = { ["EN"] = "Complete 16 quests."; }; </v>
      </c>
      <c r="BC36" t="str">
        <f t="shared" si="27"/>
        <v xml:space="preserve">["TITLE"] = { ["EN"] = "the Herald"; }; </v>
      </c>
      <c r="BD36" t="str">
        <f t="shared" si="28"/>
        <v/>
      </c>
      <c r="BE36" t="str">
        <f t="shared" si="29"/>
        <v/>
      </c>
      <c r="BF36" t="str">
        <f t="shared" si="30"/>
        <v>};</v>
      </c>
    </row>
    <row r="37" spans="1:58" x14ac:dyDescent="0.25">
      <c r="A37">
        <v>1879442250</v>
      </c>
      <c r="B37">
        <v>38</v>
      </c>
      <c r="C37" t="s">
        <v>3371</v>
      </c>
      <c r="D37" t="s">
        <v>26</v>
      </c>
      <c r="O37" t="s">
        <v>3373</v>
      </c>
      <c r="P37" t="s">
        <v>3372</v>
      </c>
      <c r="Q37">
        <v>0</v>
      </c>
      <c r="R37">
        <v>1</v>
      </c>
      <c r="V37" t="str">
        <f t="shared" si="0"/>
        <v xml:space="preserve"> [36] = {["ID"] = 1879442250; }; -- Musings and Thanks</v>
      </c>
      <c r="W37" s="1" t="str">
        <f t="shared" si="1"/>
        <v xml:space="preserve"> [36] = {["ID"] = 1879442250; ["SAVE_INDEX"] = 38; ["TYPE"] =  6;                       ["SUBTYPE"] =   0;             ["VXP"] = 0; ["LP"] =  0; ["REP"] =   0; ["FACTION"] =  1; ["TIER"] = 0; ["MIN_LVL"] =   "1"; ["NAME"] = { ["EN"] = "Musings and Thanks"; }; ["LORE"] = { ["EN"] = "Durin has written you a message of thanks."; }; ["SUMMARY"] = { ["EN"] = "Complete The Legacy of Durin and the Trials of the Dwarves"; }; };</v>
      </c>
      <c r="X37">
        <f t="shared" si="2"/>
        <v>36</v>
      </c>
      <c r="Y37" t="str">
        <f t="shared" si="3"/>
        <v xml:space="preserve"> [36] = {</v>
      </c>
      <c r="Z37" t="str">
        <f t="shared" si="4"/>
        <v xml:space="preserve">["ID"] = 1879442250; </v>
      </c>
      <c r="AA37" t="str">
        <f t="shared" si="5"/>
        <v xml:space="preserve">["ID"] = 1879442250; </v>
      </c>
      <c r="AB37" t="str">
        <f t="shared" si="6"/>
        <v/>
      </c>
      <c r="AC37" t="str">
        <f t="shared" si="7"/>
        <v/>
      </c>
      <c r="AD37" s="1" t="str">
        <f t="shared" si="8"/>
        <v xml:space="preserve">["SAVE_INDEX"] = 38; </v>
      </c>
      <c r="AE37">
        <f>VLOOKUP(D37,Type!A$2:B$16,2,FALSE)</f>
        <v>6</v>
      </c>
      <c r="AF37" t="str">
        <f t="shared" si="9"/>
        <v xml:space="preserve">["TYPE"] =  6; </v>
      </c>
      <c r="AG37" t="str">
        <f t="shared" si="10"/>
        <v xml:space="preserve">                      </v>
      </c>
      <c r="AH37" t="str">
        <f>IF(AND(D37="Class",NOT(ISBLANK(E37))),VLOOKUP(E37,Class!A$1:B$12,2,FALSE),"")</f>
        <v/>
      </c>
      <c r="AI37" t="str">
        <f>IF(AND(D37="Vocation",NOT(ISBLANK(E37))),VLOOKUP(E37,Vocation!A$1:B$8,2,FALSE),"")</f>
        <v/>
      </c>
      <c r="AJ37" t="str">
        <f>IF(AND(D37="Race",NOT(ISBLANK(E37))),VLOOKUP(E37,Race!A$1:B$9,2),"")</f>
        <v/>
      </c>
      <c r="AK37" t="str">
        <f t="shared" si="11"/>
        <v xml:space="preserve">  0</v>
      </c>
      <c r="AL37" t="str">
        <f t="shared" si="12"/>
        <v xml:space="preserve">["SUBTYPE"] =   0; </v>
      </c>
      <c r="AM37" t="str">
        <f>IF(NOT(ISBLANK(G37)),VLOOKUP(G37,Type!D$2:E$6,2,FALSE),"")</f>
        <v/>
      </c>
      <c r="AN37" t="str">
        <f t="shared" si="13"/>
        <v xml:space="preserve">            </v>
      </c>
      <c r="AO37" t="str">
        <f t="shared" si="14"/>
        <v>0</v>
      </c>
      <c r="AP37" t="str">
        <f t="shared" si="15"/>
        <v xml:space="preserve">["VXP"] = 0; </v>
      </c>
      <c r="AQ37" t="str">
        <f t="shared" si="16"/>
        <v>0</v>
      </c>
      <c r="AR37" t="str">
        <f t="shared" si="17"/>
        <v xml:space="preserve">["LP"] =  0; </v>
      </c>
      <c r="AS37" t="str">
        <f t="shared" si="18"/>
        <v>0</v>
      </c>
      <c r="AT37" t="str">
        <f t="shared" si="19"/>
        <v xml:space="preserve">["REP"] =   0; </v>
      </c>
      <c r="AU37">
        <f>IF(NOT(ISBLANK(N37)),VLOOKUP(N37,Faction!A$2:B$77,2,FALSE),1)</f>
        <v>1</v>
      </c>
      <c r="AV37" t="str">
        <f t="shared" si="20"/>
        <v xml:space="preserve">["FACTION"] =  1; </v>
      </c>
      <c r="AW37" t="str">
        <f t="shared" si="21"/>
        <v xml:space="preserve">["TIER"] = 0; </v>
      </c>
      <c r="AX37" t="str">
        <f t="shared" si="22"/>
        <v xml:space="preserve">["MIN_LVL"] =   "1"; </v>
      </c>
      <c r="AY37" t="str">
        <f t="shared" si="23"/>
        <v/>
      </c>
      <c r="AZ37" t="str">
        <f t="shared" si="24"/>
        <v xml:space="preserve">["NAME"] = { ["EN"] = "Musings and Thanks"; }; </v>
      </c>
      <c r="BA37" t="str">
        <f t="shared" si="25"/>
        <v xml:space="preserve">["LORE"] = { ["EN"] = "Durin has written you a message of thanks."; }; </v>
      </c>
      <c r="BB37" t="str">
        <f t="shared" si="26"/>
        <v xml:space="preserve">["SUMMARY"] = { ["EN"] = "Complete The Legacy of Durin and the Trials of the Dwarves"; }; </v>
      </c>
      <c r="BC37" t="str">
        <f t="shared" si="27"/>
        <v/>
      </c>
      <c r="BD37" t="str">
        <f t="shared" si="28"/>
        <v/>
      </c>
      <c r="BE37" t="str">
        <f t="shared" si="29"/>
        <v/>
      </c>
      <c r="BF37" t="str">
        <f t="shared" si="30"/>
        <v>};</v>
      </c>
    </row>
    <row r="38" spans="1:58" x14ac:dyDescent="0.25">
      <c r="A38">
        <v>1879405718</v>
      </c>
      <c r="B38">
        <v>21</v>
      </c>
      <c r="C38" t="s">
        <v>1179</v>
      </c>
      <c r="D38" t="s">
        <v>26</v>
      </c>
      <c r="L38">
        <v>5</v>
      </c>
      <c r="O38" t="s">
        <v>3314</v>
      </c>
      <c r="P38" t="s">
        <v>1180</v>
      </c>
      <c r="Q38">
        <v>1</v>
      </c>
      <c r="R38">
        <v>120</v>
      </c>
      <c r="V38" t="str">
        <f t="shared" si="0"/>
        <v xml:space="preserve"> [37] = {["ID"] = 1879405718; }; -- The Legacy of Durin and the Trials of the Dwarves</v>
      </c>
      <c r="W38" s="1" t="str">
        <f t="shared" si="1"/>
        <v xml:space="preserve"> [37] = {["ID"] = 1879405718; ["SAVE_INDEX"] = 21; ["TYPE"] =  6;                       ["SUBTYPE"] =   0;             ["VXP"] = 0; ["LP"] =  5; ["REP"] =   0; ["FACTION"] =  1; ["TIER"] = 1; ["MIN_LVL"] = "120"; ["NAME"] = { ["EN"] = "The Legacy of Durin and the Trials of the Dwarves"; }; ["LORE"] = { ["EN"] = "Experience the story of 'The Legacy of Durin and the Trials of the Dwarves.'"; }; ["SUMMARY"] = { ["EN"] = "Complete The Legacy of Durin, Chapters 1 through 11 and the Epilogue"; }; };</v>
      </c>
      <c r="X38">
        <f t="shared" si="2"/>
        <v>37</v>
      </c>
      <c r="Y38" t="str">
        <f t="shared" si="3"/>
        <v xml:space="preserve"> [37] = {</v>
      </c>
      <c r="Z38" t="str">
        <f t="shared" si="4"/>
        <v xml:space="preserve">["ID"] = 1879405718; </v>
      </c>
      <c r="AA38" t="str">
        <f t="shared" si="5"/>
        <v xml:space="preserve">["ID"] = 1879405718; </v>
      </c>
      <c r="AB38" t="str">
        <f t="shared" si="6"/>
        <v/>
      </c>
      <c r="AC38" t="str">
        <f t="shared" si="7"/>
        <v/>
      </c>
      <c r="AD38" s="1" t="str">
        <f t="shared" si="8"/>
        <v xml:space="preserve">["SAVE_INDEX"] = 21; </v>
      </c>
      <c r="AE38">
        <f>VLOOKUP(D38,Type!A$2:B$16,2,FALSE)</f>
        <v>6</v>
      </c>
      <c r="AF38" t="str">
        <f t="shared" si="9"/>
        <v xml:space="preserve">["TYPE"] =  6; </v>
      </c>
      <c r="AG38" t="str">
        <f t="shared" si="10"/>
        <v xml:space="preserve">                      </v>
      </c>
      <c r="AH38" t="str">
        <f>IF(AND(D38="Class",NOT(ISBLANK(E38))),VLOOKUP(E38,Class!A$1:B$12,2,FALSE),"")</f>
        <v/>
      </c>
      <c r="AI38" t="str">
        <f>IF(AND(D38="Vocation",NOT(ISBLANK(E38))),VLOOKUP(E38,Vocation!A$1:B$8,2,FALSE),"")</f>
        <v/>
      </c>
      <c r="AJ38" t="str">
        <f>IF(AND(D38="Race",NOT(ISBLANK(E38))),VLOOKUP(E38,Race!A$1:B$9,2),"")</f>
        <v/>
      </c>
      <c r="AK38" t="str">
        <f t="shared" si="11"/>
        <v xml:space="preserve">  0</v>
      </c>
      <c r="AL38" t="str">
        <f t="shared" si="12"/>
        <v xml:space="preserve">["SUBTYPE"] =   0; </v>
      </c>
      <c r="AM38" t="str">
        <f>IF(NOT(ISBLANK(G38)),VLOOKUP(G38,Type!D$2:E$6,2,FALSE),"")</f>
        <v/>
      </c>
      <c r="AN38" t="str">
        <f t="shared" si="13"/>
        <v xml:space="preserve">            </v>
      </c>
      <c r="AO38" t="str">
        <f t="shared" si="14"/>
        <v>0</v>
      </c>
      <c r="AP38" t="str">
        <f t="shared" si="15"/>
        <v xml:space="preserve">["VXP"] = 0; </v>
      </c>
      <c r="AQ38" t="str">
        <f t="shared" si="16"/>
        <v>5</v>
      </c>
      <c r="AR38" t="str">
        <f t="shared" si="17"/>
        <v xml:space="preserve">["LP"] =  5; </v>
      </c>
      <c r="AS38" t="str">
        <f t="shared" si="18"/>
        <v>0</v>
      </c>
      <c r="AT38" t="str">
        <f t="shared" si="19"/>
        <v xml:space="preserve">["REP"] =   0; </v>
      </c>
      <c r="AU38">
        <f>IF(NOT(ISBLANK(N38)),VLOOKUP(N38,Faction!A$2:B$77,2,FALSE),1)</f>
        <v>1</v>
      </c>
      <c r="AV38" t="str">
        <f t="shared" si="20"/>
        <v xml:space="preserve">["FACTION"] =  1; </v>
      </c>
      <c r="AW38" t="str">
        <f t="shared" si="21"/>
        <v xml:space="preserve">["TIER"] = 1; </v>
      </c>
      <c r="AX38" t="str">
        <f t="shared" si="22"/>
        <v xml:space="preserve">["MIN_LVL"] = "120"; </v>
      </c>
      <c r="AY38" t="str">
        <f t="shared" si="23"/>
        <v/>
      </c>
      <c r="AZ38" t="str">
        <f t="shared" si="24"/>
        <v xml:space="preserve">["NAME"] = { ["EN"] = "The Legacy of Durin and the Trials of the Dwarves"; }; </v>
      </c>
      <c r="BA38" t="str">
        <f t="shared" si="25"/>
        <v xml:space="preserve">["LORE"] = { ["EN"] = "Experience the story of 'The Legacy of Durin and the Trials of the Dwarves.'"; }; </v>
      </c>
      <c r="BB38" t="str">
        <f t="shared" si="26"/>
        <v xml:space="preserve">["SUMMARY"] = { ["EN"] = "Complete The Legacy of Durin, Chapters 1 through 11 and the Epilogue"; }; </v>
      </c>
      <c r="BC38" t="str">
        <f t="shared" si="27"/>
        <v/>
      </c>
      <c r="BD38" t="str">
        <f t="shared" si="28"/>
        <v/>
      </c>
      <c r="BE38" t="str">
        <f t="shared" si="29"/>
        <v/>
      </c>
      <c r="BF38" t="str">
        <f t="shared" si="30"/>
        <v>};</v>
      </c>
    </row>
    <row r="39" spans="1:58" x14ac:dyDescent="0.25">
      <c r="A39">
        <v>1879366393</v>
      </c>
      <c r="B39">
        <v>22</v>
      </c>
      <c r="C39" t="s">
        <v>1181</v>
      </c>
      <c r="D39" t="s">
        <v>26</v>
      </c>
      <c r="O39" t="s">
        <v>1183</v>
      </c>
      <c r="P39" t="s">
        <v>1182</v>
      </c>
      <c r="R39">
        <v>115</v>
      </c>
      <c r="V39" t="str">
        <f t="shared" si="0"/>
        <v xml:space="preserve"> [38] = {["ID"] = 1879366393; }; -- The Queen Regent's Edict</v>
      </c>
      <c r="W39" s="1" t="str">
        <f t="shared" si="1"/>
        <v xml:space="preserve"> [38] = {["ID"] = 1879366393; ["SAVE_INDEX"] = 22; ["TYPE"] =  6;                       ["SUBTYPE"] =   0;             ["VXP"] = 0; ["LP"] =  0; ["REP"] =   0; ["FACTION"] =  1; ["TIER"] = 0; ["MIN_LVL"] = "115"; ["NAME"] = { ["EN"] = "The Queen Regent's Edict"; }; ["LORE"] = { ["EN"] = "Erna, Queen Regent of Dale, has grown concerned by the continued tensions in the North."; }; ["SUMMARY"] = { ["EN"] = "Complete 8 quests (completed on completing the main story arcs of Eryn Lasgalen and the Dale-lands)."; }; };</v>
      </c>
      <c r="X39">
        <f t="shared" si="2"/>
        <v>38</v>
      </c>
      <c r="Y39" t="str">
        <f t="shared" si="3"/>
        <v xml:space="preserve"> [38] = {</v>
      </c>
      <c r="Z39" t="str">
        <f t="shared" si="4"/>
        <v xml:space="preserve">["ID"] = 1879366393; </v>
      </c>
      <c r="AA39" t="str">
        <f t="shared" si="5"/>
        <v xml:space="preserve">["ID"] = 1879366393; </v>
      </c>
      <c r="AB39" t="str">
        <f t="shared" si="6"/>
        <v/>
      </c>
      <c r="AC39" t="str">
        <f t="shared" si="7"/>
        <v/>
      </c>
      <c r="AD39" s="1" t="str">
        <f t="shared" si="8"/>
        <v xml:space="preserve">["SAVE_INDEX"] = 22; </v>
      </c>
      <c r="AE39">
        <f>VLOOKUP(D39,Type!A$2:B$16,2,FALSE)</f>
        <v>6</v>
      </c>
      <c r="AF39" t="str">
        <f t="shared" si="9"/>
        <v xml:space="preserve">["TYPE"] =  6; </v>
      </c>
      <c r="AG39" t="str">
        <f t="shared" si="10"/>
        <v xml:space="preserve">                      </v>
      </c>
      <c r="AH39" t="str">
        <f>IF(AND(D39="Class",NOT(ISBLANK(E39))),VLOOKUP(E39,Class!A$1:B$12,2,FALSE),"")</f>
        <v/>
      </c>
      <c r="AI39" t="str">
        <f>IF(AND(D39="Vocation",NOT(ISBLANK(E39))),VLOOKUP(E39,Vocation!A$1:B$8,2,FALSE),"")</f>
        <v/>
      </c>
      <c r="AJ39" t="str">
        <f>IF(AND(D39="Race",NOT(ISBLANK(E39))),VLOOKUP(E39,Race!A$1:B$9,2),"")</f>
        <v/>
      </c>
      <c r="AK39" t="str">
        <f t="shared" si="11"/>
        <v xml:space="preserve">  0</v>
      </c>
      <c r="AL39" t="str">
        <f t="shared" si="12"/>
        <v xml:space="preserve">["SUBTYPE"] =   0; </v>
      </c>
      <c r="AM39" t="str">
        <f>IF(NOT(ISBLANK(G39)),VLOOKUP(G39,Type!D$2:E$6,2,FALSE),"")</f>
        <v/>
      </c>
      <c r="AN39" t="str">
        <f t="shared" si="13"/>
        <v xml:space="preserve">            </v>
      </c>
      <c r="AO39" t="str">
        <f t="shared" si="14"/>
        <v>0</v>
      </c>
      <c r="AP39" t="str">
        <f t="shared" si="15"/>
        <v xml:space="preserve">["VXP"] = 0; </v>
      </c>
      <c r="AQ39" t="str">
        <f t="shared" si="16"/>
        <v>0</v>
      </c>
      <c r="AR39" t="str">
        <f t="shared" si="17"/>
        <v xml:space="preserve">["LP"] =  0; </v>
      </c>
      <c r="AS39" t="str">
        <f t="shared" si="18"/>
        <v>0</v>
      </c>
      <c r="AT39" t="str">
        <f t="shared" si="19"/>
        <v xml:space="preserve">["REP"] =   0; </v>
      </c>
      <c r="AU39">
        <f>IF(NOT(ISBLANK(N39)),VLOOKUP(N39,Faction!A$2:B$77,2,FALSE),1)</f>
        <v>1</v>
      </c>
      <c r="AV39" t="str">
        <f t="shared" si="20"/>
        <v xml:space="preserve">["FACTION"] =  1; </v>
      </c>
      <c r="AW39" t="str">
        <f t="shared" si="21"/>
        <v xml:space="preserve">["TIER"] = 0; </v>
      </c>
      <c r="AX39" t="str">
        <f t="shared" si="22"/>
        <v xml:space="preserve">["MIN_LVL"] = "115"; </v>
      </c>
      <c r="AY39" t="str">
        <f t="shared" si="23"/>
        <v/>
      </c>
      <c r="AZ39" t="str">
        <f t="shared" si="24"/>
        <v xml:space="preserve">["NAME"] = { ["EN"] = "The Queen Regent's Edict"; }; </v>
      </c>
      <c r="BA39" t="str">
        <f t="shared" si="25"/>
        <v xml:space="preserve">["LORE"] = { ["EN"] = "Erna, Queen Regent of Dale, has grown concerned by the continued tensions in the North."; }; </v>
      </c>
      <c r="BB39" t="str">
        <f t="shared" si="26"/>
        <v xml:space="preserve">["SUMMARY"] = { ["EN"] = "Complete 8 quests (completed on completing the main story arcs of Eryn Lasgalen and the Dale-lands)."; }; </v>
      </c>
      <c r="BC39" t="str">
        <f t="shared" si="27"/>
        <v/>
      </c>
      <c r="BD39" t="str">
        <f t="shared" si="28"/>
        <v/>
      </c>
      <c r="BE39" t="str">
        <f t="shared" si="29"/>
        <v/>
      </c>
      <c r="BF39" t="str">
        <f t="shared" si="30"/>
        <v>};</v>
      </c>
    </row>
    <row r="40" spans="1:58" x14ac:dyDescent="0.25">
      <c r="C40" s="2" t="s">
        <v>3552</v>
      </c>
      <c r="T40">
        <v>285</v>
      </c>
      <c r="V40" t="str">
        <f t="shared" si="0"/>
        <v xml:space="preserve"> [39] = {["CAT_ID"] = 285; }; -- Renewal of Gondor</v>
      </c>
      <c r="W40" s="1" t="e">
        <f t="shared" si="1"/>
        <v>#N/A</v>
      </c>
      <c r="X40">
        <f t="shared" si="2"/>
        <v>39</v>
      </c>
      <c r="Y40" t="str">
        <f t="shared" si="3"/>
        <v xml:space="preserve"> [39] = {</v>
      </c>
      <c r="Z40" t="str">
        <f t="shared" si="4"/>
        <v xml:space="preserve">                     </v>
      </c>
      <c r="AA40" t="str">
        <f t="shared" si="5"/>
        <v/>
      </c>
      <c r="AB40" t="str">
        <f t="shared" si="6"/>
        <v xml:space="preserve">["CAT_ID"] = 285; </v>
      </c>
      <c r="AC40" t="str">
        <f t="shared" si="7"/>
        <v/>
      </c>
      <c r="AD40" s="1" t="str">
        <f t="shared" si="8"/>
        <v xml:space="preserve">                     </v>
      </c>
      <c r="AE40" t="e">
        <f>VLOOKUP(D40,Type!A$2:B$16,2,FALSE)</f>
        <v>#N/A</v>
      </c>
      <c r="AF40" t="e">
        <f t="shared" si="9"/>
        <v>#N/A</v>
      </c>
      <c r="AG40" t="str">
        <f t="shared" si="10"/>
        <v xml:space="preserve">                      </v>
      </c>
      <c r="AH40" t="str">
        <f>IF(AND(D40="Class",NOT(ISBLANK(E40))),VLOOKUP(E40,Class!A$1:B$12,2,FALSE),"")</f>
        <v/>
      </c>
      <c r="AI40" t="str">
        <f>IF(AND(D40="Vocation",NOT(ISBLANK(E40))),VLOOKUP(E40,Vocation!A$1:B$8,2,FALSE),"")</f>
        <v/>
      </c>
      <c r="AJ40" t="str">
        <f>IF(AND(D40="Race",NOT(ISBLANK(E40))),VLOOKUP(E40,Race!A$1:B$9,2),"")</f>
        <v/>
      </c>
      <c r="AK40" t="str">
        <f t="shared" si="11"/>
        <v xml:space="preserve">  0</v>
      </c>
      <c r="AL40" t="str">
        <f t="shared" si="12"/>
        <v xml:space="preserve">["SUBTYPE"] =   0; </v>
      </c>
      <c r="AM40" t="str">
        <f>IF(NOT(ISBLANK(G40)),VLOOKUP(G40,Type!D$2:E$6,2,FALSE),"")</f>
        <v/>
      </c>
      <c r="AN40" t="str">
        <f t="shared" si="13"/>
        <v xml:space="preserve">            </v>
      </c>
      <c r="AO40" t="str">
        <f t="shared" si="14"/>
        <v>0</v>
      </c>
      <c r="AP40" t="str">
        <f t="shared" si="15"/>
        <v xml:space="preserve">["VXP"] = 0; </v>
      </c>
      <c r="AQ40" t="str">
        <f t="shared" si="16"/>
        <v>0</v>
      </c>
      <c r="AR40" t="str">
        <f t="shared" si="17"/>
        <v xml:space="preserve">["LP"] =  0; </v>
      </c>
      <c r="AS40" t="str">
        <f t="shared" si="18"/>
        <v>0</v>
      </c>
      <c r="AT40" t="str">
        <f t="shared" si="19"/>
        <v xml:space="preserve">["REP"] =   0; </v>
      </c>
      <c r="AU40">
        <f>IF(NOT(ISBLANK(N40)),VLOOKUP(N40,Faction!A$2:B$77,2,FALSE),1)</f>
        <v>1</v>
      </c>
      <c r="AV40" t="str">
        <f t="shared" si="20"/>
        <v xml:space="preserve">["FACTION"] =  1; </v>
      </c>
      <c r="AW40" t="str">
        <f t="shared" si="21"/>
        <v xml:space="preserve">["TIER"] = 0; </v>
      </c>
      <c r="AX40" t="str">
        <f t="shared" si="22"/>
        <v xml:space="preserve">                     </v>
      </c>
      <c r="AY40" t="str">
        <f t="shared" si="23"/>
        <v/>
      </c>
      <c r="AZ40" t="str">
        <f t="shared" si="24"/>
        <v xml:space="preserve">["NAME"] = { ["EN"] = "Renewal of Gondor"; }; </v>
      </c>
      <c r="BA40" t="str">
        <f t="shared" si="25"/>
        <v/>
      </c>
      <c r="BB40" t="str">
        <f t="shared" si="26"/>
        <v/>
      </c>
      <c r="BC40" t="str">
        <f t="shared" si="27"/>
        <v/>
      </c>
      <c r="BD40" t="str">
        <f t="shared" si="28"/>
        <v/>
      </c>
      <c r="BE40" t="str">
        <f t="shared" si="29"/>
        <v/>
      </c>
      <c r="BF40" t="str">
        <f t="shared" si="30"/>
        <v>};</v>
      </c>
    </row>
    <row r="41" spans="1:58" x14ac:dyDescent="0.25">
      <c r="A41">
        <v>1879464051</v>
      </c>
      <c r="C41" t="s">
        <v>3553</v>
      </c>
      <c r="V41" t="str">
        <f t="shared" si="0"/>
        <v xml:space="preserve"> [40] = {["ID"] = 1879464051; }; -- A Summons From King Elessar</v>
      </c>
      <c r="W41" s="1" t="e">
        <f t="shared" si="1"/>
        <v>#N/A</v>
      </c>
      <c r="X41">
        <f t="shared" si="2"/>
        <v>40</v>
      </c>
      <c r="Y41" t="str">
        <f t="shared" si="3"/>
        <v xml:space="preserve"> [40] = {</v>
      </c>
      <c r="Z41" t="str">
        <f t="shared" si="4"/>
        <v xml:space="preserve">["ID"] = 1879464051; </v>
      </c>
      <c r="AA41" t="str">
        <f t="shared" si="5"/>
        <v xml:space="preserve">["ID"] = 1879464051; </v>
      </c>
      <c r="AB41" t="str">
        <f t="shared" si="6"/>
        <v/>
      </c>
      <c r="AC41" t="str">
        <f t="shared" si="7"/>
        <v/>
      </c>
      <c r="AD41" s="1" t="str">
        <f t="shared" si="8"/>
        <v xml:space="preserve">                     </v>
      </c>
      <c r="AE41" t="e">
        <f>VLOOKUP(D41,Type!A$2:B$16,2,FALSE)</f>
        <v>#N/A</v>
      </c>
      <c r="AF41" t="e">
        <f t="shared" si="9"/>
        <v>#N/A</v>
      </c>
      <c r="AG41" t="str">
        <f t="shared" si="10"/>
        <v xml:space="preserve">                      </v>
      </c>
      <c r="AH41" t="str">
        <f>IF(AND(D41="Class",NOT(ISBLANK(E41))),VLOOKUP(E41,Class!A$1:B$12,2,FALSE),"")</f>
        <v/>
      </c>
      <c r="AI41" t="str">
        <f>IF(AND(D41="Vocation",NOT(ISBLANK(E41))),VLOOKUP(E41,Vocation!A$1:B$8,2,FALSE),"")</f>
        <v/>
      </c>
      <c r="AJ41" t="str">
        <f>IF(AND(D41="Race",NOT(ISBLANK(E41))),VLOOKUP(E41,Race!A$1:B$9,2),"")</f>
        <v/>
      </c>
      <c r="AK41" t="str">
        <f t="shared" si="11"/>
        <v xml:space="preserve">  0</v>
      </c>
      <c r="AL41" t="str">
        <f t="shared" si="12"/>
        <v xml:space="preserve">["SUBTYPE"] =   0; </v>
      </c>
      <c r="AM41" t="str">
        <f>IF(NOT(ISBLANK(G41)),VLOOKUP(G41,Type!D$2:E$6,2,FALSE),"")</f>
        <v/>
      </c>
      <c r="AN41" t="str">
        <f t="shared" si="13"/>
        <v xml:space="preserve">            </v>
      </c>
      <c r="AO41" t="str">
        <f t="shared" si="14"/>
        <v>0</v>
      </c>
      <c r="AP41" t="str">
        <f t="shared" si="15"/>
        <v xml:space="preserve">["VXP"] = 0; </v>
      </c>
      <c r="AQ41" t="str">
        <f t="shared" si="16"/>
        <v>0</v>
      </c>
      <c r="AR41" t="str">
        <f t="shared" si="17"/>
        <v xml:space="preserve">["LP"] =  0; </v>
      </c>
      <c r="AS41" t="str">
        <f t="shared" si="18"/>
        <v>0</v>
      </c>
      <c r="AT41" t="str">
        <f t="shared" si="19"/>
        <v xml:space="preserve">["REP"] =   0; </v>
      </c>
      <c r="AU41">
        <f>IF(NOT(ISBLANK(N41)),VLOOKUP(N41,Faction!A$2:B$77,2,FALSE),1)</f>
        <v>1</v>
      </c>
      <c r="AV41" t="str">
        <f t="shared" si="20"/>
        <v xml:space="preserve">["FACTION"] =  1; </v>
      </c>
      <c r="AW41" t="str">
        <f t="shared" si="21"/>
        <v xml:space="preserve">["TIER"] = 0; </v>
      </c>
      <c r="AX41" t="str">
        <f t="shared" si="22"/>
        <v xml:space="preserve">                     </v>
      </c>
      <c r="AY41" t="str">
        <f t="shared" si="23"/>
        <v/>
      </c>
      <c r="AZ41" t="str">
        <f t="shared" si="24"/>
        <v xml:space="preserve">["NAME"] = { ["EN"] = "A Summons From King Elessar"; }; </v>
      </c>
      <c r="BA41" t="str">
        <f t="shared" si="25"/>
        <v/>
      </c>
      <c r="BB41" t="str">
        <f t="shared" si="26"/>
        <v/>
      </c>
      <c r="BC41" t="str">
        <f t="shared" si="27"/>
        <v/>
      </c>
      <c r="BD41" t="str">
        <f t="shared" si="28"/>
        <v/>
      </c>
      <c r="BE41" t="str">
        <f t="shared" si="29"/>
        <v/>
      </c>
      <c r="BF41" t="str">
        <f t="shared" si="30"/>
        <v>};</v>
      </c>
    </row>
    <row r="42" spans="1:58" x14ac:dyDescent="0.25">
      <c r="A42">
        <v>1879464037</v>
      </c>
      <c r="C42" t="s">
        <v>3554</v>
      </c>
      <c r="V42" t="str">
        <f t="shared" si="0"/>
        <v xml:space="preserve"> [41] = {["ID"] = 1879464037; }; -- The Song of Waves and Wind</v>
      </c>
      <c r="W42" s="1" t="e">
        <f t="shared" si="1"/>
        <v>#N/A</v>
      </c>
      <c r="X42">
        <f t="shared" si="2"/>
        <v>41</v>
      </c>
      <c r="Y42" t="str">
        <f t="shared" si="3"/>
        <v xml:space="preserve"> [41] = {</v>
      </c>
      <c r="Z42" t="str">
        <f t="shared" si="4"/>
        <v xml:space="preserve">["ID"] = 1879464037; </v>
      </c>
      <c r="AA42" t="str">
        <f t="shared" si="5"/>
        <v xml:space="preserve">["ID"] = 1879464037; </v>
      </c>
      <c r="AB42" t="str">
        <f t="shared" si="6"/>
        <v/>
      </c>
      <c r="AC42" t="str">
        <f t="shared" si="7"/>
        <v/>
      </c>
      <c r="AD42" s="1" t="str">
        <f t="shared" si="8"/>
        <v xml:space="preserve">                     </v>
      </c>
      <c r="AE42" t="e">
        <f>VLOOKUP(D42,Type!A$2:B$16,2,FALSE)</f>
        <v>#N/A</v>
      </c>
      <c r="AF42" t="e">
        <f t="shared" si="9"/>
        <v>#N/A</v>
      </c>
      <c r="AG42" t="str">
        <f t="shared" si="10"/>
        <v xml:space="preserve">                      </v>
      </c>
      <c r="AH42" t="str">
        <f>IF(AND(D42="Class",NOT(ISBLANK(E42))),VLOOKUP(E42,Class!A$1:B$12,2,FALSE),"")</f>
        <v/>
      </c>
      <c r="AI42" t="str">
        <f>IF(AND(D42="Vocation",NOT(ISBLANK(E42))),VLOOKUP(E42,Vocation!A$1:B$8,2,FALSE),"")</f>
        <v/>
      </c>
      <c r="AJ42" t="str">
        <f>IF(AND(D42="Race",NOT(ISBLANK(E42))),VLOOKUP(E42,Race!A$1:B$9,2),"")</f>
        <v/>
      </c>
      <c r="AK42" t="str">
        <f t="shared" si="11"/>
        <v xml:space="preserve">  0</v>
      </c>
      <c r="AL42" t="str">
        <f t="shared" si="12"/>
        <v xml:space="preserve">["SUBTYPE"] =   0; </v>
      </c>
      <c r="AM42" t="str">
        <f>IF(NOT(ISBLANK(G42)),VLOOKUP(G42,Type!D$2:E$6,2,FALSE),"")</f>
        <v/>
      </c>
      <c r="AN42" t="str">
        <f t="shared" si="13"/>
        <v xml:space="preserve">            </v>
      </c>
      <c r="AO42" t="str">
        <f t="shared" si="14"/>
        <v>0</v>
      </c>
      <c r="AP42" t="str">
        <f t="shared" si="15"/>
        <v xml:space="preserve">["VXP"] = 0; </v>
      </c>
      <c r="AQ42" t="str">
        <f t="shared" si="16"/>
        <v>0</v>
      </c>
      <c r="AR42" t="str">
        <f t="shared" si="17"/>
        <v xml:space="preserve">["LP"] =  0; </v>
      </c>
      <c r="AS42" t="str">
        <f t="shared" si="18"/>
        <v>0</v>
      </c>
      <c r="AT42" t="str">
        <f t="shared" si="19"/>
        <v xml:space="preserve">["REP"] =   0; </v>
      </c>
      <c r="AU42">
        <f>IF(NOT(ISBLANK(N42)),VLOOKUP(N42,Faction!A$2:B$77,2,FALSE),1)</f>
        <v>1</v>
      </c>
      <c r="AV42" t="str">
        <f t="shared" si="20"/>
        <v xml:space="preserve">["FACTION"] =  1; </v>
      </c>
      <c r="AW42" t="str">
        <f t="shared" si="21"/>
        <v xml:space="preserve">["TIER"] = 0; </v>
      </c>
      <c r="AX42" t="str">
        <f t="shared" si="22"/>
        <v xml:space="preserve">                     </v>
      </c>
      <c r="AY42" t="str">
        <f t="shared" si="23"/>
        <v/>
      </c>
      <c r="AZ42" t="str">
        <f t="shared" si="24"/>
        <v xml:space="preserve">["NAME"] = { ["EN"] = "The Song of Waves and Wind"; }; </v>
      </c>
      <c r="BA42" t="str">
        <f t="shared" si="25"/>
        <v/>
      </c>
      <c r="BB42" t="str">
        <f t="shared" si="26"/>
        <v/>
      </c>
      <c r="BC42" t="str">
        <f t="shared" si="27"/>
        <v/>
      </c>
      <c r="BD42" t="str">
        <f t="shared" si="28"/>
        <v/>
      </c>
      <c r="BE42" t="str">
        <f t="shared" si="29"/>
        <v/>
      </c>
      <c r="BF42" t="str">
        <f t="shared" si="30"/>
        <v>};</v>
      </c>
    </row>
    <row r="43" spans="1:58" x14ac:dyDescent="0.25">
      <c r="C43" s="2" t="s">
        <v>816</v>
      </c>
      <c r="D43" s="2" t="s">
        <v>812</v>
      </c>
      <c r="T43">
        <v>169</v>
      </c>
      <c r="V43" t="str">
        <f t="shared" si="0"/>
        <v xml:space="preserve"> [42] = {["CAT_ID"] = 169; }; -- Miscellaneous</v>
      </c>
      <c r="W43" s="1" t="str">
        <f t="shared" si="1"/>
        <v xml:space="preserve"> [42] = {                                          ["TYPE"] = 14;                       ["SUBTYPE"] =   0;             ["VXP"] = 0; ["LP"] =  0; ["REP"] =   0; ["FACTION"] =  1; ["TIER"] = 0;                      ["NAME"] = { ["EN"] = "Miscellaneous"; }; };</v>
      </c>
      <c r="X43">
        <f t="shared" si="2"/>
        <v>42</v>
      </c>
      <c r="Y43" t="str">
        <f t="shared" si="3"/>
        <v xml:space="preserve"> [42] = {</v>
      </c>
      <c r="Z43" t="str">
        <f t="shared" si="4"/>
        <v xml:space="preserve">                     </v>
      </c>
      <c r="AA43" t="str">
        <f t="shared" si="5"/>
        <v/>
      </c>
      <c r="AB43" t="str">
        <f t="shared" si="6"/>
        <v xml:space="preserve">["CAT_ID"] = 169; </v>
      </c>
      <c r="AC43" t="str">
        <f t="shared" si="7"/>
        <v/>
      </c>
      <c r="AD43" s="1" t="str">
        <f t="shared" si="8"/>
        <v xml:space="preserve">                     </v>
      </c>
      <c r="AE43">
        <f>VLOOKUP(D43,Type!A$2:B$16,2,FALSE)</f>
        <v>14</v>
      </c>
      <c r="AF43" t="str">
        <f t="shared" si="9"/>
        <v xml:space="preserve">["TYPE"] = 14; </v>
      </c>
      <c r="AG43" t="str">
        <f t="shared" si="10"/>
        <v xml:space="preserve">                      </v>
      </c>
      <c r="AH43" t="str">
        <f>IF(AND(D43="Class",NOT(ISBLANK(E43))),VLOOKUP(E43,Class!A$1:B$12,2,FALSE),"")</f>
        <v/>
      </c>
      <c r="AI43" t="str">
        <f>IF(AND(D43="Vocation",NOT(ISBLANK(E43))),VLOOKUP(E43,Vocation!A$1:B$8,2,FALSE),"")</f>
        <v/>
      </c>
      <c r="AJ43" t="str">
        <f>IF(AND(D43="Race",NOT(ISBLANK(E43))),VLOOKUP(E43,Race!A$1:B$9,2),"")</f>
        <v/>
      </c>
      <c r="AK43" t="str">
        <f t="shared" si="11"/>
        <v xml:space="preserve">  0</v>
      </c>
      <c r="AL43" t="str">
        <f t="shared" si="12"/>
        <v xml:space="preserve">["SUBTYPE"] =   0; </v>
      </c>
      <c r="AM43" t="str">
        <f>IF(NOT(ISBLANK(G43)),VLOOKUP(G43,Type!D$2:E$6,2,FALSE),"")</f>
        <v/>
      </c>
      <c r="AN43" t="str">
        <f t="shared" si="13"/>
        <v xml:space="preserve">            </v>
      </c>
      <c r="AO43" t="str">
        <f t="shared" si="14"/>
        <v>0</v>
      </c>
      <c r="AP43" t="str">
        <f t="shared" si="15"/>
        <v xml:space="preserve">["VXP"] = 0; </v>
      </c>
      <c r="AQ43" t="str">
        <f t="shared" si="16"/>
        <v>0</v>
      </c>
      <c r="AR43" t="str">
        <f t="shared" si="17"/>
        <v xml:space="preserve">["LP"] =  0; </v>
      </c>
      <c r="AS43" t="str">
        <f t="shared" si="18"/>
        <v>0</v>
      </c>
      <c r="AT43" t="str">
        <f t="shared" si="19"/>
        <v xml:space="preserve">["REP"] =   0; </v>
      </c>
      <c r="AU43">
        <f>IF(NOT(ISBLANK(N43)),VLOOKUP(N43,Faction!A$2:B$77,2,FALSE),1)</f>
        <v>1</v>
      </c>
      <c r="AV43" t="str">
        <f t="shared" si="20"/>
        <v xml:space="preserve">["FACTION"] =  1; </v>
      </c>
      <c r="AW43" t="str">
        <f t="shared" si="21"/>
        <v xml:space="preserve">["TIER"] = 0; </v>
      </c>
      <c r="AX43" t="str">
        <f t="shared" si="22"/>
        <v xml:space="preserve">                     </v>
      </c>
      <c r="AY43" t="str">
        <f t="shared" si="23"/>
        <v/>
      </c>
      <c r="AZ43" t="str">
        <f t="shared" si="24"/>
        <v xml:space="preserve">["NAME"] = { ["EN"] = "Miscellaneous"; }; </v>
      </c>
      <c r="BA43" t="str">
        <f t="shared" si="25"/>
        <v/>
      </c>
      <c r="BB43" t="str">
        <f t="shared" si="26"/>
        <v/>
      </c>
      <c r="BC43" t="str">
        <f t="shared" si="27"/>
        <v/>
      </c>
      <c r="BD43" t="str">
        <f t="shared" si="28"/>
        <v/>
      </c>
      <c r="BE43" t="str">
        <f t="shared" si="29"/>
        <v/>
      </c>
      <c r="BF43" t="str">
        <f t="shared" si="30"/>
        <v>};</v>
      </c>
    </row>
    <row r="44" spans="1:58" x14ac:dyDescent="0.25">
      <c r="A44">
        <v>1879324024</v>
      </c>
      <c r="B44">
        <v>23</v>
      </c>
      <c r="C44" t="s">
        <v>1136</v>
      </c>
      <c r="D44" t="s">
        <v>26</v>
      </c>
      <c r="O44" t="s">
        <v>1185</v>
      </c>
      <c r="P44" t="s">
        <v>1184</v>
      </c>
      <c r="Q44">
        <v>0</v>
      </c>
      <c r="V44" t="str">
        <f t="shared" si="0"/>
        <v xml:space="preserve"> [43] = {["ID"] = 1879324024; }; -- A Most Curious Hobbit</v>
      </c>
      <c r="W44" s="1" t="str">
        <f t="shared" si="1"/>
        <v xml:space="preserve"> [43] = {["ID"] = 1879324024; ["SAVE_INDEX"] = 23; ["TYPE"] =  6;                       ["SUBTYPE"] =   0;             ["VXP"] = 0; ["LP"] =  0; ["REP"] =   0; ["FACTION"] =  1; ["TIER"] = 0;                      ["NAME"] = { ["EN"] = "A Most Curious Hobbit"; }; ["LORE"] = { ["EN"] = "A curious hobbit named Bingo Boffin has sent a number of letters far and wide, requesting help with some matter."; }; ["SUMMARY"] = { ["EN"] = "This deed is auto-bestowed and auto-completed."; }; };</v>
      </c>
      <c r="X44">
        <f t="shared" si="2"/>
        <v>43</v>
      </c>
      <c r="Y44" t="str">
        <f t="shared" si="3"/>
        <v xml:space="preserve"> [43] = {</v>
      </c>
      <c r="Z44" t="str">
        <f t="shared" si="4"/>
        <v xml:space="preserve">["ID"] = 1879324024; </v>
      </c>
      <c r="AA44" t="str">
        <f t="shared" si="5"/>
        <v xml:space="preserve">["ID"] = 1879324024; </v>
      </c>
      <c r="AB44" t="str">
        <f t="shared" si="6"/>
        <v/>
      </c>
      <c r="AC44" t="str">
        <f t="shared" si="7"/>
        <v/>
      </c>
      <c r="AD44" s="1" t="str">
        <f t="shared" si="8"/>
        <v xml:space="preserve">["SAVE_INDEX"] = 23; </v>
      </c>
      <c r="AE44">
        <f>VLOOKUP(D44,Type!A$2:B$16,2,FALSE)</f>
        <v>6</v>
      </c>
      <c r="AF44" t="str">
        <f t="shared" si="9"/>
        <v xml:space="preserve">["TYPE"] =  6; </v>
      </c>
      <c r="AG44" t="str">
        <f t="shared" si="10"/>
        <v xml:space="preserve">                      </v>
      </c>
      <c r="AH44" t="str">
        <f>IF(AND(D44="Class",NOT(ISBLANK(E44))),VLOOKUP(E44,Class!A$1:B$12,2,FALSE),"")</f>
        <v/>
      </c>
      <c r="AI44" t="str">
        <f>IF(AND(D44="Vocation",NOT(ISBLANK(E44))),VLOOKUP(E44,Vocation!A$1:B$8,2,FALSE),"")</f>
        <v/>
      </c>
      <c r="AJ44" t="str">
        <f>IF(AND(D44="Race",NOT(ISBLANK(E44))),VLOOKUP(E44,Race!A$1:B$9,2),"")</f>
        <v/>
      </c>
      <c r="AK44" t="str">
        <f t="shared" si="11"/>
        <v xml:space="preserve">  0</v>
      </c>
      <c r="AL44" t="str">
        <f t="shared" si="12"/>
        <v xml:space="preserve">["SUBTYPE"] =   0; </v>
      </c>
      <c r="AM44" t="str">
        <f>IF(NOT(ISBLANK(G44)),VLOOKUP(G44,Type!D$2:E$6,2,FALSE),"")</f>
        <v/>
      </c>
      <c r="AN44" t="str">
        <f t="shared" si="13"/>
        <v xml:space="preserve">            </v>
      </c>
      <c r="AO44" t="str">
        <f t="shared" si="14"/>
        <v>0</v>
      </c>
      <c r="AP44" t="str">
        <f t="shared" si="15"/>
        <v xml:space="preserve">["VXP"] = 0; </v>
      </c>
      <c r="AQ44" t="str">
        <f t="shared" si="16"/>
        <v>0</v>
      </c>
      <c r="AR44" t="str">
        <f t="shared" si="17"/>
        <v xml:space="preserve">["LP"] =  0; </v>
      </c>
      <c r="AS44" t="str">
        <f t="shared" si="18"/>
        <v>0</v>
      </c>
      <c r="AT44" t="str">
        <f t="shared" si="19"/>
        <v xml:space="preserve">["REP"] =   0; </v>
      </c>
      <c r="AU44">
        <f>IF(NOT(ISBLANK(N44)),VLOOKUP(N44,Faction!A$2:B$77,2,FALSE),1)</f>
        <v>1</v>
      </c>
      <c r="AV44" t="str">
        <f t="shared" si="20"/>
        <v xml:space="preserve">["FACTION"] =  1; </v>
      </c>
      <c r="AW44" t="str">
        <f t="shared" si="21"/>
        <v xml:space="preserve">["TIER"] = 0; </v>
      </c>
      <c r="AX44" t="str">
        <f t="shared" si="22"/>
        <v xml:space="preserve">                     </v>
      </c>
      <c r="AY44" t="str">
        <f t="shared" si="23"/>
        <v/>
      </c>
      <c r="AZ44" t="str">
        <f t="shared" si="24"/>
        <v xml:space="preserve">["NAME"] = { ["EN"] = "A Most Curious Hobbit"; }; </v>
      </c>
      <c r="BA44" t="str">
        <f t="shared" si="25"/>
        <v xml:space="preserve">["LORE"] = { ["EN"] = "A curious hobbit named Bingo Boffin has sent a number of letters far and wide, requesting help with some matter."; }; </v>
      </c>
      <c r="BB44" t="str">
        <f t="shared" si="26"/>
        <v xml:space="preserve">["SUMMARY"] = { ["EN"] = "This deed is auto-bestowed and auto-completed."; }; </v>
      </c>
      <c r="BC44" t="str">
        <f t="shared" si="27"/>
        <v/>
      </c>
      <c r="BD44" t="str">
        <f t="shared" si="28"/>
        <v/>
      </c>
      <c r="BE44" t="str">
        <f t="shared" si="29"/>
        <v/>
      </c>
      <c r="BF44" t="str">
        <f t="shared" si="30"/>
        <v>};</v>
      </c>
    </row>
    <row r="45" spans="1:58" x14ac:dyDescent="0.25">
      <c r="A45">
        <v>1879297370</v>
      </c>
      <c r="B45">
        <v>24</v>
      </c>
      <c r="C45" t="s">
        <v>1123</v>
      </c>
      <c r="D45" t="s">
        <v>26</v>
      </c>
      <c r="L45">
        <v>5</v>
      </c>
      <c r="O45" t="s">
        <v>1187</v>
      </c>
      <c r="P45" t="s">
        <v>1186</v>
      </c>
      <c r="Q45">
        <v>0</v>
      </c>
      <c r="R45">
        <v>6</v>
      </c>
      <c r="V45" t="str">
        <f t="shared" si="0"/>
        <v xml:space="preserve"> [44] = {["ID"] = 1879297370; }; -- Epic Battles Await</v>
      </c>
      <c r="W45" s="1" t="str">
        <f t="shared" si="1"/>
        <v xml:space="preserve"> [44] = {["ID"] = 1879297370; ["SAVE_INDEX"] = 24; ["TYPE"] =  6;                       ["SUBTYPE"] =   0;             ["VXP"] = 0; ["LP"] =  5; ["REP"] =   0; ["FACTION"] =  1; ["TIER"] = 0; ["MIN_LVL"] =   "6"; ["NAME"] = { ["EN"] = "Epic Battles Await"; }; ["LORE"] = { ["EN"] = "The armies of Saruman are on the march."; }; ["SUMMARY"] = { ["EN"] = "Reach level 10 to unlock epic battles"; }; };</v>
      </c>
      <c r="X45">
        <f t="shared" si="2"/>
        <v>44</v>
      </c>
      <c r="Y45" t="str">
        <f t="shared" si="3"/>
        <v xml:space="preserve"> [44] = {</v>
      </c>
      <c r="Z45" t="str">
        <f t="shared" si="4"/>
        <v xml:space="preserve">["ID"] = 1879297370; </v>
      </c>
      <c r="AA45" t="str">
        <f t="shared" si="5"/>
        <v xml:space="preserve">["ID"] = 1879297370; </v>
      </c>
      <c r="AB45" t="str">
        <f t="shared" si="6"/>
        <v/>
      </c>
      <c r="AC45" t="str">
        <f t="shared" si="7"/>
        <v/>
      </c>
      <c r="AD45" s="1" t="str">
        <f t="shared" si="8"/>
        <v xml:space="preserve">["SAVE_INDEX"] = 24; </v>
      </c>
      <c r="AE45">
        <f>VLOOKUP(D45,Type!A$2:B$16,2,FALSE)</f>
        <v>6</v>
      </c>
      <c r="AF45" t="str">
        <f t="shared" si="9"/>
        <v xml:space="preserve">["TYPE"] =  6; </v>
      </c>
      <c r="AG45" t="str">
        <f t="shared" si="10"/>
        <v xml:space="preserve">                      </v>
      </c>
      <c r="AH45" t="str">
        <f>IF(AND(D45="Class",NOT(ISBLANK(E45))),VLOOKUP(E45,Class!A$1:B$12,2,FALSE),"")</f>
        <v/>
      </c>
      <c r="AI45" t="str">
        <f>IF(AND(D45="Vocation",NOT(ISBLANK(E45))),VLOOKUP(E45,Vocation!A$1:B$8,2,FALSE),"")</f>
        <v/>
      </c>
      <c r="AJ45" t="str">
        <f>IF(AND(D45="Race",NOT(ISBLANK(E45))),VLOOKUP(E45,Race!A$1:B$9,2),"")</f>
        <v/>
      </c>
      <c r="AK45" t="str">
        <f t="shared" si="11"/>
        <v xml:space="preserve">  0</v>
      </c>
      <c r="AL45" t="str">
        <f t="shared" si="12"/>
        <v xml:space="preserve">["SUBTYPE"] =   0; </v>
      </c>
      <c r="AM45" t="str">
        <f>IF(NOT(ISBLANK(G45)),VLOOKUP(G45,Type!D$2:E$6,2,FALSE),"")</f>
        <v/>
      </c>
      <c r="AN45" t="str">
        <f t="shared" si="13"/>
        <v xml:space="preserve">            </v>
      </c>
      <c r="AO45" t="str">
        <f t="shared" si="14"/>
        <v>0</v>
      </c>
      <c r="AP45" t="str">
        <f t="shared" si="15"/>
        <v xml:space="preserve">["VXP"] = 0; </v>
      </c>
      <c r="AQ45" t="str">
        <f t="shared" si="16"/>
        <v>5</v>
      </c>
      <c r="AR45" t="str">
        <f t="shared" si="17"/>
        <v xml:space="preserve">["LP"] =  5; </v>
      </c>
      <c r="AS45" t="str">
        <f t="shared" si="18"/>
        <v>0</v>
      </c>
      <c r="AT45" t="str">
        <f t="shared" si="19"/>
        <v xml:space="preserve">["REP"] =   0; </v>
      </c>
      <c r="AU45">
        <f>IF(NOT(ISBLANK(N45)),VLOOKUP(N45,Faction!A$2:B$77,2,FALSE),1)</f>
        <v>1</v>
      </c>
      <c r="AV45" t="str">
        <f t="shared" si="20"/>
        <v xml:space="preserve">["FACTION"] =  1; </v>
      </c>
      <c r="AW45" t="str">
        <f t="shared" si="21"/>
        <v xml:space="preserve">["TIER"] = 0; </v>
      </c>
      <c r="AX45" t="str">
        <f t="shared" si="22"/>
        <v xml:space="preserve">["MIN_LVL"] =   "6"; </v>
      </c>
      <c r="AY45" t="str">
        <f t="shared" si="23"/>
        <v/>
      </c>
      <c r="AZ45" t="str">
        <f t="shared" si="24"/>
        <v xml:space="preserve">["NAME"] = { ["EN"] = "Epic Battles Await"; }; </v>
      </c>
      <c r="BA45" t="str">
        <f t="shared" si="25"/>
        <v xml:space="preserve">["LORE"] = { ["EN"] = "The armies of Saruman are on the march."; }; </v>
      </c>
      <c r="BB45" t="str">
        <f t="shared" si="26"/>
        <v xml:space="preserve">["SUMMARY"] = { ["EN"] = "Reach level 10 to unlock epic battles"; }; </v>
      </c>
      <c r="BC45" t="str">
        <f t="shared" si="27"/>
        <v/>
      </c>
      <c r="BD45" t="str">
        <f t="shared" si="28"/>
        <v/>
      </c>
      <c r="BE45" t="str">
        <f t="shared" si="29"/>
        <v/>
      </c>
      <c r="BF45" t="str">
        <f t="shared" si="30"/>
        <v>};</v>
      </c>
    </row>
    <row r="46" spans="1:58" x14ac:dyDescent="0.25">
      <c r="C46" s="2" t="s">
        <v>2334</v>
      </c>
      <c r="D46" s="2" t="s">
        <v>812</v>
      </c>
      <c r="T46">
        <v>170</v>
      </c>
      <c r="V46" t="str">
        <f t="shared" si="0"/>
        <v xml:space="preserve"> [45] = {["CAT_ID"] = 170; }; -- Not Actively Achievable</v>
      </c>
      <c r="W46" s="1" t="str">
        <f t="shared" si="1"/>
        <v xml:space="preserve"> [45] = {                                          ["TYPE"] = 14;                       ["SUBTYPE"] =   0;             ["VXP"] = 0; ["LP"] =  0; ["REP"] =   0; ["FACTION"] =  1; ["TIER"] = 0;                      ["NAME"] = { ["EN"] = "Not Actively Achievable"; }; };</v>
      </c>
      <c r="X46">
        <f t="shared" si="2"/>
        <v>45</v>
      </c>
      <c r="Y46" t="str">
        <f t="shared" si="3"/>
        <v xml:space="preserve"> [45] = {</v>
      </c>
      <c r="Z46" t="str">
        <f t="shared" si="4"/>
        <v xml:space="preserve">                     </v>
      </c>
      <c r="AA46" t="str">
        <f t="shared" si="5"/>
        <v/>
      </c>
      <c r="AB46" t="str">
        <f t="shared" si="6"/>
        <v xml:space="preserve">["CAT_ID"] = 170; </v>
      </c>
      <c r="AC46" t="str">
        <f t="shared" si="7"/>
        <v/>
      </c>
      <c r="AD46" s="1" t="str">
        <f t="shared" si="8"/>
        <v xml:space="preserve">                     </v>
      </c>
      <c r="AE46">
        <f>VLOOKUP(D46,Type!A$2:B$16,2,FALSE)</f>
        <v>14</v>
      </c>
      <c r="AF46" t="str">
        <f t="shared" si="9"/>
        <v xml:space="preserve">["TYPE"] = 14; </v>
      </c>
      <c r="AG46" t="str">
        <f t="shared" si="10"/>
        <v xml:space="preserve">                      </v>
      </c>
      <c r="AH46" t="str">
        <f>IF(AND(D46="Class",NOT(ISBLANK(E46))),VLOOKUP(E46,Class!A$1:B$12,2,FALSE),"")</f>
        <v/>
      </c>
      <c r="AI46" t="str">
        <f>IF(AND(D46="Vocation",NOT(ISBLANK(E46))),VLOOKUP(E46,Vocation!A$1:B$8,2,FALSE),"")</f>
        <v/>
      </c>
      <c r="AJ46" t="str">
        <f>IF(AND(D46="Race",NOT(ISBLANK(E46))),VLOOKUP(E46,Race!A$1:B$9,2),"")</f>
        <v/>
      </c>
      <c r="AK46" t="str">
        <f t="shared" si="11"/>
        <v xml:space="preserve">  0</v>
      </c>
      <c r="AL46" t="str">
        <f t="shared" si="12"/>
        <v xml:space="preserve">["SUBTYPE"] =   0; </v>
      </c>
      <c r="AM46" t="str">
        <f>IF(NOT(ISBLANK(G46)),VLOOKUP(G46,Type!D$2:E$6,2,FALSE),"")</f>
        <v/>
      </c>
      <c r="AN46" t="str">
        <f t="shared" si="13"/>
        <v xml:space="preserve">            </v>
      </c>
      <c r="AO46" t="str">
        <f t="shared" si="14"/>
        <v>0</v>
      </c>
      <c r="AP46" t="str">
        <f t="shared" si="15"/>
        <v xml:space="preserve">["VXP"] = 0; </v>
      </c>
      <c r="AQ46" t="str">
        <f t="shared" si="16"/>
        <v>0</v>
      </c>
      <c r="AR46" t="str">
        <f t="shared" si="17"/>
        <v xml:space="preserve">["LP"] =  0; </v>
      </c>
      <c r="AS46" t="str">
        <f t="shared" si="18"/>
        <v>0</v>
      </c>
      <c r="AT46" t="str">
        <f t="shared" si="19"/>
        <v xml:space="preserve">["REP"] =   0; </v>
      </c>
      <c r="AU46">
        <f>IF(NOT(ISBLANK(N46)),VLOOKUP(N46,Faction!A$2:B$77,2,FALSE),1)</f>
        <v>1</v>
      </c>
      <c r="AV46" t="str">
        <f t="shared" si="20"/>
        <v xml:space="preserve">["FACTION"] =  1; </v>
      </c>
      <c r="AW46" t="str">
        <f t="shared" si="21"/>
        <v xml:space="preserve">["TIER"] = 0; </v>
      </c>
      <c r="AX46" t="str">
        <f t="shared" si="22"/>
        <v xml:space="preserve">                     </v>
      </c>
      <c r="AY46" t="str">
        <f t="shared" si="23"/>
        <v/>
      </c>
      <c r="AZ46" t="str">
        <f t="shared" si="24"/>
        <v xml:space="preserve">["NAME"] = { ["EN"] = "Not Actively Achievable"; }; </v>
      </c>
      <c r="BA46" t="str">
        <f t="shared" si="25"/>
        <v/>
      </c>
      <c r="BB46" t="str">
        <f t="shared" si="26"/>
        <v/>
      </c>
      <c r="BC46" t="str">
        <f t="shared" si="27"/>
        <v/>
      </c>
      <c r="BD46" t="str">
        <f t="shared" si="28"/>
        <v/>
      </c>
      <c r="BE46" t="str">
        <f t="shared" si="29"/>
        <v/>
      </c>
      <c r="BF46" t="str">
        <f t="shared" si="30"/>
        <v>};</v>
      </c>
    </row>
    <row r="47" spans="1:58" x14ac:dyDescent="0.25">
      <c r="A47">
        <v>1879234462</v>
      </c>
      <c r="B47">
        <v>26</v>
      </c>
      <c r="C47" t="s">
        <v>2639</v>
      </c>
      <c r="D47" t="s">
        <v>26</v>
      </c>
      <c r="G47" t="s">
        <v>2326</v>
      </c>
      <c r="K47" t="s">
        <v>2647</v>
      </c>
      <c r="O47" t="s">
        <v>2643</v>
      </c>
      <c r="P47" t="s">
        <v>2642</v>
      </c>
      <c r="R47">
        <v>5</v>
      </c>
      <c r="V47" t="str">
        <f t="shared" si="0"/>
        <v xml:space="preserve"> [46] = {["ID"] = 1879234462; }; -- Discovering the Descendant</v>
      </c>
      <c r="W47" s="1" t="str">
        <f t="shared" si="1"/>
        <v xml:space="preserve"> [46] = {["ID"] = 1879234462; ["SAVE_INDEX"] = 26; ["TYPE"] =  6;                       ["SUBTYPE"] =   0; ["NA"] = 5; ["VXP"] = 0; ["LP"] =  0; ["REP"] =   0; ["FACTION"] =  1; ["TIER"] = 0; ["MIN_LVL"] =   "5"; ["NAME"] = { ["EN"] = "Discovering the Descendant"; }; ["LORE"] = { ["EN"] = "Without knowing where we have come from, we cannot possibly know where we are going. Éogar, master of Hengstacer Farm, will look for help around the farm and for someone to help train the new arrival once per day."; }; ["SUMMARY"] = { ["EN"] = "Complete 9 quests at Hengstacer Farm"; }; ["TITLE"] = { ["EN"] = "Destined for Rohan"; }; };</v>
      </c>
      <c r="X47">
        <f t="shared" si="2"/>
        <v>46</v>
      </c>
      <c r="Y47" t="str">
        <f t="shared" si="3"/>
        <v xml:space="preserve"> [46] = {</v>
      </c>
      <c r="Z47" t="str">
        <f t="shared" si="4"/>
        <v xml:space="preserve">["ID"] = 1879234462; </v>
      </c>
      <c r="AA47" t="str">
        <f t="shared" si="5"/>
        <v xml:space="preserve">["ID"] = 1879234462; </v>
      </c>
      <c r="AB47" t="str">
        <f t="shared" si="6"/>
        <v/>
      </c>
      <c r="AC47" t="str">
        <f t="shared" si="7"/>
        <v/>
      </c>
      <c r="AD47" s="1" t="str">
        <f t="shared" si="8"/>
        <v xml:space="preserve">["SAVE_INDEX"] = 26; </v>
      </c>
      <c r="AE47">
        <f>VLOOKUP(D47,Type!A$2:B$16,2,FALSE)</f>
        <v>6</v>
      </c>
      <c r="AF47" t="str">
        <f t="shared" si="9"/>
        <v xml:space="preserve">["TYPE"] =  6; </v>
      </c>
      <c r="AG47" t="str">
        <f t="shared" si="10"/>
        <v xml:space="preserve">                      </v>
      </c>
      <c r="AH47" t="str">
        <f>IF(AND(D47="Class",NOT(ISBLANK(E47))),VLOOKUP(E47,Class!A$1:B$12,2,FALSE),"")</f>
        <v/>
      </c>
      <c r="AI47" t="str">
        <f>IF(AND(D47="Vocation",NOT(ISBLANK(E47))),VLOOKUP(E47,Vocation!A$1:B$8,2,FALSE),"")</f>
        <v/>
      </c>
      <c r="AJ47" t="str">
        <f>IF(AND(D47="Race",NOT(ISBLANK(E47))),VLOOKUP(E47,Race!A$1:B$9,2),"")</f>
        <v/>
      </c>
      <c r="AK47" t="str">
        <f t="shared" si="11"/>
        <v xml:space="preserve">  0</v>
      </c>
      <c r="AL47" t="str">
        <f t="shared" si="12"/>
        <v xml:space="preserve">["SUBTYPE"] =   0; </v>
      </c>
      <c r="AM47">
        <f>IF(NOT(ISBLANK(G47)),VLOOKUP(G47,Type!D$2:E$6,2,FALSE),"")</f>
        <v>5</v>
      </c>
      <c r="AN47" t="str">
        <f t="shared" si="13"/>
        <v xml:space="preserve">["NA"] = 5; </v>
      </c>
      <c r="AO47" t="str">
        <f t="shared" si="14"/>
        <v>0</v>
      </c>
      <c r="AP47" t="str">
        <f t="shared" si="15"/>
        <v xml:space="preserve">["VXP"] = 0; </v>
      </c>
      <c r="AQ47" t="str">
        <f t="shared" si="16"/>
        <v>0</v>
      </c>
      <c r="AR47" t="str">
        <f t="shared" si="17"/>
        <v xml:space="preserve">["LP"] =  0; </v>
      </c>
      <c r="AS47" t="str">
        <f t="shared" si="18"/>
        <v>0</v>
      </c>
      <c r="AT47" t="str">
        <f t="shared" si="19"/>
        <v xml:space="preserve">["REP"] =   0; </v>
      </c>
      <c r="AU47">
        <f>IF(NOT(ISBLANK(N47)),VLOOKUP(N47,Faction!A$2:B$77,2,FALSE),1)</f>
        <v>1</v>
      </c>
      <c r="AV47" t="str">
        <f t="shared" si="20"/>
        <v xml:space="preserve">["FACTION"] =  1; </v>
      </c>
      <c r="AW47" t="str">
        <f t="shared" si="21"/>
        <v xml:space="preserve">["TIER"] = 0; </v>
      </c>
      <c r="AX47" t="str">
        <f t="shared" si="22"/>
        <v xml:space="preserve">["MIN_LVL"] =   "5"; </v>
      </c>
      <c r="AY47" t="str">
        <f t="shared" si="23"/>
        <v/>
      </c>
      <c r="AZ47" t="str">
        <f t="shared" si="24"/>
        <v xml:space="preserve">["NAME"] = { ["EN"] = "Discovering the Descendant"; }; </v>
      </c>
      <c r="BA47" t="str">
        <f t="shared" si="25"/>
        <v xml:space="preserve">["LORE"] = { ["EN"] = "Without knowing where we have come from, we cannot possibly know where we are going. Éogar, master of Hengstacer Farm, will look for help around the farm and for someone to help train the new arrival once per day."; }; </v>
      </c>
      <c r="BB47" t="str">
        <f t="shared" si="26"/>
        <v xml:space="preserve">["SUMMARY"] = { ["EN"] = "Complete 9 quests at Hengstacer Farm"; }; </v>
      </c>
      <c r="BC47" t="str">
        <f t="shared" si="27"/>
        <v xml:space="preserve">["TITLE"] = { ["EN"] = "Destined for Rohan"; }; </v>
      </c>
      <c r="BD47" t="str">
        <f t="shared" si="28"/>
        <v/>
      </c>
      <c r="BE47" t="str">
        <f t="shared" si="29"/>
        <v/>
      </c>
      <c r="BF47" t="str">
        <f t="shared" si="30"/>
        <v>};</v>
      </c>
    </row>
    <row r="48" spans="1:58" x14ac:dyDescent="0.25">
      <c r="A48">
        <v>1879234463</v>
      </c>
      <c r="B48">
        <v>27</v>
      </c>
      <c r="C48" t="s">
        <v>2640</v>
      </c>
      <c r="D48" t="s">
        <v>26</v>
      </c>
      <c r="G48" t="s">
        <v>2326</v>
      </c>
      <c r="K48" t="s">
        <v>2646</v>
      </c>
      <c r="O48" t="s">
        <v>2645</v>
      </c>
      <c r="P48" t="s">
        <v>2644</v>
      </c>
      <c r="R48">
        <v>5</v>
      </c>
      <c r="V48" t="str">
        <f t="shared" si="0"/>
        <v xml:space="preserve"> [47] = {["ID"] = 1879234463; }; -- Horsing Around</v>
      </c>
      <c r="W48" s="1" t="str">
        <f t="shared" si="1"/>
        <v xml:space="preserve"> [47] = {["ID"] = 1879234463; ["SAVE_INDEX"] = 27; ["TYPE"] =  6;                       ["SUBTYPE"] =   0; ["NA"] = 5; ["VXP"] = 0; ["LP"] =  0; ["REP"] =   0; ["FACTION"] =  1; ["TIER"] = 0; ["MIN_LVL"] =   "5"; ["NAME"] = { ["EN"] = "Horsing Around"; }; ["LORE"] = { ["EN"] = "An unusual horse you met in Combe seems to have bonded to you. Perhaps you were meant to help him in some way?"; }; ["SUMMARY"] = { ["EN"] = "Complete activities with the horse"; }; ["TITLE"] = { ["EN"] = "Studier of the Equine"; }; };</v>
      </c>
      <c r="X48">
        <f t="shared" si="2"/>
        <v>47</v>
      </c>
      <c r="Y48" t="str">
        <f t="shared" si="3"/>
        <v xml:space="preserve"> [47] = {</v>
      </c>
      <c r="Z48" t="str">
        <f t="shared" si="4"/>
        <v xml:space="preserve">["ID"] = 1879234463; </v>
      </c>
      <c r="AA48" t="str">
        <f t="shared" si="5"/>
        <v xml:space="preserve">["ID"] = 1879234463; </v>
      </c>
      <c r="AB48" t="str">
        <f t="shared" si="6"/>
        <v/>
      </c>
      <c r="AC48" t="str">
        <f t="shared" si="7"/>
        <v/>
      </c>
      <c r="AD48" s="1" t="str">
        <f t="shared" si="8"/>
        <v xml:space="preserve">["SAVE_INDEX"] = 27; </v>
      </c>
      <c r="AE48">
        <f>VLOOKUP(D48,Type!A$2:B$16,2,FALSE)</f>
        <v>6</v>
      </c>
      <c r="AF48" t="str">
        <f t="shared" si="9"/>
        <v xml:space="preserve">["TYPE"] =  6; </v>
      </c>
      <c r="AG48" t="str">
        <f t="shared" si="10"/>
        <v xml:space="preserve">                      </v>
      </c>
      <c r="AH48" t="str">
        <f>IF(AND(D48="Class",NOT(ISBLANK(E48))),VLOOKUP(E48,Class!A$1:B$12,2,FALSE),"")</f>
        <v/>
      </c>
      <c r="AI48" t="str">
        <f>IF(AND(D48="Vocation",NOT(ISBLANK(E48))),VLOOKUP(E48,Vocation!A$1:B$8,2,FALSE),"")</f>
        <v/>
      </c>
      <c r="AJ48" t="str">
        <f>IF(AND(D48="Race",NOT(ISBLANK(E48))),VLOOKUP(E48,Race!A$1:B$9,2),"")</f>
        <v/>
      </c>
      <c r="AK48" t="str">
        <f t="shared" si="11"/>
        <v xml:space="preserve">  0</v>
      </c>
      <c r="AL48" t="str">
        <f t="shared" si="12"/>
        <v xml:space="preserve">["SUBTYPE"] =   0; </v>
      </c>
      <c r="AM48">
        <f>IF(NOT(ISBLANK(G48)),VLOOKUP(G48,Type!D$2:E$6,2,FALSE),"")</f>
        <v>5</v>
      </c>
      <c r="AN48" t="str">
        <f t="shared" si="13"/>
        <v xml:space="preserve">["NA"] = 5; </v>
      </c>
      <c r="AO48" t="str">
        <f t="shared" si="14"/>
        <v>0</v>
      </c>
      <c r="AP48" t="str">
        <f t="shared" si="15"/>
        <v xml:space="preserve">["VXP"] = 0; </v>
      </c>
      <c r="AQ48" t="str">
        <f t="shared" si="16"/>
        <v>0</v>
      </c>
      <c r="AR48" t="str">
        <f t="shared" si="17"/>
        <v xml:space="preserve">["LP"] =  0; </v>
      </c>
      <c r="AS48" t="str">
        <f t="shared" si="18"/>
        <v>0</v>
      </c>
      <c r="AT48" t="str">
        <f t="shared" si="19"/>
        <v xml:space="preserve">["REP"] =   0; </v>
      </c>
      <c r="AU48">
        <f>IF(NOT(ISBLANK(N48)),VLOOKUP(N48,Faction!A$2:B$77,2,FALSE),1)</f>
        <v>1</v>
      </c>
      <c r="AV48" t="str">
        <f t="shared" si="20"/>
        <v xml:space="preserve">["FACTION"] =  1; </v>
      </c>
      <c r="AW48" t="str">
        <f t="shared" si="21"/>
        <v xml:space="preserve">["TIER"] = 0; </v>
      </c>
      <c r="AX48" t="str">
        <f t="shared" si="22"/>
        <v xml:space="preserve">["MIN_LVL"] =   "5"; </v>
      </c>
      <c r="AY48" t="str">
        <f t="shared" si="23"/>
        <v/>
      </c>
      <c r="AZ48" t="str">
        <f t="shared" si="24"/>
        <v xml:space="preserve">["NAME"] = { ["EN"] = "Horsing Around"; }; </v>
      </c>
      <c r="BA48" t="str">
        <f t="shared" si="25"/>
        <v xml:space="preserve">["LORE"] = { ["EN"] = "An unusual horse you met in Combe seems to have bonded to you. Perhaps you were meant to help him in some way?"; }; </v>
      </c>
      <c r="BB48" t="str">
        <f t="shared" si="26"/>
        <v xml:space="preserve">["SUMMARY"] = { ["EN"] = "Complete activities with the horse"; }; </v>
      </c>
      <c r="BC48" t="str">
        <f t="shared" si="27"/>
        <v xml:space="preserve">["TITLE"] = { ["EN"] = "Studier of the Equine"; }; </v>
      </c>
      <c r="BD48" t="str">
        <f t="shared" si="28"/>
        <v/>
      </c>
      <c r="BE48" t="str">
        <f t="shared" si="29"/>
        <v/>
      </c>
      <c r="BF48" t="str">
        <f t="shared" si="30"/>
        <v>};</v>
      </c>
    </row>
    <row r="49" spans="1:58" x14ac:dyDescent="0.25">
      <c r="A49">
        <v>1879238494</v>
      </c>
      <c r="B49">
        <v>28</v>
      </c>
      <c r="C49" t="s">
        <v>2641</v>
      </c>
      <c r="D49" t="s">
        <v>26</v>
      </c>
      <c r="G49" t="s">
        <v>2326</v>
      </c>
      <c r="O49" t="s">
        <v>2649</v>
      </c>
      <c r="P49" t="s">
        <v>2648</v>
      </c>
      <c r="V49" t="str">
        <f t="shared" si="0"/>
        <v xml:space="preserve"> [48] = {["ID"] = 1879238494; }; -- An Unusual Arrival</v>
      </c>
      <c r="W49" s="1" t="str">
        <f t="shared" si="1"/>
        <v xml:space="preserve"> [48] = {["ID"] = 1879238494; ["SAVE_INDEX"] = 28; ["TYPE"] =  6;                       ["SUBTYPE"] =   0; ["NA"] = 5; ["VXP"] = 0; ["LP"] =  0; ["REP"] =   0; ["FACTION"] =  1; ["TIER"] = 0;                      ["NAME"] = { ["EN"] = "An Unusual Arrival"; }; ["LORE"] = { ["EN"] = "An unusual horse has arrived in the town of Combe and those tending the stables are having trouble giving it adequate attention."; }; ["SUMMARY"] = { ["EN"] = "The deed auto-completes after you have purchased the Riders of Rohan legendary expansion."; }; };</v>
      </c>
      <c r="X49">
        <f t="shared" si="2"/>
        <v>48</v>
      </c>
      <c r="Y49" t="str">
        <f t="shared" si="3"/>
        <v xml:space="preserve"> [48] = {</v>
      </c>
      <c r="Z49" t="str">
        <f t="shared" si="4"/>
        <v xml:space="preserve">["ID"] = 1879238494; </v>
      </c>
      <c r="AA49" t="str">
        <f t="shared" si="5"/>
        <v xml:space="preserve">["ID"] = 1879238494; </v>
      </c>
      <c r="AB49" t="str">
        <f t="shared" si="6"/>
        <v/>
      </c>
      <c r="AC49" t="str">
        <f t="shared" si="7"/>
        <v/>
      </c>
      <c r="AD49" s="1" t="str">
        <f t="shared" si="8"/>
        <v xml:space="preserve">["SAVE_INDEX"] = 28; </v>
      </c>
      <c r="AE49">
        <f>VLOOKUP(D49,Type!A$2:B$16,2,FALSE)</f>
        <v>6</v>
      </c>
      <c r="AF49" t="str">
        <f t="shared" si="9"/>
        <v xml:space="preserve">["TYPE"] =  6; </v>
      </c>
      <c r="AG49" t="str">
        <f t="shared" si="10"/>
        <v xml:space="preserve">                      </v>
      </c>
      <c r="AH49" t="str">
        <f>IF(AND(D49="Class",NOT(ISBLANK(E49))),VLOOKUP(E49,Class!A$1:B$12,2,FALSE),"")</f>
        <v/>
      </c>
      <c r="AI49" t="str">
        <f>IF(AND(D49="Vocation",NOT(ISBLANK(E49))),VLOOKUP(E49,Vocation!A$1:B$8,2,FALSE),"")</f>
        <v/>
      </c>
      <c r="AJ49" t="str">
        <f>IF(AND(D49="Race",NOT(ISBLANK(E49))),VLOOKUP(E49,Race!A$1:B$9,2),"")</f>
        <v/>
      </c>
      <c r="AK49" t="str">
        <f t="shared" si="11"/>
        <v xml:space="preserve">  0</v>
      </c>
      <c r="AL49" t="str">
        <f t="shared" si="12"/>
        <v xml:space="preserve">["SUBTYPE"] =   0; </v>
      </c>
      <c r="AM49">
        <f>IF(NOT(ISBLANK(G49)),VLOOKUP(G49,Type!D$2:E$6,2,FALSE),"")</f>
        <v>5</v>
      </c>
      <c r="AN49" t="str">
        <f t="shared" si="13"/>
        <v xml:space="preserve">["NA"] = 5; </v>
      </c>
      <c r="AO49" t="str">
        <f t="shared" si="14"/>
        <v>0</v>
      </c>
      <c r="AP49" t="str">
        <f t="shared" si="15"/>
        <v xml:space="preserve">["VXP"] = 0; </v>
      </c>
      <c r="AQ49" t="str">
        <f t="shared" si="16"/>
        <v>0</v>
      </c>
      <c r="AR49" t="str">
        <f t="shared" si="17"/>
        <v xml:space="preserve">["LP"] =  0; </v>
      </c>
      <c r="AS49" t="str">
        <f t="shared" si="18"/>
        <v>0</v>
      </c>
      <c r="AT49" t="str">
        <f t="shared" si="19"/>
        <v xml:space="preserve">["REP"] =   0; </v>
      </c>
      <c r="AU49">
        <f>IF(NOT(ISBLANK(N49)),VLOOKUP(N49,Faction!A$2:B$77,2,FALSE),1)</f>
        <v>1</v>
      </c>
      <c r="AV49" t="str">
        <f t="shared" si="20"/>
        <v xml:space="preserve">["FACTION"] =  1; </v>
      </c>
      <c r="AW49" t="str">
        <f t="shared" si="21"/>
        <v xml:space="preserve">["TIER"] = 0; </v>
      </c>
      <c r="AX49" t="str">
        <f t="shared" si="22"/>
        <v xml:space="preserve">                     </v>
      </c>
      <c r="AY49" t="str">
        <f t="shared" si="23"/>
        <v/>
      </c>
      <c r="AZ49" t="str">
        <f t="shared" si="24"/>
        <v xml:space="preserve">["NAME"] = { ["EN"] = "An Unusual Arrival"; }; </v>
      </c>
      <c r="BA49" t="str">
        <f t="shared" si="25"/>
        <v xml:space="preserve">["LORE"] = { ["EN"] = "An unusual horse has arrived in the town of Combe and those tending the stables are having trouble giving it adequate attention."; }; </v>
      </c>
      <c r="BB49" t="str">
        <f t="shared" si="26"/>
        <v xml:space="preserve">["SUMMARY"] = { ["EN"] = "The deed auto-completes after you have purchased the Riders of Rohan legendary expansion."; }; </v>
      </c>
      <c r="BC49" t="str">
        <f t="shared" si="27"/>
        <v/>
      </c>
      <c r="BD49" t="str">
        <f t="shared" si="28"/>
        <v/>
      </c>
      <c r="BE49" t="str">
        <f t="shared" si="29"/>
        <v/>
      </c>
      <c r="BF49" t="str">
        <f t="shared" si="30"/>
        <v>};</v>
      </c>
    </row>
    <row r="50" spans="1:58" x14ac:dyDescent="0.25">
      <c r="C50" s="2" t="s">
        <v>3558</v>
      </c>
      <c r="D50" s="2" t="s">
        <v>812</v>
      </c>
      <c r="T50">
        <v>286</v>
      </c>
      <c r="V50" t="str">
        <f t="shared" ref="V50:V53" si="31">CONCATENATE(Y50,AA50,AB50,BF50," -- ",C50,AC50)</f>
        <v xml:space="preserve"> [49] = {["CAT_ID"] = 286; }; -- Valar - 140</v>
      </c>
      <c r="W50" s="1" t="str">
        <f t="shared" ref="W50:W53" si="32">CONCATENATE(Y50,Z50,AD50,AF50,AG50,AL50,AN50,AP50,AR50,AT50,AV50,AW50,AX50,AY50,AZ50,BA50,BB50,BC50,BD50,BE50,BF50)</f>
        <v xml:space="preserve"> [49] = {                                          ["TYPE"] = 14;                       ["SUBTYPE"] =   0;             ["VXP"] = 0; ["LP"] =  0; ["REP"] =   0; ["FACTION"] =  1; ["TIER"] = 0;                      ["NAME"] = { ["EN"] = "Valar - 140"; }; };</v>
      </c>
      <c r="X50">
        <f t="shared" ref="X50:X59" si="33">ROW()-1</f>
        <v>49</v>
      </c>
      <c r="Y50" t="str">
        <f t="shared" ref="Y50:Y59" si="34">CONCATENATE(REPT(" ",3-LEN(X50)),"[",X50,"] = {")</f>
        <v xml:space="preserve"> [49] = {</v>
      </c>
      <c r="Z50" t="str">
        <f t="shared" ref="Z50:Z53" si="35">IF(LEN(A50)&gt;0,CONCATENATE("[""ID""] = ",A50,"; "),"                     ")</f>
        <v xml:space="preserve">                     </v>
      </c>
      <c r="AA50" t="str">
        <f t="shared" ref="AA50:AA53" si="36">IF(LEN(A50)&gt;0,CONCATENATE("[""ID""] = ",A50,"; "),"")</f>
        <v/>
      </c>
      <c r="AB50" t="str">
        <f t="shared" ref="AB50:AB53" si="37">IF(LEN(T50)&gt;0,CONCATENATE("[""CAT_ID""] = ",T50,"; "),"")</f>
        <v xml:space="preserve">["CAT_ID"] = 286; </v>
      </c>
      <c r="AC50" t="str">
        <f t="shared" ref="AC50:AC53" si="38">IF(LEN(E50)&gt;0,CONCATENATE(" (",E50,")"),"")</f>
        <v/>
      </c>
      <c r="AD50" s="1" t="str">
        <f t="shared" ref="AD50:AD53" si="39">IF(LEN(B50)&gt;0,CONCATENATE("[""SAVE_INDEX""] = ",REPT(" ",2-LEN(B50)),B50,"; "),"                     ")</f>
        <v xml:space="preserve">                     </v>
      </c>
      <c r="AE50">
        <f>VLOOKUP(D50,Type!A$2:B$16,2,FALSE)</f>
        <v>14</v>
      </c>
      <c r="AF50" t="str">
        <f t="shared" ref="AF50:AF59" si="40">CONCATENATE("[""TYPE""] = ",REPT(" ",2-LEN(AE50)),AE50,"; ")</f>
        <v xml:space="preserve">["TYPE"] = 14; </v>
      </c>
      <c r="AG50" t="str">
        <f t="shared" ref="AG50:AG53" si="41">IF(LEN(F50)&gt;0,CONCATENATE("[""CRV""] = ","""",F50,"""; ",REPT(" ",8-LEN(F50))),REPT(" ",22))</f>
        <v xml:space="preserve">                      </v>
      </c>
      <c r="AH50" t="str">
        <f>IF(AND(D50="Class",NOT(ISBLANK(E50))),VLOOKUP(E50,Class!A$1:B$12,2,FALSE),"")</f>
        <v/>
      </c>
      <c r="AI50" t="str">
        <f>IF(AND(D50="Vocation",NOT(ISBLANK(E50))),VLOOKUP(E50,Vocation!A$1:B$8,2,FALSE),"")</f>
        <v/>
      </c>
      <c r="AJ50" t="str">
        <f>IF(AND(D50="Race",NOT(ISBLANK(E50))),VLOOKUP(E50,Race!A$1:B$9,2),"")</f>
        <v/>
      </c>
      <c r="AK50" t="str">
        <f t="shared" ref="AK50:AK53" si="42">IF(
  LEN(AH50)=0,
  IF(
    LEN(AI50)=0,
    IF(
      LEN(AJ50)=0,
      "  0",
      CONCATENATE(REPT(" ",3-LEN(AJ50)),AJ50)
    ),
    CONCATENATE(REPT(" ",3-LEN(AI50)),AI50)
  ),
  CONCATENATE(REPT(" ",3-LEN(AH50)),AH50)
)</f>
        <v xml:space="preserve">  0</v>
      </c>
      <c r="AL50" t="str">
        <f t="shared" ref="AL50:AL59" si="43">CONCATENATE("[""SUBTYPE""] = ",AK50,"; ")</f>
        <v xml:space="preserve">["SUBTYPE"] =   0; </v>
      </c>
      <c r="AM50" t="str">
        <f>IF(NOT(ISBLANK(G50)),VLOOKUP(G50,Type!D$2:E$6,2,FALSE),"")</f>
        <v/>
      </c>
      <c r="AN50" t="str">
        <f t="shared" ref="AN50:AN53" si="44">IF(NOT(ISBLANK(G50)),CONCATENATE("[""NA""] = ",AM50,"; "),"            ")</f>
        <v xml:space="preserve">            </v>
      </c>
      <c r="AO50" t="str">
        <f t="shared" ref="AO50:AO53" si="45">TEXT(J50,0)</f>
        <v>0</v>
      </c>
      <c r="AP50" t="str">
        <f t="shared" ref="AP50:AP59" si="46">CONCATENATE("[""VXP""] = ",REPT(" ",1-LEN(AO50)),TEXT(AO50,"0"),"; ")</f>
        <v xml:space="preserve">["VXP"] = 0; </v>
      </c>
      <c r="AQ50" t="str">
        <f t="shared" ref="AQ50:AQ53" si="47">TEXT(L50,0)</f>
        <v>0</v>
      </c>
      <c r="AR50" t="str">
        <f t="shared" ref="AR50:AR59" si="48">CONCATENATE("[""LP""] = ",REPT(" ",2-LEN(AQ50)),TEXT(AQ50,"0"),"; ")</f>
        <v xml:space="preserve">["LP"] =  0; </v>
      </c>
      <c r="AS50" t="str">
        <f t="shared" ref="AS50:AS53" si="49">TEXT(M50,0)</f>
        <v>0</v>
      </c>
      <c r="AT50" t="str">
        <f t="shared" ref="AT50:AT59" si="50">CONCATENATE("[""REP""] = ",REPT(" ",3-LEN(AS50)),TEXT(AS50,"0"),"; ")</f>
        <v xml:space="preserve">["REP"] =   0; </v>
      </c>
      <c r="AU50">
        <f>IF(NOT(ISBLANK(N50)),VLOOKUP(N50,Faction!A$2:B$77,2,FALSE),1)</f>
        <v>1</v>
      </c>
      <c r="AV50" t="str">
        <f t="shared" ref="AV50:AV59" si="51">CONCATENATE("[""FACTION""] = ",REPT(" ",2-LEN(AU50)),TEXT(AU50,"0"),"; ")</f>
        <v xml:space="preserve">["FACTION"] =  1; </v>
      </c>
      <c r="AW50" t="str">
        <f t="shared" ref="AW50:AW53" si="52">CONCATENATE("[""TIER""] = ",TEXT(Q50,"0"),"; ")</f>
        <v xml:space="preserve">["TIER"] = 0; </v>
      </c>
      <c r="AX50" t="str">
        <f t="shared" ref="AX50:AX53" si="53">IF(LEN(R50)&gt;0,CONCATENATE("[""MIN_LVL""] = ",REPT(" ",3-LEN(R50)),"""",R50,"""; "),"                     ")</f>
        <v xml:space="preserve">                     </v>
      </c>
      <c r="AY50" t="str">
        <f t="shared" ref="AY50:AY53" si="54">IF(LEN(S50)&gt;0,CONCATENATE("[""MIN_LVL""] = ",REPT(" ",3-LEN(S50)),"""",S50,"""; "),"")</f>
        <v/>
      </c>
      <c r="AZ50" t="str">
        <f t="shared" ref="AZ50:AZ53" si="55">CONCATENATE("[""NAME""] = { [""EN""] = """,C50,"""; }; ")</f>
        <v xml:space="preserve">["NAME"] = { ["EN"] = "Valar - 140"; }; </v>
      </c>
      <c r="BA50" t="str">
        <f t="shared" ref="BA50:BA53" si="56">IF(LEN(P50)&gt;0,CONCATENATE("[""LORE""] = { [""EN""] = """,P50,"""; }; "),"")</f>
        <v/>
      </c>
      <c r="BB50" t="str">
        <f t="shared" ref="BB50:BB53" si="57">IF(LEN(O50)&gt;0,CONCATENATE("[""SUMMARY""] = { [""EN""] = """,O50,"""; }; "),"")</f>
        <v/>
      </c>
      <c r="BC50" t="str">
        <f t="shared" ref="BC50:BC53" si="58">IF(LEN(K50)&gt;0,CONCATENATE("[""TITLE""] = { [""EN""] = """,K50,"""; }; "),"")</f>
        <v/>
      </c>
      <c r="BD50" t="str">
        <f t="shared" ref="BD50:BD53" si="59">IF(LEN(H50)&gt;0,CONCATENATE("[""NOTE""] = { [""EN""] = """,H50,"""; }; "),"")</f>
        <v/>
      </c>
      <c r="BE50" t="str">
        <f t="shared" ref="BE50:BE53" si="60">IF(LEN(I50)&gt;0,CONCATENATE("[""PAIRED""] = { ",I50, " }; "),"")</f>
        <v/>
      </c>
      <c r="BF50" t="str">
        <f t="shared" ref="BF50:BF59" si="61">CONCATENATE("};")</f>
        <v>};</v>
      </c>
    </row>
    <row r="51" spans="1:58" x14ac:dyDescent="0.25">
      <c r="A51">
        <v>1879462872</v>
      </c>
      <c r="C51" t="s">
        <v>3566</v>
      </c>
      <c r="D51" t="s">
        <v>26</v>
      </c>
      <c r="G51" t="s">
        <v>2326</v>
      </c>
      <c r="V51" t="str">
        <f t="shared" si="31"/>
        <v xml:space="preserve"> [50] = {["ID"] = 1879462872; }; -- The Battle of the Deep-way</v>
      </c>
      <c r="W51" s="1" t="str">
        <f t="shared" si="32"/>
        <v xml:space="preserve"> [50] = {["ID"] = 1879462872;                      ["TYPE"] =  6;                       ["SUBTYPE"] =   0; ["NA"] = 5; ["VXP"] = 0; ["LP"] =  0; ["REP"] =   0; ["FACTION"] =  1; ["TIER"] = 0;                      ["NAME"] = { ["EN"] = "The Battle of the Deep-way"; }; };</v>
      </c>
      <c r="X51">
        <f t="shared" si="33"/>
        <v>50</v>
      </c>
      <c r="Y51" t="str">
        <f t="shared" si="34"/>
        <v xml:space="preserve"> [50] = {</v>
      </c>
      <c r="Z51" t="str">
        <f t="shared" si="35"/>
        <v xml:space="preserve">["ID"] = 1879462872; </v>
      </c>
      <c r="AA51" t="str">
        <f t="shared" si="36"/>
        <v xml:space="preserve">["ID"] = 1879462872; </v>
      </c>
      <c r="AB51" t="str">
        <f t="shared" si="37"/>
        <v/>
      </c>
      <c r="AC51" t="str">
        <f t="shared" si="38"/>
        <v/>
      </c>
      <c r="AD51" s="1" t="str">
        <f t="shared" si="39"/>
        <v xml:space="preserve">                     </v>
      </c>
      <c r="AE51">
        <f>VLOOKUP(D51,Type!A$2:B$16,2,FALSE)</f>
        <v>6</v>
      </c>
      <c r="AF51" t="str">
        <f t="shared" si="40"/>
        <v xml:space="preserve">["TYPE"] =  6; </v>
      </c>
      <c r="AG51" t="str">
        <f t="shared" si="41"/>
        <v xml:space="preserve">                      </v>
      </c>
      <c r="AH51" t="str">
        <f>IF(AND(D51="Class",NOT(ISBLANK(E51))),VLOOKUP(E51,Class!A$1:B$12,2,FALSE),"")</f>
        <v/>
      </c>
      <c r="AI51" t="str">
        <f>IF(AND(D51="Vocation",NOT(ISBLANK(E51))),VLOOKUP(E51,Vocation!A$1:B$8,2,FALSE),"")</f>
        <v/>
      </c>
      <c r="AJ51" t="str">
        <f>IF(AND(D51="Race",NOT(ISBLANK(E51))),VLOOKUP(E51,Race!A$1:B$9,2),"")</f>
        <v/>
      </c>
      <c r="AK51" t="str">
        <f t="shared" si="42"/>
        <v xml:space="preserve">  0</v>
      </c>
      <c r="AL51" t="str">
        <f t="shared" si="43"/>
        <v xml:space="preserve">["SUBTYPE"] =   0; </v>
      </c>
      <c r="AM51">
        <f>IF(NOT(ISBLANK(G51)),VLOOKUP(G51,Type!D$2:E$6,2,FALSE),"")</f>
        <v>5</v>
      </c>
      <c r="AN51" t="str">
        <f t="shared" si="44"/>
        <v xml:space="preserve">["NA"] = 5; </v>
      </c>
      <c r="AO51" t="str">
        <f t="shared" si="45"/>
        <v>0</v>
      </c>
      <c r="AP51" t="str">
        <f t="shared" si="46"/>
        <v xml:space="preserve">["VXP"] = 0; </v>
      </c>
      <c r="AQ51" t="str">
        <f t="shared" si="47"/>
        <v>0</v>
      </c>
      <c r="AR51" t="str">
        <f t="shared" si="48"/>
        <v xml:space="preserve">["LP"] =  0; </v>
      </c>
      <c r="AS51" t="str">
        <f t="shared" si="49"/>
        <v>0</v>
      </c>
      <c r="AT51" t="str">
        <f t="shared" si="50"/>
        <v xml:space="preserve">["REP"] =   0; </v>
      </c>
      <c r="AU51">
        <f>IF(NOT(ISBLANK(N51)),VLOOKUP(N51,Faction!A$2:B$77,2,FALSE),1)</f>
        <v>1</v>
      </c>
      <c r="AV51" t="str">
        <f t="shared" si="51"/>
        <v xml:space="preserve">["FACTION"] =  1; </v>
      </c>
      <c r="AW51" t="str">
        <f t="shared" si="52"/>
        <v xml:space="preserve">["TIER"] = 0; </v>
      </c>
      <c r="AX51" t="str">
        <f t="shared" si="53"/>
        <v xml:space="preserve">                     </v>
      </c>
      <c r="AY51" t="str">
        <f t="shared" si="54"/>
        <v/>
      </c>
      <c r="AZ51" t="str">
        <f t="shared" si="55"/>
        <v xml:space="preserve">["NAME"] = { ["EN"] = "The Battle of the Deep-way"; }; </v>
      </c>
      <c r="BA51" t="str">
        <f t="shared" si="56"/>
        <v/>
      </c>
      <c r="BB51" t="str">
        <f t="shared" si="57"/>
        <v/>
      </c>
      <c r="BC51" t="str">
        <f t="shared" si="58"/>
        <v/>
      </c>
      <c r="BD51" t="str">
        <f t="shared" si="59"/>
        <v/>
      </c>
      <c r="BE51" t="str">
        <f t="shared" si="60"/>
        <v/>
      </c>
      <c r="BF51" t="str">
        <f t="shared" si="61"/>
        <v>};</v>
      </c>
    </row>
    <row r="52" spans="1:58" x14ac:dyDescent="0.25">
      <c r="A52">
        <v>1879462870</v>
      </c>
      <c r="C52" t="s">
        <v>3564</v>
      </c>
      <c r="D52" t="s">
        <v>26</v>
      </c>
      <c r="G52" t="s">
        <v>2326</v>
      </c>
      <c r="V52" t="str">
        <f t="shared" si="31"/>
        <v xml:space="preserve"> [51] = {["ID"] = 1879462870; }; -- The Battle of the Way of Smiths</v>
      </c>
      <c r="W52" s="1" t="str">
        <f t="shared" si="32"/>
        <v xml:space="preserve"> [51] = {["ID"] = 1879462870;                      ["TYPE"] =  6;                       ["SUBTYPE"] =   0; ["NA"] = 5; ["VXP"] = 0; ["LP"] =  0; ["REP"] =   0; ["FACTION"] =  1; ["TIER"] = 0;                      ["NAME"] = { ["EN"] = "The Battle of the Way of Smiths"; }; };</v>
      </c>
      <c r="X52">
        <f t="shared" si="33"/>
        <v>51</v>
      </c>
      <c r="Y52" t="str">
        <f t="shared" si="34"/>
        <v xml:space="preserve"> [51] = {</v>
      </c>
      <c r="Z52" t="str">
        <f t="shared" si="35"/>
        <v xml:space="preserve">["ID"] = 1879462870; </v>
      </c>
      <c r="AA52" t="str">
        <f t="shared" si="36"/>
        <v xml:space="preserve">["ID"] = 1879462870; </v>
      </c>
      <c r="AB52" t="str">
        <f t="shared" si="37"/>
        <v/>
      </c>
      <c r="AC52" t="str">
        <f t="shared" si="38"/>
        <v/>
      </c>
      <c r="AD52" s="1" t="str">
        <f t="shared" si="39"/>
        <v xml:space="preserve">                     </v>
      </c>
      <c r="AE52">
        <f>VLOOKUP(D52,Type!A$2:B$16,2,FALSE)</f>
        <v>6</v>
      </c>
      <c r="AF52" t="str">
        <f t="shared" si="40"/>
        <v xml:space="preserve">["TYPE"] =  6; </v>
      </c>
      <c r="AG52" t="str">
        <f t="shared" si="41"/>
        <v xml:space="preserve">                      </v>
      </c>
      <c r="AH52" t="str">
        <f>IF(AND(D52="Class",NOT(ISBLANK(E52))),VLOOKUP(E52,Class!A$1:B$12,2,FALSE),"")</f>
        <v/>
      </c>
      <c r="AI52" t="str">
        <f>IF(AND(D52="Vocation",NOT(ISBLANK(E52))),VLOOKUP(E52,Vocation!A$1:B$8,2,FALSE),"")</f>
        <v/>
      </c>
      <c r="AJ52" t="str">
        <f>IF(AND(D52="Race",NOT(ISBLANK(E52))),VLOOKUP(E52,Race!A$1:B$9,2),"")</f>
        <v/>
      </c>
      <c r="AK52" t="str">
        <f t="shared" si="42"/>
        <v xml:space="preserve">  0</v>
      </c>
      <c r="AL52" t="str">
        <f t="shared" si="43"/>
        <v xml:space="preserve">["SUBTYPE"] =   0; </v>
      </c>
      <c r="AM52">
        <f>IF(NOT(ISBLANK(G52)),VLOOKUP(G52,Type!D$2:E$6,2,FALSE),"")</f>
        <v>5</v>
      </c>
      <c r="AN52" t="str">
        <f t="shared" si="44"/>
        <v xml:space="preserve">["NA"] = 5; </v>
      </c>
      <c r="AO52" t="str">
        <f t="shared" si="45"/>
        <v>0</v>
      </c>
      <c r="AP52" t="str">
        <f t="shared" si="46"/>
        <v xml:space="preserve">["VXP"] = 0; </v>
      </c>
      <c r="AQ52" t="str">
        <f t="shared" si="47"/>
        <v>0</v>
      </c>
      <c r="AR52" t="str">
        <f t="shared" si="48"/>
        <v xml:space="preserve">["LP"] =  0; </v>
      </c>
      <c r="AS52" t="str">
        <f t="shared" si="49"/>
        <v>0</v>
      </c>
      <c r="AT52" t="str">
        <f t="shared" si="50"/>
        <v xml:space="preserve">["REP"] =   0; </v>
      </c>
      <c r="AU52">
        <f>IF(NOT(ISBLANK(N52)),VLOOKUP(N52,Faction!A$2:B$77,2,FALSE),1)</f>
        <v>1</v>
      </c>
      <c r="AV52" t="str">
        <f t="shared" si="51"/>
        <v xml:space="preserve">["FACTION"] =  1; </v>
      </c>
      <c r="AW52" t="str">
        <f t="shared" si="52"/>
        <v xml:space="preserve">["TIER"] = 0; </v>
      </c>
      <c r="AX52" t="str">
        <f t="shared" si="53"/>
        <v xml:space="preserve">                     </v>
      </c>
      <c r="AY52" t="str">
        <f t="shared" si="54"/>
        <v/>
      </c>
      <c r="AZ52" t="str">
        <f t="shared" si="55"/>
        <v xml:space="preserve">["NAME"] = { ["EN"] = "The Battle of the Way of Smiths"; }; </v>
      </c>
      <c r="BA52" t="str">
        <f t="shared" si="56"/>
        <v/>
      </c>
      <c r="BB52" t="str">
        <f t="shared" si="57"/>
        <v/>
      </c>
      <c r="BC52" t="str">
        <f t="shared" si="58"/>
        <v/>
      </c>
      <c r="BD52" t="str">
        <f t="shared" si="59"/>
        <v/>
      </c>
      <c r="BE52" t="str">
        <f t="shared" si="60"/>
        <v/>
      </c>
      <c r="BF52" t="str">
        <f t="shared" si="61"/>
        <v>};</v>
      </c>
    </row>
    <row r="53" spans="1:58" x14ac:dyDescent="0.25">
      <c r="A53">
        <v>1879462869</v>
      </c>
      <c r="C53" t="s">
        <v>3563</v>
      </c>
      <c r="D53" t="s">
        <v>26</v>
      </c>
      <c r="G53" t="s">
        <v>2326</v>
      </c>
      <c r="V53" t="str">
        <f t="shared" si="31"/>
        <v xml:space="preserve"> [52] = {["ID"] = 1879462869; }; -- The Battle of the Twenty-first Hall</v>
      </c>
      <c r="W53" s="1" t="str">
        <f t="shared" si="32"/>
        <v xml:space="preserve"> [52] = {["ID"] = 1879462869;                      ["TYPE"] =  6;                       ["SUBTYPE"] =   0; ["NA"] = 5; ["VXP"] = 0; ["LP"] =  0; ["REP"] =   0; ["FACTION"] =  1; ["TIER"] = 0;                      ["NAME"] = { ["EN"] = "The Battle of the Twenty-first Hall"; }; };</v>
      </c>
      <c r="X53">
        <f t="shared" si="33"/>
        <v>52</v>
      </c>
      <c r="Y53" t="str">
        <f t="shared" si="34"/>
        <v xml:space="preserve"> [52] = {</v>
      </c>
      <c r="Z53" t="str">
        <f t="shared" si="35"/>
        <v xml:space="preserve">["ID"] = 1879462869; </v>
      </c>
      <c r="AA53" t="str">
        <f t="shared" si="36"/>
        <v xml:space="preserve">["ID"] = 1879462869; </v>
      </c>
      <c r="AB53" t="str">
        <f t="shared" si="37"/>
        <v/>
      </c>
      <c r="AC53" t="str">
        <f t="shared" si="38"/>
        <v/>
      </c>
      <c r="AD53" s="1" t="str">
        <f t="shared" si="39"/>
        <v xml:space="preserve">                     </v>
      </c>
      <c r="AE53">
        <f>VLOOKUP(D53,Type!A$2:B$16,2,FALSE)</f>
        <v>6</v>
      </c>
      <c r="AF53" t="str">
        <f t="shared" si="40"/>
        <v xml:space="preserve">["TYPE"] =  6; </v>
      </c>
      <c r="AG53" t="str">
        <f t="shared" si="41"/>
        <v xml:space="preserve">                      </v>
      </c>
      <c r="AH53" t="str">
        <f>IF(AND(D53="Class",NOT(ISBLANK(E53))),VLOOKUP(E53,Class!A$1:B$12,2,FALSE),"")</f>
        <v/>
      </c>
      <c r="AI53" t="str">
        <f>IF(AND(D53="Vocation",NOT(ISBLANK(E53))),VLOOKUP(E53,Vocation!A$1:B$8,2,FALSE),"")</f>
        <v/>
      </c>
      <c r="AJ53" t="str">
        <f>IF(AND(D53="Race",NOT(ISBLANK(E53))),VLOOKUP(E53,Race!A$1:B$9,2),"")</f>
        <v/>
      </c>
      <c r="AK53" t="str">
        <f t="shared" si="42"/>
        <v xml:space="preserve">  0</v>
      </c>
      <c r="AL53" t="str">
        <f t="shared" si="43"/>
        <v xml:space="preserve">["SUBTYPE"] =   0; </v>
      </c>
      <c r="AM53">
        <f>IF(NOT(ISBLANK(G53)),VLOOKUP(G53,Type!D$2:E$6,2,FALSE),"")</f>
        <v>5</v>
      </c>
      <c r="AN53" t="str">
        <f t="shared" si="44"/>
        <v xml:space="preserve">["NA"] = 5; </v>
      </c>
      <c r="AO53" t="str">
        <f t="shared" si="45"/>
        <v>0</v>
      </c>
      <c r="AP53" t="str">
        <f t="shared" si="46"/>
        <v xml:space="preserve">["VXP"] = 0; </v>
      </c>
      <c r="AQ53" t="str">
        <f t="shared" si="47"/>
        <v>0</v>
      </c>
      <c r="AR53" t="str">
        <f t="shared" si="48"/>
        <v xml:space="preserve">["LP"] =  0; </v>
      </c>
      <c r="AS53" t="str">
        <f t="shared" si="49"/>
        <v>0</v>
      </c>
      <c r="AT53" t="str">
        <f t="shared" si="50"/>
        <v xml:space="preserve">["REP"] =   0; </v>
      </c>
      <c r="AU53">
        <f>IF(NOT(ISBLANK(N53)),VLOOKUP(N53,Faction!A$2:B$77,2,FALSE),1)</f>
        <v>1</v>
      </c>
      <c r="AV53" t="str">
        <f t="shared" si="51"/>
        <v xml:space="preserve">["FACTION"] =  1; </v>
      </c>
      <c r="AW53" t="str">
        <f t="shared" si="52"/>
        <v xml:space="preserve">["TIER"] = 0; </v>
      </c>
      <c r="AX53" t="str">
        <f t="shared" si="53"/>
        <v xml:space="preserve">                     </v>
      </c>
      <c r="AY53" t="str">
        <f t="shared" si="54"/>
        <v/>
      </c>
      <c r="AZ53" t="str">
        <f t="shared" si="55"/>
        <v xml:space="preserve">["NAME"] = { ["EN"] = "The Battle of the Twenty-first Hall"; }; </v>
      </c>
      <c r="BA53" t="str">
        <f t="shared" si="56"/>
        <v/>
      </c>
      <c r="BB53" t="str">
        <f t="shared" si="57"/>
        <v/>
      </c>
      <c r="BC53" t="str">
        <f t="shared" si="58"/>
        <v/>
      </c>
      <c r="BD53" t="str">
        <f t="shared" si="59"/>
        <v/>
      </c>
      <c r="BE53" t="str">
        <f t="shared" si="60"/>
        <v/>
      </c>
      <c r="BF53" t="str">
        <f t="shared" si="61"/>
        <v>};</v>
      </c>
    </row>
    <row r="54" spans="1:58" x14ac:dyDescent="0.25">
      <c r="A54">
        <v>1879462871</v>
      </c>
      <c r="C54" t="s">
        <v>3565</v>
      </c>
      <c r="D54" t="s">
        <v>26</v>
      </c>
      <c r="G54" t="s">
        <v>2326</v>
      </c>
      <c r="V54" t="str">
        <f t="shared" ref="V54:V59" si="62">CONCATENATE(Y54,AA54,AB54,BF54," -- ",C54,AC54)</f>
        <v xml:space="preserve"> [53] = {["ID"] = 1879462871; }; -- First Offensives</v>
      </c>
      <c r="W54" s="1" t="str">
        <f t="shared" ref="W54:W59" si="63">CONCATENATE(Y54,Z54,AD54,AF54,AG54,AL54,AN54,AP54,AR54,AT54,AV54,AW54,AX54,AY54,AZ54,BA54,BB54,BC54,BD54,BE54,BF54)</f>
        <v xml:space="preserve"> [53] = {["ID"] = 1879462871;                      ["TYPE"] =  6;                       ["SUBTYPE"] =   0; ["NA"] = 5; ["VXP"] = 0; ["LP"] =  0; ["REP"] =   0; ["FACTION"] =  1; ["TIER"] = 0;                      ["NAME"] = { ["EN"] = "First Offensives"; }; };</v>
      </c>
      <c r="X54">
        <f t="shared" si="33"/>
        <v>53</v>
      </c>
      <c r="Y54" t="str">
        <f t="shared" si="34"/>
        <v xml:space="preserve"> [53] = {</v>
      </c>
      <c r="Z54" t="str">
        <f t="shared" ref="Z54:Z59" si="64">IF(LEN(A54)&gt;0,CONCATENATE("[""ID""] = ",A54,"; "),"                     ")</f>
        <v xml:space="preserve">["ID"] = 1879462871; </v>
      </c>
      <c r="AA54" t="str">
        <f t="shared" ref="AA54:AA59" si="65">IF(LEN(A54)&gt;0,CONCATENATE("[""ID""] = ",A54,"; "),"")</f>
        <v xml:space="preserve">["ID"] = 1879462871; </v>
      </c>
      <c r="AB54" t="str">
        <f t="shared" ref="AB54:AB59" si="66">IF(LEN(T54)&gt;0,CONCATENATE("[""CAT_ID""] = ",T54,"; "),"")</f>
        <v/>
      </c>
      <c r="AC54" t="str">
        <f t="shared" ref="AC54:AC59" si="67">IF(LEN(E54)&gt;0,CONCATENATE(" (",E54,")"),"")</f>
        <v/>
      </c>
      <c r="AD54" s="1" t="str">
        <f t="shared" ref="AD54:AD59" si="68">IF(LEN(B54)&gt;0,CONCATENATE("[""SAVE_INDEX""] = ",REPT(" ",2-LEN(B54)),B54,"; "),"                     ")</f>
        <v xml:space="preserve">                     </v>
      </c>
      <c r="AE54">
        <f>VLOOKUP(D54,Type!A$2:B$16,2,FALSE)</f>
        <v>6</v>
      </c>
      <c r="AF54" t="str">
        <f t="shared" si="40"/>
        <v xml:space="preserve">["TYPE"] =  6; </v>
      </c>
      <c r="AG54" t="str">
        <f t="shared" ref="AG54:AG59" si="69">IF(LEN(F54)&gt;0,CONCATENATE("[""CRV""] = ","""",F54,"""; ",REPT(" ",8-LEN(F54))),REPT(" ",22))</f>
        <v xml:space="preserve">                      </v>
      </c>
      <c r="AH54" t="str">
        <f>IF(AND(D54="Class",NOT(ISBLANK(E54))),VLOOKUP(E54,Class!A$1:B$12,2,FALSE),"")</f>
        <v/>
      </c>
      <c r="AI54" t="str">
        <f>IF(AND(D54="Vocation",NOT(ISBLANK(E54))),VLOOKUP(E54,Vocation!A$1:B$8,2,FALSE),"")</f>
        <v/>
      </c>
      <c r="AJ54" t="str">
        <f>IF(AND(D54="Race",NOT(ISBLANK(E54))),VLOOKUP(E54,Race!A$1:B$9,2),"")</f>
        <v/>
      </c>
      <c r="AK54" t="str">
        <f t="shared" ref="AK54:AK59" si="70">IF(
  LEN(AH54)=0,
  IF(
    LEN(AI54)=0,
    IF(
      LEN(AJ54)=0,
      "  0",
      CONCATENATE(REPT(" ",3-LEN(AJ54)),AJ54)
    ),
    CONCATENATE(REPT(" ",3-LEN(AI54)),AI54)
  ),
  CONCATENATE(REPT(" ",3-LEN(AH54)),AH54)
)</f>
        <v xml:space="preserve">  0</v>
      </c>
      <c r="AL54" t="str">
        <f t="shared" si="43"/>
        <v xml:space="preserve">["SUBTYPE"] =   0; </v>
      </c>
      <c r="AM54">
        <f>IF(NOT(ISBLANK(G54)),VLOOKUP(G54,Type!D$2:E$6,2,FALSE),"")</f>
        <v>5</v>
      </c>
      <c r="AN54" t="str">
        <f t="shared" ref="AN54:AN59" si="71">IF(NOT(ISBLANK(G54)),CONCATENATE("[""NA""] = ",AM54,"; "),"            ")</f>
        <v xml:space="preserve">["NA"] = 5; </v>
      </c>
      <c r="AO54" t="str">
        <f t="shared" ref="AO54:AO59" si="72">TEXT(J54,0)</f>
        <v>0</v>
      </c>
      <c r="AP54" t="str">
        <f t="shared" si="46"/>
        <v xml:space="preserve">["VXP"] = 0; </v>
      </c>
      <c r="AQ54" t="str">
        <f t="shared" ref="AQ54:AQ59" si="73">TEXT(L54,0)</f>
        <v>0</v>
      </c>
      <c r="AR54" t="str">
        <f t="shared" si="48"/>
        <v xml:space="preserve">["LP"] =  0; </v>
      </c>
      <c r="AS54" t="str">
        <f t="shared" ref="AS54:AS59" si="74">TEXT(M54,0)</f>
        <v>0</v>
      </c>
      <c r="AT54" t="str">
        <f t="shared" si="50"/>
        <v xml:space="preserve">["REP"] =   0; </v>
      </c>
      <c r="AU54">
        <f>IF(NOT(ISBLANK(N54)),VLOOKUP(N54,Faction!A$2:B$77,2,FALSE),1)</f>
        <v>1</v>
      </c>
      <c r="AV54" t="str">
        <f t="shared" si="51"/>
        <v xml:space="preserve">["FACTION"] =  1; </v>
      </c>
      <c r="AW54" t="str">
        <f t="shared" ref="AW54:AW59" si="75">CONCATENATE("[""TIER""] = ",TEXT(Q54,"0"),"; ")</f>
        <v xml:space="preserve">["TIER"] = 0; </v>
      </c>
      <c r="AX54" t="str">
        <f t="shared" ref="AX54:AX59" si="76">IF(LEN(R54)&gt;0,CONCATENATE("[""MIN_LVL""] = ",REPT(" ",3-LEN(R54)),"""",R54,"""; "),"                     ")</f>
        <v xml:space="preserve">                     </v>
      </c>
      <c r="AY54" t="str">
        <f t="shared" ref="AY54:AY59" si="77">IF(LEN(S54)&gt;0,CONCATENATE("[""MIN_LVL""] = ",REPT(" ",3-LEN(S54)),"""",S54,"""; "),"")</f>
        <v/>
      </c>
      <c r="AZ54" t="str">
        <f t="shared" ref="AZ54:AZ59" si="78">CONCATENATE("[""NAME""] = { [""EN""] = """,C54,"""; }; ")</f>
        <v xml:space="preserve">["NAME"] = { ["EN"] = "First Offensives"; }; </v>
      </c>
      <c r="BA54" t="str">
        <f t="shared" ref="BA54:BA59" si="79">IF(LEN(P54)&gt;0,CONCATENATE("[""LORE""] = { [""EN""] = """,P54,"""; }; "),"")</f>
        <v/>
      </c>
      <c r="BB54" t="str">
        <f t="shared" ref="BB54:BB59" si="80">IF(LEN(O54)&gt;0,CONCATENATE("[""SUMMARY""] = { [""EN""] = """,O54,"""; }; "),"")</f>
        <v/>
      </c>
      <c r="BC54" t="str">
        <f t="shared" ref="BC54:BC59" si="81">IF(LEN(K54)&gt;0,CONCATENATE("[""TITLE""] = { [""EN""] = """,K54,"""; }; "),"")</f>
        <v/>
      </c>
      <c r="BD54" t="str">
        <f t="shared" ref="BD54:BD59" si="82">IF(LEN(H54)&gt;0,CONCATENATE("[""NOTE""] = { [""EN""] = """,H54,"""; }; "),"")</f>
        <v/>
      </c>
      <c r="BE54" t="str">
        <f t="shared" ref="BE54:BE59" si="83">IF(LEN(I54)&gt;0,CONCATENATE("[""PAIRED""] = { ",I54, " }; "),"")</f>
        <v/>
      </c>
      <c r="BF54" t="str">
        <f t="shared" si="61"/>
        <v>};</v>
      </c>
    </row>
    <row r="55" spans="1:58" x14ac:dyDescent="0.25">
      <c r="A55">
        <v>1879462868</v>
      </c>
      <c r="C55" t="s">
        <v>3562</v>
      </c>
      <c r="D55" t="s">
        <v>26</v>
      </c>
      <c r="G55" t="s">
        <v>2326</v>
      </c>
      <c r="V55" t="str">
        <f t="shared" si="62"/>
        <v xml:space="preserve"> [54] = {["ID"] = 1879462868; }; -- Thangúlhad Endangered</v>
      </c>
      <c r="W55" s="1" t="str">
        <f t="shared" si="63"/>
        <v xml:space="preserve"> [54] = {["ID"] = 1879462868;                      ["TYPE"] =  6;                       ["SUBTYPE"] =   0; ["NA"] = 5; ["VXP"] = 0; ["LP"] =  0; ["REP"] =   0; ["FACTION"] =  1; ["TIER"] = 0;                      ["NAME"] = { ["EN"] = "Thangúlhad Endangered"; }; };</v>
      </c>
      <c r="X55">
        <f t="shared" si="33"/>
        <v>54</v>
      </c>
      <c r="Y55" t="str">
        <f t="shared" si="34"/>
        <v xml:space="preserve"> [54] = {</v>
      </c>
      <c r="Z55" t="str">
        <f t="shared" si="64"/>
        <v xml:space="preserve">["ID"] = 1879462868; </v>
      </c>
      <c r="AA55" t="str">
        <f t="shared" si="65"/>
        <v xml:space="preserve">["ID"] = 1879462868; </v>
      </c>
      <c r="AB55" t="str">
        <f t="shared" si="66"/>
        <v/>
      </c>
      <c r="AC55" t="str">
        <f t="shared" si="67"/>
        <v/>
      </c>
      <c r="AD55" s="1" t="str">
        <f t="shared" si="68"/>
        <v xml:space="preserve">                     </v>
      </c>
      <c r="AE55">
        <f>VLOOKUP(D55,Type!A$2:B$16,2,FALSE)</f>
        <v>6</v>
      </c>
      <c r="AF55" t="str">
        <f t="shared" si="40"/>
        <v xml:space="preserve">["TYPE"] =  6; </v>
      </c>
      <c r="AG55" t="str">
        <f t="shared" si="69"/>
        <v xml:space="preserve">                      </v>
      </c>
      <c r="AH55" t="str">
        <f>IF(AND(D55="Class",NOT(ISBLANK(E55))),VLOOKUP(E55,Class!A$1:B$12,2,FALSE),"")</f>
        <v/>
      </c>
      <c r="AI55" t="str">
        <f>IF(AND(D55="Vocation",NOT(ISBLANK(E55))),VLOOKUP(E55,Vocation!A$1:B$8,2,FALSE),"")</f>
        <v/>
      </c>
      <c r="AJ55" t="str">
        <f>IF(AND(D55="Race",NOT(ISBLANK(E55))),VLOOKUP(E55,Race!A$1:B$9,2),"")</f>
        <v/>
      </c>
      <c r="AK55" t="str">
        <f t="shared" si="70"/>
        <v xml:space="preserve">  0</v>
      </c>
      <c r="AL55" t="str">
        <f t="shared" si="43"/>
        <v xml:space="preserve">["SUBTYPE"] =   0; </v>
      </c>
      <c r="AM55">
        <f>IF(NOT(ISBLANK(G55)),VLOOKUP(G55,Type!D$2:E$6,2,FALSE),"")</f>
        <v>5</v>
      </c>
      <c r="AN55" t="str">
        <f t="shared" si="71"/>
        <v xml:space="preserve">["NA"] = 5; </v>
      </c>
      <c r="AO55" t="str">
        <f t="shared" si="72"/>
        <v>0</v>
      </c>
      <c r="AP55" t="str">
        <f t="shared" si="46"/>
        <v xml:space="preserve">["VXP"] = 0; </v>
      </c>
      <c r="AQ55" t="str">
        <f t="shared" si="73"/>
        <v>0</v>
      </c>
      <c r="AR55" t="str">
        <f t="shared" si="48"/>
        <v xml:space="preserve">["LP"] =  0; </v>
      </c>
      <c r="AS55" t="str">
        <f t="shared" si="74"/>
        <v>0</v>
      </c>
      <c r="AT55" t="str">
        <f t="shared" si="50"/>
        <v xml:space="preserve">["REP"] =   0; </v>
      </c>
      <c r="AU55">
        <f>IF(NOT(ISBLANK(N55)),VLOOKUP(N55,Faction!A$2:B$77,2,FALSE),1)</f>
        <v>1</v>
      </c>
      <c r="AV55" t="str">
        <f t="shared" si="51"/>
        <v xml:space="preserve">["FACTION"] =  1; </v>
      </c>
      <c r="AW55" t="str">
        <f t="shared" si="75"/>
        <v xml:space="preserve">["TIER"] = 0; </v>
      </c>
      <c r="AX55" t="str">
        <f t="shared" si="76"/>
        <v xml:space="preserve">                     </v>
      </c>
      <c r="AY55" t="str">
        <f t="shared" si="77"/>
        <v/>
      </c>
      <c r="AZ55" t="str">
        <f t="shared" si="78"/>
        <v xml:space="preserve">["NAME"] = { ["EN"] = "Thangúlhad Endangered"; }; </v>
      </c>
      <c r="BA55" t="str">
        <f t="shared" si="79"/>
        <v/>
      </c>
      <c r="BB55" t="str">
        <f t="shared" si="80"/>
        <v/>
      </c>
      <c r="BC55" t="str">
        <f t="shared" si="81"/>
        <v/>
      </c>
      <c r="BD55" t="str">
        <f t="shared" si="82"/>
        <v/>
      </c>
      <c r="BE55" t="str">
        <f t="shared" si="83"/>
        <v/>
      </c>
      <c r="BF55" t="str">
        <f t="shared" si="61"/>
        <v>};</v>
      </c>
    </row>
    <row r="56" spans="1:58" x14ac:dyDescent="0.25">
      <c r="A56">
        <v>1879462867</v>
      </c>
      <c r="C56" t="s">
        <v>3561</v>
      </c>
      <c r="D56" t="s">
        <v>26</v>
      </c>
      <c r="G56" t="s">
        <v>2326</v>
      </c>
      <c r="V56" t="str">
        <f t="shared" si="62"/>
        <v xml:space="preserve"> [55] = {["ID"] = 1879462867; }; -- Assault on Dol Guldur</v>
      </c>
      <c r="W56" s="1" t="str">
        <f t="shared" si="63"/>
        <v xml:space="preserve"> [55] = {["ID"] = 1879462867;                      ["TYPE"] =  6;                       ["SUBTYPE"] =   0; ["NA"] = 5; ["VXP"] = 0; ["LP"] =  0; ["REP"] =   0; ["FACTION"] =  1; ["TIER"] = 0;                      ["NAME"] = { ["EN"] = "Assault on Dol Guldur"; }; };</v>
      </c>
      <c r="X56">
        <f t="shared" si="33"/>
        <v>55</v>
      </c>
      <c r="Y56" t="str">
        <f t="shared" si="34"/>
        <v xml:space="preserve"> [55] = {</v>
      </c>
      <c r="Z56" t="str">
        <f t="shared" si="64"/>
        <v xml:space="preserve">["ID"] = 1879462867; </v>
      </c>
      <c r="AA56" t="str">
        <f t="shared" si="65"/>
        <v xml:space="preserve">["ID"] = 1879462867; </v>
      </c>
      <c r="AB56" t="str">
        <f t="shared" si="66"/>
        <v/>
      </c>
      <c r="AC56" t="str">
        <f t="shared" si="67"/>
        <v/>
      </c>
      <c r="AD56" s="1" t="str">
        <f t="shared" si="68"/>
        <v xml:space="preserve">                     </v>
      </c>
      <c r="AE56">
        <f>VLOOKUP(D56,Type!A$2:B$16,2,FALSE)</f>
        <v>6</v>
      </c>
      <c r="AF56" t="str">
        <f t="shared" si="40"/>
        <v xml:space="preserve">["TYPE"] =  6; </v>
      </c>
      <c r="AG56" t="str">
        <f t="shared" si="69"/>
        <v xml:space="preserve">                      </v>
      </c>
      <c r="AH56" t="str">
        <f>IF(AND(D56="Class",NOT(ISBLANK(E56))),VLOOKUP(E56,Class!A$1:B$12,2,FALSE),"")</f>
        <v/>
      </c>
      <c r="AI56" t="str">
        <f>IF(AND(D56="Vocation",NOT(ISBLANK(E56))),VLOOKUP(E56,Vocation!A$1:B$8,2,FALSE),"")</f>
        <v/>
      </c>
      <c r="AJ56" t="str">
        <f>IF(AND(D56="Race",NOT(ISBLANK(E56))),VLOOKUP(E56,Race!A$1:B$9,2),"")</f>
        <v/>
      </c>
      <c r="AK56" t="str">
        <f t="shared" si="70"/>
        <v xml:space="preserve">  0</v>
      </c>
      <c r="AL56" t="str">
        <f t="shared" si="43"/>
        <v xml:space="preserve">["SUBTYPE"] =   0; </v>
      </c>
      <c r="AM56">
        <f>IF(NOT(ISBLANK(G56)),VLOOKUP(G56,Type!D$2:E$6,2,FALSE),"")</f>
        <v>5</v>
      </c>
      <c r="AN56" t="str">
        <f t="shared" si="71"/>
        <v xml:space="preserve">["NA"] = 5; </v>
      </c>
      <c r="AO56" t="str">
        <f t="shared" si="72"/>
        <v>0</v>
      </c>
      <c r="AP56" t="str">
        <f t="shared" si="46"/>
        <v xml:space="preserve">["VXP"] = 0; </v>
      </c>
      <c r="AQ56" t="str">
        <f t="shared" si="73"/>
        <v>0</v>
      </c>
      <c r="AR56" t="str">
        <f t="shared" si="48"/>
        <v xml:space="preserve">["LP"] =  0; </v>
      </c>
      <c r="AS56" t="str">
        <f t="shared" si="74"/>
        <v>0</v>
      </c>
      <c r="AT56" t="str">
        <f t="shared" si="50"/>
        <v xml:space="preserve">["REP"] =   0; </v>
      </c>
      <c r="AU56">
        <f>IF(NOT(ISBLANK(N56)),VLOOKUP(N56,Faction!A$2:B$77,2,FALSE),1)</f>
        <v>1</v>
      </c>
      <c r="AV56" t="str">
        <f t="shared" si="51"/>
        <v xml:space="preserve">["FACTION"] =  1; </v>
      </c>
      <c r="AW56" t="str">
        <f t="shared" si="75"/>
        <v xml:space="preserve">["TIER"] = 0; </v>
      </c>
      <c r="AX56" t="str">
        <f t="shared" si="76"/>
        <v xml:space="preserve">                     </v>
      </c>
      <c r="AY56" t="str">
        <f t="shared" si="77"/>
        <v/>
      </c>
      <c r="AZ56" t="str">
        <f t="shared" si="78"/>
        <v xml:space="preserve">["NAME"] = { ["EN"] = "Assault on Dol Guldur"; }; </v>
      </c>
      <c r="BA56" t="str">
        <f t="shared" si="79"/>
        <v/>
      </c>
      <c r="BB56" t="str">
        <f t="shared" si="80"/>
        <v/>
      </c>
      <c r="BC56" t="str">
        <f t="shared" si="81"/>
        <v/>
      </c>
      <c r="BD56" t="str">
        <f t="shared" si="82"/>
        <v/>
      </c>
      <c r="BE56" t="str">
        <f t="shared" si="83"/>
        <v/>
      </c>
      <c r="BF56" t="str">
        <f t="shared" si="61"/>
        <v>};</v>
      </c>
    </row>
    <row r="57" spans="1:58" x14ac:dyDescent="0.25">
      <c r="A57">
        <v>1879462866</v>
      </c>
      <c r="C57" t="s">
        <v>3560</v>
      </c>
      <c r="D57" t="s">
        <v>26</v>
      </c>
      <c r="G57" t="s">
        <v>2326</v>
      </c>
      <c r="V57" t="str">
        <f t="shared" si="62"/>
        <v xml:space="preserve"> [56] = {["ID"] = 1879462866; }; -- The Battle in the Tower</v>
      </c>
      <c r="W57" s="1" t="str">
        <f t="shared" si="63"/>
        <v xml:space="preserve"> [56] = {["ID"] = 1879462866;                      ["TYPE"] =  6;                       ["SUBTYPE"] =   0; ["NA"] = 5; ["VXP"] = 0; ["LP"] =  0; ["REP"] =   0; ["FACTION"] =  1; ["TIER"] = 0;                      ["NAME"] = { ["EN"] = "The Battle in the Tower"; }; };</v>
      </c>
      <c r="X57">
        <f t="shared" si="33"/>
        <v>56</v>
      </c>
      <c r="Y57" t="str">
        <f t="shared" si="34"/>
        <v xml:space="preserve"> [56] = {</v>
      </c>
      <c r="Z57" t="str">
        <f t="shared" si="64"/>
        <v xml:space="preserve">["ID"] = 1879462866; </v>
      </c>
      <c r="AA57" t="str">
        <f t="shared" si="65"/>
        <v xml:space="preserve">["ID"] = 1879462866; </v>
      </c>
      <c r="AB57" t="str">
        <f t="shared" si="66"/>
        <v/>
      </c>
      <c r="AC57" t="str">
        <f t="shared" si="67"/>
        <v/>
      </c>
      <c r="AD57" s="1" t="str">
        <f t="shared" si="68"/>
        <v xml:space="preserve">                     </v>
      </c>
      <c r="AE57">
        <f>VLOOKUP(D57,Type!A$2:B$16,2,FALSE)</f>
        <v>6</v>
      </c>
      <c r="AF57" t="str">
        <f t="shared" si="40"/>
        <v xml:space="preserve">["TYPE"] =  6; </v>
      </c>
      <c r="AG57" t="str">
        <f t="shared" si="69"/>
        <v xml:space="preserve">                      </v>
      </c>
      <c r="AH57" t="str">
        <f>IF(AND(D57="Class",NOT(ISBLANK(E57))),VLOOKUP(E57,Class!A$1:B$12,2,FALSE),"")</f>
        <v/>
      </c>
      <c r="AI57" t="str">
        <f>IF(AND(D57="Vocation",NOT(ISBLANK(E57))),VLOOKUP(E57,Vocation!A$1:B$8,2,FALSE),"")</f>
        <v/>
      </c>
      <c r="AJ57" t="str">
        <f>IF(AND(D57="Race",NOT(ISBLANK(E57))),VLOOKUP(E57,Race!A$1:B$9,2),"")</f>
        <v/>
      </c>
      <c r="AK57" t="str">
        <f t="shared" si="70"/>
        <v xml:space="preserve">  0</v>
      </c>
      <c r="AL57" t="str">
        <f t="shared" si="43"/>
        <v xml:space="preserve">["SUBTYPE"] =   0; </v>
      </c>
      <c r="AM57">
        <f>IF(NOT(ISBLANK(G57)),VLOOKUP(G57,Type!D$2:E$6,2,FALSE),"")</f>
        <v>5</v>
      </c>
      <c r="AN57" t="str">
        <f t="shared" si="71"/>
        <v xml:space="preserve">["NA"] = 5; </v>
      </c>
      <c r="AO57" t="str">
        <f t="shared" si="72"/>
        <v>0</v>
      </c>
      <c r="AP57" t="str">
        <f t="shared" si="46"/>
        <v xml:space="preserve">["VXP"] = 0; </v>
      </c>
      <c r="AQ57" t="str">
        <f t="shared" si="73"/>
        <v>0</v>
      </c>
      <c r="AR57" t="str">
        <f t="shared" si="48"/>
        <v xml:space="preserve">["LP"] =  0; </v>
      </c>
      <c r="AS57" t="str">
        <f t="shared" si="74"/>
        <v>0</v>
      </c>
      <c r="AT57" t="str">
        <f t="shared" si="50"/>
        <v xml:space="preserve">["REP"] =   0; </v>
      </c>
      <c r="AU57">
        <f>IF(NOT(ISBLANK(N57)),VLOOKUP(N57,Faction!A$2:B$77,2,FALSE),1)</f>
        <v>1</v>
      </c>
      <c r="AV57" t="str">
        <f t="shared" si="51"/>
        <v xml:space="preserve">["FACTION"] =  1; </v>
      </c>
      <c r="AW57" t="str">
        <f t="shared" si="75"/>
        <v xml:space="preserve">["TIER"] = 0; </v>
      </c>
      <c r="AX57" t="str">
        <f t="shared" si="76"/>
        <v xml:space="preserve">                     </v>
      </c>
      <c r="AY57" t="str">
        <f t="shared" si="77"/>
        <v/>
      </c>
      <c r="AZ57" t="str">
        <f t="shared" si="78"/>
        <v xml:space="preserve">["NAME"] = { ["EN"] = "The Battle in the Tower"; }; </v>
      </c>
      <c r="BA57" t="str">
        <f t="shared" si="79"/>
        <v/>
      </c>
      <c r="BB57" t="str">
        <f t="shared" si="80"/>
        <v/>
      </c>
      <c r="BC57" t="str">
        <f t="shared" si="81"/>
        <v/>
      </c>
      <c r="BD57" t="str">
        <f t="shared" si="82"/>
        <v/>
      </c>
      <c r="BE57" t="str">
        <f t="shared" si="83"/>
        <v/>
      </c>
      <c r="BF57" t="str">
        <f t="shared" si="61"/>
        <v>};</v>
      </c>
    </row>
    <row r="58" spans="1:58" x14ac:dyDescent="0.25">
      <c r="A58">
        <v>1879462873</v>
      </c>
      <c r="C58" t="s">
        <v>3567</v>
      </c>
      <c r="D58" t="s">
        <v>26</v>
      </c>
      <c r="G58" t="s">
        <v>2326</v>
      </c>
      <c r="V58" t="str">
        <f t="shared" si="62"/>
        <v xml:space="preserve"> [57] = {["ID"] = 1879462873; }; -- The Depths of Duty</v>
      </c>
      <c r="W58" s="1" t="str">
        <f t="shared" si="63"/>
        <v xml:space="preserve"> [57] = {["ID"] = 1879462873;                      ["TYPE"] =  6;                       ["SUBTYPE"] =   0; ["NA"] = 5; ["VXP"] = 0; ["LP"] =  0; ["REP"] =   0; ["FACTION"] =  1; ["TIER"] = 0;                      ["NAME"] = { ["EN"] = "The Depths of Duty"; }; };</v>
      </c>
      <c r="X58">
        <f t="shared" si="33"/>
        <v>57</v>
      </c>
      <c r="Y58" t="str">
        <f t="shared" si="34"/>
        <v xml:space="preserve"> [57] = {</v>
      </c>
      <c r="Z58" t="str">
        <f t="shared" si="64"/>
        <v xml:space="preserve">["ID"] = 1879462873; </v>
      </c>
      <c r="AA58" t="str">
        <f t="shared" si="65"/>
        <v xml:space="preserve">["ID"] = 1879462873; </v>
      </c>
      <c r="AB58" t="str">
        <f t="shared" si="66"/>
        <v/>
      </c>
      <c r="AC58" t="str">
        <f t="shared" si="67"/>
        <v/>
      </c>
      <c r="AD58" s="1" t="str">
        <f t="shared" si="68"/>
        <v xml:space="preserve">                     </v>
      </c>
      <c r="AE58">
        <f>VLOOKUP(D58,Type!A$2:B$16,2,FALSE)</f>
        <v>6</v>
      </c>
      <c r="AF58" t="str">
        <f t="shared" si="40"/>
        <v xml:space="preserve">["TYPE"] =  6; </v>
      </c>
      <c r="AG58" t="str">
        <f t="shared" si="69"/>
        <v xml:space="preserve">                      </v>
      </c>
      <c r="AH58" t="str">
        <f>IF(AND(D58="Class",NOT(ISBLANK(E58))),VLOOKUP(E58,Class!A$1:B$12,2,FALSE),"")</f>
        <v/>
      </c>
      <c r="AI58" t="str">
        <f>IF(AND(D58="Vocation",NOT(ISBLANK(E58))),VLOOKUP(E58,Vocation!A$1:B$8,2,FALSE),"")</f>
        <v/>
      </c>
      <c r="AJ58" t="str">
        <f>IF(AND(D58="Race",NOT(ISBLANK(E58))),VLOOKUP(E58,Race!A$1:B$9,2),"")</f>
        <v/>
      </c>
      <c r="AK58" t="str">
        <f t="shared" si="70"/>
        <v xml:space="preserve">  0</v>
      </c>
      <c r="AL58" t="str">
        <f t="shared" si="43"/>
        <v xml:space="preserve">["SUBTYPE"] =   0; </v>
      </c>
      <c r="AM58">
        <f>IF(NOT(ISBLANK(G58)),VLOOKUP(G58,Type!D$2:E$6,2,FALSE),"")</f>
        <v>5</v>
      </c>
      <c r="AN58" t="str">
        <f t="shared" si="71"/>
        <v xml:space="preserve">["NA"] = 5; </v>
      </c>
      <c r="AO58" t="str">
        <f t="shared" si="72"/>
        <v>0</v>
      </c>
      <c r="AP58" t="str">
        <f t="shared" si="46"/>
        <v xml:space="preserve">["VXP"] = 0; </v>
      </c>
      <c r="AQ58" t="str">
        <f t="shared" si="73"/>
        <v>0</v>
      </c>
      <c r="AR58" t="str">
        <f t="shared" si="48"/>
        <v xml:space="preserve">["LP"] =  0; </v>
      </c>
      <c r="AS58" t="str">
        <f t="shared" si="74"/>
        <v>0</v>
      </c>
      <c r="AT58" t="str">
        <f t="shared" si="50"/>
        <v xml:space="preserve">["REP"] =   0; </v>
      </c>
      <c r="AU58">
        <f>IF(NOT(ISBLANK(N58)),VLOOKUP(N58,Faction!A$2:B$77,2,FALSE),1)</f>
        <v>1</v>
      </c>
      <c r="AV58" t="str">
        <f t="shared" si="51"/>
        <v xml:space="preserve">["FACTION"] =  1; </v>
      </c>
      <c r="AW58" t="str">
        <f t="shared" si="75"/>
        <v xml:space="preserve">["TIER"] = 0; </v>
      </c>
      <c r="AX58" t="str">
        <f t="shared" si="76"/>
        <v xml:space="preserve">                     </v>
      </c>
      <c r="AY58" t="str">
        <f t="shared" si="77"/>
        <v/>
      </c>
      <c r="AZ58" t="str">
        <f t="shared" si="78"/>
        <v xml:space="preserve">["NAME"] = { ["EN"] = "The Depths of Duty"; }; </v>
      </c>
      <c r="BA58" t="str">
        <f t="shared" si="79"/>
        <v/>
      </c>
      <c r="BB58" t="str">
        <f t="shared" si="80"/>
        <v/>
      </c>
      <c r="BC58" t="str">
        <f t="shared" si="81"/>
        <v/>
      </c>
      <c r="BD58" t="str">
        <f t="shared" si="82"/>
        <v/>
      </c>
      <c r="BE58" t="str">
        <f t="shared" si="83"/>
        <v/>
      </c>
      <c r="BF58" t="str">
        <f t="shared" si="61"/>
        <v>};</v>
      </c>
    </row>
    <row r="59" spans="1:58" x14ac:dyDescent="0.25">
      <c r="V59" t="str">
        <f t="shared" si="62"/>
        <v xml:space="preserve"> [58] = {}; -- </v>
      </c>
      <c r="W59" s="1" t="e">
        <f t="shared" si="63"/>
        <v>#N/A</v>
      </c>
      <c r="X59">
        <f t="shared" si="33"/>
        <v>58</v>
      </c>
      <c r="Y59" t="str">
        <f t="shared" si="34"/>
        <v xml:space="preserve"> [58] = {</v>
      </c>
      <c r="Z59" t="str">
        <f t="shared" si="64"/>
        <v xml:space="preserve">                     </v>
      </c>
      <c r="AA59" t="str">
        <f t="shared" si="65"/>
        <v/>
      </c>
      <c r="AB59" t="str">
        <f t="shared" si="66"/>
        <v/>
      </c>
      <c r="AC59" t="str">
        <f t="shared" si="67"/>
        <v/>
      </c>
      <c r="AD59" s="1" t="str">
        <f t="shared" si="68"/>
        <v xml:space="preserve">                     </v>
      </c>
      <c r="AE59" t="e">
        <f>VLOOKUP(D59,Type!A$2:B$16,2,FALSE)</f>
        <v>#N/A</v>
      </c>
      <c r="AF59" t="e">
        <f t="shared" si="40"/>
        <v>#N/A</v>
      </c>
      <c r="AG59" t="str">
        <f t="shared" si="69"/>
        <v xml:space="preserve">                      </v>
      </c>
      <c r="AH59" t="str">
        <f>IF(AND(D59="Class",NOT(ISBLANK(E59))),VLOOKUP(E59,Class!A$1:B$12,2,FALSE),"")</f>
        <v/>
      </c>
      <c r="AI59" t="str">
        <f>IF(AND(D59="Vocation",NOT(ISBLANK(E59))),VLOOKUP(E59,Vocation!A$1:B$8,2,FALSE),"")</f>
        <v/>
      </c>
      <c r="AJ59" t="str">
        <f>IF(AND(D59="Race",NOT(ISBLANK(E59))),VLOOKUP(E59,Race!A$1:B$9,2),"")</f>
        <v/>
      </c>
      <c r="AK59" t="str">
        <f t="shared" si="70"/>
        <v xml:space="preserve">  0</v>
      </c>
      <c r="AL59" t="str">
        <f t="shared" si="43"/>
        <v xml:space="preserve">["SUBTYPE"] =   0; </v>
      </c>
      <c r="AM59" t="str">
        <f>IF(NOT(ISBLANK(G59)),VLOOKUP(G59,Type!D$2:E$6,2,FALSE),"")</f>
        <v/>
      </c>
      <c r="AN59" t="str">
        <f t="shared" si="71"/>
        <v xml:space="preserve">            </v>
      </c>
      <c r="AO59" t="str">
        <f t="shared" si="72"/>
        <v>0</v>
      </c>
      <c r="AP59" t="str">
        <f t="shared" si="46"/>
        <v xml:space="preserve">["VXP"] = 0; </v>
      </c>
      <c r="AQ59" t="str">
        <f t="shared" si="73"/>
        <v>0</v>
      </c>
      <c r="AR59" t="str">
        <f t="shared" si="48"/>
        <v xml:space="preserve">["LP"] =  0; </v>
      </c>
      <c r="AS59" t="str">
        <f t="shared" si="74"/>
        <v>0</v>
      </c>
      <c r="AT59" t="str">
        <f t="shared" si="50"/>
        <v xml:space="preserve">["REP"] =   0; </v>
      </c>
      <c r="AU59">
        <f>IF(NOT(ISBLANK(N59)),VLOOKUP(N59,Faction!A$2:B$77,2,FALSE),1)</f>
        <v>1</v>
      </c>
      <c r="AV59" t="str">
        <f t="shared" si="51"/>
        <v xml:space="preserve">["FACTION"] =  1; </v>
      </c>
      <c r="AW59" t="str">
        <f t="shared" si="75"/>
        <v xml:space="preserve">["TIER"] = 0; </v>
      </c>
      <c r="AX59" t="str">
        <f t="shared" si="76"/>
        <v xml:space="preserve">                     </v>
      </c>
      <c r="AY59" t="str">
        <f t="shared" si="77"/>
        <v/>
      </c>
      <c r="AZ59" t="str">
        <f t="shared" si="78"/>
        <v xml:space="preserve">["NAME"] = { ["EN"] = ""; }; </v>
      </c>
      <c r="BA59" t="str">
        <f t="shared" si="79"/>
        <v/>
      </c>
      <c r="BB59" t="str">
        <f t="shared" si="80"/>
        <v/>
      </c>
      <c r="BC59" t="str">
        <f t="shared" si="81"/>
        <v/>
      </c>
      <c r="BD59" t="str">
        <f t="shared" si="82"/>
        <v/>
      </c>
      <c r="BE59" t="str">
        <f t="shared" si="83"/>
        <v/>
      </c>
      <c r="BF59" t="str">
        <f t="shared" si="61"/>
        <v>};</v>
      </c>
    </row>
    <row r="63" spans="1:58" x14ac:dyDescent="0.25">
      <c r="A63" t="s">
        <v>3308</v>
      </c>
    </row>
    <row r="64" spans="1:58" x14ac:dyDescent="0.25">
      <c r="A64">
        <f>MAX(B2:B62)+1</f>
        <v>39</v>
      </c>
    </row>
  </sheetData>
  <conditionalFormatting sqref="B1:B2">
    <cfRule type="duplicateValues" dxfId="25" priority="8"/>
  </conditionalFormatting>
  <conditionalFormatting sqref="B1:B49 B62:B1048576">
    <cfRule type="duplicateValues" dxfId="24" priority="6"/>
    <cfRule type="duplicateValues" dxfId="23" priority="7"/>
  </conditionalFormatting>
  <conditionalFormatting sqref="B51:B53">
    <cfRule type="duplicateValues" dxfId="22" priority="3"/>
    <cfRule type="duplicateValues" dxfId="21" priority="4"/>
  </conditionalFormatting>
  <conditionalFormatting sqref="B54:B58">
    <cfRule type="duplicateValues" dxfId="20" priority="1"/>
    <cfRule type="duplicateValues" dxfId="19" priority="2"/>
  </conditionalFormatting>
  <conditionalFormatting sqref="T2:T49">
    <cfRule type="duplicateValues" dxfId="18" priority="5"/>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9B82-3C66-4559-905A-CF4A0DF8DA44}">
  <dimension ref="A1:AV407"/>
  <sheetViews>
    <sheetView tabSelected="1" workbookViewId="0">
      <pane xSplit="3" ySplit="1" topLeftCell="D347" activePane="bottomRight" state="frozen"/>
      <selection pane="topRight" activeCell="C1" sqref="C1"/>
      <selection pane="bottomLeft" activeCell="A2" sqref="A2"/>
      <selection pane="bottomRight" activeCell="C362" sqref="C362"/>
    </sheetView>
  </sheetViews>
  <sheetFormatPr defaultRowHeight="15" x14ac:dyDescent="0.25"/>
  <cols>
    <col min="1" max="1" width="11" bestFit="1" customWidth="1"/>
    <col min="2" max="2" width="0" hidden="1" customWidth="1"/>
    <col min="3" max="3" width="57.140625" bestFit="1" customWidth="1"/>
    <col min="4" max="5" width="8.85546875" customWidth="1"/>
    <col min="6" max="6" width="21.140625" hidden="1" customWidth="1"/>
    <col min="7" max="8" width="9.140625" hidden="1" customWidth="1"/>
    <col min="9" max="9" width="9.140625" customWidth="1"/>
    <col min="10" max="10" width="14.85546875" customWidth="1"/>
    <col min="12" max="17" width="9.140625" hidden="1" customWidth="1"/>
    <col min="18" max="18" width="12.5703125" customWidth="1"/>
    <col min="20" max="20" width="15.28515625" customWidth="1"/>
    <col min="21" max="21" width="49" customWidth="1"/>
    <col min="23" max="26" width="9" customWidth="1"/>
    <col min="30" max="30" width="9.140625" customWidth="1"/>
  </cols>
  <sheetData>
    <row r="1" spans="1:48" x14ac:dyDescent="0.25">
      <c r="A1" t="s">
        <v>2770</v>
      </c>
      <c r="B1" t="s">
        <v>1120</v>
      </c>
      <c r="C1" t="s">
        <v>1637</v>
      </c>
      <c r="D1" t="s">
        <v>1</v>
      </c>
      <c r="E1" t="s">
        <v>2328</v>
      </c>
      <c r="F1" t="s">
        <v>3</v>
      </c>
      <c r="G1" t="s">
        <v>4</v>
      </c>
      <c r="H1" t="s">
        <v>1199</v>
      </c>
      <c r="I1" t="s">
        <v>7</v>
      </c>
      <c r="J1" t="s">
        <v>1639</v>
      </c>
      <c r="K1" t="s">
        <v>9</v>
      </c>
      <c r="L1" t="s">
        <v>1640</v>
      </c>
      <c r="M1" t="s">
        <v>1641</v>
      </c>
      <c r="N1" t="s">
        <v>1648</v>
      </c>
      <c r="O1" t="s">
        <v>2</v>
      </c>
      <c r="P1" t="s">
        <v>5</v>
      </c>
      <c r="Q1" t="s">
        <v>6</v>
      </c>
      <c r="R1" t="s">
        <v>3536</v>
      </c>
      <c r="S1" t="s">
        <v>10</v>
      </c>
      <c r="T1" t="s">
        <v>3538</v>
      </c>
      <c r="U1" t="s">
        <v>11</v>
      </c>
      <c r="V1" t="s">
        <v>12</v>
      </c>
      <c r="W1" t="s">
        <v>13</v>
      </c>
      <c r="X1" t="s">
        <v>2770</v>
      </c>
      <c r="Y1" t="s">
        <v>3537</v>
      </c>
      <c r="Z1" t="s">
        <v>3536</v>
      </c>
      <c r="AA1" t="s">
        <v>1120</v>
      </c>
      <c r="AB1" t="s">
        <v>14</v>
      </c>
      <c r="AC1" t="s">
        <v>15</v>
      </c>
      <c r="AD1" t="s">
        <v>2329</v>
      </c>
      <c r="AE1" t="s">
        <v>2330</v>
      </c>
      <c r="AF1" t="s">
        <v>16</v>
      </c>
      <c r="AG1" t="s">
        <v>2</v>
      </c>
      <c r="AH1" t="s">
        <v>17</v>
      </c>
      <c r="AI1" t="s">
        <v>4</v>
      </c>
      <c r="AJ1" t="s">
        <v>18</v>
      </c>
      <c r="AK1" t="s">
        <v>5</v>
      </c>
      <c r="AL1" t="s">
        <v>19</v>
      </c>
      <c r="AM1" t="s">
        <v>6</v>
      </c>
      <c r="AN1" t="s">
        <v>9</v>
      </c>
      <c r="AO1" t="s">
        <v>1642</v>
      </c>
      <c r="AP1" t="s">
        <v>1643</v>
      </c>
      <c r="AQ1" t="s">
        <v>1638</v>
      </c>
      <c r="AR1" t="s">
        <v>1639</v>
      </c>
      <c r="AS1" t="s">
        <v>7</v>
      </c>
      <c r="AT1" t="s">
        <v>0</v>
      </c>
      <c r="AU1" t="s">
        <v>1648</v>
      </c>
      <c r="AV1" t="s">
        <v>20</v>
      </c>
    </row>
    <row r="2" spans="1:48" x14ac:dyDescent="0.25">
      <c r="C2" s="2" t="s">
        <v>1393</v>
      </c>
      <c r="D2" s="2" t="s">
        <v>812</v>
      </c>
      <c r="E2" s="2"/>
      <c r="R2">
        <v>171</v>
      </c>
      <c r="T2" t="str">
        <f>CONCATENATE(W2,Y2,Z2,AV2," -- ",C2)</f>
        <v xml:space="preserve">  [1] = {["CAT_ID"] = 171; }; -- Tasks</v>
      </c>
      <c r="U2" s="1" t="str">
        <f>CONCATENATE(W2,X2,AA2,AC2,AE2,AG2,AI2,AK2,AM2,AN2,AO2,AP2,AQ2,AR2,AS2,AT2,AU2,AV2)</f>
        <v xml:space="preserve">  [1] = {                                           ["TYPE"] = 14;             ["VXP"] =    0; ["LP"] =  0; ["REP"] =    0; ["FACTION"] =  1; ["TIER"] = 0;                      ["NAME"] = { ["EN"] = "Tasks"; }; };</v>
      </c>
      <c r="V2">
        <f>ROW()-1</f>
        <v>1</v>
      </c>
      <c r="W2" t="str">
        <f>CONCATENATE(REPT(" ",3-LEN(V2)),"[",V2,"] = {")</f>
        <v xml:space="preserve">  [1] = {</v>
      </c>
      <c r="X2" t="str">
        <f>IF(LEN(A2)&gt;0,CONCATENATE("[""ID""] = ",A2,"; "),"                     ")</f>
        <v xml:space="preserve">                     </v>
      </c>
      <c r="Y2" t="str">
        <f>IF(LEN(A2)&gt;0,CONCATENATE("[""ID""] = ",A2,"; "),"")</f>
        <v/>
      </c>
      <c r="Z2" t="str">
        <f>IF(LEN(R2)&gt;0,CONCATENATE("[""CAT_ID""] = ",R2,"; "),"")</f>
        <v xml:space="preserve">["CAT_ID"] = 171; </v>
      </c>
      <c r="AA2" s="1" t="str">
        <f t="shared" ref="AA2" si="0">IF(LEN(B2)&gt;0,CONCATENATE("[""SAVE_INDEX""] = ",REPT(" ",3-LEN(B2)),B2,"; "),"                      ")</f>
        <v xml:space="preserve">                      </v>
      </c>
      <c r="AB2">
        <f>VLOOKUP(D2,Type!A$2:B$16,2,)</f>
        <v>14</v>
      </c>
      <c r="AC2" t="str">
        <f>CONCATENATE("[""TYPE""] = ",REPT(" ",2-LEN(AB2)),AB2,"; ")</f>
        <v xml:space="preserve">["TYPE"] = 14; </v>
      </c>
      <c r="AD2" t="str">
        <f>IF(NOT(ISBLANK(E2)),VLOOKUP(E2,Type!D$2:E$6,2,FALSE),"")</f>
        <v/>
      </c>
      <c r="AE2" t="str">
        <f>IF(NOT(ISBLANK(E2)),CONCATENATE("[""NA""] = ",AD2,"; "),"            ")</f>
        <v xml:space="preserve">            </v>
      </c>
      <c r="AF2" t="str">
        <f t="shared" ref="AF2" si="1">TEXT(O2,0)</f>
        <v>0</v>
      </c>
      <c r="AG2" t="str">
        <f>CONCATENATE("[""VXP""] = ",REPT(" ",4-LEN(AF2)),TEXT(AF2,"0"),"; ")</f>
        <v xml:space="preserve">["VXP"] =    0; </v>
      </c>
      <c r="AH2" t="str">
        <f t="shared" ref="AH2" si="2">TEXT(G2,0)</f>
        <v>0</v>
      </c>
      <c r="AI2" t="str">
        <f>CONCATENATE("[""LP""] = ",REPT(" ",2-LEN(AH2)),TEXT(AH2,"0"),"; ")</f>
        <v xml:space="preserve">["LP"] =  0; </v>
      </c>
      <c r="AJ2" t="str">
        <f t="shared" ref="AJ2" si="3">TEXT(P2,0)</f>
        <v>0</v>
      </c>
      <c r="AK2" t="str">
        <f>CONCATENATE("[""REP""] = ",REPT(" ",4-LEN(AJ2)),TEXT(AJ2,"0"),"; ")</f>
        <v xml:space="preserve">["REP"] =    0; </v>
      </c>
      <c r="AL2">
        <f>IF(LEN(Q2)&gt;0,VLOOKUP(Q2,Faction!A$2:B$77,2,),1)</f>
        <v>1</v>
      </c>
      <c r="AM2" t="str">
        <f>CONCATENATE("[""FACTION""] = ",REPT(" ",2-LEN(AL2)),TEXT(AL2,"0"),"; ")</f>
        <v xml:space="preserve">["FACTION"] =  1; </v>
      </c>
      <c r="AN2" t="str">
        <f t="shared" ref="AN2" si="4">CONCATENATE("[""TIER""] = ",TEXT(K2,"0"),"; ")</f>
        <v xml:space="preserve">["TIER"] = 0; </v>
      </c>
      <c r="AO2" t="str">
        <f>IF(LEN(L2)&gt;0,CONCATENATE("[""MIN_LVL""] = ",REPT(" ",3-LEN(L2)),"""",L2,"""; "),"                     ")</f>
        <v xml:space="preserve">                     </v>
      </c>
      <c r="AP2" t="str">
        <f>IF(LEN(M2)&gt;0,CONCATENATE("[""MIN_LVL""] = ",REPT(" ",3-LEN(M2)),"""",M2,"""; "),"")</f>
        <v/>
      </c>
      <c r="AQ2" t="str">
        <f>CONCATENATE("[""NAME""] = { [""EN""] = """,C2,"""; }; ")</f>
        <v xml:space="preserve">["NAME"] = { ["EN"] = "Tasks"; }; </v>
      </c>
      <c r="AR2" t="str">
        <f>IF(LEN(J2)&gt;0,CONCATENATE("[""LORE""] = { [""EN""] = """,J2,"""; }; "),"")</f>
        <v/>
      </c>
      <c r="AS2" t="str">
        <f>IF(LEN(I2)&gt;0,CONCATENATE("[""SUMMARY""] = { [""EN""] = """,I2,"""; }; "),"")</f>
        <v/>
      </c>
      <c r="AT2" t="str">
        <f>IF(LEN(F2)&gt;0,CONCATENATE("[""TITLE""] = { [""EN""] = """,F2,"""; }; "),"")</f>
        <v/>
      </c>
      <c r="AU2" t="str">
        <f>IF(LEN(N2)&gt;0,CONCATENATE("[""PAIRED""] = { ",N2, " }; "),"")</f>
        <v/>
      </c>
      <c r="AV2" t="str">
        <f>CONCATENATE("};")</f>
        <v>};</v>
      </c>
    </row>
    <row r="3" spans="1:48" x14ac:dyDescent="0.25">
      <c r="A3">
        <v>1879197820</v>
      </c>
      <c r="B3">
        <v>1</v>
      </c>
      <c r="C3" t="s">
        <v>1221</v>
      </c>
      <c r="D3" t="s">
        <v>30</v>
      </c>
      <c r="F3" t="s">
        <v>1222</v>
      </c>
      <c r="G3">
        <v>5</v>
      </c>
      <c r="I3" t="s">
        <v>1223</v>
      </c>
      <c r="J3" t="s">
        <v>2191</v>
      </c>
      <c r="K3">
        <v>0</v>
      </c>
      <c r="T3" t="str">
        <f t="shared" ref="T3:T66" si="5">CONCATENATE(W3,Y3,Z3,AV3," -- ",C3)</f>
        <v xml:space="preserve">  [2] = {["ID"] = 1879197820; }; -- The Hot Shot</v>
      </c>
      <c r="U3" s="1" t="str">
        <f t="shared" ref="U3:U66" si="6">CONCATENATE(W3,X3,AA3,AC3,AE3,AG3,AI3,AK3,AM3,AN3,AO3,AP3,AQ3,AR3,AS3,AT3,AU3,AV3)</f>
        <v xml:space="preserve">  [2] = {["ID"] = 1879197820; ["SAVE_INDEX"] =   1; ["TYPE"] =  7;             ["VXP"] =    0; ["LP"] =  5; ["REP"] =    0; ["FACTION"] =  1; ["TIER"] = 0;                      ["NAME"] = { ["EN"] = "The Hot Shot"; }; ["LORE"] = { ["EN"] = "By completing a great number of tasks, you are earning a reputation as someone with a 'can do' attitude and tolerant spirit."; }; ["SUMMARY"] = { ["EN"] = "Complete 500 tasks at any Task Bulletin Board"; }; ["TITLE"] = { ["EN"] = "Hot Shot"; }; };</v>
      </c>
      <c r="V3">
        <f t="shared" ref="V3:V66" si="7">ROW()-1</f>
        <v>2</v>
      </c>
      <c r="W3" t="str">
        <f t="shared" ref="W3:W66" si="8">CONCATENATE(REPT(" ",3-LEN(V3)),"[",V3,"] = {")</f>
        <v xml:space="preserve">  [2] = {</v>
      </c>
      <c r="X3" t="str">
        <f t="shared" ref="X3:X66" si="9">IF(LEN(A3)&gt;0,CONCATENATE("[""ID""] = ",A3,"; "),"                     ")</f>
        <v xml:space="preserve">["ID"] = 1879197820; </v>
      </c>
      <c r="Y3" t="str">
        <f t="shared" ref="Y3:Y66" si="10">IF(LEN(A3)&gt;0,CONCATENATE("[""ID""] = ",A3,"; "),"")</f>
        <v xml:space="preserve">["ID"] = 1879197820; </v>
      </c>
      <c r="Z3" t="str">
        <f t="shared" ref="Z3:Z66" si="11">IF(LEN(R3)&gt;0,CONCATENATE("[""CAT_ID""] = ",R3,"; "),"")</f>
        <v/>
      </c>
      <c r="AA3" s="1" t="str">
        <f t="shared" ref="AA3:AA66" si="12">IF(LEN(B3)&gt;0,CONCATENATE("[""SAVE_INDEX""] = ",REPT(" ",3-LEN(B3)),B3,"; "),"                      ")</f>
        <v xml:space="preserve">["SAVE_INDEX"] =   1; </v>
      </c>
      <c r="AB3">
        <f>VLOOKUP(D3,Type!A$2:B$16,2,)</f>
        <v>7</v>
      </c>
      <c r="AC3" t="str">
        <f t="shared" ref="AC3:AC66" si="13">CONCATENATE("[""TYPE""] = ",REPT(" ",2-LEN(AB3)),AB3,"; ")</f>
        <v xml:space="preserve">["TYPE"] =  7; </v>
      </c>
      <c r="AD3" t="str">
        <f>IF(NOT(ISBLANK(E3)),VLOOKUP(E3,Type!D$2:E$6,2,FALSE),"")</f>
        <v/>
      </c>
      <c r="AE3" t="str">
        <f t="shared" ref="AE3:AE66" si="14">IF(NOT(ISBLANK(E3)),CONCATENATE("[""NA""] = ",AD3,"; "),"            ")</f>
        <v xml:space="preserve">            </v>
      </c>
      <c r="AF3" t="str">
        <f t="shared" ref="AF3:AF66" si="15">TEXT(O3,0)</f>
        <v>0</v>
      </c>
      <c r="AG3" t="str">
        <f t="shared" ref="AG3:AG66" si="16">CONCATENATE("[""VXP""] = ",REPT(" ",4-LEN(AF3)),TEXT(AF3,"0"),"; ")</f>
        <v xml:space="preserve">["VXP"] =    0; </v>
      </c>
      <c r="AH3" t="str">
        <f t="shared" ref="AH3:AH66" si="17">TEXT(G3,0)</f>
        <v>5</v>
      </c>
      <c r="AI3" t="str">
        <f t="shared" ref="AI3:AI66" si="18">CONCATENATE("[""LP""] = ",REPT(" ",2-LEN(AH3)),TEXT(AH3,"0"),"; ")</f>
        <v xml:space="preserve">["LP"] =  5; </v>
      </c>
      <c r="AJ3" t="str">
        <f t="shared" ref="AJ3:AJ66" si="19">TEXT(P3,0)</f>
        <v>0</v>
      </c>
      <c r="AK3" t="str">
        <f t="shared" ref="AK3:AK66" si="20">CONCATENATE("[""REP""] = ",REPT(" ",4-LEN(AJ3)),TEXT(AJ3,"0"),"; ")</f>
        <v xml:space="preserve">["REP"] =    0; </v>
      </c>
      <c r="AL3">
        <f>IF(LEN(Q3)&gt;0,VLOOKUP(Q3,Faction!A$2:B$77,2,),1)</f>
        <v>1</v>
      </c>
      <c r="AM3" t="str">
        <f t="shared" ref="AM3:AM66" si="21">CONCATENATE("[""FACTION""] = ",REPT(" ",2-LEN(AL3)),TEXT(AL3,"0"),"; ")</f>
        <v xml:space="preserve">["FACTION"] =  1; </v>
      </c>
      <c r="AN3" t="str">
        <f t="shared" ref="AN3:AN66" si="22">CONCATENATE("[""TIER""] = ",TEXT(K3,"0"),"; ")</f>
        <v xml:space="preserve">["TIER"] = 0; </v>
      </c>
      <c r="AO3" t="str">
        <f t="shared" ref="AO3:AO66" si="23">IF(LEN(L3)&gt;0,CONCATENATE("[""MIN_LVL""] = ",REPT(" ",3-LEN(L3)),"""",L3,"""; "),"                     ")</f>
        <v xml:space="preserve">                     </v>
      </c>
      <c r="AP3" t="str">
        <f t="shared" ref="AP3:AP66" si="24">IF(LEN(M3)&gt;0,CONCATENATE("[""MIN_LVL""] = ",REPT(" ",3-LEN(M3)),"""",M3,"""; "),"")</f>
        <v/>
      </c>
      <c r="AQ3" t="str">
        <f t="shared" ref="AQ3:AQ66" si="25">CONCATENATE("[""NAME""] = { [""EN""] = """,C3,"""; }; ")</f>
        <v xml:space="preserve">["NAME"] = { ["EN"] = "The Hot Shot"; }; </v>
      </c>
      <c r="AR3" t="str">
        <f t="shared" ref="AR3:AR66" si="26">IF(LEN(J3)&gt;0,CONCATENATE("[""LORE""] = { [""EN""] = """,J3,"""; }; "),"")</f>
        <v xml:space="preserve">["LORE"] = { ["EN"] = "By completing a great number of tasks, you are earning a reputation as someone with a 'can do' attitude and tolerant spirit."; }; </v>
      </c>
      <c r="AS3" t="str">
        <f t="shared" ref="AS3:AS66" si="27">IF(LEN(I3)&gt;0,CONCATENATE("[""SUMMARY""] = { [""EN""] = """,I3,"""; }; "),"")</f>
        <v xml:space="preserve">["SUMMARY"] = { ["EN"] = "Complete 500 tasks at any Task Bulletin Board"; }; </v>
      </c>
      <c r="AT3" t="str">
        <f t="shared" ref="AT3:AT66" si="28">IF(LEN(F3)&gt;0,CONCATENATE("[""TITLE""] = { [""EN""] = """,F3,"""; }; "),"")</f>
        <v xml:space="preserve">["TITLE"] = { ["EN"] = "Hot Shot"; }; </v>
      </c>
      <c r="AU3" t="str">
        <f t="shared" ref="AU3:AU66" si="29">IF(LEN(N3)&gt;0,CONCATENATE("[""PAIRED""] = { ",N3, " }; "),"")</f>
        <v/>
      </c>
      <c r="AV3" t="str">
        <f t="shared" ref="AV3:AV66" si="30">CONCATENATE("};")</f>
        <v>};</v>
      </c>
    </row>
    <row r="4" spans="1:48" x14ac:dyDescent="0.25">
      <c r="A4">
        <v>1879197822</v>
      </c>
      <c r="B4">
        <v>2</v>
      </c>
      <c r="C4" t="s">
        <v>1219</v>
      </c>
      <c r="D4" t="s">
        <v>30</v>
      </c>
      <c r="F4" t="s">
        <v>1219</v>
      </c>
      <c r="G4">
        <v>5</v>
      </c>
      <c r="I4" t="s">
        <v>1220</v>
      </c>
      <c r="J4" t="s">
        <v>2191</v>
      </c>
      <c r="K4">
        <v>1</v>
      </c>
      <c r="T4" t="str">
        <f t="shared" si="5"/>
        <v xml:space="preserve">  [3] = {["ID"] = 1879197822; }; -- The Eager Beaver</v>
      </c>
      <c r="U4" s="1" t="str">
        <f t="shared" si="6"/>
        <v xml:space="preserve">  [3] = {["ID"] = 1879197822; ["SAVE_INDEX"] =   2; ["TYPE"] =  7;             ["VXP"] =    0; ["LP"] =  5; ["REP"] =    0; ["FACTION"] =  1; ["TIER"] = 1;                      ["NAME"] = { ["EN"] = "The Eager Beaver"; }; ["LORE"] = { ["EN"] = "By completing a great number of tasks, you are earning a reputation as someone with a 'can do' attitude and tolerant spirit."; }; ["SUMMARY"] = { ["EN"] = "Complete 400 tasks at any Task Bulletin Board"; }; ["TITLE"] = { ["EN"] = "The Eager Beaver"; }; };</v>
      </c>
      <c r="V4">
        <f t="shared" si="7"/>
        <v>3</v>
      </c>
      <c r="W4" t="str">
        <f t="shared" si="8"/>
        <v xml:space="preserve">  [3] = {</v>
      </c>
      <c r="X4" t="str">
        <f t="shared" si="9"/>
        <v xml:space="preserve">["ID"] = 1879197822; </v>
      </c>
      <c r="Y4" t="str">
        <f t="shared" si="10"/>
        <v xml:space="preserve">["ID"] = 1879197822; </v>
      </c>
      <c r="Z4" t="str">
        <f t="shared" si="11"/>
        <v/>
      </c>
      <c r="AA4" s="1" t="str">
        <f t="shared" si="12"/>
        <v xml:space="preserve">["SAVE_INDEX"] =   2; </v>
      </c>
      <c r="AB4">
        <f>VLOOKUP(D4,Type!A$2:B$16,2,)</f>
        <v>7</v>
      </c>
      <c r="AC4" t="str">
        <f t="shared" si="13"/>
        <v xml:space="preserve">["TYPE"] =  7; </v>
      </c>
      <c r="AD4" t="str">
        <f>IF(NOT(ISBLANK(E4)),VLOOKUP(E4,Type!D$2:E$6,2,FALSE),"")</f>
        <v/>
      </c>
      <c r="AE4" t="str">
        <f t="shared" si="14"/>
        <v xml:space="preserve">            </v>
      </c>
      <c r="AF4" t="str">
        <f t="shared" si="15"/>
        <v>0</v>
      </c>
      <c r="AG4" t="str">
        <f t="shared" si="16"/>
        <v xml:space="preserve">["VXP"] =    0; </v>
      </c>
      <c r="AH4" t="str">
        <f t="shared" si="17"/>
        <v>5</v>
      </c>
      <c r="AI4" t="str">
        <f t="shared" si="18"/>
        <v xml:space="preserve">["LP"] =  5; </v>
      </c>
      <c r="AJ4" t="str">
        <f t="shared" si="19"/>
        <v>0</v>
      </c>
      <c r="AK4" t="str">
        <f t="shared" si="20"/>
        <v xml:space="preserve">["REP"] =    0; </v>
      </c>
      <c r="AL4">
        <f>IF(LEN(Q4)&gt;0,VLOOKUP(Q4,Faction!A$2:B$77,2,),1)</f>
        <v>1</v>
      </c>
      <c r="AM4" t="str">
        <f t="shared" si="21"/>
        <v xml:space="preserve">["FACTION"] =  1; </v>
      </c>
      <c r="AN4" t="str">
        <f t="shared" si="22"/>
        <v xml:space="preserve">["TIER"] = 1; </v>
      </c>
      <c r="AO4" t="str">
        <f t="shared" si="23"/>
        <v xml:space="preserve">                     </v>
      </c>
      <c r="AP4" t="str">
        <f t="shared" si="24"/>
        <v/>
      </c>
      <c r="AQ4" t="str">
        <f t="shared" si="25"/>
        <v xml:space="preserve">["NAME"] = { ["EN"] = "The Eager Beaver"; }; </v>
      </c>
      <c r="AR4" t="str">
        <f t="shared" si="26"/>
        <v xml:space="preserve">["LORE"] = { ["EN"] = "By completing a great number of tasks, you are earning a reputation as someone with a 'can do' attitude and tolerant spirit."; }; </v>
      </c>
      <c r="AS4" t="str">
        <f t="shared" si="27"/>
        <v xml:space="preserve">["SUMMARY"] = { ["EN"] = "Complete 400 tasks at any Task Bulletin Board"; }; </v>
      </c>
      <c r="AT4" t="str">
        <f t="shared" si="28"/>
        <v xml:space="preserve">["TITLE"] = { ["EN"] = "The Eager Beaver"; }; </v>
      </c>
      <c r="AU4" t="str">
        <f t="shared" si="29"/>
        <v/>
      </c>
      <c r="AV4" t="str">
        <f t="shared" si="30"/>
        <v>};</v>
      </c>
    </row>
    <row r="5" spans="1:48" x14ac:dyDescent="0.25">
      <c r="A5">
        <v>1879197821</v>
      </c>
      <c r="B5">
        <v>3</v>
      </c>
      <c r="C5" t="s">
        <v>1217</v>
      </c>
      <c r="D5" t="s">
        <v>30</v>
      </c>
      <c r="F5" t="s">
        <v>1217</v>
      </c>
      <c r="G5">
        <v>5</v>
      </c>
      <c r="I5" t="s">
        <v>1218</v>
      </c>
      <c r="J5" t="s">
        <v>2191</v>
      </c>
      <c r="K5">
        <v>2</v>
      </c>
      <c r="T5" t="str">
        <f t="shared" si="5"/>
        <v xml:space="preserve">  [4] = {["ID"] = 1879197821; }; -- The Busy Bee</v>
      </c>
      <c r="U5" s="1" t="str">
        <f t="shared" si="6"/>
        <v xml:space="preserve">  [4] = {["ID"] = 1879197821; ["SAVE_INDEX"] =   3; ["TYPE"] =  7;             ["VXP"] =    0; ["LP"] =  5; ["REP"] =    0; ["FACTION"] =  1; ["TIER"] = 2;                      ["NAME"] = { ["EN"] = "The Busy Bee"; }; ["LORE"] = { ["EN"] = "By completing a great number of tasks, you are earning a reputation as someone with a 'can do' attitude and tolerant spirit."; }; ["SUMMARY"] = { ["EN"] = "Complete 300 tasks at any Task Bulletin Board"; }; ["TITLE"] = { ["EN"] = "The Busy Bee"; }; };</v>
      </c>
      <c r="V5">
        <f t="shared" si="7"/>
        <v>4</v>
      </c>
      <c r="W5" t="str">
        <f t="shared" si="8"/>
        <v xml:space="preserve">  [4] = {</v>
      </c>
      <c r="X5" t="str">
        <f t="shared" si="9"/>
        <v xml:space="preserve">["ID"] = 1879197821; </v>
      </c>
      <c r="Y5" t="str">
        <f t="shared" si="10"/>
        <v xml:space="preserve">["ID"] = 1879197821; </v>
      </c>
      <c r="Z5" t="str">
        <f t="shared" si="11"/>
        <v/>
      </c>
      <c r="AA5" s="1" t="str">
        <f t="shared" si="12"/>
        <v xml:space="preserve">["SAVE_INDEX"] =   3; </v>
      </c>
      <c r="AB5">
        <f>VLOOKUP(D5,Type!A$2:B$16,2,)</f>
        <v>7</v>
      </c>
      <c r="AC5" t="str">
        <f t="shared" si="13"/>
        <v xml:space="preserve">["TYPE"] =  7; </v>
      </c>
      <c r="AD5" t="str">
        <f>IF(NOT(ISBLANK(E5)),VLOOKUP(E5,Type!D$2:E$6,2,FALSE),"")</f>
        <v/>
      </c>
      <c r="AE5" t="str">
        <f t="shared" si="14"/>
        <v xml:space="preserve">            </v>
      </c>
      <c r="AF5" t="str">
        <f t="shared" si="15"/>
        <v>0</v>
      </c>
      <c r="AG5" t="str">
        <f t="shared" si="16"/>
        <v xml:space="preserve">["VXP"] =    0; </v>
      </c>
      <c r="AH5" t="str">
        <f t="shared" si="17"/>
        <v>5</v>
      </c>
      <c r="AI5" t="str">
        <f t="shared" si="18"/>
        <v xml:space="preserve">["LP"] =  5; </v>
      </c>
      <c r="AJ5" t="str">
        <f t="shared" si="19"/>
        <v>0</v>
      </c>
      <c r="AK5" t="str">
        <f t="shared" si="20"/>
        <v xml:space="preserve">["REP"] =    0; </v>
      </c>
      <c r="AL5">
        <f>IF(LEN(Q5)&gt;0,VLOOKUP(Q5,Faction!A$2:B$77,2,),1)</f>
        <v>1</v>
      </c>
      <c r="AM5" t="str">
        <f t="shared" si="21"/>
        <v xml:space="preserve">["FACTION"] =  1; </v>
      </c>
      <c r="AN5" t="str">
        <f t="shared" si="22"/>
        <v xml:space="preserve">["TIER"] = 2; </v>
      </c>
      <c r="AO5" t="str">
        <f t="shared" si="23"/>
        <v xml:space="preserve">                     </v>
      </c>
      <c r="AP5" t="str">
        <f t="shared" si="24"/>
        <v/>
      </c>
      <c r="AQ5" t="str">
        <f t="shared" si="25"/>
        <v xml:space="preserve">["NAME"] = { ["EN"] = "The Busy Bee"; }; </v>
      </c>
      <c r="AR5" t="str">
        <f t="shared" si="26"/>
        <v xml:space="preserve">["LORE"] = { ["EN"] = "By completing a great number of tasks, you are earning a reputation as someone with a 'can do' attitude and tolerant spirit."; }; </v>
      </c>
      <c r="AS5" t="str">
        <f t="shared" si="27"/>
        <v xml:space="preserve">["SUMMARY"] = { ["EN"] = "Complete 300 tasks at any Task Bulletin Board"; }; </v>
      </c>
      <c r="AT5" t="str">
        <f t="shared" si="28"/>
        <v xml:space="preserve">["TITLE"] = { ["EN"] = "The Busy Bee"; }; </v>
      </c>
      <c r="AU5" t="str">
        <f t="shared" si="29"/>
        <v/>
      </c>
      <c r="AV5" t="str">
        <f t="shared" si="30"/>
        <v>};</v>
      </c>
    </row>
    <row r="6" spans="1:48" x14ac:dyDescent="0.25">
      <c r="A6">
        <v>1879197819</v>
      </c>
      <c r="B6">
        <v>4</v>
      </c>
      <c r="C6" t="s">
        <v>1214</v>
      </c>
      <c r="D6" t="s">
        <v>30</v>
      </c>
      <c r="F6" t="s">
        <v>1215</v>
      </c>
      <c r="G6">
        <v>5</v>
      </c>
      <c r="I6" t="s">
        <v>1216</v>
      </c>
      <c r="J6" t="s">
        <v>2191</v>
      </c>
      <c r="K6">
        <v>3</v>
      </c>
      <c r="T6" t="str">
        <f t="shared" si="5"/>
        <v xml:space="preserve">  [5] = {["ID"] = 1879197819; }; -- The Go-getter</v>
      </c>
      <c r="U6" s="1" t="str">
        <f t="shared" si="6"/>
        <v xml:space="preserve">  [5] = {["ID"] = 1879197819; ["SAVE_INDEX"] =   4; ["TYPE"] =  7;             ["VXP"] =    0; ["LP"] =  5; ["REP"] =    0; ["FACTION"] =  1; ["TIER"] = 3;                      ["NAME"] = { ["EN"] = "The Go-getter"; }; ["LORE"] = { ["EN"] = "By completing a great number of tasks, you are earning a reputation as someone with a 'can do' attitude and tolerant spirit."; }; ["SUMMARY"] = { ["EN"] = "Complete 200 tasks at any Task Bulletin Board"; }; ["TITLE"] = { ["EN"] = "Go-getter"; }; };</v>
      </c>
      <c r="V6">
        <f t="shared" si="7"/>
        <v>5</v>
      </c>
      <c r="W6" t="str">
        <f t="shared" si="8"/>
        <v xml:space="preserve">  [5] = {</v>
      </c>
      <c r="X6" t="str">
        <f t="shared" si="9"/>
        <v xml:space="preserve">["ID"] = 1879197819; </v>
      </c>
      <c r="Y6" t="str">
        <f t="shared" si="10"/>
        <v xml:space="preserve">["ID"] = 1879197819; </v>
      </c>
      <c r="Z6" t="str">
        <f t="shared" si="11"/>
        <v/>
      </c>
      <c r="AA6" s="1" t="str">
        <f t="shared" si="12"/>
        <v xml:space="preserve">["SAVE_INDEX"] =   4; </v>
      </c>
      <c r="AB6">
        <f>VLOOKUP(D6,Type!A$2:B$16,2,)</f>
        <v>7</v>
      </c>
      <c r="AC6" t="str">
        <f t="shared" si="13"/>
        <v xml:space="preserve">["TYPE"] =  7; </v>
      </c>
      <c r="AD6" t="str">
        <f>IF(NOT(ISBLANK(E6)),VLOOKUP(E6,Type!D$2:E$6,2,FALSE),"")</f>
        <v/>
      </c>
      <c r="AE6" t="str">
        <f t="shared" si="14"/>
        <v xml:space="preserve">            </v>
      </c>
      <c r="AF6" t="str">
        <f t="shared" si="15"/>
        <v>0</v>
      </c>
      <c r="AG6" t="str">
        <f t="shared" si="16"/>
        <v xml:space="preserve">["VXP"] =    0; </v>
      </c>
      <c r="AH6" t="str">
        <f t="shared" si="17"/>
        <v>5</v>
      </c>
      <c r="AI6" t="str">
        <f t="shared" si="18"/>
        <v xml:space="preserve">["LP"] =  5; </v>
      </c>
      <c r="AJ6" t="str">
        <f t="shared" si="19"/>
        <v>0</v>
      </c>
      <c r="AK6" t="str">
        <f t="shared" si="20"/>
        <v xml:space="preserve">["REP"] =    0; </v>
      </c>
      <c r="AL6">
        <f>IF(LEN(Q6)&gt;0,VLOOKUP(Q6,Faction!A$2:B$77,2,),1)</f>
        <v>1</v>
      </c>
      <c r="AM6" t="str">
        <f t="shared" si="21"/>
        <v xml:space="preserve">["FACTION"] =  1; </v>
      </c>
      <c r="AN6" t="str">
        <f t="shared" si="22"/>
        <v xml:space="preserve">["TIER"] = 3; </v>
      </c>
      <c r="AO6" t="str">
        <f t="shared" si="23"/>
        <v xml:space="preserve">                     </v>
      </c>
      <c r="AP6" t="str">
        <f t="shared" si="24"/>
        <v/>
      </c>
      <c r="AQ6" t="str">
        <f t="shared" si="25"/>
        <v xml:space="preserve">["NAME"] = { ["EN"] = "The Go-getter"; }; </v>
      </c>
      <c r="AR6" t="str">
        <f t="shared" si="26"/>
        <v xml:space="preserve">["LORE"] = { ["EN"] = "By completing a great number of tasks, you are earning a reputation as someone with a 'can do' attitude and tolerant spirit."; }; </v>
      </c>
      <c r="AS6" t="str">
        <f t="shared" si="27"/>
        <v xml:space="preserve">["SUMMARY"] = { ["EN"] = "Complete 200 tasks at any Task Bulletin Board"; }; </v>
      </c>
      <c r="AT6" t="str">
        <f t="shared" si="28"/>
        <v xml:space="preserve">["TITLE"] = { ["EN"] = "Go-getter"; }; </v>
      </c>
      <c r="AU6" t="str">
        <f t="shared" si="29"/>
        <v/>
      </c>
      <c r="AV6" t="str">
        <f t="shared" si="30"/>
        <v>};</v>
      </c>
    </row>
    <row r="7" spans="1:48" x14ac:dyDescent="0.25">
      <c r="A7">
        <v>1879197817</v>
      </c>
      <c r="B7">
        <v>5</v>
      </c>
      <c r="C7" t="s">
        <v>1212</v>
      </c>
      <c r="D7" t="s">
        <v>30</v>
      </c>
      <c r="F7" t="s">
        <v>3484</v>
      </c>
      <c r="G7">
        <v>5</v>
      </c>
      <c r="I7" t="s">
        <v>1213</v>
      </c>
      <c r="J7" t="s">
        <v>2191</v>
      </c>
      <c r="K7">
        <v>4</v>
      </c>
      <c r="T7" t="str">
        <f t="shared" si="5"/>
        <v xml:space="preserve">  [6] = {["ID"] = 1879197817; }; -- The Up-and-Comer</v>
      </c>
      <c r="U7" s="1" t="str">
        <f t="shared" si="6"/>
        <v xml:space="preserve">  [6] = {["ID"] = 1879197817; ["SAVE_INDEX"] =   5; ["TYPE"] =  7;             ["VXP"] =    0; ["LP"] =  5; ["REP"] =    0; ["FACTION"] =  1; ["TIER"] = 4;                      ["NAME"] = { ["EN"] = "The Up-and-Comer"; }; ["LORE"] = { ["EN"] = "By completing a great number of tasks, you are earning a reputation as someone with a 'can do' attitude and tolerant spirit."; }; ["SUMMARY"] = { ["EN"] = "Complete 100 tasks at any Task Bulletin Board"; }; ["TITLE"] = { ["EN"] = "Up-and-Comer"; }; };</v>
      </c>
      <c r="V7">
        <f t="shared" si="7"/>
        <v>6</v>
      </c>
      <c r="W7" t="str">
        <f t="shared" si="8"/>
        <v xml:space="preserve">  [6] = {</v>
      </c>
      <c r="X7" t="str">
        <f t="shared" si="9"/>
        <v xml:space="preserve">["ID"] = 1879197817; </v>
      </c>
      <c r="Y7" t="str">
        <f t="shared" si="10"/>
        <v xml:space="preserve">["ID"] = 1879197817; </v>
      </c>
      <c r="Z7" t="str">
        <f t="shared" si="11"/>
        <v/>
      </c>
      <c r="AA7" s="1" t="str">
        <f t="shared" si="12"/>
        <v xml:space="preserve">["SAVE_INDEX"] =   5; </v>
      </c>
      <c r="AB7">
        <f>VLOOKUP(D7,Type!A$2:B$16,2,)</f>
        <v>7</v>
      </c>
      <c r="AC7" t="str">
        <f t="shared" si="13"/>
        <v xml:space="preserve">["TYPE"] =  7; </v>
      </c>
      <c r="AD7" t="str">
        <f>IF(NOT(ISBLANK(E7)),VLOOKUP(E7,Type!D$2:E$6,2,FALSE),"")</f>
        <v/>
      </c>
      <c r="AE7" t="str">
        <f t="shared" si="14"/>
        <v xml:space="preserve">            </v>
      </c>
      <c r="AF7" t="str">
        <f t="shared" si="15"/>
        <v>0</v>
      </c>
      <c r="AG7" t="str">
        <f t="shared" si="16"/>
        <v xml:space="preserve">["VXP"] =    0; </v>
      </c>
      <c r="AH7" t="str">
        <f t="shared" si="17"/>
        <v>5</v>
      </c>
      <c r="AI7" t="str">
        <f t="shared" si="18"/>
        <v xml:space="preserve">["LP"] =  5; </v>
      </c>
      <c r="AJ7" t="str">
        <f t="shared" si="19"/>
        <v>0</v>
      </c>
      <c r="AK7" t="str">
        <f t="shared" si="20"/>
        <v xml:space="preserve">["REP"] =    0; </v>
      </c>
      <c r="AL7">
        <f>IF(LEN(Q7)&gt;0,VLOOKUP(Q7,Faction!A$2:B$77,2,),1)</f>
        <v>1</v>
      </c>
      <c r="AM7" t="str">
        <f t="shared" si="21"/>
        <v xml:space="preserve">["FACTION"] =  1; </v>
      </c>
      <c r="AN7" t="str">
        <f t="shared" si="22"/>
        <v xml:space="preserve">["TIER"] = 4; </v>
      </c>
      <c r="AO7" t="str">
        <f t="shared" si="23"/>
        <v xml:space="preserve">                     </v>
      </c>
      <c r="AP7" t="str">
        <f t="shared" si="24"/>
        <v/>
      </c>
      <c r="AQ7" t="str">
        <f t="shared" si="25"/>
        <v xml:space="preserve">["NAME"] = { ["EN"] = "The Up-and-Comer"; }; </v>
      </c>
      <c r="AR7" t="str">
        <f t="shared" si="26"/>
        <v xml:space="preserve">["LORE"] = { ["EN"] = "By completing a great number of tasks, you are earning a reputation as someone with a 'can do' attitude and tolerant spirit."; }; </v>
      </c>
      <c r="AS7" t="str">
        <f t="shared" si="27"/>
        <v xml:space="preserve">["SUMMARY"] = { ["EN"] = "Complete 100 tasks at any Task Bulletin Board"; }; </v>
      </c>
      <c r="AT7" t="str">
        <f t="shared" si="28"/>
        <v xml:space="preserve">["TITLE"] = { ["EN"] = "Up-and-Comer"; }; </v>
      </c>
      <c r="AU7" t="str">
        <f t="shared" si="29"/>
        <v/>
      </c>
      <c r="AV7" t="str">
        <f t="shared" si="30"/>
        <v>};</v>
      </c>
    </row>
    <row r="8" spans="1:48" x14ac:dyDescent="0.25">
      <c r="C8" s="2" t="s">
        <v>1424</v>
      </c>
      <c r="D8" s="2" t="s">
        <v>812</v>
      </c>
      <c r="E8" s="2"/>
      <c r="R8">
        <v>172</v>
      </c>
      <c r="T8" t="str">
        <f t="shared" si="5"/>
        <v xml:space="preserve">  [7] = {["CAT_ID"] = 172; }; -- Meta Deeds</v>
      </c>
      <c r="U8" s="1" t="str">
        <f t="shared" si="6"/>
        <v xml:space="preserve">  [7] = {                                           ["TYPE"] = 14;             ["VXP"] =    0; ["LP"] =  0; ["REP"] =    0; ["FACTION"] =  1; ["TIER"] = 0;                      ["NAME"] = { ["EN"] = "Meta Deeds"; }; };</v>
      </c>
      <c r="V8">
        <f t="shared" si="7"/>
        <v>7</v>
      </c>
      <c r="W8" t="str">
        <f t="shared" si="8"/>
        <v xml:space="preserve">  [7] = {</v>
      </c>
      <c r="X8" t="str">
        <f t="shared" si="9"/>
        <v xml:space="preserve">                     </v>
      </c>
      <c r="Y8" t="str">
        <f t="shared" si="10"/>
        <v/>
      </c>
      <c r="Z8" t="str">
        <f t="shared" si="11"/>
        <v xml:space="preserve">["CAT_ID"] = 172; </v>
      </c>
      <c r="AA8" s="1" t="str">
        <f t="shared" si="12"/>
        <v xml:space="preserve">                      </v>
      </c>
      <c r="AB8">
        <f>VLOOKUP(D8,Type!A$2:B$16,2,)</f>
        <v>14</v>
      </c>
      <c r="AC8" t="str">
        <f t="shared" si="13"/>
        <v xml:space="preserve">["TYPE"] = 14; </v>
      </c>
      <c r="AD8" t="str">
        <f>IF(NOT(ISBLANK(E8)),VLOOKUP(E8,Type!D$2:E$6,2,FALSE),"")</f>
        <v/>
      </c>
      <c r="AE8" t="str">
        <f t="shared" si="14"/>
        <v xml:space="preserve">            </v>
      </c>
      <c r="AF8" t="str">
        <f t="shared" si="15"/>
        <v>0</v>
      </c>
      <c r="AG8" t="str">
        <f t="shared" si="16"/>
        <v xml:space="preserve">["VXP"] =    0; </v>
      </c>
      <c r="AH8" t="str">
        <f t="shared" si="17"/>
        <v>0</v>
      </c>
      <c r="AI8" t="str">
        <f t="shared" si="18"/>
        <v xml:space="preserve">["LP"] =  0; </v>
      </c>
      <c r="AJ8" t="str">
        <f t="shared" si="19"/>
        <v>0</v>
      </c>
      <c r="AK8" t="str">
        <f t="shared" si="20"/>
        <v xml:space="preserve">["REP"] =    0; </v>
      </c>
      <c r="AL8">
        <f>IF(LEN(Q8)&gt;0,VLOOKUP(Q8,Faction!A$2:B$77,2,),1)</f>
        <v>1</v>
      </c>
      <c r="AM8" t="str">
        <f t="shared" si="21"/>
        <v xml:space="preserve">["FACTION"] =  1; </v>
      </c>
      <c r="AN8" t="str">
        <f t="shared" si="22"/>
        <v xml:space="preserve">["TIER"] = 0; </v>
      </c>
      <c r="AO8" t="str">
        <f t="shared" si="23"/>
        <v xml:space="preserve">                     </v>
      </c>
      <c r="AP8" t="str">
        <f t="shared" si="24"/>
        <v/>
      </c>
      <c r="AQ8" t="str">
        <f t="shared" si="25"/>
        <v xml:space="preserve">["NAME"] = { ["EN"] = "Meta Deeds"; }; </v>
      </c>
      <c r="AR8" t="str">
        <f t="shared" si="26"/>
        <v/>
      </c>
      <c r="AS8" t="str">
        <f t="shared" si="27"/>
        <v/>
      </c>
      <c r="AT8" t="str">
        <f t="shared" si="28"/>
        <v/>
      </c>
      <c r="AU8" t="str">
        <f t="shared" si="29"/>
        <v/>
      </c>
      <c r="AV8" t="str">
        <f t="shared" si="30"/>
        <v>};</v>
      </c>
    </row>
    <row r="9" spans="1:48" x14ac:dyDescent="0.25">
      <c r="A9">
        <v>1879198514</v>
      </c>
      <c r="B9">
        <v>6</v>
      </c>
      <c r="C9" t="s">
        <v>1224</v>
      </c>
      <c r="D9" t="s">
        <v>30</v>
      </c>
      <c r="F9" t="s">
        <v>1224</v>
      </c>
      <c r="G9">
        <v>50</v>
      </c>
      <c r="I9" t="s">
        <v>1225</v>
      </c>
      <c r="J9" t="s">
        <v>2192</v>
      </c>
      <c r="K9">
        <v>0</v>
      </c>
      <c r="T9" t="str">
        <f t="shared" si="5"/>
        <v xml:space="preserve">  [8] = {["ID"] = 1879198514; }; -- World Renowned</v>
      </c>
      <c r="U9" s="1" t="str">
        <f t="shared" si="6"/>
        <v xml:space="preserve">  [8] = {["ID"] = 1879198514; ["SAVE_INDEX"] =   6; ["TYPE"] =  7;             ["VXP"] =    0; ["LP"] = 50; ["REP"] =    0; ["FACTION"] =  1; ["TIER"] = 0;                      ["NAME"] = { ["EN"] = "World Renowned"; }; ["LORE"] = { ["EN"] = "You are working towards becoming a hero to all in Middle-earth."; }; ["SUMMARY"] = { ["EN"] = "Become kindred with the peoples of Eriador"; }; ["TITLE"] = { ["EN"] = "World Renowned"; }; };</v>
      </c>
      <c r="V9">
        <f t="shared" si="7"/>
        <v>8</v>
      </c>
      <c r="W9" t="str">
        <f t="shared" si="8"/>
        <v xml:space="preserve">  [8] = {</v>
      </c>
      <c r="X9" t="str">
        <f t="shared" si="9"/>
        <v xml:space="preserve">["ID"] = 1879198514; </v>
      </c>
      <c r="Y9" t="str">
        <f t="shared" si="10"/>
        <v xml:space="preserve">["ID"] = 1879198514; </v>
      </c>
      <c r="Z9" t="str">
        <f t="shared" si="11"/>
        <v/>
      </c>
      <c r="AA9" s="1" t="str">
        <f t="shared" si="12"/>
        <v xml:space="preserve">["SAVE_INDEX"] =   6; </v>
      </c>
      <c r="AB9">
        <f>VLOOKUP(D9,Type!A$2:B$16,2,)</f>
        <v>7</v>
      </c>
      <c r="AC9" t="str">
        <f t="shared" si="13"/>
        <v xml:space="preserve">["TYPE"] =  7; </v>
      </c>
      <c r="AD9" t="str">
        <f>IF(NOT(ISBLANK(E9)),VLOOKUP(E9,Type!D$2:E$6,2,FALSE),"")</f>
        <v/>
      </c>
      <c r="AE9" t="str">
        <f t="shared" si="14"/>
        <v xml:space="preserve">            </v>
      </c>
      <c r="AF9" t="str">
        <f t="shared" si="15"/>
        <v>0</v>
      </c>
      <c r="AG9" t="str">
        <f t="shared" si="16"/>
        <v xml:space="preserve">["VXP"] =    0; </v>
      </c>
      <c r="AH9" t="str">
        <f t="shared" si="17"/>
        <v>50</v>
      </c>
      <c r="AI9" t="str">
        <f t="shared" si="18"/>
        <v xml:space="preserve">["LP"] = 50; </v>
      </c>
      <c r="AJ9" t="str">
        <f t="shared" si="19"/>
        <v>0</v>
      </c>
      <c r="AK9" t="str">
        <f t="shared" si="20"/>
        <v xml:space="preserve">["REP"] =    0; </v>
      </c>
      <c r="AL9">
        <f>IF(LEN(Q9)&gt;0,VLOOKUP(Q9,Faction!A$2:B$77,2,),1)</f>
        <v>1</v>
      </c>
      <c r="AM9" t="str">
        <f t="shared" si="21"/>
        <v xml:space="preserve">["FACTION"] =  1; </v>
      </c>
      <c r="AN9" t="str">
        <f t="shared" si="22"/>
        <v xml:space="preserve">["TIER"] = 0; </v>
      </c>
      <c r="AO9" t="str">
        <f t="shared" si="23"/>
        <v xml:space="preserve">                     </v>
      </c>
      <c r="AP9" t="str">
        <f t="shared" si="24"/>
        <v/>
      </c>
      <c r="AQ9" t="str">
        <f t="shared" si="25"/>
        <v xml:space="preserve">["NAME"] = { ["EN"] = "World Renowned"; }; </v>
      </c>
      <c r="AR9" t="str">
        <f t="shared" si="26"/>
        <v xml:space="preserve">["LORE"] = { ["EN"] = "You are working towards becoming a hero to all in Middle-earth."; }; </v>
      </c>
      <c r="AS9" t="str">
        <f t="shared" si="27"/>
        <v xml:space="preserve">["SUMMARY"] = { ["EN"] = "Become kindred with the peoples of Eriador"; }; </v>
      </c>
      <c r="AT9" t="str">
        <f t="shared" si="28"/>
        <v xml:space="preserve">["TITLE"] = { ["EN"] = "World Renowned"; }; </v>
      </c>
      <c r="AU9" t="str">
        <f t="shared" si="29"/>
        <v/>
      </c>
      <c r="AV9" t="str">
        <f t="shared" si="30"/>
        <v>};</v>
      </c>
    </row>
    <row r="10" spans="1:48" x14ac:dyDescent="0.25">
      <c r="A10">
        <v>1879198509</v>
      </c>
      <c r="B10">
        <v>7</v>
      </c>
      <c r="C10" t="s">
        <v>1226</v>
      </c>
      <c r="D10" t="s">
        <v>30</v>
      </c>
      <c r="F10" t="s">
        <v>1226</v>
      </c>
      <c r="G10">
        <v>20</v>
      </c>
      <c r="I10" t="s">
        <v>1227</v>
      </c>
      <c r="J10" t="s">
        <v>2193</v>
      </c>
      <c r="K10">
        <v>0</v>
      </c>
      <c r="T10" t="str">
        <f t="shared" si="5"/>
        <v xml:space="preserve">  [9] = {["ID"] = 1879198509; }; -- Ambassador to the Elves</v>
      </c>
      <c r="U10" s="1" t="str">
        <f t="shared" si="6"/>
        <v xml:space="preserve">  [9] = {["ID"] = 1879198509; ["SAVE_INDEX"] =   7; ["TYPE"] =  7;             ["VXP"] =    0; ["LP"] = 20; ["REP"] =    0; ["FACTION"] =  1; ["TIER"] = 0;                      ["NAME"] = { ["EN"] = "Ambassador to the Elves"; }; ["LORE"] = { ["EN"] = "There are many Elves throughout Middle-earth, and you have begun a journey to know them all."; }; ["SUMMARY"] = { ["EN"] = "Become kindred with the Elves of Middle Earth"; }; ["TITLE"] = { ["EN"] = "Ambassador to the Elves"; }; };</v>
      </c>
      <c r="V10">
        <f t="shared" si="7"/>
        <v>9</v>
      </c>
      <c r="W10" t="str">
        <f t="shared" si="8"/>
        <v xml:space="preserve">  [9] = {</v>
      </c>
      <c r="X10" t="str">
        <f t="shared" si="9"/>
        <v xml:space="preserve">["ID"] = 1879198509; </v>
      </c>
      <c r="Y10" t="str">
        <f t="shared" si="10"/>
        <v xml:space="preserve">["ID"] = 1879198509; </v>
      </c>
      <c r="Z10" t="str">
        <f t="shared" si="11"/>
        <v/>
      </c>
      <c r="AA10" s="1" t="str">
        <f t="shared" si="12"/>
        <v xml:space="preserve">["SAVE_INDEX"] =   7; </v>
      </c>
      <c r="AB10">
        <f>VLOOKUP(D10,Type!A$2:B$16,2,)</f>
        <v>7</v>
      </c>
      <c r="AC10" t="str">
        <f t="shared" si="13"/>
        <v xml:space="preserve">["TYPE"] =  7; </v>
      </c>
      <c r="AD10" t="str">
        <f>IF(NOT(ISBLANK(E10)),VLOOKUP(E10,Type!D$2:E$6,2,FALSE),"")</f>
        <v/>
      </c>
      <c r="AE10" t="str">
        <f t="shared" si="14"/>
        <v xml:space="preserve">            </v>
      </c>
      <c r="AF10" t="str">
        <f t="shared" si="15"/>
        <v>0</v>
      </c>
      <c r="AG10" t="str">
        <f t="shared" si="16"/>
        <v xml:space="preserve">["VXP"] =    0; </v>
      </c>
      <c r="AH10" t="str">
        <f t="shared" si="17"/>
        <v>20</v>
      </c>
      <c r="AI10" t="str">
        <f t="shared" si="18"/>
        <v xml:space="preserve">["LP"] = 20; </v>
      </c>
      <c r="AJ10" t="str">
        <f t="shared" si="19"/>
        <v>0</v>
      </c>
      <c r="AK10" t="str">
        <f t="shared" si="20"/>
        <v xml:space="preserve">["REP"] =    0; </v>
      </c>
      <c r="AL10">
        <f>IF(LEN(Q10)&gt;0,VLOOKUP(Q10,Faction!A$2:B$77,2,),1)</f>
        <v>1</v>
      </c>
      <c r="AM10" t="str">
        <f t="shared" si="21"/>
        <v xml:space="preserve">["FACTION"] =  1; </v>
      </c>
      <c r="AN10" t="str">
        <f t="shared" si="22"/>
        <v xml:space="preserve">["TIER"] = 0; </v>
      </c>
      <c r="AO10" t="str">
        <f t="shared" si="23"/>
        <v xml:space="preserve">                     </v>
      </c>
      <c r="AP10" t="str">
        <f t="shared" si="24"/>
        <v/>
      </c>
      <c r="AQ10" t="str">
        <f t="shared" si="25"/>
        <v xml:space="preserve">["NAME"] = { ["EN"] = "Ambassador to the Elves"; }; </v>
      </c>
      <c r="AR10" t="str">
        <f t="shared" si="26"/>
        <v xml:space="preserve">["LORE"] = { ["EN"] = "There are many Elves throughout Middle-earth, and you have begun a journey to know them all."; }; </v>
      </c>
      <c r="AS10" t="str">
        <f t="shared" si="27"/>
        <v xml:space="preserve">["SUMMARY"] = { ["EN"] = "Become kindred with the Elves of Middle Earth"; }; </v>
      </c>
      <c r="AT10" t="str">
        <f t="shared" si="28"/>
        <v xml:space="preserve">["TITLE"] = { ["EN"] = "Ambassador to the Elves"; }; </v>
      </c>
      <c r="AU10" t="str">
        <f t="shared" si="29"/>
        <v/>
      </c>
      <c r="AV10" t="str">
        <f t="shared" si="30"/>
        <v>};</v>
      </c>
    </row>
    <row r="11" spans="1:48" x14ac:dyDescent="0.25">
      <c r="C11" s="2" t="s">
        <v>107</v>
      </c>
      <c r="D11" s="2" t="s">
        <v>812</v>
      </c>
      <c r="E11" s="2"/>
      <c r="R11">
        <v>173</v>
      </c>
      <c r="T11" t="str">
        <f t="shared" si="5"/>
        <v xml:space="preserve"> [10] = {["CAT_ID"] = 173; }; -- Thorin's Hall</v>
      </c>
      <c r="U11" s="1" t="str">
        <f t="shared" si="6"/>
        <v xml:space="preserve"> [10] = {                                           ["TYPE"] = 14;             ["VXP"] =    0; ["LP"] =  0; ["REP"] =    0; ["FACTION"] =  1; ["TIER"] = 0;                      ["NAME"] = { ["EN"] = "Thorin's Hall"; }; };</v>
      </c>
      <c r="V11">
        <f t="shared" si="7"/>
        <v>10</v>
      </c>
      <c r="W11" t="str">
        <f t="shared" si="8"/>
        <v xml:space="preserve"> [10] = {</v>
      </c>
      <c r="X11" t="str">
        <f t="shared" si="9"/>
        <v xml:space="preserve">                     </v>
      </c>
      <c r="Y11" t="str">
        <f t="shared" si="10"/>
        <v/>
      </c>
      <c r="Z11" t="str">
        <f t="shared" si="11"/>
        <v xml:space="preserve">["CAT_ID"] = 173; </v>
      </c>
      <c r="AA11" s="1" t="str">
        <f t="shared" si="12"/>
        <v xml:space="preserve">                      </v>
      </c>
      <c r="AB11">
        <f>VLOOKUP(D11,Type!A$2:B$16,2,)</f>
        <v>14</v>
      </c>
      <c r="AC11" t="str">
        <f t="shared" si="13"/>
        <v xml:space="preserve">["TYPE"] = 14; </v>
      </c>
      <c r="AD11" t="str">
        <f>IF(NOT(ISBLANK(E11)),VLOOKUP(E11,Type!D$2:E$6,2,FALSE),"")</f>
        <v/>
      </c>
      <c r="AE11" t="str">
        <f t="shared" si="14"/>
        <v xml:space="preserve">            </v>
      </c>
      <c r="AF11" t="str">
        <f t="shared" si="15"/>
        <v>0</v>
      </c>
      <c r="AG11" t="str">
        <f t="shared" si="16"/>
        <v xml:space="preserve">["VXP"] =    0; </v>
      </c>
      <c r="AH11" t="str">
        <f t="shared" si="17"/>
        <v>0</v>
      </c>
      <c r="AI11" t="str">
        <f t="shared" si="18"/>
        <v xml:space="preserve">["LP"] =  0; </v>
      </c>
      <c r="AJ11" t="str">
        <f t="shared" si="19"/>
        <v>0</v>
      </c>
      <c r="AK11" t="str">
        <f t="shared" si="20"/>
        <v xml:space="preserve">["REP"] =    0; </v>
      </c>
      <c r="AL11">
        <f>IF(LEN(Q11)&gt;0,VLOOKUP(Q11,Faction!A$2:B$77,2,),1)</f>
        <v>1</v>
      </c>
      <c r="AM11" t="str">
        <f t="shared" si="21"/>
        <v xml:space="preserve">["FACTION"] =  1; </v>
      </c>
      <c r="AN11" t="str">
        <f t="shared" si="22"/>
        <v xml:space="preserve">["TIER"] = 0; </v>
      </c>
      <c r="AO11" t="str">
        <f t="shared" si="23"/>
        <v xml:space="preserve">                     </v>
      </c>
      <c r="AP11" t="str">
        <f t="shared" si="24"/>
        <v/>
      </c>
      <c r="AQ11" t="str">
        <f t="shared" si="25"/>
        <v xml:space="preserve">["NAME"] = { ["EN"] = "Thorin's Hall"; }; </v>
      </c>
      <c r="AR11" t="str">
        <f t="shared" si="26"/>
        <v/>
      </c>
      <c r="AS11" t="str">
        <f t="shared" si="27"/>
        <v/>
      </c>
      <c r="AT11" t="str">
        <f t="shared" si="28"/>
        <v/>
      </c>
      <c r="AU11" t="str">
        <f t="shared" si="29"/>
        <v/>
      </c>
      <c r="AV11" t="str">
        <f t="shared" si="30"/>
        <v>};</v>
      </c>
    </row>
    <row r="12" spans="1:48" x14ac:dyDescent="0.25">
      <c r="A12">
        <v>1879190400</v>
      </c>
      <c r="B12">
        <v>8</v>
      </c>
      <c r="C12" t="s">
        <v>1196</v>
      </c>
      <c r="D12" t="s">
        <v>30</v>
      </c>
      <c r="F12" t="s">
        <v>1197</v>
      </c>
      <c r="G12">
        <v>20</v>
      </c>
      <c r="H12" t="s">
        <v>1189</v>
      </c>
      <c r="I12" t="s">
        <v>1198</v>
      </c>
      <c r="J12" t="s">
        <v>1203</v>
      </c>
      <c r="K12">
        <v>0</v>
      </c>
      <c r="T12" t="str">
        <f t="shared" si="5"/>
        <v xml:space="preserve"> [11] = {["ID"] = 1879190400; }; -- Kindred to Thorin's Hall</v>
      </c>
      <c r="U12" s="1" t="str">
        <f t="shared" si="6"/>
        <v xml:space="preserve"> [11] = {["ID"] = 1879190400; ["SAVE_INDEX"] =   8; ["TYPE"] =  7;             ["VXP"] =    0; ["LP"] = 20; ["REP"] =    0; ["FACTION"] =  1; ["TIER"] = 0;                      ["NAME"] = { ["EN"] = "Kindred to Thorin's Hall"; }; ["LORE"] = { ["EN"] = "Among the dwarves of Thorin's Hall there is no greater honour to earn. You are considered to be as one with the stone."; }; ["SUMMARY"] = { ["EN"] = "Gain 30000 reputation"; }; ["TITLE"] = { ["EN"] = "Thorin's Hall Monitor"; }; };</v>
      </c>
      <c r="V12">
        <f t="shared" si="7"/>
        <v>11</v>
      </c>
      <c r="W12" t="str">
        <f t="shared" si="8"/>
        <v xml:space="preserve"> [11] = {</v>
      </c>
      <c r="X12" t="str">
        <f t="shared" si="9"/>
        <v xml:space="preserve">["ID"] = 1879190400; </v>
      </c>
      <c r="Y12" t="str">
        <f t="shared" si="10"/>
        <v xml:space="preserve">["ID"] = 1879190400; </v>
      </c>
      <c r="Z12" t="str">
        <f t="shared" si="11"/>
        <v/>
      </c>
      <c r="AA12" s="1" t="str">
        <f t="shared" si="12"/>
        <v xml:space="preserve">["SAVE_INDEX"] =   8; </v>
      </c>
      <c r="AB12">
        <f>VLOOKUP(D12,Type!A$2:B$16,2,)</f>
        <v>7</v>
      </c>
      <c r="AC12" t="str">
        <f t="shared" si="13"/>
        <v xml:space="preserve">["TYPE"] =  7; </v>
      </c>
      <c r="AD12" t="str">
        <f>IF(NOT(ISBLANK(E12)),VLOOKUP(E12,Type!D$2:E$6,2,FALSE),"")</f>
        <v/>
      </c>
      <c r="AE12" t="str">
        <f t="shared" si="14"/>
        <v xml:space="preserve">            </v>
      </c>
      <c r="AF12" t="str">
        <f t="shared" si="15"/>
        <v>0</v>
      </c>
      <c r="AG12" t="str">
        <f t="shared" si="16"/>
        <v xml:space="preserve">["VXP"] =    0; </v>
      </c>
      <c r="AH12" t="str">
        <f t="shared" si="17"/>
        <v>20</v>
      </c>
      <c r="AI12" t="str">
        <f t="shared" si="18"/>
        <v xml:space="preserve">["LP"] = 20; </v>
      </c>
      <c r="AJ12" t="str">
        <f t="shared" si="19"/>
        <v>0</v>
      </c>
      <c r="AK12" t="str">
        <f t="shared" si="20"/>
        <v xml:space="preserve">["REP"] =    0; </v>
      </c>
      <c r="AL12">
        <f>IF(LEN(Q12)&gt;0,VLOOKUP(Q12,Faction!A$2:B$77,2,),1)</f>
        <v>1</v>
      </c>
      <c r="AM12" t="str">
        <f t="shared" si="21"/>
        <v xml:space="preserve">["FACTION"] =  1; </v>
      </c>
      <c r="AN12" t="str">
        <f t="shared" si="22"/>
        <v xml:space="preserve">["TIER"] = 0; </v>
      </c>
      <c r="AO12" t="str">
        <f t="shared" si="23"/>
        <v xml:space="preserve">                     </v>
      </c>
      <c r="AP12" t="str">
        <f t="shared" si="24"/>
        <v/>
      </c>
      <c r="AQ12" t="str">
        <f t="shared" si="25"/>
        <v xml:space="preserve">["NAME"] = { ["EN"] = "Kindred to Thorin's Hall"; }; </v>
      </c>
      <c r="AR12" t="str">
        <f t="shared" si="26"/>
        <v xml:space="preserve">["LORE"] = { ["EN"] = "Among the dwarves of Thorin's Hall there is no greater honour to earn. You are considered to be as one with the stone."; }; </v>
      </c>
      <c r="AS12" t="str">
        <f t="shared" si="27"/>
        <v xml:space="preserve">["SUMMARY"] = { ["EN"] = "Gain 30000 reputation"; }; </v>
      </c>
      <c r="AT12" t="str">
        <f t="shared" si="28"/>
        <v xml:space="preserve">["TITLE"] = { ["EN"] = "Thorin's Hall Monitor"; }; </v>
      </c>
      <c r="AU12" t="str">
        <f t="shared" si="29"/>
        <v/>
      </c>
      <c r="AV12" t="str">
        <f t="shared" si="30"/>
        <v>};</v>
      </c>
    </row>
    <row r="13" spans="1:48" x14ac:dyDescent="0.25">
      <c r="A13">
        <v>1879190399</v>
      </c>
      <c r="B13">
        <v>9</v>
      </c>
      <c r="C13" t="s">
        <v>1193</v>
      </c>
      <c r="D13" t="s">
        <v>30</v>
      </c>
      <c r="F13" t="s">
        <v>1194</v>
      </c>
      <c r="G13">
        <v>15</v>
      </c>
      <c r="H13" t="s">
        <v>1189</v>
      </c>
      <c r="I13" t="s">
        <v>1195</v>
      </c>
      <c r="J13" t="s">
        <v>1202</v>
      </c>
      <c r="K13">
        <v>1</v>
      </c>
      <c r="T13" t="str">
        <f t="shared" si="5"/>
        <v xml:space="preserve"> [12] = {["ID"] = 1879190399; }; -- Ally of Thorin's Hall</v>
      </c>
      <c r="U13" s="1" t="str">
        <f t="shared" si="6"/>
        <v xml:space="preserve"> [12] = {["ID"] = 1879190399; ["SAVE_INDEX"] =   9; ["TYPE"] =  7;             ["VXP"] =    0; ["LP"] = 15; ["REP"] =    0; ["FACTION"] =  1; ["TIER"] = 1;                      ["NAME"] = { ["EN"] = "Ally of Thorin's Hall"; }; ["LORE"] = { ["EN"] = "You are considered a reliable and staunch ally to the dwarves of Thorin's Hall."; }; ["SUMMARY"] = { ["EN"] = "Gain 25000 reputation, Merchant Discount earned"; }; ["TITLE"] = { ["EN"] = "Ally to the Hall"; }; };</v>
      </c>
      <c r="V13">
        <f t="shared" si="7"/>
        <v>12</v>
      </c>
      <c r="W13" t="str">
        <f t="shared" si="8"/>
        <v xml:space="preserve"> [12] = {</v>
      </c>
      <c r="X13" t="str">
        <f t="shared" si="9"/>
        <v xml:space="preserve">["ID"] = 1879190399; </v>
      </c>
      <c r="Y13" t="str">
        <f t="shared" si="10"/>
        <v xml:space="preserve">["ID"] = 1879190399; </v>
      </c>
      <c r="Z13" t="str">
        <f t="shared" si="11"/>
        <v/>
      </c>
      <c r="AA13" s="1" t="str">
        <f t="shared" si="12"/>
        <v xml:space="preserve">["SAVE_INDEX"] =   9; </v>
      </c>
      <c r="AB13">
        <f>VLOOKUP(D13,Type!A$2:B$16,2,)</f>
        <v>7</v>
      </c>
      <c r="AC13" t="str">
        <f t="shared" si="13"/>
        <v xml:space="preserve">["TYPE"] =  7; </v>
      </c>
      <c r="AD13" t="str">
        <f>IF(NOT(ISBLANK(E13)),VLOOKUP(E13,Type!D$2:E$6,2,FALSE),"")</f>
        <v/>
      </c>
      <c r="AE13" t="str">
        <f t="shared" si="14"/>
        <v xml:space="preserve">            </v>
      </c>
      <c r="AF13" t="str">
        <f t="shared" si="15"/>
        <v>0</v>
      </c>
      <c r="AG13" t="str">
        <f t="shared" si="16"/>
        <v xml:space="preserve">["VXP"] =    0; </v>
      </c>
      <c r="AH13" t="str">
        <f t="shared" si="17"/>
        <v>15</v>
      </c>
      <c r="AI13" t="str">
        <f t="shared" si="18"/>
        <v xml:space="preserve">["LP"] = 15; </v>
      </c>
      <c r="AJ13" t="str">
        <f t="shared" si="19"/>
        <v>0</v>
      </c>
      <c r="AK13" t="str">
        <f t="shared" si="20"/>
        <v xml:space="preserve">["REP"] =    0; </v>
      </c>
      <c r="AL13">
        <f>IF(LEN(Q13)&gt;0,VLOOKUP(Q13,Faction!A$2:B$77,2,),1)</f>
        <v>1</v>
      </c>
      <c r="AM13" t="str">
        <f t="shared" si="21"/>
        <v xml:space="preserve">["FACTION"] =  1; </v>
      </c>
      <c r="AN13" t="str">
        <f t="shared" si="22"/>
        <v xml:space="preserve">["TIER"] = 1; </v>
      </c>
      <c r="AO13" t="str">
        <f t="shared" si="23"/>
        <v xml:space="preserve">                     </v>
      </c>
      <c r="AP13" t="str">
        <f t="shared" si="24"/>
        <v/>
      </c>
      <c r="AQ13" t="str">
        <f t="shared" si="25"/>
        <v xml:space="preserve">["NAME"] = { ["EN"] = "Ally of Thorin's Hall"; }; </v>
      </c>
      <c r="AR13" t="str">
        <f t="shared" si="26"/>
        <v xml:space="preserve">["LORE"] = { ["EN"] = "You are considered a reliable and staunch ally to the dwarves of Thorin's Hall."; }; </v>
      </c>
      <c r="AS13" t="str">
        <f t="shared" si="27"/>
        <v xml:space="preserve">["SUMMARY"] = { ["EN"] = "Gain 25000 reputation, Merchant Discount earned"; }; </v>
      </c>
      <c r="AT13" t="str">
        <f t="shared" si="28"/>
        <v xml:space="preserve">["TITLE"] = { ["EN"] = "Ally to the Hall"; }; </v>
      </c>
      <c r="AU13" t="str">
        <f t="shared" si="29"/>
        <v/>
      </c>
      <c r="AV13" t="str">
        <f t="shared" si="30"/>
        <v>};</v>
      </c>
    </row>
    <row r="14" spans="1:48" x14ac:dyDescent="0.25">
      <c r="A14">
        <v>1879190398</v>
      </c>
      <c r="B14">
        <v>10</v>
      </c>
      <c r="C14" t="s">
        <v>1191</v>
      </c>
      <c r="D14" t="s">
        <v>30</v>
      </c>
      <c r="F14" t="s">
        <v>3482</v>
      </c>
      <c r="G14">
        <v>10</v>
      </c>
      <c r="H14" t="s">
        <v>1189</v>
      </c>
      <c r="I14" t="s">
        <v>1192</v>
      </c>
      <c r="J14" t="s">
        <v>1201</v>
      </c>
      <c r="K14">
        <v>2</v>
      </c>
      <c r="T14" t="str">
        <f t="shared" si="5"/>
        <v xml:space="preserve"> [13] = {["ID"] = 1879190398; }; -- Friend to Thorin's Hall</v>
      </c>
      <c r="U14" s="1" t="str">
        <f t="shared" si="6"/>
        <v xml:space="preserve"> [13] = {["ID"] = 1879190398; ["SAVE_INDEX"] =  10; ["TYPE"] =  7;             ["VXP"] =    0; ["LP"] = 10; ["REP"] =    0; ["FACTION"] =  1; ["TIER"] = 2;                      ["NAME"] = { ["EN"] = "Friend to Thorin's Hall"; }; ["LORE"] = { ["EN"] = "All know that you are a friend to all who dwell within Thorin's Hall."; }; ["SUMMARY"] = { ["EN"] = "Gain 20000 reputation, Travel Discount earned"; }; ["TITLE"] = { ["EN"] = "Friend of the Hall"; }; };</v>
      </c>
      <c r="V14">
        <f t="shared" si="7"/>
        <v>13</v>
      </c>
      <c r="W14" t="str">
        <f t="shared" si="8"/>
        <v xml:space="preserve"> [13] = {</v>
      </c>
      <c r="X14" t="str">
        <f t="shared" si="9"/>
        <v xml:space="preserve">["ID"] = 1879190398; </v>
      </c>
      <c r="Y14" t="str">
        <f t="shared" si="10"/>
        <v xml:space="preserve">["ID"] = 1879190398; </v>
      </c>
      <c r="Z14" t="str">
        <f t="shared" si="11"/>
        <v/>
      </c>
      <c r="AA14" s="1" t="str">
        <f t="shared" si="12"/>
        <v xml:space="preserve">["SAVE_INDEX"] =  10; </v>
      </c>
      <c r="AB14">
        <f>VLOOKUP(D14,Type!A$2:B$16,2,)</f>
        <v>7</v>
      </c>
      <c r="AC14" t="str">
        <f t="shared" si="13"/>
        <v xml:space="preserve">["TYPE"] =  7; </v>
      </c>
      <c r="AD14" t="str">
        <f>IF(NOT(ISBLANK(E14)),VLOOKUP(E14,Type!D$2:E$6,2,FALSE),"")</f>
        <v/>
      </c>
      <c r="AE14" t="str">
        <f t="shared" si="14"/>
        <v xml:space="preserve">            </v>
      </c>
      <c r="AF14" t="str">
        <f t="shared" si="15"/>
        <v>0</v>
      </c>
      <c r="AG14" t="str">
        <f t="shared" si="16"/>
        <v xml:space="preserve">["VXP"] =    0; </v>
      </c>
      <c r="AH14" t="str">
        <f t="shared" si="17"/>
        <v>10</v>
      </c>
      <c r="AI14" t="str">
        <f t="shared" si="18"/>
        <v xml:space="preserve">["LP"] = 10; </v>
      </c>
      <c r="AJ14" t="str">
        <f t="shared" si="19"/>
        <v>0</v>
      </c>
      <c r="AK14" t="str">
        <f t="shared" si="20"/>
        <v xml:space="preserve">["REP"] =    0; </v>
      </c>
      <c r="AL14">
        <f>IF(LEN(Q14)&gt;0,VLOOKUP(Q14,Faction!A$2:B$77,2,),1)</f>
        <v>1</v>
      </c>
      <c r="AM14" t="str">
        <f t="shared" si="21"/>
        <v xml:space="preserve">["FACTION"] =  1; </v>
      </c>
      <c r="AN14" t="str">
        <f t="shared" si="22"/>
        <v xml:space="preserve">["TIER"] = 2; </v>
      </c>
      <c r="AO14" t="str">
        <f t="shared" si="23"/>
        <v xml:space="preserve">                     </v>
      </c>
      <c r="AP14" t="str">
        <f t="shared" si="24"/>
        <v/>
      </c>
      <c r="AQ14" t="str">
        <f t="shared" si="25"/>
        <v xml:space="preserve">["NAME"] = { ["EN"] = "Friend to Thorin's Hall"; }; </v>
      </c>
      <c r="AR14" t="str">
        <f t="shared" si="26"/>
        <v xml:space="preserve">["LORE"] = { ["EN"] = "All know that you are a friend to all who dwell within Thorin's Hall."; }; </v>
      </c>
      <c r="AS14" t="str">
        <f t="shared" si="27"/>
        <v xml:space="preserve">["SUMMARY"] = { ["EN"] = "Gain 20000 reputation, Travel Discount earned"; }; </v>
      </c>
      <c r="AT14" t="str">
        <f t="shared" si="28"/>
        <v xml:space="preserve">["TITLE"] = { ["EN"] = "Friend of the Hall"; }; </v>
      </c>
      <c r="AU14" t="str">
        <f t="shared" si="29"/>
        <v/>
      </c>
      <c r="AV14" t="str">
        <f t="shared" si="30"/>
        <v>};</v>
      </c>
    </row>
    <row r="15" spans="1:48" x14ac:dyDescent="0.25">
      <c r="A15">
        <v>1879190397</v>
      </c>
      <c r="B15">
        <v>11</v>
      </c>
      <c r="C15" t="s">
        <v>1188</v>
      </c>
      <c r="D15" t="s">
        <v>30</v>
      </c>
      <c r="F15" t="s">
        <v>1188</v>
      </c>
      <c r="G15">
        <v>5</v>
      </c>
      <c r="H15" t="s">
        <v>1189</v>
      </c>
      <c r="I15" t="s">
        <v>1190</v>
      </c>
      <c r="J15" t="s">
        <v>1200</v>
      </c>
      <c r="K15">
        <v>3</v>
      </c>
      <c r="T15" t="str">
        <f t="shared" si="5"/>
        <v xml:space="preserve"> [14] = {["ID"] = 1879190397; }; -- Known to Thorin's Hall</v>
      </c>
      <c r="U15" s="1" t="str">
        <f t="shared" si="6"/>
        <v xml:space="preserve"> [14] = {["ID"] = 1879190397; ["SAVE_INDEX"] =  11; ["TYPE"] =  7;             ["VXP"] =    0; ["LP"] =  5; ["REP"] =    0; ["FACTION"] =  1; ["TIER"] = 3;                      ["NAME"] = { ["EN"] = "Known to Thorin's Hall"; }; ["LORE"] = { ["EN"] = "You have become known to the dwarves who make Thorin's Hall their home."; }; ["SUMMARY"] = { ["EN"] = "Gain 10000 reputation"; }; ["TITLE"] = { ["EN"] = "Known to Thorin's Hall"; }; };</v>
      </c>
      <c r="V15">
        <f t="shared" si="7"/>
        <v>14</v>
      </c>
      <c r="W15" t="str">
        <f t="shared" si="8"/>
        <v xml:space="preserve"> [14] = {</v>
      </c>
      <c r="X15" t="str">
        <f t="shared" si="9"/>
        <v xml:space="preserve">["ID"] = 1879190397; </v>
      </c>
      <c r="Y15" t="str">
        <f t="shared" si="10"/>
        <v xml:space="preserve">["ID"] = 1879190397; </v>
      </c>
      <c r="Z15" t="str">
        <f t="shared" si="11"/>
        <v/>
      </c>
      <c r="AA15" s="1" t="str">
        <f t="shared" si="12"/>
        <v xml:space="preserve">["SAVE_INDEX"] =  11; </v>
      </c>
      <c r="AB15">
        <f>VLOOKUP(D15,Type!A$2:B$16,2,)</f>
        <v>7</v>
      </c>
      <c r="AC15" t="str">
        <f t="shared" si="13"/>
        <v xml:space="preserve">["TYPE"] =  7; </v>
      </c>
      <c r="AD15" t="str">
        <f>IF(NOT(ISBLANK(E15)),VLOOKUP(E15,Type!D$2:E$6,2,FALSE),"")</f>
        <v/>
      </c>
      <c r="AE15" t="str">
        <f t="shared" si="14"/>
        <v xml:space="preserve">            </v>
      </c>
      <c r="AF15" t="str">
        <f t="shared" si="15"/>
        <v>0</v>
      </c>
      <c r="AG15" t="str">
        <f t="shared" si="16"/>
        <v xml:space="preserve">["VXP"] =    0; </v>
      </c>
      <c r="AH15" t="str">
        <f t="shared" si="17"/>
        <v>5</v>
      </c>
      <c r="AI15" t="str">
        <f t="shared" si="18"/>
        <v xml:space="preserve">["LP"] =  5; </v>
      </c>
      <c r="AJ15" t="str">
        <f t="shared" si="19"/>
        <v>0</v>
      </c>
      <c r="AK15" t="str">
        <f t="shared" si="20"/>
        <v xml:space="preserve">["REP"] =    0; </v>
      </c>
      <c r="AL15">
        <f>IF(LEN(Q15)&gt;0,VLOOKUP(Q15,Faction!A$2:B$77,2,),1)</f>
        <v>1</v>
      </c>
      <c r="AM15" t="str">
        <f t="shared" si="21"/>
        <v xml:space="preserve">["FACTION"] =  1; </v>
      </c>
      <c r="AN15" t="str">
        <f t="shared" si="22"/>
        <v xml:space="preserve">["TIER"] = 3; </v>
      </c>
      <c r="AO15" t="str">
        <f t="shared" si="23"/>
        <v xml:space="preserve">                     </v>
      </c>
      <c r="AP15" t="str">
        <f t="shared" si="24"/>
        <v/>
      </c>
      <c r="AQ15" t="str">
        <f t="shared" si="25"/>
        <v xml:space="preserve">["NAME"] = { ["EN"] = "Known to Thorin's Hall"; }; </v>
      </c>
      <c r="AR15" t="str">
        <f t="shared" si="26"/>
        <v xml:space="preserve">["LORE"] = { ["EN"] = "You have become known to the dwarves who make Thorin's Hall their home."; }; </v>
      </c>
      <c r="AS15" t="str">
        <f t="shared" si="27"/>
        <v xml:space="preserve">["SUMMARY"] = { ["EN"] = "Gain 10000 reputation"; }; </v>
      </c>
      <c r="AT15" t="str">
        <f t="shared" si="28"/>
        <v xml:space="preserve">["TITLE"] = { ["EN"] = "Known to Thorin's Hall"; }; </v>
      </c>
      <c r="AU15" t="str">
        <f t="shared" si="29"/>
        <v/>
      </c>
      <c r="AV15" t="str">
        <f t="shared" si="30"/>
        <v>};</v>
      </c>
    </row>
    <row r="16" spans="1:48" x14ac:dyDescent="0.25">
      <c r="C16" s="2" t="s">
        <v>102</v>
      </c>
      <c r="D16" s="2" t="s">
        <v>812</v>
      </c>
      <c r="E16" s="2"/>
      <c r="R16">
        <v>174</v>
      </c>
      <c r="T16" t="str">
        <f t="shared" si="5"/>
        <v xml:space="preserve"> [15] = {["CAT_ID"] = 174; }; -- The Mathom Society</v>
      </c>
      <c r="U16" s="1" t="str">
        <f t="shared" si="6"/>
        <v xml:space="preserve"> [15] = {                                           ["TYPE"] = 14;             ["VXP"] =    0; ["LP"] =  0; ["REP"] =    0; ["FACTION"] =  1; ["TIER"] = 0;                      ["NAME"] = { ["EN"] = "The Mathom Society"; }; };</v>
      </c>
      <c r="V16">
        <f t="shared" si="7"/>
        <v>15</v>
      </c>
      <c r="W16" t="str">
        <f t="shared" si="8"/>
        <v xml:space="preserve"> [15] = {</v>
      </c>
      <c r="X16" t="str">
        <f t="shared" si="9"/>
        <v xml:space="preserve">                     </v>
      </c>
      <c r="Y16" t="str">
        <f t="shared" si="10"/>
        <v/>
      </c>
      <c r="Z16" t="str">
        <f t="shared" si="11"/>
        <v xml:space="preserve">["CAT_ID"] = 174; </v>
      </c>
      <c r="AA16" s="1" t="str">
        <f t="shared" si="12"/>
        <v xml:space="preserve">                      </v>
      </c>
      <c r="AB16">
        <f>VLOOKUP(D16,Type!A$2:B$16,2,)</f>
        <v>14</v>
      </c>
      <c r="AC16" t="str">
        <f t="shared" si="13"/>
        <v xml:space="preserve">["TYPE"] = 14; </v>
      </c>
      <c r="AD16" t="str">
        <f>IF(NOT(ISBLANK(E16)),VLOOKUP(E16,Type!D$2:E$6,2,FALSE),"")</f>
        <v/>
      </c>
      <c r="AE16" t="str">
        <f t="shared" si="14"/>
        <v xml:space="preserve">            </v>
      </c>
      <c r="AF16" t="str">
        <f t="shared" si="15"/>
        <v>0</v>
      </c>
      <c r="AG16" t="str">
        <f t="shared" si="16"/>
        <v xml:space="preserve">["VXP"] =    0; </v>
      </c>
      <c r="AH16" t="str">
        <f t="shared" si="17"/>
        <v>0</v>
      </c>
      <c r="AI16" t="str">
        <f t="shared" si="18"/>
        <v xml:space="preserve">["LP"] =  0; </v>
      </c>
      <c r="AJ16" t="str">
        <f t="shared" si="19"/>
        <v>0</v>
      </c>
      <c r="AK16" t="str">
        <f t="shared" si="20"/>
        <v xml:space="preserve">["REP"] =    0; </v>
      </c>
      <c r="AL16">
        <f>IF(LEN(Q16)&gt;0,VLOOKUP(Q16,Faction!A$2:B$77,2,),1)</f>
        <v>1</v>
      </c>
      <c r="AM16" t="str">
        <f t="shared" si="21"/>
        <v xml:space="preserve">["FACTION"] =  1; </v>
      </c>
      <c r="AN16" t="str">
        <f t="shared" si="22"/>
        <v xml:space="preserve">["TIER"] = 0; </v>
      </c>
      <c r="AO16" t="str">
        <f t="shared" si="23"/>
        <v xml:space="preserve">                     </v>
      </c>
      <c r="AP16" t="str">
        <f t="shared" si="24"/>
        <v/>
      </c>
      <c r="AQ16" t="str">
        <f t="shared" si="25"/>
        <v xml:space="preserve">["NAME"] = { ["EN"] = "The Mathom Society"; }; </v>
      </c>
      <c r="AR16" t="str">
        <f t="shared" si="26"/>
        <v/>
      </c>
      <c r="AS16" t="str">
        <f t="shared" si="27"/>
        <v/>
      </c>
      <c r="AT16" t="str">
        <f t="shared" si="28"/>
        <v/>
      </c>
      <c r="AU16" t="str">
        <f t="shared" si="29"/>
        <v/>
      </c>
      <c r="AV16" t="str">
        <f t="shared" si="30"/>
        <v>};</v>
      </c>
    </row>
    <row r="17" spans="1:48" x14ac:dyDescent="0.25">
      <c r="A17">
        <v>1879190392</v>
      </c>
      <c r="B17">
        <v>12</v>
      </c>
      <c r="C17" t="s">
        <v>1209</v>
      </c>
      <c r="D17" t="s">
        <v>30</v>
      </c>
      <c r="F17" t="s">
        <v>1210</v>
      </c>
      <c r="G17">
        <v>20</v>
      </c>
      <c r="H17" t="s">
        <v>1206</v>
      </c>
      <c r="I17" t="s">
        <v>1198</v>
      </c>
      <c r="J17" t="s">
        <v>2194</v>
      </c>
      <c r="K17">
        <v>0</v>
      </c>
      <c r="T17" t="str">
        <f t="shared" si="5"/>
        <v xml:space="preserve"> [16] = {["ID"] = 1879190392; }; -- Kindred with the Mathom Society</v>
      </c>
      <c r="U17" s="1" t="str">
        <f t="shared" si="6"/>
        <v xml:space="preserve"> [16] = {["ID"] = 1879190392; ["SAVE_INDEX"] =  12; ["TYPE"] =  7;             ["VXP"] =    0; ["LP"] = 20; ["REP"] =    0; ["FACTION"] =  1; ["TIER"] = 0;                      ["NAME"] = { ["EN"] = "Kindred with the Mathom Society"; }; ["LORE"] = { ["EN"] = "The hobbits, normally a people distrustful of strangers, have come to find you a welcome guest within the Mathom House."; }; ["SUMMARY"] = { ["EN"] = "Gain 30000 reputation"; }; ["TITLE"] = { ["EN"] = "Purveyor of Odd Things"; }; };</v>
      </c>
      <c r="V17">
        <f t="shared" si="7"/>
        <v>16</v>
      </c>
      <c r="W17" t="str">
        <f t="shared" si="8"/>
        <v xml:space="preserve"> [16] = {</v>
      </c>
      <c r="X17" t="str">
        <f t="shared" si="9"/>
        <v xml:space="preserve">["ID"] = 1879190392; </v>
      </c>
      <c r="Y17" t="str">
        <f t="shared" si="10"/>
        <v xml:space="preserve">["ID"] = 1879190392; </v>
      </c>
      <c r="Z17" t="str">
        <f t="shared" si="11"/>
        <v/>
      </c>
      <c r="AA17" s="1" t="str">
        <f t="shared" si="12"/>
        <v xml:space="preserve">["SAVE_INDEX"] =  12; </v>
      </c>
      <c r="AB17">
        <f>VLOOKUP(D17,Type!A$2:B$16,2,)</f>
        <v>7</v>
      </c>
      <c r="AC17" t="str">
        <f t="shared" si="13"/>
        <v xml:space="preserve">["TYPE"] =  7; </v>
      </c>
      <c r="AD17" t="str">
        <f>IF(NOT(ISBLANK(E17)),VLOOKUP(E17,Type!D$2:E$6,2,FALSE),"")</f>
        <v/>
      </c>
      <c r="AE17" t="str">
        <f t="shared" si="14"/>
        <v xml:space="preserve">            </v>
      </c>
      <c r="AF17" t="str">
        <f t="shared" si="15"/>
        <v>0</v>
      </c>
      <c r="AG17" t="str">
        <f t="shared" si="16"/>
        <v xml:space="preserve">["VXP"] =    0; </v>
      </c>
      <c r="AH17" t="str">
        <f t="shared" si="17"/>
        <v>20</v>
      </c>
      <c r="AI17" t="str">
        <f t="shared" si="18"/>
        <v xml:space="preserve">["LP"] = 20; </v>
      </c>
      <c r="AJ17" t="str">
        <f t="shared" si="19"/>
        <v>0</v>
      </c>
      <c r="AK17" t="str">
        <f t="shared" si="20"/>
        <v xml:space="preserve">["REP"] =    0; </v>
      </c>
      <c r="AL17">
        <f>IF(LEN(Q17)&gt;0,VLOOKUP(Q17,Faction!A$2:B$77,2,),1)</f>
        <v>1</v>
      </c>
      <c r="AM17" t="str">
        <f t="shared" si="21"/>
        <v xml:space="preserve">["FACTION"] =  1; </v>
      </c>
      <c r="AN17" t="str">
        <f t="shared" si="22"/>
        <v xml:space="preserve">["TIER"] = 0; </v>
      </c>
      <c r="AO17" t="str">
        <f t="shared" si="23"/>
        <v xml:space="preserve">                     </v>
      </c>
      <c r="AP17" t="str">
        <f t="shared" si="24"/>
        <v/>
      </c>
      <c r="AQ17" t="str">
        <f t="shared" si="25"/>
        <v xml:space="preserve">["NAME"] = { ["EN"] = "Kindred with the Mathom Society"; }; </v>
      </c>
      <c r="AR17" t="str">
        <f t="shared" si="26"/>
        <v xml:space="preserve">["LORE"] = { ["EN"] = "The hobbits, normally a people distrustful of strangers, have come to find you a welcome guest within the Mathom House."; }; </v>
      </c>
      <c r="AS17" t="str">
        <f t="shared" si="27"/>
        <v xml:space="preserve">["SUMMARY"] = { ["EN"] = "Gain 30000 reputation"; }; </v>
      </c>
      <c r="AT17" t="str">
        <f t="shared" si="28"/>
        <v xml:space="preserve">["TITLE"] = { ["EN"] = "Purveyor of Odd Things"; }; </v>
      </c>
      <c r="AU17" t="str">
        <f t="shared" si="29"/>
        <v/>
      </c>
      <c r="AV17" t="str">
        <f t="shared" si="30"/>
        <v>};</v>
      </c>
    </row>
    <row r="18" spans="1:48" x14ac:dyDescent="0.25">
      <c r="A18">
        <v>1879190391</v>
      </c>
      <c r="B18">
        <v>13</v>
      </c>
      <c r="C18" t="s">
        <v>1208</v>
      </c>
      <c r="D18" t="s">
        <v>30</v>
      </c>
      <c r="F18" t="s">
        <v>3479</v>
      </c>
      <c r="G18">
        <v>15</v>
      </c>
      <c r="H18" t="s">
        <v>1206</v>
      </c>
      <c r="I18" t="s">
        <v>1195</v>
      </c>
      <c r="J18" t="s">
        <v>2195</v>
      </c>
      <c r="K18">
        <v>1</v>
      </c>
      <c r="T18" t="str">
        <f t="shared" si="5"/>
        <v xml:space="preserve"> [17] = {["ID"] = 1879190391; }; -- Ally of the Mathom Society</v>
      </c>
      <c r="U18" s="1" t="str">
        <f t="shared" si="6"/>
        <v xml:space="preserve"> [17] = {["ID"] = 1879190391; ["SAVE_INDEX"] =  13; ["TYPE"] =  7;             ["VXP"] =    0; ["LP"] = 15; ["REP"] =    0; ["FACTION"] =  1; ["TIER"] = 1;                      ["NAME"] = { ["EN"] = "Ally of the Mathom Society"; }; ["LORE"] = { ["EN"] = "The Mathom Society regards you as more than just a friendly contributor -- in fact, you have become something of a reliable ally."; }; ["SUMMARY"] = { ["EN"] = "Gain 25000 reputation, Merchant Discount earned"; }; ["TITLE"] = { ["EN"] = "Mathom-provider"; }; };</v>
      </c>
      <c r="V18">
        <f t="shared" si="7"/>
        <v>17</v>
      </c>
      <c r="W18" t="str">
        <f t="shared" si="8"/>
        <v xml:space="preserve"> [17] = {</v>
      </c>
      <c r="X18" t="str">
        <f t="shared" si="9"/>
        <v xml:space="preserve">["ID"] = 1879190391; </v>
      </c>
      <c r="Y18" t="str">
        <f t="shared" si="10"/>
        <v xml:space="preserve">["ID"] = 1879190391; </v>
      </c>
      <c r="Z18" t="str">
        <f t="shared" si="11"/>
        <v/>
      </c>
      <c r="AA18" s="1" t="str">
        <f t="shared" si="12"/>
        <v xml:space="preserve">["SAVE_INDEX"] =  13; </v>
      </c>
      <c r="AB18">
        <f>VLOOKUP(D18,Type!A$2:B$16,2,)</f>
        <v>7</v>
      </c>
      <c r="AC18" t="str">
        <f t="shared" si="13"/>
        <v xml:space="preserve">["TYPE"] =  7; </v>
      </c>
      <c r="AD18" t="str">
        <f>IF(NOT(ISBLANK(E18)),VLOOKUP(E18,Type!D$2:E$6,2,FALSE),"")</f>
        <v/>
      </c>
      <c r="AE18" t="str">
        <f t="shared" si="14"/>
        <v xml:space="preserve">            </v>
      </c>
      <c r="AF18" t="str">
        <f t="shared" si="15"/>
        <v>0</v>
      </c>
      <c r="AG18" t="str">
        <f t="shared" si="16"/>
        <v xml:space="preserve">["VXP"] =    0; </v>
      </c>
      <c r="AH18" t="str">
        <f t="shared" si="17"/>
        <v>15</v>
      </c>
      <c r="AI18" t="str">
        <f t="shared" si="18"/>
        <v xml:space="preserve">["LP"] = 15; </v>
      </c>
      <c r="AJ18" t="str">
        <f t="shared" si="19"/>
        <v>0</v>
      </c>
      <c r="AK18" t="str">
        <f t="shared" si="20"/>
        <v xml:space="preserve">["REP"] =    0; </v>
      </c>
      <c r="AL18">
        <f>IF(LEN(Q18)&gt;0,VLOOKUP(Q18,Faction!A$2:B$77,2,),1)</f>
        <v>1</v>
      </c>
      <c r="AM18" t="str">
        <f t="shared" si="21"/>
        <v xml:space="preserve">["FACTION"] =  1; </v>
      </c>
      <c r="AN18" t="str">
        <f t="shared" si="22"/>
        <v xml:space="preserve">["TIER"] = 1; </v>
      </c>
      <c r="AO18" t="str">
        <f t="shared" si="23"/>
        <v xml:space="preserve">                     </v>
      </c>
      <c r="AP18" t="str">
        <f t="shared" si="24"/>
        <v/>
      </c>
      <c r="AQ18" t="str">
        <f t="shared" si="25"/>
        <v xml:space="preserve">["NAME"] = { ["EN"] = "Ally of the Mathom Society"; }; </v>
      </c>
      <c r="AR18" t="str">
        <f t="shared" si="26"/>
        <v xml:space="preserve">["LORE"] = { ["EN"] = "The Mathom Society regards you as more than just a friendly contributor -- in fact, you have become something of a reliable ally."; }; </v>
      </c>
      <c r="AS18" t="str">
        <f t="shared" si="27"/>
        <v xml:space="preserve">["SUMMARY"] = { ["EN"] = "Gain 25000 reputation, Merchant Discount earned"; }; </v>
      </c>
      <c r="AT18" t="str">
        <f t="shared" si="28"/>
        <v xml:space="preserve">["TITLE"] = { ["EN"] = "Mathom-provider"; }; </v>
      </c>
      <c r="AU18" t="str">
        <f t="shared" si="29"/>
        <v/>
      </c>
      <c r="AV18" t="str">
        <f t="shared" si="30"/>
        <v>};</v>
      </c>
    </row>
    <row r="19" spans="1:48" x14ac:dyDescent="0.25">
      <c r="A19">
        <v>1879190390</v>
      </c>
      <c r="B19">
        <v>14</v>
      </c>
      <c r="C19" t="s">
        <v>1207</v>
      </c>
      <c r="D19" t="s">
        <v>30</v>
      </c>
      <c r="F19" t="s">
        <v>3478</v>
      </c>
      <c r="G19">
        <v>10</v>
      </c>
      <c r="H19" t="s">
        <v>1206</v>
      </c>
      <c r="I19" t="s">
        <v>1192</v>
      </c>
      <c r="J19" t="s">
        <v>1211</v>
      </c>
      <c r="K19">
        <v>2</v>
      </c>
      <c r="T19" t="str">
        <f t="shared" si="5"/>
        <v xml:space="preserve"> [18] = {["ID"] = 1879190390; }; -- Friend to the Mathom Society</v>
      </c>
      <c r="U19" s="1" t="str">
        <f t="shared" si="6"/>
        <v xml:space="preserve"> [18] = {["ID"] = 1879190390; ["SAVE_INDEX"] =  14; ["TYPE"] =  7;             ["VXP"] =    0; ["LP"] = 10; ["REP"] =    0; ["FACTION"] =  1; ["TIER"] = 2;                      ["NAME"] = { ["EN"] = "Friend to the Mathom Society"; }; ["LORE"] = { ["EN"] = "The Mathom Society appreciates your contributions and considers you a friend to their collection efforts."; }; ["SUMMARY"] = { ["EN"] = "Gain 20000 reputation, Travel Discount earned"; }; ["TITLE"] = { ["EN"] = "Mathom-seeker"; }; };</v>
      </c>
      <c r="V19">
        <f t="shared" si="7"/>
        <v>18</v>
      </c>
      <c r="W19" t="str">
        <f t="shared" si="8"/>
        <v xml:space="preserve"> [18] = {</v>
      </c>
      <c r="X19" t="str">
        <f t="shared" si="9"/>
        <v xml:space="preserve">["ID"] = 1879190390; </v>
      </c>
      <c r="Y19" t="str">
        <f t="shared" si="10"/>
        <v xml:space="preserve">["ID"] = 1879190390; </v>
      </c>
      <c r="Z19" t="str">
        <f t="shared" si="11"/>
        <v/>
      </c>
      <c r="AA19" s="1" t="str">
        <f t="shared" si="12"/>
        <v xml:space="preserve">["SAVE_INDEX"] =  14; </v>
      </c>
      <c r="AB19">
        <f>VLOOKUP(D19,Type!A$2:B$16,2,)</f>
        <v>7</v>
      </c>
      <c r="AC19" t="str">
        <f t="shared" si="13"/>
        <v xml:space="preserve">["TYPE"] =  7; </v>
      </c>
      <c r="AD19" t="str">
        <f>IF(NOT(ISBLANK(E19)),VLOOKUP(E19,Type!D$2:E$6,2,FALSE),"")</f>
        <v/>
      </c>
      <c r="AE19" t="str">
        <f t="shared" si="14"/>
        <v xml:space="preserve">            </v>
      </c>
      <c r="AF19" t="str">
        <f t="shared" si="15"/>
        <v>0</v>
      </c>
      <c r="AG19" t="str">
        <f t="shared" si="16"/>
        <v xml:space="preserve">["VXP"] =    0; </v>
      </c>
      <c r="AH19" t="str">
        <f t="shared" si="17"/>
        <v>10</v>
      </c>
      <c r="AI19" t="str">
        <f t="shared" si="18"/>
        <v xml:space="preserve">["LP"] = 10; </v>
      </c>
      <c r="AJ19" t="str">
        <f t="shared" si="19"/>
        <v>0</v>
      </c>
      <c r="AK19" t="str">
        <f t="shared" si="20"/>
        <v xml:space="preserve">["REP"] =    0; </v>
      </c>
      <c r="AL19">
        <f>IF(LEN(Q19)&gt;0,VLOOKUP(Q19,Faction!A$2:B$77,2,),1)</f>
        <v>1</v>
      </c>
      <c r="AM19" t="str">
        <f t="shared" si="21"/>
        <v xml:space="preserve">["FACTION"] =  1; </v>
      </c>
      <c r="AN19" t="str">
        <f t="shared" si="22"/>
        <v xml:space="preserve">["TIER"] = 2; </v>
      </c>
      <c r="AO19" t="str">
        <f t="shared" si="23"/>
        <v xml:space="preserve">                     </v>
      </c>
      <c r="AP19" t="str">
        <f t="shared" si="24"/>
        <v/>
      </c>
      <c r="AQ19" t="str">
        <f t="shared" si="25"/>
        <v xml:space="preserve">["NAME"] = { ["EN"] = "Friend to the Mathom Society"; }; </v>
      </c>
      <c r="AR19" t="str">
        <f t="shared" si="26"/>
        <v xml:space="preserve">["LORE"] = { ["EN"] = "The Mathom Society appreciates your contributions and considers you a friend to their collection efforts."; }; </v>
      </c>
      <c r="AS19" t="str">
        <f t="shared" si="27"/>
        <v xml:space="preserve">["SUMMARY"] = { ["EN"] = "Gain 20000 reputation, Travel Discount earned"; }; </v>
      </c>
      <c r="AT19" t="str">
        <f t="shared" si="28"/>
        <v xml:space="preserve">["TITLE"] = { ["EN"] = "Mathom-seeker"; }; </v>
      </c>
      <c r="AU19" t="str">
        <f t="shared" si="29"/>
        <v/>
      </c>
      <c r="AV19" t="str">
        <f t="shared" si="30"/>
        <v>};</v>
      </c>
    </row>
    <row r="20" spans="1:48" x14ac:dyDescent="0.25">
      <c r="A20">
        <v>1879190389</v>
      </c>
      <c r="B20">
        <v>15</v>
      </c>
      <c r="C20" t="s">
        <v>1204</v>
      </c>
      <c r="D20" t="s">
        <v>30</v>
      </c>
      <c r="F20" t="s">
        <v>1205</v>
      </c>
      <c r="G20">
        <v>5</v>
      </c>
      <c r="H20" t="s">
        <v>1206</v>
      </c>
      <c r="I20" t="s">
        <v>1190</v>
      </c>
      <c r="J20" t="s">
        <v>2196</v>
      </c>
      <c r="K20">
        <v>3</v>
      </c>
      <c r="T20" t="str">
        <f t="shared" si="5"/>
        <v xml:space="preserve"> [19] = {["ID"] = 1879190389; }; -- Known to the Mathom Society</v>
      </c>
      <c r="U20" s="1" t="str">
        <f t="shared" si="6"/>
        <v xml:space="preserve"> [19] = {["ID"] = 1879190389; ["SAVE_INDEX"] =  15; ["TYPE"] =  7;             ["VXP"] =    0; ["LP"] =  5; ["REP"] =    0; ["FACTION"] =  1; ["TIER"] = 3;                      ["NAME"] = { ["EN"] = "Known to the Mathom Society"; }; ["LORE"] = { ["EN"] = "You are known to those hobbits who find the outside world something of wonder, the Mathom Society."; }; ["SUMMARY"] = { ["EN"] = "Gain 10000 reputation"; }; ["TITLE"] = { ["EN"] = "Known to the Mathom House"; }; };</v>
      </c>
      <c r="V20">
        <f t="shared" si="7"/>
        <v>19</v>
      </c>
      <c r="W20" t="str">
        <f t="shared" si="8"/>
        <v xml:space="preserve"> [19] = {</v>
      </c>
      <c r="X20" t="str">
        <f t="shared" si="9"/>
        <v xml:space="preserve">["ID"] = 1879190389; </v>
      </c>
      <c r="Y20" t="str">
        <f t="shared" si="10"/>
        <v xml:space="preserve">["ID"] = 1879190389; </v>
      </c>
      <c r="Z20" t="str">
        <f t="shared" si="11"/>
        <v/>
      </c>
      <c r="AA20" s="1" t="str">
        <f t="shared" si="12"/>
        <v xml:space="preserve">["SAVE_INDEX"] =  15; </v>
      </c>
      <c r="AB20">
        <f>VLOOKUP(D20,Type!A$2:B$16,2,)</f>
        <v>7</v>
      </c>
      <c r="AC20" t="str">
        <f t="shared" si="13"/>
        <v xml:space="preserve">["TYPE"] =  7; </v>
      </c>
      <c r="AD20" t="str">
        <f>IF(NOT(ISBLANK(E20)),VLOOKUP(E20,Type!D$2:E$6,2,FALSE),"")</f>
        <v/>
      </c>
      <c r="AE20" t="str">
        <f t="shared" si="14"/>
        <v xml:space="preserve">            </v>
      </c>
      <c r="AF20" t="str">
        <f t="shared" si="15"/>
        <v>0</v>
      </c>
      <c r="AG20" t="str">
        <f t="shared" si="16"/>
        <v xml:space="preserve">["VXP"] =    0; </v>
      </c>
      <c r="AH20" t="str">
        <f t="shared" si="17"/>
        <v>5</v>
      </c>
      <c r="AI20" t="str">
        <f t="shared" si="18"/>
        <v xml:space="preserve">["LP"] =  5; </v>
      </c>
      <c r="AJ20" t="str">
        <f t="shared" si="19"/>
        <v>0</v>
      </c>
      <c r="AK20" t="str">
        <f t="shared" si="20"/>
        <v xml:space="preserve">["REP"] =    0; </v>
      </c>
      <c r="AL20">
        <f>IF(LEN(Q20)&gt;0,VLOOKUP(Q20,Faction!A$2:B$77,2,),1)</f>
        <v>1</v>
      </c>
      <c r="AM20" t="str">
        <f t="shared" si="21"/>
        <v xml:space="preserve">["FACTION"] =  1; </v>
      </c>
      <c r="AN20" t="str">
        <f t="shared" si="22"/>
        <v xml:space="preserve">["TIER"] = 3; </v>
      </c>
      <c r="AO20" t="str">
        <f t="shared" si="23"/>
        <v xml:space="preserve">                     </v>
      </c>
      <c r="AP20" t="str">
        <f t="shared" si="24"/>
        <v/>
      </c>
      <c r="AQ20" t="str">
        <f t="shared" si="25"/>
        <v xml:space="preserve">["NAME"] = { ["EN"] = "Known to the Mathom Society"; }; </v>
      </c>
      <c r="AR20" t="str">
        <f t="shared" si="26"/>
        <v xml:space="preserve">["LORE"] = { ["EN"] = "You are known to those hobbits who find the outside world something of wonder, the Mathom Society."; }; </v>
      </c>
      <c r="AS20" t="str">
        <f t="shared" si="27"/>
        <v xml:space="preserve">["SUMMARY"] = { ["EN"] = "Gain 10000 reputation"; }; </v>
      </c>
      <c r="AT20" t="str">
        <f t="shared" si="28"/>
        <v xml:space="preserve">["TITLE"] = { ["EN"] = "Known to the Mathom House"; }; </v>
      </c>
      <c r="AU20" t="str">
        <f t="shared" si="29"/>
        <v/>
      </c>
      <c r="AV20" t="str">
        <f t="shared" si="30"/>
        <v>};</v>
      </c>
    </row>
    <row r="21" spans="1:48" x14ac:dyDescent="0.25">
      <c r="C21" s="2" t="s">
        <v>69</v>
      </c>
      <c r="D21" s="2" t="s">
        <v>812</v>
      </c>
      <c r="E21" s="2"/>
      <c r="R21">
        <v>175</v>
      </c>
      <c r="T21" t="str">
        <f t="shared" si="5"/>
        <v xml:space="preserve"> [20] = {["CAT_ID"] = 175; }; -- Men of Bree</v>
      </c>
      <c r="U21" s="1" t="str">
        <f t="shared" si="6"/>
        <v xml:space="preserve"> [20] = {                                           ["TYPE"] = 14;             ["VXP"] =    0; ["LP"] =  0; ["REP"] =    0; ["FACTION"] =  1; ["TIER"] = 0;                      ["NAME"] = { ["EN"] = "Men of Bree"; }; };</v>
      </c>
      <c r="V21">
        <f t="shared" si="7"/>
        <v>20</v>
      </c>
      <c r="W21" t="str">
        <f t="shared" si="8"/>
        <v xml:space="preserve"> [20] = {</v>
      </c>
      <c r="X21" t="str">
        <f t="shared" si="9"/>
        <v xml:space="preserve">                     </v>
      </c>
      <c r="Y21" t="str">
        <f t="shared" si="10"/>
        <v/>
      </c>
      <c r="Z21" t="str">
        <f t="shared" si="11"/>
        <v xml:space="preserve">["CAT_ID"] = 175; </v>
      </c>
      <c r="AA21" s="1" t="str">
        <f t="shared" si="12"/>
        <v xml:space="preserve">                      </v>
      </c>
      <c r="AB21">
        <f>VLOOKUP(D21,Type!A$2:B$16,2,)</f>
        <v>14</v>
      </c>
      <c r="AC21" t="str">
        <f t="shared" si="13"/>
        <v xml:space="preserve">["TYPE"] = 14; </v>
      </c>
      <c r="AD21" t="str">
        <f>IF(NOT(ISBLANK(E21)),VLOOKUP(E21,Type!D$2:E$6,2,FALSE),"")</f>
        <v/>
      </c>
      <c r="AE21" t="str">
        <f t="shared" si="14"/>
        <v xml:space="preserve">            </v>
      </c>
      <c r="AF21" t="str">
        <f t="shared" si="15"/>
        <v>0</v>
      </c>
      <c r="AG21" t="str">
        <f t="shared" si="16"/>
        <v xml:space="preserve">["VXP"] =    0; </v>
      </c>
      <c r="AH21" t="str">
        <f t="shared" si="17"/>
        <v>0</v>
      </c>
      <c r="AI21" t="str">
        <f t="shared" si="18"/>
        <v xml:space="preserve">["LP"] =  0; </v>
      </c>
      <c r="AJ21" t="str">
        <f t="shared" si="19"/>
        <v>0</v>
      </c>
      <c r="AK21" t="str">
        <f t="shared" si="20"/>
        <v xml:space="preserve">["REP"] =    0; </v>
      </c>
      <c r="AL21">
        <f>IF(LEN(Q21)&gt;0,VLOOKUP(Q21,Faction!A$2:B$77,2,),1)</f>
        <v>1</v>
      </c>
      <c r="AM21" t="str">
        <f t="shared" si="21"/>
        <v xml:space="preserve">["FACTION"] =  1; </v>
      </c>
      <c r="AN21" t="str">
        <f t="shared" si="22"/>
        <v xml:space="preserve">["TIER"] = 0; </v>
      </c>
      <c r="AO21" t="str">
        <f t="shared" si="23"/>
        <v xml:space="preserve">                     </v>
      </c>
      <c r="AP21" t="str">
        <f t="shared" si="24"/>
        <v/>
      </c>
      <c r="AQ21" t="str">
        <f t="shared" si="25"/>
        <v xml:space="preserve">["NAME"] = { ["EN"] = "Men of Bree"; }; </v>
      </c>
      <c r="AR21" t="str">
        <f t="shared" si="26"/>
        <v/>
      </c>
      <c r="AS21" t="str">
        <f t="shared" si="27"/>
        <v/>
      </c>
      <c r="AT21" t="str">
        <f t="shared" si="28"/>
        <v/>
      </c>
      <c r="AU21" t="str">
        <f t="shared" si="29"/>
        <v/>
      </c>
      <c r="AV21" t="str">
        <f t="shared" si="30"/>
        <v>};</v>
      </c>
    </row>
    <row r="22" spans="1:48" x14ac:dyDescent="0.25">
      <c r="A22">
        <v>1879190364</v>
      </c>
      <c r="B22">
        <v>16</v>
      </c>
      <c r="C22" t="s">
        <v>1232</v>
      </c>
      <c r="D22" t="s">
        <v>30</v>
      </c>
      <c r="F22" t="s">
        <v>1233</v>
      </c>
      <c r="G22">
        <v>20</v>
      </c>
      <c r="H22" t="s">
        <v>1229</v>
      </c>
      <c r="I22" t="s">
        <v>1198</v>
      </c>
      <c r="J22" t="s">
        <v>2197</v>
      </c>
      <c r="K22">
        <v>0</v>
      </c>
      <c r="T22" t="str">
        <f t="shared" si="5"/>
        <v xml:space="preserve"> [21] = {["ID"] = 1879190364; }; -- Kindred to the Men of Bree</v>
      </c>
      <c r="U22" s="1" t="str">
        <f t="shared" si="6"/>
        <v xml:space="preserve"> [21] = {["ID"] = 1879190364; ["SAVE_INDEX"] =  16; ["TYPE"] =  7;             ["VXP"] =    0; ["LP"] = 20; ["REP"] =    0; ["FACTION"] =  1; ["TIER"] = 0;                      ["NAME"] = { ["EN"] = "Kindred to the Men of Bree"; }; ["LORE"] = { ["EN"] = "You may not have been born among the Men of Bree and you may not make the small towns throughout Bree-land your home, but you are welcome wherever you go."; }; ["SUMMARY"] = { ["EN"] = "Gain 30000 reputation"; }; ["TITLE"] = { ["EN"] = "Bree-land Rover"; }; };</v>
      </c>
      <c r="V22">
        <f t="shared" si="7"/>
        <v>21</v>
      </c>
      <c r="W22" t="str">
        <f t="shared" si="8"/>
        <v xml:space="preserve"> [21] = {</v>
      </c>
      <c r="X22" t="str">
        <f t="shared" si="9"/>
        <v xml:space="preserve">["ID"] = 1879190364; </v>
      </c>
      <c r="Y22" t="str">
        <f t="shared" si="10"/>
        <v xml:space="preserve">["ID"] = 1879190364; </v>
      </c>
      <c r="Z22" t="str">
        <f t="shared" si="11"/>
        <v/>
      </c>
      <c r="AA22" s="1" t="str">
        <f t="shared" si="12"/>
        <v xml:space="preserve">["SAVE_INDEX"] =  16; </v>
      </c>
      <c r="AB22">
        <f>VLOOKUP(D22,Type!A$2:B$16,2,)</f>
        <v>7</v>
      </c>
      <c r="AC22" t="str">
        <f t="shared" si="13"/>
        <v xml:space="preserve">["TYPE"] =  7; </v>
      </c>
      <c r="AD22" t="str">
        <f>IF(NOT(ISBLANK(E22)),VLOOKUP(E22,Type!D$2:E$6,2,FALSE),"")</f>
        <v/>
      </c>
      <c r="AE22" t="str">
        <f t="shared" si="14"/>
        <v xml:space="preserve">            </v>
      </c>
      <c r="AF22" t="str">
        <f t="shared" si="15"/>
        <v>0</v>
      </c>
      <c r="AG22" t="str">
        <f t="shared" si="16"/>
        <v xml:space="preserve">["VXP"] =    0; </v>
      </c>
      <c r="AH22" t="str">
        <f t="shared" si="17"/>
        <v>20</v>
      </c>
      <c r="AI22" t="str">
        <f t="shared" si="18"/>
        <v xml:space="preserve">["LP"] = 20; </v>
      </c>
      <c r="AJ22" t="str">
        <f t="shared" si="19"/>
        <v>0</v>
      </c>
      <c r="AK22" t="str">
        <f t="shared" si="20"/>
        <v xml:space="preserve">["REP"] =    0; </v>
      </c>
      <c r="AL22">
        <f>IF(LEN(Q22)&gt;0,VLOOKUP(Q22,Faction!A$2:B$77,2,),1)</f>
        <v>1</v>
      </c>
      <c r="AM22" t="str">
        <f t="shared" si="21"/>
        <v xml:space="preserve">["FACTION"] =  1; </v>
      </c>
      <c r="AN22" t="str">
        <f t="shared" si="22"/>
        <v xml:space="preserve">["TIER"] = 0; </v>
      </c>
      <c r="AO22" t="str">
        <f t="shared" si="23"/>
        <v xml:space="preserve">                     </v>
      </c>
      <c r="AP22" t="str">
        <f t="shared" si="24"/>
        <v/>
      </c>
      <c r="AQ22" t="str">
        <f t="shared" si="25"/>
        <v xml:space="preserve">["NAME"] = { ["EN"] = "Kindred to the Men of Bree"; }; </v>
      </c>
      <c r="AR22" t="str">
        <f t="shared" si="26"/>
        <v xml:space="preserve">["LORE"] = { ["EN"] = "You may not have been born among the Men of Bree and you may not make the small towns throughout Bree-land your home, but you are welcome wherever you go."; }; </v>
      </c>
      <c r="AS22" t="str">
        <f t="shared" si="27"/>
        <v xml:space="preserve">["SUMMARY"] = { ["EN"] = "Gain 30000 reputation"; }; </v>
      </c>
      <c r="AT22" t="str">
        <f t="shared" si="28"/>
        <v xml:space="preserve">["TITLE"] = { ["EN"] = "Bree-land Rover"; }; </v>
      </c>
      <c r="AU22" t="str">
        <f t="shared" si="29"/>
        <v/>
      </c>
      <c r="AV22" t="str">
        <f t="shared" si="30"/>
        <v>};</v>
      </c>
    </row>
    <row r="23" spans="1:48" x14ac:dyDescent="0.25">
      <c r="A23">
        <v>1879190363</v>
      </c>
      <c r="B23">
        <v>17</v>
      </c>
      <c r="C23" t="s">
        <v>1231</v>
      </c>
      <c r="D23" t="s">
        <v>30</v>
      </c>
      <c r="F23" t="s">
        <v>3467</v>
      </c>
      <c r="G23">
        <v>15</v>
      </c>
      <c r="H23" t="s">
        <v>1229</v>
      </c>
      <c r="I23" t="s">
        <v>1195</v>
      </c>
      <c r="J23" t="s">
        <v>1387</v>
      </c>
      <c r="K23">
        <v>1</v>
      </c>
      <c r="T23" t="str">
        <f t="shared" si="5"/>
        <v xml:space="preserve"> [22] = {["ID"] = 1879190363; }; -- Ally to the Men of Bree</v>
      </c>
      <c r="U23" s="1" t="str">
        <f t="shared" si="6"/>
        <v xml:space="preserve"> [22] = {["ID"] = 1879190363; ["SAVE_INDEX"] =  17; ["TYPE"] =  7;             ["VXP"] =    0; ["LP"] = 15; ["REP"] =    0; ["FACTION"] =  1; ["TIER"] = 1;                      ["NAME"] = { ["EN"] = "Ally to the Men of Bree"; }; ["LORE"] = { ["EN"] = "When Bree is in need of aid the Men of Bree expect that you will find your way to the forefront of battle to assist them in their time of need."; }; ["SUMMARY"] = { ["EN"] = "Gain 25000 reputation, Merchant Discount earned"; }; ["TITLE"] = { ["EN"] = "Bree-defender"; }; };</v>
      </c>
      <c r="V23">
        <f t="shared" si="7"/>
        <v>22</v>
      </c>
      <c r="W23" t="str">
        <f t="shared" si="8"/>
        <v xml:space="preserve"> [22] = {</v>
      </c>
      <c r="X23" t="str">
        <f t="shared" si="9"/>
        <v xml:space="preserve">["ID"] = 1879190363; </v>
      </c>
      <c r="Y23" t="str">
        <f t="shared" si="10"/>
        <v xml:space="preserve">["ID"] = 1879190363; </v>
      </c>
      <c r="Z23" t="str">
        <f t="shared" si="11"/>
        <v/>
      </c>
      <c r="AA23" s="1" t="str">
        <f t="shared" si="12"/>
        <v xml:space="preserve">["SAVE_INDEX"] =  17; </v>
      </c>
      <c r="AB23">
        <f>VLOOKUP(D23,Type!A$2:B$16,2,)</f>
        <v>7</v>
      </c>
      <c r="AC23" t="str">
        <f t="shared" si="13"/>
        <v xml:space="preserve">["TYPE"] =  7; </v>
      </c>
      <c r="AD23" t="str">
        <f>IF(NOT(ISBLANK(E23)),VLOOKUP(E23,Type!D$2:E$6,2,FALSE),"")</f>
        <v/>
      </c>
      <c r="AE23" t="str">
        <f t="shared" si="14"/>
        <v xml:space="preserve">            </v>
      </c>
      <c r="AF23" t="str">
        <f t="shared" si="15"/>
        <v>0</v>
      </c>
      <c r="AG23" t="str">
        <f t="shared" si="16"/>
        <v xml:space="preserve">["VXP"] =    0; </v>
      </c>
      <c r="AH23" t="str">
        <f t="shared" si="17"/>
        <v>15</v>
      </c>
      <c r="AI23" t="str">
        <f t="shared" si="18"/>
        <v xml:space="preserve">["LP"] = 15; </v>
      </c>
      <c r="AJ23" t="str">
        <f t="shared" si="19"/>
        <v>0</v>
      </c>
      <c r="AK23" t="str">
        <f t="shared" si="20"/>
        <v xml:space="preserve">["REP"] =    0; </v>
      </c>
      <c r="AL23">
        <f>IF(LEN(Q23)&gt;0,VLOOKUP(Q23,Faction!A$2:B$77,2,),1)</f>
        <v>1</v>
      </c>
      <c r="AM23" t="str">
        <f t="shared" si="21"/>
        <v xml:space="preserve">["FACTION"] =  1; </v>
      </c>
      <c r="AN23" t="str">
        <f t="shared" si="22"/>
        <v xml:space="preserve">["TIER"] = 1; </v>
      </c>
      <c r="AO23" t="str">
        <f t="shared" si="23"/>
        <v xml:space="preserve">                     </v>
      </c>
      <c r="AP23" t="str">
        <f t="shared" si="24"/>
        <v/>
      </c>
      <c r="AQ23" t="str">
        <f t="shared" si="25"/>
        <v xml:space="preserve">["NAME"] = { ["EN"] = "Ally to the Men of Bree"; }; </v>
      </c>
      <c r="AR23" t="str">
        <f t="shared" si="26"/>
        <v xml:space="preserve">["LORE"] = { ["EN"] = "When Bree is in need of aid the Men of Bree expect that you will find your way to the forefront of battle to assist them in their time of need."; }; </v>
      </c>
      <c r="AS23" t="str">
        <f t="shared" si="27"/>
        <v xml:space="preserve">["SUMMARY"] = { ["EN"] = "Gain 25000 reputation, Merchant Discount earned"; }; </v>
      </c>
      <c r="AT23" t="str">
        <f t="shared" si="28"/>
        <v xml:space="preserve">["TITLE"] = { ["EN"] = "Bree-defender"; }; </v>
      </c>
      <c r="AU23" t="str">
        <f t="shared" si="29"/>
        <v/>
      </c>
      <c r="AV23" t="str">
        <f t="shared" si="30"/>
        <v>};</v>
      </c>
    </row>
    <row r="24" spans="1:48" x14ac:dyDescent="0.25">
      <c r="A24">
        <v>1879190362</v>
      </c>
      <c r="B24">
        <v>18</v>
      </c>
      <c r="C24" t="s">
        <v>1230</v>
      </c>
      <c r="D24" t="s">
        <v>30</v>
      </c>
      <c r="F24" t="s">
        <v>3466</v>
      </c>
      <c r="G24">
        <v>10</v>
      </c>
      <c r="H24" t="s">
        <v>1229</v>
      </c>
      <c r="I24" t="s">
        <v>1192</v>
      </c>
      <c r="J24" t="s">
        <v>2190</v>
      </c>
      <c r="K24">
        <v>2</v>
      </c>
      <c r="T24" t="str">
        <f t="shared" si="5"/>
        <v xml:space="preserve"> [23] = {["ID"] = 1879190362; }; -- Friend to the Men of Bree</v>
      </c>
      <c r="U24" s="1" t="str">
        <f t="shared" si="6"/>
        <v xml:space="preserve"> [23] = {["ID"] = 1879190362; ["SAVE_INDEX"] =  18; ["TYPE"] =  7;             ["VXP"] =    0; ["LP"] = 10; ["REP"] =    0; ["FACTION"] =  1; ["TIER"] = 2;                      ["NAME"] = { ["EN"] = "Friend to the Men of Bree"; }; ["LORE"] = { ["EN"] = "All you have done within the bounds of Bree-land has made the folk who live within its bounds friendly to you."; }; ["SUMMARY"] = { ["EN"] = "Gain 20000 reputation, Travel Discount earned"; }; ["TITLE"] = { ["EN"] = "Bree-friend"; }; };</v>
      </c>
      <c r="V24">
        <f t="shared" si="7"/>
        <v>23</v>
      </c>
      <c r="W24" t="str">
        <f t="shared" si="8"/>
        <v xml:space="preserve"> [23] = {</v>
      </c>
      <c r="X24" t="str">
        <f t="shared" si="9"/>
        <v xml:space="preserve">["ID"] = 1879190362; </v>
      </c>
      <c r="Y24" t="str">
        <f t="shared" si="10"/>
        <v xml:space="preserve">["ID"] = 1879190362; </v>
      </c>
      <c r="Z24" t="str">
        <f t="shared" si="11"/>
        <v/>
      </c>
      <c r="AA24" s="1" t="str">
        <f t="shared" si="12"/>
        <v xml:space="preserve">["SAVE_INDEX"] =  18; </v>
      </c>
      <c r="AB24">
        <f>VLOOKUP(D24,Type!A$2:B$16,2,)</f>
        <v>7</v>
      </c>
      <c r="AC24" t="str">
        <f t="shared" si="13"/>
        <v xml:space="preserve">["TYPE"] =  7; </v>
      </c>
      <c r="AD24" t="str">
        <f>IF(NOT(ISBLANK(E24)),VLOOKUP(E24,Type!D$2:E$6,2,FALSE),"")</f>
        <v/>
      </c>
      <c r="AE24" t="str">
        <f t="shared" si="14"/>
        <v xml:space="preserve">            </v>
      </c>
      <c r="AF24" t="str">
        <f t="shared" si="15"/>
        <v>0</v>
      </c>
      <c r="AG24" t="str">
        <f t="shared" si="16"/>
        <v xml:space="preserve">["VXP"] =    0; </v>
      </c>
      <c r="AH24" t="str">
        <f t="shared" si="17"/>
        <v>10</v>
      </c>
      <c r="AI24" t="str">
        <f t="shared" si="18"/>
        <v xml:space="preserve">["LP"] = 10; </v>
      </c>
      <c r="AJ24" t="str">
        <f t="shared" si="19"/>
        <v>0</v>
      </c>
      <c r="AK24" t="str">
        <f t="shared" si="20"/>
        <v xml:space="preserve">["REP"] =    0; </v>
      </c>
      <c r="AL24">
        <f>IF(LEN(Q24)&gt;0,VLOOKUP(Q24,Faction!A$2:B$77,2,),1)</f>
        <v>1</v>
      </c>
      <c r="AM24" t="str">
        <f t="shared" si="21"/>
        <v xml:space="preserve">["FACTION"] =  1; </v>
      </c>
      <c r="AN24" t="str">
        <f t="shared" si="22"/>
        <v xml:space="preserve">["TIER"] = 2; </v>
      </c>
      <c r="AO24" t="str">
        <f t="shared" si="23"/>
        <v xml:space="preserve">                     </v>
      </c>
      <c r="AP24" t="str">
        <f t="shared" si="24"/>
        <v/>
      </c>
      <c r="AQ24" t="str">
        <f t="shared" si="25"/>
        <v xml:space="preserve">["NAME"] = { ["EN"] = "Friend to the Men of Bree"; }; </v>
      </c>
      <c r="AR24" t="str">
        <f t="shared" si="26"/>
        <v xml:space="preserve">["LORE"] = { ["EN"] = "All you have done within the bounds of Bree-land has made the folk who live within its bounds friendly to you."; }; </v>
      </c>
      <c r="AS24" t="str">
        <f t="shared" si="27"/>
        <v xml:space="preserve">["SUMMARY"] = { ["EN"] = "Gain 20000 reputation, Travel Discount earned"; }; </v>
      </c>
      <c r="AT24" t="str">
        <f t="shared" si="28"/>
        <v xml:space="preserve">["TITLE"] = { ["EN"] = "Bree-friend"; }; </v>
      </c>
      <c r="AU24" t="str">
        <f t="shared" si="29"/>
        <v/>
      </c>
      <c r="AV24" t="str">
        <f t="shared" si="30"/>
        <v>};</v>
      </c>
    </row>
    <row r="25" spans="1:48" x14ac:dyDescent="0.25">
      <c r="A25">
        <v>1879190361</v>
      </c>
      <c r="B25">
        <v>19</v>
      </c>
      <c r="C25" t="s">
        <v>1228</v>
      </c>
      <c r="D25" t="s">
        <v>30</v>
      </c>
      <c r="F25" t="s">
        <v>3485</v>
      </c>
      <c r="G25">
        <v>5</v>
      </c>
      <c r="H25" t="s">
        <v>1229</v>
      </c>
      <c r="I25" t="s">
        <v>1190</v>
      </c>
      <c r="J25" t="s">
        <v>2189</v>
      </c>
      <c r="K25">
        <v>3</v>
      </c>
      <c r="T25" t="str">
        <f t="shared" si="5"/>
        <v xml:space="preserve"> [24] = {["ID"] = 1879190361; }; -- Known to the Men of Bree</v>
      </c>
      <c r="U25" s="1" t="str">
        <f t="shared" si="6"/>
        <v xml:space="preserve"> [24] = {["ID"] = 1879190361; ["SAVE_INDEX"] =  19; ["TYPE"] =  7;             ["VXP"] =    0; ["LP"] =  5; ["REP"] =    0; ["FACTION"] =  1; ["TIER"] = 3;                      ["NAME"] = { ["EN"] = "Known to the Men of Bree"; }; ["LORE"] = { ["EN"] = "Your name is now known throughout the entirety of Bree-land and the people know that you act in their interest."; }; ["SUMMARY"] = { ["EN"] = "Gain 10000 reputation"; }; ["TITLE"] = { ["EN"] = "Known through Bree"; }; };</v>
      </c>
      <c r="V25">
        <f t="shared" si="7"/>
        <v>24</v>
      </c>
      <c r="W25" t="str">
        <f t="shared" si="8"/>
        <v xml:space="preserve"> [24] = {</v>
      </c>
      <c r="X25" t="str">
        <f t="shared" si="9"/>
        <v xml:space="preserve">["ID"] = 1879190361; </v>
      </c>
      <c r="Y25" t="str">
        <f t="shared" si="10"/>
        <v xml:space="preserve">["ID"] = 1879190361; </v>
      </c>
      <c r="Z25" t="str">
        <f t="shared" si="11"/>
        <v/>
      </c>
      <c r="AA25" s="1" t="str">
        <f t="shared" si="12"/>
        <v xml:space="preserve">["SAVE_INDEX"] =  19; </v>
      </c>
      <c r="AB25">
        <f>VLOOKUP(D25,Type!A$2:B$16,2,)</f>
        <v>7</v>
      </c>
      <c r="AC25" t="str">
        <f t="shared" si="13"/>
        <v xml:space="preserve">["TYPE"] =  7; </v>
      </c>
      <c r="AD25" t="str">
        <f>IF(NOT(ISBLANK(E25)),VLOOKUP(E25,Type!D$2:E$6,2,FALSE),"")</f>
        <v/>
      </c>
      <c r="AE25" t="str">
        <f t="shared" si="14"/>
        <v xml:space="preserve">            </v>
      </c>
      <c r="AF25" t="str">
        <f t="shared" si="15"/>
        <v>0</v>
      </c>
      <c r="AG25" t="str">
        <f t="shared" si="16"/>
        <v xml:space="preserve">["VXP"] =    0; </v>
      </c>
      <c r="AH25" t="str">
        <f t="shared" si="17"/>
        <v>5</v>
      </c>
      <c r="AI25" t="str">
        <f t="shared" si="18"/>
        <v xml:space="preserve">["LP"] =  5; </v>
      </c>
      <c r="AJ25" t="str">
        <f t="shared" si="19"/>
        <v>0</v>
      </c>
      <c r="AK25" t="str">
        <f t="shared" si="20"/>
        <v xml:space="preserve">["REP"] =    0; </v>
      </c>
      <c r="AL25">
        <f>IF(LEN(Q25)&gt;0,VLOOKUP(Q25,Faction!A$2:B$77,2,),1)</f>
        <v>1</v>
      </c>
      <c r="AM25" t="str">
        <f t="shared" si="21"/>
        <v xml:space="preserve">["FACTION"] =  1; </v>
      </c>
      <c r="AN25" t="str">
        <f t="shared" si="22"/>
        <v xml:space="preserve">["TIER"] = 3; </v>
      </c>
      <c r="AO25" t="str">
        <f t="shared" si="23"/>
        <v xml:space="preserve">                     </v>
      </c>
      <c r="AP25" t="str">
        <f t="shared" si="24"/>
        <v/>
      </c>
      <c r="AQ25" t="str">
        <f t="shared" si="25"/>
        <v xml:space="preserve">["NAME"] = { ["EN"] = "Known to the Men of Bree"; }; </v>
      </c>
      <c r="AR25" t="str">
        <f t="shared" si="26"/>
        <v xml:space="preserve">["LORE"] = { ["EN"] = "Your name is now known throughout the entirety of Bree-land and the people know that you act in their interest."; }; </v>
      </c>
      <c r="AS25" t="str">
        <f t="shared" si="27"/>
        <v xml:space="preserve">["SUMMARY"] = { ["EN"] = "Gain 10000 reputation"; }; </v>
      </c>
      <c r="AT25" t="str">
        <f t="shared" si="28"/>
        <v xml:space="preserve">["TITLE"] = { ["EN"] = "Known through Bree"; }; </v>
      </c>
      <c r="AU25" t="str">
        <f t="shared" si="29"/>
        <v/>
      </c>
      <c r="AV25" t="str">
        <f t="shared" si="30"/>
        <v>};</v>
      </c>
    </row>
    <row r="26" spans="1:48" x14ac:dyDescent="0.25">
      <c r="C26" s="2" t="s">
        <v>41</v>
      </c>
      <c r="D26" s="2" t="s">
        <v>812</v>
      </c>
      <c r="E26" s="2"/>
      <c r="R26">
        <v>176</v>
      </c>
      <c r="T26" t="str">
        <f t="shared" si="5"/>
        <v xml:space="preserve"> [25] = {["CAT_ID"] = 176; }; -- Chicken Chasing League of Eriador</v>
      </c>
      <c r="U26" s="1" t="str">
        <f t="shared" si="6"/>
        <v xml:space="preserve"> [25] = {                                           ["TYPE"] = 14;             ["VXP"] =    0; ["LP"] =  0; ["REP"] =    0; ["FACTION"] =  1; ["TIER"] = 0;                      ["NAME"] = { ["EN"] = "Chicken Chasing League of Eriador"; }; };</v>
      </c>
      <c r="V26">
        <f t="shared" si="7"/>
        <v>25</v>
      </c>
      <c r="W26" t="str">
        <f t="shared" si="8"/>
        <v xml:space="preserve"> [25] = {</v>
      </c>
      <c r="X26" t="str">
        <f t="shared" si="9"/>
        <v xml:space="preserve">                     </v>
      </c>
      <c r="Y26" t="str">
        <f t="shared" si="10"/>
        <v/>
      </c>
      <c r="Z26" t="str">
        <f t="shared" si="11"/>
        <v xml:space="preserve">["CAT_ID"] = 176; </v>
      </c>
      <c r="AA26" s="1" t="str">
        <f t="shared" si="12"/>
        <v xml:space="preserve">                      </v>
      </c>
      <c r="AB26">
        <f>VLOOKUP(D26,Type!A$2:B$16,2,)</f>
        <v>14</v>
      </c>
      <c r="AC26" t="str">
        <f t="shared" si="13"/>
        <v xml:space="preserve">["TYPE"] = 14; </v>
      </c>
      <c r="AD26" t="str">
        <f>IF(NOT(ISBLANK(E26)),VLOOKUP(E26,Type!D$2:E$6,2,FALSE),"")</f>
        <v/>
      </c>
      <c r="AE26" t="str">
        <f t="shared" si="14"/>
        <v xml:space="preserve">            </v>
      </c>
      <c r="AF26" t="str">
        <f t="shared" si="15"/>
        <v>0</v>
      </c>
      <c r="AG26" t="str">
        <f t="shared" si="16"/>
        <v xml:space="preserve">["VXP"] =    0; </v>
      </c>
      <c r="AH26" t="str">
        <f t="shared" si="17"/>
        <v>0</v>
      </c>
      <c r="AI26" t="str">
        <f t="shared" si="18"/>
        <v xml:space="preserve">["LP"] =  0; </v>
      </c>
      <c r="AJ26" t="str">
        <f t="shared" si="19"/>
        <v>0</v>
      </c>
      <c r="AK26" t="str">
        <f t="shared" si="20"/>
        <v xml:space="preserve">["REP"] =    0; </v>
      </c>
      <c r="AL26">
        <f>IF(LEN(Q26)&gt;0,VLOOKUP(Q26,Faction!A$2:B$77,2,),1)</f>
        <v>1</v>
      </c>
      <c r="AM26" t="str">
        <f t="shared" si="21"/>
        <v xml:space="preserve">["FACTION"] =  1; </v>
      </c>
      <c r="AN26" t="str">
        <f t="shared" si="22"/>
        <v xml:space="preserve">["TIER"] = 0; </v>
      </c>
      <c r="AO26" t="str">
        <f t="shared" si="23"/>
        <v xml:space="preserve">                     </v>
      </c>
      <c r="AP26" t="str">
        <f t="shared" si="24"/>
        <v/>
      </c>
      <c r="AQ26" t="str">
        <f t="shared" si="25"/>
        <v xml:space="preserve">["NAME"] = { ["EN"] = "Chicken Chasing League of Eriador"; }; </v>
      </c>
      <c r="AR26" t="str">
        <f t="shared" si="26"/>
        <v/>
      </c>
      <c r="AS26" t="str">
        <f t="shared" si="27"/>
        <v/>
      </c>
      <c r="AT26" t="str">
        <f t="shared" si="28"/>
        <v/>
      </c>
      <c r="AU26" t="str">
        <f t="shared" si="29"/>
        <v/>
      </c>
      <c r="AV26" t="str">
        <f t="shared" si="30"/>
        <v>};</v>
      </c>
    </row>
    <row r="27" spans="1:48" x14ac:dyDescent="0.25">
      <c r="A27">
        <v>1879305453</v>
      </c>
      <c r="B27">
        <v>20</v>
      </c>
      <c r="C27" t="s">
        <v>1398</v>
      </c>
      <c r="D27" t="s">
        <v>30</v>
      </c>
      <c r="F27" t="s">
        <v>1398</v>
      </c>
      <c r="I27" t="s">
        <v>1403</v>
      </c>
      <c r="K27">
        <v>0</v>
      </c>
      <c r="T27" t="str">
        <f t="shared" si="5"/>
        <v xml:space="preserve"> [26] = {["ID"] = 1879305453; }; -- Hobnanigans Hall of Famer</v>
      </c>
      <c r="U27" s="1" t="str">
        <f t="shared" si="6"/>
        <v xml:space="preserve"> [26] = {["ID"] = 1879305453; ["SAVE_INDEX"] =  20; ["TYPE"] =  7;             ["VXP"] =    0; ["LP"] =  0; ["REP"] =    0; ["FACTION"] =  1; ["TIER"] = 0;                      ["NAME"] = { ["EN"] = "Hobnanigans Hall of Famer"; }; ["SUMMARY"] = { ["EN"] = "Earn 30,000 reputation points."; }; ["TITLE"] = { ["EN"] = "Hobnanigans Hall of Famer"; }; };</v>
      </c>
      <c r="V27">
        <f t="shared" si="7"/>
        <v>26</v>
      </c>
      <c r="W27" t="str">
        <f t="shared" si="8"/>
        <v xml:space="preserve"> [26] = {</v>
      </c>
      <c r="X27" t="str">
        <f t="shared" si="9"/>
        <v xml:space="preserve">["ID"] = 1879305453; </v>
      </c>
      <c r="Y27" t="str">
        <f t="shared" si="10"/>
        <v xml:space="preserve">["ID"] = 1879305453; </v>
      </c>
      <c r="Z27" t="str">
        <f t="shared" si="11"/>
        <v/>
      </c>
      <c r="AA27" s="1" t="str">
        <f t="shared" si="12"/>
        <v xml:space="preserve">["SAVE_INDEX"] =  20; </v>
      </c>
      <c r="AB27">
        <f>VLOOKUP(D27,Type!A$2:B$16,2,)</f>
        <v>7</v>
      </c>
      <c r="AC27" t="str">
        <f t="shared" si="13"/>
        <v xml:space="preserve">["TYPE"] =  7; </v>
      </c>
      <c r="AD27" t="str">
        <f>IF(NOT(ISBLANK(E27)),VLOOKUP(E27,Type!D$2:E$6,2,FALSE),"")</f>
        <v/>
      </c>
      <c r="AE27" t="str">
        <f t="shared" si="14"/>
        <v xml:space="preserve">            </v>
      </c>
      <c r="AF27" t="str">
        <f t="shared" si="15"/>
        <v>0</v>
      </c>
      <c r="AG27" t="str">
        <f t="shared" si="16"/>
        <v xml:space="preserve">["VXP"] =    0; </v>
      </c>
      <c r="AH27" t="str">
        <f t="shared" si="17"/>
        <v>0</v>
      </c>
      <c r="AI27" t="str">
        <f t="shared" si="18"/>
        <v xml:space="preserve">["LP"] =  0; </v>
      </c>
      <c r="AJ27" t="str">
        <f t="shared" si="19"/>
        <v>0</v>
      </c>
      <c r="AK27" t="str">
        <f t="shared" si="20"/>
        <v xml:space="preserve">["REP"] =    0; </v>
      </c>
      <c r="AL27">
        <f>IF(LEN(Q27)&gt;0,VLOOKUP(Q27,Faction!A$2:B$77,2,),1)</f>
        <v>1</v>
      </c>
      <c r="AM27" t="str">
        <f t="shared" si="21"/>
        <v xml:space="preserve">["FACTION"] =  1; </v>
      </c>
      <c r="AN27" t="str">
        <f t="shared" si="22"/>
        <v xml:space="preserve">["TIER"] = 0; </v>
      </c>
      <c r="AO27" t="str">
        <f t="shared" si="23"/>
        <v xml:space="preserve">                     </v>
      </c>
      <c r="AP27" t="str">
        <f t="shared" si="24"/>
        <v/>
      </c>
      <c r="AQ27" t="str">
        <f t="shared" si="25"/>
        <v xml:space="preserve">["NAME"] = { ["EN"] = "Hobnanigans Hall of Famer"; }; </v>
      </c>
      <c r="AR27" t="str">
        <f t="shared" si="26"/>
        <v/>
      </c>
      <c r="AS27" t="str">
        <f t="shared" si="27"/>
        <v xml:space="preserve">["SUMMARY"] = { ["EN"] = "Earn 30,000 reputation points."; }; </v>
      </c>
      <c r="AT27" t="str">
        <f t="shared" si="28"/>
        <v xml:space="preserve">["TITLE"] = { ["EN"] = "Hobnanigans Hall of Famer"; }; </v>
      </c>
      <c r="AU27" t="str">
        <f t="shared" si="29"/>
        <v/>
      </c>
      <c r="AV27" t="str">
        <f t="shared" si="30"/>
        <v>};</v>
      </c>
    </row>
    <row r="28" spans="1:48" x14ac:dyDescent="0.25">
      <c r="A28">
        <v>1879305452</v>
      </c>
      <c r="B28">
        <v>21</v>
      </c>
      <c r="C28" t="s">
        <v>1397</v>
      </c>
      <c r="D28" t="s">
        <v>30</v>
      </c>
      <c r="F28" t="s">
        <v>1397</v>
      </c>
      <c r="I28" t="s">
        <v>1402</v>
      </c>
      <c r="K28">
        <v>1</v>
      </c>
      <c r="T28" t="str">
        <f t="shared" si="5"/>
        <v xml:space="preserve"> [27] = {["ID"] = 1879305452; }; -- Hobnanigans All-star</v>
      </c>
      <c r="U28" s="1" t="str">
        <f t="shared" si="6"/>
        <v xml:space="preserve"> [27] = {["ID"] = 1879305452; ["SAVE_INDEX"] =  21; ["TYPE"] =  7;             ["VXP"] =    0; ["LP"] =  0; ["REP"] =    0; ["FACTION"] =  1; ["TIER"] = 1;                      ["NAME"] = { ["EN"] = "Hobnanigans All-star"; }; ["SUMMARY"] = { ["EN"] = "Earn 25,000 reputation points."; }; ["TITLE"] = { ["EN"] = "Hobnanigans All-star"; }; };</v>
      </c>
      <c r="V28">
        <f t="shared" si="7"/>
        <v>27</v>
      </c>
      <c r="W28" t="str">
        <f t="shared" si="8"/>
        <v xml:space="preserve"> [27] = {</v>
      </c>
      <c r="X28" t="str">
        <f t="shared" si="9"/>
        <v xml:space="preserve">["ID"] = 1879305452; </v>
      </c>
      <c r="Y28" t="str">
        <f t="shared" si="10"/>
        <v xml:space="preserve">["ID"] = 1879305452; </v>
      </c>
      <c r="Z28" t="str">
        <f t="shared" si="11"/>
        <v/>
      </c>
      <c r="AA28" s="1" t="str">
        <f t="shared" si="12"/>
        <v xml:space="preserve">["SAVE_INDEX"] =  21; </v>
      </c>
      <c r="AB28">
        <f>VLOOKUP(D28,Type!A$2:B$16,2,)</f>
        <v>7</v>
      </c>
      <c r="AC28" t="str">
        <f t="shared" si="13"/>
        <v xml:space="preserve">["TYPE"] =  7; </v>
      </c>
      <c r="AD28" t="str">
        <f>IF(NOT(ISBLANK(E28)),VLOOKUP(E28,Type!D$2:E$6,2,FALSE),"")</f>
        <v/>
      </c>
      <c r="AE28" t="str">
        <f t="shared" si="14"/>
        <v xml:space="preserve">            </v>
      </c>
      <c r="AF28" t="str">
        <f t="shared" si="15"/>
        <v>0</v>
      </c>
      <c r="AG28" t="str">
        <f t="shared" si="16"/>
        <v xml:space="preserve">["VXP"] =    0; </v>
      </c>
      <c r="AH28" t="str">
        <f t="shared" si="17"/>
        <v>0</v>
      </c>
      <c r="AI28" t="str">
        <f t="shared" si="18"/>
        <v xml:space="preserve">["LP"] =  0; </v>
      </c>
      <c r="AJ28" t="str">
        <f t="shared" si="19"/>
        <v>0</v>
      </c>
      <c r="AK28" t="str">
        <f t="shared" si="20"/>
        <v xml:space="preserve">["REP"] =    0; </v>
      </c>
      <c r="AL28">
        <f>IF(LEN(Q28)&gt;0,VLOOKUP(Q28,Faction!A$2:B$77,2,),1)</f>
        <v>1</v>
      </c>
      <c r="AM28" t="str">
        <f t="shared" si="21"/>
        <v xml:space="preserve">["FACTION"] =  1; </v>
      </c>
      <c r="AN28" t="str">
        <f t="shared" si="22"/>
        <v xml:space="preserve">["TIER"] = 1; </v>
      </c>
      <c r="AO28" t="str">
        <f t="shared" si="23"/>
        <v xml:space="preserve">                     </v>
      </c>
      <c r="AP28" t="str">
        <f t="shared" si="24"/>
        <v/>
      </c>
      <c r="AQ28" t="str">
        <f t="shared" si="25"/>
        <v xml:space="preserve">["NAME"] = { ["EN"] = "Hobnanigans All-star"; }; </v>
      </c>
      <c r="AR28" t="str">
        <f t="shared" si="26"/>
        <v/>
      </c>
      <c r="AS28" t="str">
        <f t="shared" si="27"/>
        <v xml:space="preserve">["SUMMARY"] = { ["EN"] = "Earn 25,000 reputation points."; }; </v>
      </c>
      <c r="AT28" t="str">
        <f t="shared" si="28"/>
        <v xml:space="preserve">["TITLE"] = { ["EN"] = "Hobnanigans All-star"; }; </v>
      </c>
      <c r="AU28" t="str">
        <f t="shared" si="29"/>
        <v/>
      </c>
      <c r="AV28" t="str">
        <f t="shared" si="30"/>
        <v>};</v>
      </c>
    </row>
    <row r="29" spans="1:48" x14ac:dyDescent="0.25">
      <c r="A29">
        <v>1879305451</v>
      </c>
      <c r="B29">
        <v>22</v>
      </c>
      <c r="C29" t="s">
        <v>1396</v>
      </c>
      <c r="D29" t="s">
        <v>30</v>
      </c>
      <c r="F29" t="s">
        <v>1396</v>
      </c>
      <c r="I29" t="s">
        <v>1401</v>
      </c>
      <c r="K29">
        <v>2</v>
      </c>
      <c r="T29" t="str">
        <f t="shared" si="5"/>
        <v xml:space="preserve"> [28] = {["ID"] = 1879305451; }; -- Hobnanigans Major Leaguer</v>
      </c>
      <c r="U29" s="1" t="str">
        <f t="shared" si="6"/>
        <v xml:space="preserve"> [28] = {["ID"] = 1879305451; ["SAVE_INDEX"] =  22; ["TYPE"] =  7;             ["VXP"] =    0; ["LP"] =  0; ["REP"] =    0; ["FACTION"] =  1; ["TIER"] = 2;                      ["NAME"] = { ["EN"] = "Hobnanigans Major Leaguer"; }; ["SUMMARY"] = { ["EN"] = "Earn 20,000 reputation points."; }; ["TITLE"] = { ["EN"] = "Hobnanigans Major Leaguer"; }; };</v>
      </c>
      <c r="V29">
        <f t="shared" si="7"/>
        <v>28</v>
      </c>
      <c r="W29" t="str">
        <f t="shared" si="8"/>
        <v xml:space="preserve"> [28] = {</v>
      </c>
      <c r="X29" t="str">
        <f t="shared" si="9"/>
        <v xml:space="preserve">["ID"] = 1879305451; </v>
      </c>
      <c r="Y29" t="str">
        <f t="shared" si="10"/>
        <v xml:space="preserve">["ID"] = 1879305451; </v>
      </c>
      <c r="Z29" t="str">
        <f t="shared" si="11"/>
        <v/>
      </c>
      <c r="AA29" s="1" t="str">
        <f t="shared" si="12"/>
        <v xml:space="preserve">["SAVE_INDEX"] =  22; </v>
      </c>
      <c r="AB29">
        <f>VLOOKUP(D29,Type!A$2:B$16,2,)</f>
        <v>7</v>
      </c>
      <c r="AC29" t="str">
        <f t="shared" si="13"/>
        <v xml:space="preserve">["TYPE"] =  7; </v>
      </c>
      <c r="AD29" t="str">
        <f>IF(NOT(ISBLANK(E29)),VLOOKUP(E29,Type!D$2:E$6,2,FALSE),"")</f>
        <v/>
      </c>
      <c r="AE29" t="str">
        <f t="shared" si="14"/>
        <v xml:space="preserve">            </v>
      </c>
      <c r="AF29" t="str">
        <f t="shared" si="15"/>
        <v>0</v>
      </c>
      <c r="AG29" t="str">
        <f t="shared" si="16"/>
        <v xml:space="preserve">["VXP"] =    0; </v>
      </c>
      <c r="AH29" t="str">
        <f t="shared" si="17"/>
        <v>0</v>
      </c>
      <c r="AI29" t="str">
        <f t="shared" si="18"/>
        <v xml:space="preserve">["LP"] =  0; </v>
      </c>
      <c r="AJ29" t="str">
        <f t="shared" si="19"/>
        <v>0</v>
      </c>
      <c r="AK29" t="str">
        <f t="shared" si="20"/>
        <v xml:space="preserve">["REP"] =    0; </v>
      </c>
      <c r="AL29">
        <f>IF(LEN(Q29)&gt;0,VLOOKUP(Q29,Faction!A$2:B$77,2,),1)</f>
        <v>1</v>
      </c>
      <c r="AM29" t="str">
        <f t="shared" si="21"/>
        <v xml:space="preserve">["FACTION"] =  1; </v>
      </c>
      <c r="AN29" t="str">
        <f t="shared" si="22"/>
        <v xml:space="preserve">["TIER"] = 2; </v>
      </c>
      <c r="AO29" t="str">
        <f t="shared" si="23"/>
        <v xml:space="preserve">                     </v>
      </c>
      <c r="AP29" t="str">
        <f t="shared" si="24"/>
        <v/>
      </c>
      <c r="AQ29" t="str">
        <f t="shared" si="25"/>
        <v xml:space="preserve">["NAME"] = { ["EN"] = "Hobnanigans Major Leaguer"; }; </v>
      </c>
      <c r="AR29" t="str">
        <f t="shared" si="26"/>
        <v/>
      </c>
      <c r="AS29" t="str">
        <f t="shared" si="27"/>
        <v xml:space="preserve">["SUMMARY"] = { ["EN"] = "Earn 20,000 reputation points."; }; </v>
      </c>
      <c r="AT29" t="str">
        <f t="shared" si="28"/>
        <v xml:space="preserve">["TITLE"] = { ["EN"] = "Hobnanigans Major Leaguer"; }; </v>
      </c>
      <c r="AU29" t="str">
        <f t="shared" si="29"/>
        <v/>
      </c>
      <c r="AV29" t="str">
        <f t="shared" si="30"/>
        <v>};</v>
      </c>
    </row>
    <row r="30" spans="1:48" x14ac:dyDescent="0.25">
      <c r="A30">
        <v>1879305450</v>
      </c>
      <c r="B30">
        <v>23</v>
      </c>
      <c r="C30" t="s">
        <v>1395</v>
      </c>
      <c r="D30" t="s">
        <v>30</v>
      </c>
      <c r="F30" t="s">
        <v>1395</v>
      </c>
      <c r="I30" t="s">
        <v>1400</v>
      </c>
      <c r="K30">
        <v>3</v>
      </c>
      <c r="T30" t="str">
        <f t="shared" si="5"/>
        <v xml:space="preserve"> [29] = {["ID"] = 1879305450; }; -- Hobnanigans Minor Leaguer</v>
      </c>
      <c r="U30" s="1" t="str">
        <f t="shared" si="6"/>
        <v xml:space="preserve"> [29] = {["ID"] = 1879305450; ["SAVE_INDEX"] =  23; ["TYPE"] =  7;             ["VXP"] =    0; ["LP"] =  0; ["REP"] =    0; ["FACTION"] =  1; ["TIER"] = 3;                      ["NAME"] = { ["EN"] = "Hobnanigans Minor Leaguer"; }; ["SUMMARY"] = { ["EN"] = "Earn 10,000 reputation points."; }; ["TITLE"] = { ["EN"] = "Hobnanigans Minor Leaguer"; }; };</v>
      </c>
      <c r="V30">
        <f t="shared" si="7"/>
        <v>29</v>
      </c>
      <c r="W30" t="str">
        <f t="shared" si="8"/>
        <v xml:space="preserve"> [29] = {</v>
      </c>
      <c r="X30" t="str">
        <f t="shared" si="9"/>
        <v xml:space="preserve">["ID"] = 1879305450; </v>
      </c>
      <c r="Y30" t="str">
        <f t="shared" si="10"/>
        <v xml:space="preserve">["ID"] = 1879305450; </v>
      </c>
      <c r="Z30" t="str">
        <f t="shared" si="11"/>
        <v/>
      </c>
      <c r="AA30" s="1" t="str">
        <f t="shared" si="12"/>
        <v xml:space="preserve">["SAVE_INDEX"] =  23; </v>
      </c>
      <c r="AB30">
        <f>VLOOKUP(D30,Type!A$2:B$16,2,)</f>
        <v>7</v>
      </c>
      <c r="AC30" t="str">
        <f t="shared" si="13"/>
        <v xml:space="preserve">["TYPE"] =  7; </v>
      </c>
      <c r="AD30" t="str">
        <f>IF(NOT(ISBLANK(E30)),VLOOKUP(E30,Type!D$2:E$6,2,FALSE),"")</f>
        <v/>
      </c>
      <c r="AE30" t="str">
        <f t="shared" si="14"/>
        <v xml:space="preserve">            </v>
      </c>
      <c r="AF30" t="str">
        <f t="shared" si="15"/>
        <v>0</v>
      </c>
      <c r="AG30" t="str">
        <f t="shared" si="16"/>
        <v xml:space="preserve">["VXP"] =    0; </v>
      </c>
      <c r="AH30" t="str">
        <f t="shared" si="17"/>
        <v>0</v>
      </c>
      <c r="AI30" t="str">
        <f t="shared" si="18"/>
        <v xml:space="preserve">["LP"] =  0; </v>
      </c>
      <c r="AJ30" t="str">
        <f t="shared" si="19"/>
        <v>0</v>
      </c>
      <c r="AK30" t="str">
        <f t="shared" si="20"/>
        <v xml:space="preserve">["REP"] =    0; </v>
      </c>
      <c r="AL30">
        <f>IF(LEN(Q30)&gt;0,VLOOKUP(Q30,Faction!A$2:B$77,2,),1)</f>
        <v>1</v>
      </c>
      <c r="AM30" t="str">
        <f t="shared" si="21"/>
        <v xml:space="preserve">["FACTION"] =  1; </v>
      </c>
      <c r="AN30" t="str">
        <f t="shared" si="22"/>
        <v xml:space="preserve">["TIER"] = 3; </v>
      </c>
      <c r="AO30" t="str">
        <f t="shared" si="23"/>
        <v xml:space="preserve">                     </v>
      </c>
      <c r="AP30" t="str">
        <f t="shared" si="24"/>
        <v/>
      </c>
      <c r="AQ30" t="str">
        <f t="shared" si="25"/>
        <v xml:space="preserve">["NAME"] = { ["EN"] = "Hobnanigans Minor Leaguer"; }; </v>
      </c>
      <c r="AR30" t="str">
        <f t="shared" si="26"/>
        <v/>
      </c>
      <c r="AS30" t="str">
        <f t="shared" si="27"/>
        <v xml:space="preserve">["SUMMARY"] = { ["EN"] = "Earn 10,000 reputation points."; }; </v>
      </c>
      <c r="AT30" t="str">
        <f t="shared" si="28"/>
        <v xml:space="preserve">["TITLE"] = { ["EN"] = "Hobnanigans Minor Leaguer"; }; </v>
      </c>
      <c r="AU30" t="str">
        <f t="shared" si="29"/>
        <v/>
      </c>
      <c r="AV30" t="str">
        <f t="shared" si="30"/>
        <v>};</v>
      </c>
    </row>
    <row r="31" spans="1:48" x14ac:dyDescent="0.25">
      <c r="A31">
        <v>1879305449</v>
      </c>
      <c r="B31">
        <v>24</v>
      </c>
      <c r="C31" t="s">
        <v>1394</v>
      </c>
      <c r="D31" t="s">
        <v>30</v>
      </c>
      <c r="F31" t="s">
        <v>1394</v>
      </c>
      <c r="I31" t="s">
        <v>1399</v>
      </c>
      <c r="K31">
        <v>4</v>
      </c>
      <c r="T31" t="str">
        <f t="shared" si="5"/>
        <v xml:space="preserve"> [30] = {["ID"] = 1879305449; }; -- Hobnanigans Rookie</v>
      </c>
      <c r="U31" s="1" t="str">
        <f t="shared" si="6"/>
        <v xml:space="preserve"> [30] = {["ID"] = 1879305449; ["SAVE_INDEX"] =  24; ["TYPE"] =  7;             ["VXP"] =    0; ["LP"] =  0; ["REP"] =    0; ["FACTION"] =  1; ["TIER"] = 4;                      ["NAME"] = { ["EN"] = "Hobnanigans Rookie"; }; ["SUMMARY"] = { ["EN"] = "Finish one game of Hobnanigans"; }; ["TITLE"] = { ["EN"] = "Hobnanigans Rookie"; }; };</v>
      </c>
      <c r="V31">
        <f t="shared" si="7"/>
        <v>30</v>
      </c>
      <c r="W31" t="str">
        <f t="shared" si="8"/>
        <v xml:space="preserve"> [30] = {</v>
      </c>
      <c r="X31" t="str">
        <f t="shared" si="9"/>
        <v xml:space="preserve">["ID"] = 1879305449; </v>
      </c>
      <c r="Y31" t="str">
        <f t="shared" si="10"/>
        <v xml:space="preserve">["ID"] = 1879305449; </v>
      </c>
      <c r="Z31" t="str">
        <f t="shared" si="11"/>
        <v/>
      </c>
      <c r="AA31" s="1" t="str">
        <f t="shared" si="12"/>
        <v xml:space="preserve">["SAVE_INDEX"] =  24; </v>
      </c>
      <c r="AB31">
        <f>VLOOKUP(D31,Type!A$2:B$16,2,)</f>
        <v>7</v>
      </c>
      <c r="AC31" t="str">
        <f t="shared" si="13"/>
        <v xml:space="preserve">["TYPE"] =  7; </v>
      </c>
      <c r="AD31" t="str">
        <f>IF(NOT(ISBLANK(E31)),VLOOKUP(E31,Type!D$2:E$6,2,FALSE),"")</f>
        <v/>
      </c>
      <c r="AE31" t="str">
        <f t="shared" si="14"/>
        <v xml:space="preserve">            </v>
      </c>
      <c r="AF31" t="str">
        <f t="shared" si="15"/>
        <v>0</v>
      </c>
      <c r="AG31" t="str">
        <f t="shared" si="16"/>
        <v xml:space="preserve">["VXP"] =    0; </v>
      </c>
      <c r="AH31" t="str">
        <f t="shared" si="17"/>
        <v>0</v>
      </c>
      <c r="AI31" t="str">
        <f t="shared" si="18"/>
        <v xml:space="preserve">["LP"] =  0; </v>
      </c>
      <c r="AJ31" t="str">
        <f t="shared" si="19"/>
        <v>0</v>
      </c>
      <c r="AK31" t="str">
        <f t="shared" si="20"/>
        <v xml:space="preserve">["REP"] =    0; </v>
      </c>
      <c r="AL31">
        <f>IF(LEN(Q31)&gt;0,VLOOKUP(Q31,Faction!A$2:B$77,2,),1)</f>
        <v>1</v>
      </c>
      <c r="AM31" t="str">
        <f t="shared" si="21"/>
        <v xml:space="preserve">["FACTION"] =  1; </v>
      </c>
      <c r="AN31" t="str">
        <f t="shared" si="22"/>
        <v xml:space="preserve">["TIER"] = 4; </v>
      </c>
      <c r="AO31" t="str">
        <f t="shared" si="23"/>
        <v xml:space="preserve">                     </v>
      </c>
      <c r="AP31" t="str">
        <f t="shared" si="24"/>
        <v/>
      </c>
      <c r="AQ31" t="str">
        <f t="shared" si="25"/>
        <v xml:space="preserve">["NAME"] = { ["EN"] = "Hobnanigans Rookie"; }; </v>
      </c>
      <c r="AR31" t="str">
        <f t="shared" si="26"/>
        <v/>
      </c>
      <c r="AS31" t="str">
        <f t="shared" si="27"/>
        <v xml:space="preserve">["SUMMARY"] = { ["EN"] = "Finish one game of Hobnanigans"; }; </v>
      </c>
      <c r="AT31" t="str">
        <f t="shared" si="28"/>
        <v xml:space="preserve">["TITLE"] = { ["EN"] = "Hobnanigans Rookie"; }; </v>
      </c>
      <c r="AU31" t="str">
        <f t="shared" si="29"/>
        <v/>
      </c>
      <c r="AV31" t="str">
        <f t="shared" si="30"/>
        <v>};</v>
      </c>
    </row>
    <row r="32" spans="1:48" x14ac:dyDescent="0.25">
      <c r="C32" s="2" t="s">
        <v>93</v>
      </c>
      <c r="D32" s="2" t="s">
        <v>812</v>
      </c>
      <c r="E32" s="2"/>
      <c r="R32">
        <v>177</v>
      </c>
      <c r="T32" t="str">
        <f t="shared" si="5"/>
        <v xml:space="preserve"> [31] = {["CAT_ID"] = 177; }; -- The Eglain</v>
      </c>
      <c r="U32" s="1" t="str">
        <f t="shared" si="6"/>
        <v xml:space="preserve"> [31] = {                                           ["TYPE"] = 14;             ["VXP"] =    0; ["LP"] =  0; ["REP"] =    0; ["FACTION"] =  1; ["TIER"] = 0;                      ["NAME"] = { ["EN"] = "The Eglain"; }; };</v>
      </c>
      <c r="V32">
        <f t="shared" si="7"/>
        <v>31</v>
      </c>
      <c r="W32" t="str">
        <f t="shared" si="8"/>
        <v xml:space="preserve"> [31] = {</v>
      </c>
      <c r="X32" t="str">
        <f t="shared" si="9"/>
        <v xml:space="preserve">                     </v>
      </c>
      <c r="Y32" t="str">
        <f t="shared" si="10"/>
        <v/>
      </c>
      <c r="Z32" t="str">
        <f t="shared" si="11"/>
        <v xml:space="preserve">["CAT_ID"] = 177; </v>
      </c>
      <c r="AA32" s="1" t="str">
        <f t="shared" si="12"/>
        <v xml:space="preserve">                      </v>
      </c>
      <c r="AB32">
        <f>VLOOKUP(D32,Type!A$2:B$16,2,)</f>
        <v>14</v>
      </c>
      <c r="AC32" t="str">
        <f t="shared" si="13"/>
        <v xml:space="preserve">["TYPE"] = 14; </v>
      </c>
      <c r="AD32" t="str">
        <f>IF(NOT(ISBLANK(E32)),VLOOKUP(E32,Type!D$2:E$6,2,FALSE),"")</f>
        <v/>
      </c>
      <c r="AE32" t="str">
        <f t="shared" si="14"/>
        <v xml:space="preserve">            </v>
      </c>
      <c r="AF32" t="str">
        <f t="shared" si="15"/>
        <v>0</v>
      </c>
      <c r="AG32" t="str">
        <f t="shared" si="16"/>
        <v xml:space="preserve">["VXP"] =    0; </v>
      </c>
      <c r="AH32" t="str">
        <f t="shared" si="17"/>
        <v>0</v>
      </c>
      <c r="AI32" t="str">
        <f t="shared" si="18"/>
        <v xml:space="preserve">["LP"] =  0; </v>
      </c>
      <c r="AJ32" t="str">
        <f t="shared" si="19"/>
        <v>0</v>
      </c>
      <c r="AK32" t="str">
        <f t="shared" si="20"/>
        <v xml:space="preserve">["REP"] =    0; </v>
      </c>
      <c r="AL32">
        <f>IF(LEN(Q32)&gt;0,VLOOKUP(Q32,Faction!A$2:B$77,2,),1)</f>
        <v>1</v>
      </c>
      <c r="AM32" t="str">
        <f t="shared" si="21"/>
        <v xml:space="preserve">["FACTION"] =  1; </v>
      </c>
      <c r="AN32" t="str">
        <f t="shared" si="22"/>
        <v xml:space="preserve">["TIER"] = 0; </v>
      </c>
      <c r="AO32" t="str">
        <f t="shared" si="23"/>
        <v xml:space="preserve">                     </v>
      </c>
      <c r="AP32" t="str">
        <f t="shared" si="24"/>
        <v/>
      </c>
      <c r="AQ32" t="str">
        <f t="shared" si="25"/>
        <v xml:space="preserve">["NAME"] = { ["EN"] = "The Eglain"; }; </v>
      </c>
      <c r="AR32" t="str">
        <f t="shared" si="26"/>
        <v/>
      </c>
      <c r="AS32" t="str">
        <f t="shared" si="27"/>
        <v/>
      </c>
      <c r="AT32" t="str">
        <f t="shared" si="28"/>
        <v/>
      </c>
      <c r="AU32" t="str">
        <f t="shared" si="29"/>
        <v/>
      </c>
      <c r="AV32" t="str">
        <f t="shared" si="30"/>
        <v>};</v>
      </c>
    </row>
    <row r="33" spans="1:48" x14ac:dyDescent="0.25">
      <c r="A33">
        <v>1879180379</v>
      </c>
      <c r="B33">
        <v>25</v>
      </c>
      <c r="C33" t="s">
        <v>3424</v>
      </c>
      <c r="D33" t="s">
        <v>30</v>
      </c>
      <c r="F33" t="s">
        <v>1392</v>
      </c>
      <c r="G33">
        <v>20</v>
      </c>
      <c r="H33" t="s">
        <v>1242</v>
      </c>
      <c r="I33" t="s">
        <v>1198</v>
      </c>
      <c r="J33" t="s">
        <v>1391</v>
      </c>
      <c r="K33">
        <v>0</v>
      </c>
      <c r="T33" t="str">
        <f t="shared" si="5"/>
        <v xml:space="preserve"> [32] = {["ID"] = 1879180379; }; -- Kindred to the Eglain</v>
      </c>
      <c r="U33" s="1" t="str">
        <f t="shared" si="6"/>
        <v xml:space="preserve"> [32] = {["ID"] = 1879180379; ["SAVE_INDEX"] =  25; ["TYPE"] =  7;             ["VXP"] =    0; ["LP"] = 20; ["REP"] =    0; ["FACTION"] =  1; ["TIER"] = 0;                      ["NAME"] = { ["EN"] = "Kindred to the Eglain"; }; ["LORE"] = { ["EN"] = "You have become an honourary member of the Eglain -- people who have shunned accepted society, choosing the meagre life that the Lone-lands will support."; }; ["SUMMARY"] = { ["EN"] = "Gain 30000 reputation"; }; ["TITLE"] = { ["EN"] = "Eglan-(Class)"; }; };</v>
      </c>
      <c r="V33">
        <f t="shared" si="7"/>
        <v>32</v>
      </c>
      <c r="W33" t="str">
        <f t="shared" si="8"/>
        <v xml:space="preserve"> [32] = {</v>
      </c>
      <c r="X33" t="str">
        <f t="shared" si="9"/>
        <v xml:space="preserve">["ID"] = 1879180379; </v>
      </c>
      <c r="Y33" t="str">
        <f t="shared" si="10"/>
        <v xml:space="preserve">["ID"] = 1879180379; </v>
      </c>
      <c r="Z33" t="str">
        <f t="shared" si="11"/>
        <v/>
      </c>
      <c r="AA33" s="1" t="str">
        <f t="shared" si="12"/>
        <v xml:space="preserve">["SAVE_INDEX"] =  25; </v>
      </c>
      <c r="AB33">
        <f>VLOOKUP(D33,Type!A$2:B$16,2,)</f>
        <v>7</v>
      </c>
      <c r="AC33" t="str">
        <f t="shared" si="13"/>
        <v xml:space="preserve">["TYPE"] =  7; </v>
      </c>
      <c r="AD33" t="str">
        <f>IF(NOT(ISBLANK(E33)),VLOOKUP(E33,Type!D$2:E$6,2,FALSE),"")</f>
        <v/>
      </c>
      <c r="AE33" t="str">
        <f t="shared" si="14"/>
        <v xml:space="preserve">            </v>
      </c>
      <c r="AF33" t="str">
        <f t="shared" si="15"/>
        <v>0</v>
      </c>
      <c r="AG33" t="str">
        <f t="shared" si="16"/>
        <v xml:space="preserve">["VXP"] =    0; </v>
      </c>
      <c r="AH33" t="str">
        <f t="shared" si="17"/>
        <v>20</v>
      </c>
      <c r="AI33" t="str">
        <f t="shared" si="18"/>
        <v xml:space="preserve">["LP"] = 20; </v>
      </c>
      <c r="AJ33" t="str">
        <f t="shared" si="19"/>
        <v>0</v>
      </c>
      <c r="AK33" t="str">
        <f t="shared" si="20"/>
        <v xml:space="preserve">["REP"] =    0; </v>
      </c>
      <c r="AL33">
        <f>IF(LEN(Q33)&gt;0,VLOOKUP(Q33,Faction!A$2:B$77,2,),1)</f>
        <v>1</v>
      </c>
      <c r="AM33" t="str">
        <f t="shared" si="21"/>
        <v xml:space="preserve">["FACTION"] =  1; </v>
      </c>
      <c r="AN33" t="str">
        <f t="shared" si="22"/>
        <v xml:space="preserve">["TIER"] = 0; </v>
      </c>
      <c r="AO33" t="str">
        <f t="shared" si="23"/>
        <v xml:space="preserve">                     </v>
      </c>
      <c r="AP33" t="str">
        <f t="shared" si="24"/>
        <v/>
      </c>
      <c r="AQ33" t="str">
        <f t="shared" si="25"/>
        <v xml:space="preserve">["NAME"] = { ["EN"] = "Kindred to the Eglain"; }; </v>
      </c>
      <c r="AR33" t="str">
        <f t="shared" si="26"/>
        <v xml:space="preserve">["LORE"] = { ["EN"] = "You have become an honourary member of the Eglain -- people who have shunned accepted society, choosing the meagre life that the Lone-lands will support."; }; </v>
      </c>
      <c r="AS33" t="str">
        <f t="shared" si="27"/>
        <v xml:space="preserve">["SUMMARY"] = { ["EN"] = "Gain 30000 reputation"; }; </v>
      </c>
      <c r="AT33" t="str">
        <f t="shared" si="28"/>
        <v xml:space="preserve">["TITLE"] = { ["EN"] = "Eglan-(Class)"; }; </v>
      </c>
      <c r="AU33" t="str">
        <f t="shared" si="29"/>
        <v/>
      </c>
      <c r="AV33" t="str">
        <f t="shared" si="30"/>
        <v>};</v>
      </c>
    </row>
    <row r="34" spans="1:48" x14ac:dyDescent="0.25">
      <c r="A34">
        <v>1879180378</v>
      </c>
      <c r="B34">
        <v>26</v>
      </c>
      <c r="C34" t="s">
        <v>1244</v>
      </c>
      <c r="D34" t="s">
        <v>30</v>
      </c>
      <c r="F34" t="s">
        <v>1244</v>
      </c>
      <c r="G34">
        <v>15</v>
      </c>
      <c r="H34" t="s">
        <v>1242</v>
      </c>
      <c r="I34" t="s">
        <v>1195</v>
      </c>
      <c r="J34" t="s">
        <v>1390</v>
      </c>
      <c r="K34">
        <v>1</v>
      </c>
      <c r="T34" t="str">
        <f t="shared" si="5"/>
        <v xml:space="preserve"> [33] = {["ID"] = 1879180378; }; -- Ally of the Eglain</v>
      </c>
      <c r="U34" s="1" t="str">
        <f t="shared" si="6"/>
        <v xml:space="preserve"> [33] = {["ID"] = 1879180378; ["SAVE_INDEX"] =  26; ["TYPE"] =  7;             ["VXP"] =    0; ["LP"] = 15; ["REP"] =    0; ["FACTION"] =  1; ["TIER"] = 1;                      ["NAME"] = { ["EN"] = "Ally of the Eglain"; }; ["LORE"] = { ["EN"] = "You have become an ally to the Eglain -- people who have shunned accepted society, choosing the meagre life that the Lone-lands will support."; }; ["SUMMARY"] = { ["EN"] = "Gain 25000 reputation, Merchant Discount earned"; }; ["TITLE"] = { ["EN"] = "Ally of the Eglain"; }; };</v>
      </c>
      <c r="V34">
        <f t="shared" si="7"/>
        <v>33</v>
      </c>
      <c r="W34" t="str">
        <f t="shared" si="8"/>
        <v xml:space="preserve"> [33] = {</v>
      </c>
      <c r="X34" t="str">
        <f t="shared" si="9"/>
        <v xml:space="preserve">["ID"] = 1879180378; </v>
      </c>
      <c r="Y34" t="str">
        <f t="shared" si="10"/>
        <v xml:space="preserve">["ID"] = 1879180378; </v>
      </c>
      <c r="Z34" t="str">
        <f t="shared" si="11"/>
        <v/>
      </c>
      <c r="AA34" s="1" t="str">
        <f t="shared" si="12"/>
        <v xml:space="preserve">["SAVE_INDEX"] =  26; </v>
      </c>
      <c r="AB34">
        <f>VLOOKUP(D34,Type!A$2:B$16,2,)</f>
        <v>7</v>
      </c>
      <c r="AC34" t="str">
        <f t="shared" si="13"/>
        <v xml:space="preserve">["TYPE"] =  7; </v>
      </c>
      <c r="AD34" t="str">
        <f>IF(NOT(ISBLANK(E34)),VLOOKUP(E34,Type!D$2:E$6,2,FALSE),"")</f>
        <v/>
      </c>
      <c r="AE34" t="str">
        <f t="shared" si="14"/>
        <v xml:space="preserve">            </v>
      </c>
      <c r="AF34" t="str">
        <f t="shared" si="15"/>
        <v>0</v>
      </c>
      <c r="AG34" t="str">
        <f t="shared" si="16"/>
        <v xml:space="preserve">["VXP"] =    0; </v>
      </c>
      <c r="AH34" t="str">
        <f t="shared" si="17"/>
        <v>15</v>
      </c>
      <c r="AI34" t="str">
        <f t="shared" si="18"/>
        <v xml:space="preserve">["LP"] = 15; </v>
      </c>
      <c r="AJ34" t="str">
        <f t="shared" si="19"/>
        <v>0</v>
      </c>
      <c r="AK34" t="str">
        <f t="shared" si="20"/>
        <v xml:space="preserve">["REP"] =    0; </v>
      </c>
      <c r="AL34">
        <f>IF(LEN(Q34)&gt;0,VLOOKUP(Q34,Faction!A$2:B$77,2,),1)</f>
        <v>1</v>
      </c>
      <c r="AM34" t="str">
        <f t="shared" si="21"/>
        <v xml:space="preserve">["FACTION"] =  1; </v>
      </c>
      <c r="AN34" t="str">
        <f t="shared" si="22"/>
        <v xml:space="preserve">["TIER"] = 1; </v>
      </c>
      <c r="AO34" t="str">
        <f t="shared" si="23"/>
        <v xml:space="preserve">                     </v>
      </c>
      <c r="AP34" t="str">
        <f t="shared" si="24"/>
        <v/>
      </c>
      <c r="AQ34" t="str">
        <f t="shared" si="25"/>
        <v xml:space="preserve">["NAME"] = { ["EN"] = "Ally of the Eglain"; }; </v>
      </c>
      <c r="AR34" t="str">
        <f t="shared" si="26"/>
        <v xml:space="preserve">["LORE"] = { ["EN"] = "You have become an ally to the Eglain -- people who have shunned accepted society, choosing the meagre life that the Lone-lands will support."; }; </v>
      </c>
      <c r="AS34" t="str">
        <f t="shared" si="27"/>
        <v xml:space="preserve">["SUMMARY"] = { ["EN"] = "Gain 25000 reputation, Merchant Discount earned"; }; </v>
      </c>
      <c r="AT34" t="str">
        <f t="shared" si="28"/>
        <v xml:space="preserve">["TITLE"] = { ["EN"] = "Ally of the Eglain"; }; </v>
      </c>
      <c r="AU34" t="str">
        <f t="shared" si="29"/>
        <v/>
      </c>
      <c r="AV34" t="str">
        <f t="shared" si="30"/>
        <v>};</v>
      </c>
    </row>
    <row r="35" spans="1:48" x14ac:dyDescent="0.25">
      <c r="A35">
        <v>1879180377</v>
      </c>
      <c r="B35">
        <v>27</v>
      </c>
      <c r="C35" t="s">
        <v>1243</v>
      </c>
      <c r="D35" t="s">
        <v>30</v>
      </c>
      <c r="F35" t="s">
        <v>3469</v>
      </c>
      <c r="G35">
        <v>10</v>
      </c>
      <c r="H35" t="s">
        <v>1242</v>
      </c>
      <c r="I35" t="s">
        <v>1192</v>
      </c>
      <c r="J35" t="s">
        <v>1389</v>
      </c>
      <c r="K35">
        <v>2</v>
      </c>
      <c r="T35" t="str">
        <f t="shared" si="5"/>
        <v xml:space="preserve"> [34] = {["ID"] = 1879180377; }; -- Friend of the Eglain</v>
      </c>
      <c r="U35" s="1" t="str">
        <f t="shared" si="6"/>
        <v xml:space="preserve"> [34] = {["ID"] = 1879180377; ["SAVE_INDEX"] =  27; ["TYPE"] =  7;             ["VXP"] =    0; ["LP"] = 10; ["REP"] =    0; ["FACTION"] =  1; ["TIER"] = 2;                      ["NAME"] = { ["EN"] = "Friend of the Eglain"; }; ["LORE"] = { ["EN"] = "You have become a friend to the Eglain -- people who have shunned accepted society, choosing the meagre life that the Lone-lands will support."; }; ["SUMMARY"] = { ["EN"] = "Gain 20000 reputation, Travel Discount earned"; }; ["TITLE"] = { ["EN"] = "Eglan-friend"; }; };</v>
      </c>
      <c r="V35">
        <f t="shared" si="7"/>
        <v>34</v>
      </c>
      <c r="W35" t="str">
        <f t="shared" si="8"/>
        <v xml:space="preserve"> [34] = {</v>
      </c>
      <c r="X35" t="str">
        <f t="shared" si="9"/>
        <v xml:space="preserve">["ID"] = 1879180377; </v>
      </c>
      <c r="Y35" t="str">
        <f t="shared" si="10"/>
        <v xml:space="preserve">["ID"] = 1879180377; </v>
      </c>
      <c r="Z35" t="str">
        <f t="shared" si="11"/>
        <v/>
      </c>
      <c r="AA35" s="1" t="str">
        <f t="shared" si="12"/>
        <v xml:space="preserve">["SAVE_INDEX"] =  27; </v>
      </c>
      <c r="AB35">
        <f>VLOOKUP(D35,Type!A$2:B$16,2,)</f>
        <v>7</v>
      </c>
      <c r="AC35" t="str">
        <f t="shared" si="13"/>
        <v xml:space="preserve">["TYPE"] =  7; </v>
      </c>
      <c r="AD35" t="str">
        <f>IF(NOT(ISBLANK(E35)),VLOOKUP(E35,Type!D$2:E$6,2,FALSE),"")</f>
        <v/>
      </c>
      <c r="AE35" t="str">
        <f t="shared" si="14"/>
        <v xml:space="preserve">            </v>
      </c>
      <c r="AF35" t="str">
        <f t="shared" si="15"/>
        <v>0</v>
      </c>
      <c r="AG35" t="str">
        <f t="shared" si="16"/>
        <v xml:space="preserve">["VXP"] =    0; </v>
      </c>
      <c r="AH35" t="str">
        <f t="shared" si="17"/>
        <v>10</v>
      </c>
      <c r="AI35" t="str">
        <f t="shared" si="18"/>
        <v xml:space="preserve">["LP"] = 10; </v>
      </c>
      <c r="AJ35" t="str">
        <f t="shared" si="19"/>
        <v>0</v>
      </c>
      <c r="AK35" t="str">
        <f t="shared" si="20"/>
        <v xml:space="preserve">["REP"] =    0; </v>
      </c>
      <c r="AL35">
        <f>IF(LEN(Q35)&gt;0,VLOOKUP(Q35,Faction!A$2:B$77,2,),1)</f>
        <v>1</v>
      </c>
      <c r="AM35" t="str">
        <f t="shared" si="21"/>
        <v xml:space="preserve">["FACTION"] =  1; </v>
      </c>
      <c r="AN35" t="str">
        <f t="shared" si="22"/>
        <v xml:space="preserve">["TIER"] = 2; </v>
      </c>
      <c r="AO35" t="str">
        <f t="shared" si="23"/>
        <v xml:space="preserve">                     </v>
      </c>
      <c r="AP35" t="str">
        <f t="shared" si="24"/>
        <v/>
      </c>
      <c r="AQ35" t="str">
        <f t="shared" si="25"/>
        <v xml:space="preserve">["NAME"] = { ["EN"] = "Friend of the Eglain"; }; </v>
      </c>
      <c r="AR35" t="str">
        <f t="shared" si="26"/>
        <v xml:space="preserve">["LORE"] = { ["EN"] = "You have become a friend to the Eglain -- people who have shunned accepted society, choosing the meagre life that the Lone-lands will support."; }; </v>
      </c>
      <c r="AS35" t="str">
        <f t="shared" si="27"/>
        <v xml:space="preserve">["SUMMARY"] = { ["EN"] = "Gain 20000 reputation, Travel Discount earned"; }; </v>
      </c>
      <c r="AT35" t="str">
        <f t="shared" si="28"/>
        <v xml:space="preserve">["TITLE"] = { ["EN"] = "Eglan-friend"; }; </v>
      </c>
      <c r="AU35" t="str">
        <f t="shared" si="29"/>
        <v/>
      </c>
      <c r="AV35" t="str">
        <f t="shared" si="30"/>
        <v>};</v>
      </c>
    </row>
    <row r="36" spans="1:48" x14ac:dyDescent="0.25">
      <c r="A36">
        <v>1879180376</v>
      </c>
      <c r="B36">
        <v>28</v>
      </c>
      <c r="C36" t="s">
        <v>1241</v>
      </c>
      <c r="D36" t="s">
        <v>30</v>
      </c>
      <c r="F36" t="s">
        <v>1241</v>
      </c>
      <c r="G36">
        <v>5</v>
      </c>
      <c r="H36" t="s">
        <v>1242</v>
      </c>
      <c r="I36" t="s">
        <v>1190</v>
      </c>
      <c r="J36" t="s">
        <v>1388</v>
      </c>
      <c r="K36">
        <v>3</v>
      </c>
      <c r="T36" t="str">
        <f t="shared" si="5"/>
        <v xml:space="preserve"> [35] = {["ID"] = 1879180376; }; -- Known to the Eglain</v>
      </c>
      <c r="U36" s="1" t="str">
        <f t="shared" si="6"/>
        <v xml:space="preserve"> [35] = {["ID"] = 1879180376; ["SAVE_INDEX"] =  28; ["TYPE"] =  7;             ["VXP"] =    0; ["LP"] =  5; ["REP"] =    0; ["FACTION"] =  1; ["TIER"] = 3;                      ["NAME"] = { ["EN"] = "Known to the Eglain"; }; ["LORE"] = { ["EN"] = "You have become known to the Eglain -- people who have shunned accepted society, choosing the meagre life that the Lone-lands will support."; }; ["SUMMARY"] = { ["EN"] = "Gain 10000 reputation"; }; ["TITLE"] = { ["EN"] = "Known to the Eglain"; }; };</v>
      </c>
      <c r="V36">
        <f t="shared" si="7"/>
        <v>35</v>
      </c>
      <c r="W36" t="str">
        <f t="shared" si="8"/>
        <v xml:space="preserve"> [35] = {</v>
      </c>
      <c r="X36" t="str">
        <f t="shared" si="9"/>
        <v xml:space="preserve">["ID"] = 1879180376; </v>
      </c>
      <c r="Y36" t="str">
        <f t="shared" si="10"/>
        <v xml:space="preserve">["ID"] = 1879180376; </v>
      </c>
      <c r="Z36" t="str">
        <f t="shared" si="11"/>
        <v/>
      </c>
      <c r="AA36" s="1" t="str">
        <f t="shared" si="12"/>
        <v xml:space="preserve">["SAVE_INDEX"] =  28; </v>
      </c>
      <c r="AB36">
        <f>VLOOKUP(D36,Type!A$2:B$16,2,)</f>
        <v>7</v>
      </c>
      <c r="AC36" t="str">
        <f t="shared" si="13"/>
        <v xml:space="preserve">["TYPE"] =  7; </v>
      </c>
      <c r="AD36" t="str">
        <f>IF(NOT(ISBLANK(E36)),VLOOKUP(E36,Type!D$2:E$6,2,FALSE),"")</f>
        <v/>
      </c>
      <c r="AE36" t="str">
        <f t="shared" si="14"/>
        <v xml:space="preserve">            </v>
      </c>
      <c r="AF36" t="str">
        <f t="shared" si="15"/>
        <v>0</v>
      </c>
      <c r="AG36" t="str">
        <f t="shared" si="16"/>
        <v xml:space="preserve">["VXP"] =    0; </v>
      </c>
      <c r="AH36" t="str">
        <f t="shared" si="17"/>
        <v>5</v>
      </c>
      <c r="AI36" t="str">
        <f t="shared" si="18"/>
        <v xml:space="preserve">["LP"] =  5; </v>
      </c>
      <c r="AJ36" t="str">
        <f t="shared" si="19"/>
        <v>0</v>
      </c>
      <c r="AK36" t="str">
        <f t="shared" si="20"/>
        <v xml:space="preserve">["REP"] =    0; </v>
      </c>
      <c r="AL36">
        <f>IF(LEN(Q36)&gt;0,VLOOKUP(Q36,Faction!A$2:B$77,2,),1)</f>
        <v>1</v>
      </c>
      <c r="AM36" t="str">
        <f t="shared" si="21"/>
        <v xml:space="preserve">["FACTION"] =  1; </v>
      </c>
      <c r="AN36" t="str">
        <f t="shared" si="22"/>
        <v xml:space="preserve">["TIER"] = 3; </v>
      </c>
      <c r="AO36" t="str">
        <f t="shared" si="23"/>
        <v xml:space="preserve">                     </v>
      </c>
      <c r="AP36" t="str">
        <f t="shared" si="24"/>
        <v/>
      </c>
      <c r="AQ36" t="str">
        <f t="shared" si="25"/>
        <v xml:space="preserve">["NAME"] = { ["EN"] = "Known to the Eglain"; }; </v>
      </c>
      <c r="AR36" t="str">
        <f t="shared" si="26"/>
        <v xml:space="preserve">["LORE"] = { ["EN"] = "You have become known to the Eglain -- people who have shunned accepted society, choosing the meagre life that the Lone-lands will support."; }; </v>
      </c>
      <c r="AS36" t="str">
        <f t="shared" si="27"/>
        <v xml:space="preserve">["SUMMARY"] = { ["EN"] = "Gain 10000 reputation"; }; </v>
      </c>
      <c r="AT36" t="str">
        <f t="shared" si="28"/>
        <v xml:space="preserve">["TITLE"] = { ["EN"] = "Known to the Eglain"; }; </v>
      </c>
      <c r="AU36" t="str">
        <f t="shared" si="29"/>
        <v/>
      </c>
      <c r="AV36" t="str">
        <f t="shared" si="30"/>
        <v>};</v>
      </c>
    </row>
    <row r="37" spans="1:48" x14ac:dyDescent="0.25">
      <c r="C37" s="2" t="s">
        <v>83</v>
      </c>
      <c r="D37" s="2" t="s">
        <v>812</v>
      </c>
      <c r="E37" s="2"/>
      <c r="R37">
        <v>178</v>
      </c>
      <c r="T37" t="str">
        <f t="shared" si="5"/>
        <v xml:space="preserve"> [36] = {["CAT_ID"] = 178; }; -- Rangers of Esteldín</v>
      </c>
      <c r="U37" s="1" t="str">
        <f t="shared" si="6"/>
        <v xml:space="preserve"> [36] = {                                           ["TYPE"] = 14;             ["VXP"] =    0; ["LP"] =  0; ["REP"] =    0; ["FACTION"] =  1; ["TIER"] = 0;                      ["NAME"] = { ["EN"] = "Rangers of Esteldín"; }; };</v>
      </c>
      <c r="V37">
        <f t="shared" si="7"/>
        <v>36</v>
      </c>
      <c r="W37" t="str">
        <f t="shared" si="8"/>
        <v xml:space="preserve"> [36] = {</v>
      </c>
      <c r="X37" t="str">
        <f t="shared" si="9"/>
        <v xml:space="preserve">                     </v>
      </c>
      <c r="Y37" t="str">
        <f t="shared" si="10"/>
        <v/>
      </c>
      <c r="Z37" t="str">
        <f t="shared" si="11"/>
        <v xml:space="preserve">["CAT_ID"] = 178; </v>
      </c>
      <c r="AA37" s="1" t="str">
        <f t="shared" si="12"/>
        <v xml:space="preserve">                      </v>
      </c>
      <c r="AB37">
        <f>VLOOKUP(D37,Type!A$2:B$16,2,)</f>
        <v>14</v>
      </c>
      <c r="AC37" t="str">
        <f t="shared" si="13"/>
        <v xml:space="preserve">["TYPE"] = 14; </v>
      </c>
      <c r="AD37" t="str">
        <f>IF(NOT(ISBLANK(E37)),VLOOKUP(E37,Type!D$2:E$6,2,FALSE),"")</f>
        <v/>
      </c>
      <c r="AE37" t="str">
        <f t="shared" si="14"/>
        <v xml:space="preserve">            </v>
      </c>
      <c r="AF37" t="str">
        <f t="shared" si="15"/>
        <v>0</v>
      </c>
      <c r="AG37" t="str">
        <f t="shared" si="16"/>
        <v xml:space="preserve">["VXP"] =    0; </v>
      </c>
      <c r="AH37" t="str">
        <f t="shared" si="17"/>
        <v>0</v>
      </c>
      <c r="AI37" t="str">
        <f t="shared" si="18"/>
        <v xml:space="preserve">["LP"] =  0; </v>
      </c>
      <c r="AJ37" t="str">
        <f t="shared" si="19"/>
        <v>0</v>
      </c>
      <c r="AK37" t="str">
        <f t="shared" si="20"/>
        <v xml:space="preserve">["REP"] =    0; </v>
      </c>
      <c r="AL37">
        <f>IF(LEN(Q37)&gt;0,VLOOKUP(Q37,Faction!A$2:B$77,2,),1)</f>
        <v>1</v>
      </c>
      <c r="AM37" t="str">
        <f t="shared" si="21"/>
        <v xml:space="preserve">["FACTION"] =  1; </v>
      </c>
      <c r="AN37" t="str">
        <f t="shared" si="22"/>
        <v xml:space="preserve">["TIER"] = 0; </v>
      </c>
      <c r="AO37" t="str">
        <f t="shared" si="23"/>
        <v xml:space="preserve">                     </v>
      </c>
      <c r="AP37" t="str">
        <f t="shared" si="24"/>
        <v/>
      </c>
      <c r="AQ37" t="str">
        <f t="shared" si="25"/>
        <v xml:space="preserve">["NAME"] = { ["EN"] = "Rangers of Esteldín"; }; </v>
      </c>
      <c r="AR37" t="str">
        <f t="shared" si="26"/>
        <v/>
      </c>
      <c r="AS37" t="str">
        <f t="shared" si="27"/>
        <v/>
      </c>
      <c r="AT37" t="str">
        <f t="shared" si="28"/>
        <v/>
      </c>
      <c r="AU37" t="str">
        <f t="shared" si="29"/>
        <v/>
      </c>
      <c r="AV37" t="str">
        <f t="shared" si="30"/>
        <v>};</v>
      </c>
    </row>
    <row r="38" spans="1:48" x14ac:dyDescent="0.25">
      <c r="A38">
        <v>1879190372</v>
      </c>
      <c r="B38">
        <v>29</v>
      </c>
      <c r="C38" t="s">
        <v>1239</v>
      </c>
      <c r="D38" t="s">
        <v>30</v>
      </c>
      <c r="F38" t="s">
        <v>1240</v>
      </c>
      <c r="G38">
        <v>20</v>
      </c>
      <c r="H38" t="s">
        <v>1236</v>
      </c>
      <c r="I38" t="s">
        <v>1198</v>
      </c>
      <c r="J38" t="s">
        <v>2198</v>
      </c>
      <c r="K38">
        <v>0</v>
      </c>
      <c r="T38" t="str">
        <f t="shared" si="5"/>
        <v xml:space="preserve"> [37] = {["ID"] = 1879190372; }; -- Kindred with the Rangers of Esteldín</v>
      </c>
      <c r="U38" s="1" t="str">
        <f t="shared" si="6"/>
        <v xml:space="preserve"> [37] = {["ID"] = 1879190372; ["SAVE_INDEX"] =  29; ["TYPE"] =  7;             ["VXP"] =    0; ["LP"] = 20; ["REP"] =    0; ["FACTION"] =  1; ["TIER"] = 0;                      ["NAME"] = { ["EN"] = "Kindred with the Rangers of Esteldín"; }; ["LORE"] = { ["EN"] = "The Rangers of Esteldín consider you to be an honorary member of their number. You are a kindred soul standing beside them on the field of battle."; }; ["SUMMARY"] = { ["EN"] = "Gain 30000 reputation"; }; ["TITLE"] = { ["EN"] = "Honorary Ranger"; }; };</v>
      </c>
      <c r="V38">
        <f t="shared" si="7"/>
        <v>37</v>
      </c>
      <c r="W38" t="str">
        <f t="shared" si="8"/>
        <v xml:space="preserve"> [37] = {</v>
      </c>
      <c r="X38" t="str">
        <f t="shared" si="9"/>
        <v xml:space="preserve">["ID"] = 1879190372; </v>
      </c>
      <c r="Y38" t="str">
        <f t="shared" si="10"/>
        <v xml:space="preserve">["ID"] = 1879190372; </v>
      </c>
      <c r="Z38" t="str">
        <f t="shared" si="11"/>
        <v/>
      </c>
      <c r="AA38" s="1" t="str">
        <f t="shared" si="12"/>
        <v xml:space="preserve">["SAVE_INDEX"] =  29; </v>
      </c>
      <c r="AB38">
        <f>VLOOKUP(D38,Type!A$2:B$16,2,)</f>
        <v>7</v>
      </c>
      <c r="AC38" t="str">
        <f t="shared" si="13"/>
        <v xml:space="preserve">["TYPE"] =  7; </v>
      </c>
      <c r="AD38" t="str">
        <f>IF(NOT(ISBLANK(E38)),VLOOKUP(E38,Type!D$2:E$6,2,FALSE),"")</f>
        <v/>
      </c>
      <c r="AE38" t="str">
        <f t="shared" si="14"/>
        <v xml:space="preserve">            </v>
      </c>
      <c r="AF38" t="str">
        <f t="shared" si="15"/>
        <v>0</v>
      </c>
      <c r="AG38" t="str">
        <f t="shared" si="16"/>
        <v xml:space="preserve">["VXP"] =    0; </v>
      </c>
      <c r="AH38" t="str">
        <f t="shared" si="17"/>
        <v>20</v>
      </c>
      <c r="AI38" t="str">
        <f t="shared" si="18"/>
        <v xml:space="preserve">["LP"] = 20; </v>
      </c>
      <c r="AJ38" t="str">
        <f t="shared" si="19"/>
        <v>0</v>
      </c>
      <c r="AK38" t="str">
        <f t="shared" si="20"/>
        <v xml:space="preserve">["REP"] =    0; </v>
      </c>
      <c r="AL38">
        <f>IF(LEN(Q38)&gt;0,VLOOKUP(Q38,Faction!A$2:B$77,2,),1)</f>
        <v>1</v>
      </c>
      <c r="AM38" t="str">
        <f t="shared" si="21"/>
        <v xml:space="preserve">["FACTION"] =  1; </v>
      </c>
      <c r="AN38" t="str">
        <f t="shared" si="22"/>
        <v xml:space="preserve">["TIER"] = 0; </v>
      </c>
      <c r="AO38" t="str">
        <f t="shared" si="23"/>
        <v xml:space="preserve">                     </v>
      </c>
      <c r="AP38" t="str">
        <f t="shared" si="24"/>
        <v/>
      </c>
      <c r="AQ38" t="str">
        <f t="shared" si="25"/>
        <v xml:space="preserve">["NAME"] = { ["EN"] = "Kindred with the Rangers of Esteldín"; }; </v>
      </c>
      <c r="AR38" t="str">
        <f t="shared" si="26"/>
        <v xml:space="preserve">["LORE"] = { ["EN"] = "The Rangers of Esteldín consider you to be an honorary member of their number. You are a kindred soul standing beside them on the field of battle."; }; </v>
      </c>
      <c r="AS38" t="str">
        <f t="shared" si="27"/>
        <v xml:space="preserve">["SUMMARY"] = { ["EN"] = "Gain 30000 reputation"; }; </v>
      </c>
      <c r="AT38" t="str">
        <f t="shared" si="28"/>
        <v xml:space="preserve">["TITLE"] = { ["EN"] = "Honorary Ranger"; }; </v>
      </c>
      <c r="AU38" t="str">
        <f t="shared" si="29"/>
        <v/>
      </c>
      <c r="AV38" t="str">
        <f t="shared" si="30"/>
        <v>};</v>
      </c>
    </row>
    <row r="39" spans="1:48" x14ac:dyDescent="0.25">
      <c r="A39">
        <v>1879190371</v>
      </c>
      <c r="B39">
        <v>30</v>
      </c>
      <c r="C39" t="s">
        <v>1238</v>
      </c>
      <c r="D39" t="s">
        <v>30</v>
      </c>
      <c r="F39" t="s">
        <v>3472</v>
      </c>
      <c r="G39">
        <v>15</v>
      </c>
      <c r="H39" t="s">
        <v>1236</v>
      </c>
      <c r="I39" t="s">
        <v>1195</v>
      </c>
      <c r="J39" t="s">
        <v>1425</v>
      </c>
      <c r="K39">
        <v>1</v>
      </c>
      <c r="T39" t="str">
        <f t="shared" si="5"/>
        <v xml:space="preserve"> [38] = {["ID"] = 1879190371; }; -- Ally to the Rangers of Esteldín</v>
      </c>
      <c r="U39" s="1" t="str">
        <f t="shared" si="6"/>
        <v xml:space="preserve"> [38] = {["ID"] = 1879190371; ["SAVE_INDEX"] =  30; ["TYPE"] =  7;             ["VXP"] =    0; ["LP"] = 15; ["REP"] =    0; ["FACTION"] =  1; ["TIER"] = 1;                      ["NAME"] = { ["EN"] = "Ally to the Rangers of Esteldín"; }; ["LORE"] = { ["EN"] = "The Rangers of Esteldín look to you for aid against the dangers that they face in the North Downs."; }; ["SUMMARY"] = { ["EN"] = "Gain 25000 reputation, Merchant Discount earned"; }; ["TITLE"] = { ["EN"] = "Ally of Esteldín"; }; };</v>
      </c>
      <c r="V39">
        <f t="shared" si="7"/>
        <v>38</v>
      </c>
      <c r="W39" t="str">
        <f t="shared" si="8"/>
        <v xml:space="preserve"> [38] = {</v>
      </c>
      <c r="X39" t="str">
        <f t="shared" si="9"/>
        <v xml:space="preserve">["ID"] = 1879190371; </v>
      </c>
      <c r="Y39" t="str">
        <f t="shared" si="10"/>
        <v xml:space="preserve">["ID"] = 1879190371; </v>
      </c>
      <c r="Z39" t="str">
        <f t="shared" si="11"/>
        <v/>
      </c>
      <c r="AA39" s="1" t="str">
        <f t="shared" si="12"/>
        <v xml:space="preserve">["SAVE_INDEX"] =  30; </v>
      </c>
      <c r="AB39">
        <f>VLOOKUP(D39,Type!A$2:B$16,2,)</f>
        <v>7</v>
      </c>
      <c r="AC39" t="str">
        <f t="shared" si="13"/>
        <v xml:space="preserve">["TYPE"] =  7; </v>
      </c>
      <c r="AD39" t="str">
        <f>IF(NOT(ISBLANK(E39)),VLOOKUP(E39,Type!D$2:E$6,2,FALSE),"")</f>
        <v/>
      </c>
      <c r="AE39" t="str">
        <f t="shared" si="14"/>
        <v xml:space="preserve">            </v>
      </c>
      <c r="AF39" t="str">
        <f t="shared" si="15"/>
        <v>0</v>
      </c>
      <c r="AG39" t="str">
        <f t="shared" si="16"/>
        <v xml:space="preserve">["VXP"] =    0; </v>
      </c>
      <c r="AH39" t="str">
        <f t="shared" si="17"/>
        <v>15</v>
      </c>
      <c r="AI39" t="str">
        <f t="shared" si="18"/>
        <v xml:space="preserve">["LP"] = 15; </v>
      </c>
      <c r="AJ39" t="str">
        <f t="shared" si="19"/>
        <v>0</v>
      </c>
      <c r="AK39" t="str">
        <f t="shared" si="20"/>
        <v xml:space="preserve">["REP"] =    0; </v>
      </c>
      <c r="AL39">
        <f>IF(LEN(Q39)&gt;0,VLOOKUP(Q39,Faction!A$2:B$77,2,),1)</f>
        <v>1</v>
      </c>
      <c r="AM39" t="str">
        <f t="shared" si="21"/>
        <v xml:space="preserve">["FACTION"] =  1; </v>
      </c>
      <c r="AN39" t="str">
        <f t="shared" si="22"/>
        <v xml:space="preserve">["TIER"] = 1; </v>
      </c>
      <c r="AO39" t="str">
        <f t="shared" si="23"/>
        <v xml:space="preserve">                     </v>
      </c>
      <c r="AP39" t="str">
        <f t="shared" si="24"/>
        <v/>
      </c>
      <c r="AQ39" t="str">
        <f t="shared" si="25"/>
        <v xml:space="preserve">["NAME"] = { ["EN"] = "Ally to the Rangers of Esteldín"; }; </v>
      </c>
      <c r="AR39" t="str">
        <f t="shared" si="26"/>
        <v xml:space="preserve">["LORE"] = { ["EN"] = "The Rangers of Esteldín look to you for aid against the dangers that they face in the North Downs."; }; </v>
      </c>
      <c r="AS39" t="str">
        <f t="shared" si="27"/>
        <v xml:space="preserve">["SUMMARY"] = { ["EN"] = "Gain 25000 reputation, Merchant Discount earned"; }; </v>
      </c>
      <c r="AT39" t="str">
        <f t="shared" si="28"/>
        <v xml:space="preserve">["TITLE"] = { ["EN"] = "Ally of Esteldín"; }; </v>
      </c>
      <c r="AU39" t="str">
        <f t="shared" si="29"/>
        <v/>
      </c>
      <c r="AV39" t="str">
        <f t="shared" si="30"/>
        <v>};</v>
      </c>
    </row>
    <row r="40" spans="1:48" x14ac:dyDescent="0.25">
      <c r="A40">
        <v>1879190370</v>
      </c>
      <c r="B40">
        <v>31</v>
      </c>
      <c r="C40" t="s">
        <v>1237</v>
      </c>
      <c r="D40" t="s">
        <v>30</v>
      </c>
      <c r="F40" t="s">
        <v>3471</v>
      </c>
      <c r="G40">
        <v>10</v>
      </c>
      <c r="H40" t="s">
        <v>1236</v>
      </c>
      <c r="I40" t="s">
        <v>1192</v>
      </c>
      <c r="J40" t="s">
        <v>2199</v>
      </c>
      <c r="K40">
        <v>2</v>
      </c>
      <c r="T40" t="str">
        <f t="shared" si="5"/>
        <v xml:space="preserve"> [39] = {["ID"] = 1879190370; }; -- Friend to the Rangers of Esteldín</v>
      </c>
      <c r="U40" s="1" t="str">
        <f t="shared" si="6"/>
        <v xml:space="preserve"> [39] = {["ID"] = 1879190370; ["SAVE_INDEX"] =  31; ["TYPE"] =  7;             ["VXP"] =    0; ["LP"] = 10; ["REP"] =    0; ["FACTION"] =  1; ["TIER"] = 2;                      ["NAME"] = { ["EN"] = "Friend to the Rangers of Esteldín"; }; ["LORE"] = { ["EN"] = "The Rangers of Esteldín respect you and consider you a friendly voice and assistant to their causes."; }; ["SUMMARY"] = { ["EN"] = "Gain 20000 reputation, Travel Discount earned"; }; ["TITLE"] = { ["EN"] = "Esteldín-friend"; }; };</v>
      </c>
      <c r="V40">
        <f t="shared" si="7"/>
        <v>39</v>
      </c>
      <c r="W40" t="str">
        <f t="shared" si="8"/>
        <v xml:space="preserve"> [39] = {</v>
      </c>
      <c r="X40" t="str">
        <f t="shared" si="9"/>
        <v xml:space="preserve">["ID"] = 1879190370; </v>
      </c>
      <c r="Y40" t="str">
        <f t="shared" si="10"/>
        <v xml:space="preserve">["ID"] = 1879190370; </v>
      </c>
      <c r="Z40" t="str">
        <f t="shared" si="11"/>
        <v/>
      </c>
      <c r="AA40" s="1" t="str">
        <f t="shared" si="12"/>
        <v xml:space="preserve">["SAVE_INDEX"] =  31; </v>
      </c>
      <c r="AB40">
        <f>VLOOKUP(D40,Type!A$2:B$16,2,)</f>
        <v>7</v>
      </c>
      <c r="AC40" t="str">
        <f t="shared" si="13"/>
        <v xml:space="preserve">["TYPE"] =  7; </v>
      </c>
      <c r="AD40" t="str">
        <f>IF(NOT(ISBLANK(E40)),VLOOKUP(E40,Type!D$2:E$6,2,FALSE),"")</f>
        <v/>
      </c>
      <c r="AE40" t="str">
        <f t="shared" si="14"/>
        <v xml:space="preserve">            </v>
      </c>
      <c r="AF40" t="str">
        <f t="shared" si="15"/>
        <v>0</v>
      </c>
      <c r="AG40" t="str">
        <f t="shared" si="16"/>
        <v xml:space="preserve">["VXP"] =    0; </v>
      </c>
      <c r="AH40" t="str">
        <f t="shared" si="17"/>
        <v>10</v>
      </c>
      <c r="AI40" t="str">
        <f t="shared" si="18"/>
        <v xml:space="preserve">["LP"] = 10; </v>
      </c>
      <c r="AJ40" t="str">
        <f t="shared" si="19"/>
        <v>0</v>
      </c>
      <c r="AK40" t="str">
        <f t="shared" si="20"/>
        <v xml:space="preserve">["REP"] =    0; </v>
      </c>
      <c r="AL40">
        <f>IF(LEN(Q40)&gt;0,VLOOKUP(Q40,Faction!A$2:B$77,2,),1)</f>
        <v>1</v>
      </c>
      <c r="AM40" t="str">
        <f t="shared" si="21"/>
        <v xml:space="preserve">["FACTION"] =  1; </v>
      </c>
      <c r="AN40" t="str">
        <f t="shared" si="22"/>
        <v xml:space="preserve">["TIER"] = 2; </v>
      </c>
      <c r="AO40" t="str">
        <f t="shared" si="23"/>
        <v xml:space="preserve">                     </v>
      </c>
      <c r="AP40" t="str">
        <f t="shared" si="24"/>
        <v/>
      </c>
      <c r="AQ40" t="str">
        <f t="shared" si="25"/>
        <v xml:space="preserve">["NAME"] = { ["EN"] = "Friend to the Rangers of Esteldín"; }; </v>
      </c>
      <c r="AR40" t="str">
        <f t="shared" si="26"/>
        <v xml:space="preserve">["LORE"] = { ["EN"] = "The Rangers of Esteldín respect you and consider you a friendly voice and assistant to their causes."; }; </v>
      </c>
      <c r="AS40" t="str">
        <f t="shared" si="27"/>
        <v xml:space="preserve">["SUMMARY"] = { ["EN"] = "Gain 20000 reputation, Travel Discount earned"; }; </v>
      </c>
      <c r="AT40" t="str">
        <f t="shared" si="28"/>
        <v xml:space="preserve">["TITLE"] = { ["EN"] = "Esteldín-friend"; }; </v>
      </c>
      <c r="AU40" t="str">
        <f t="shared" si="29"/>
        <v/>
      </c>
      <c r="AV40" t="str">
        <f t="shared" si="30"/>
        <v>};</v>
      </c>
    </row>
    <row r="41" spans="1:48" x14ac:dyDescent="0.25">
      <c r="A41">
        <v>1879190369</v>
      </c>
      <c r="B41">
        <v>32</v>
      </c>
      <c r="C41" t="s">
        <v>1234</v>
      </c>
      <c r="D41" t="s">
        <v>30</v>
      </c>
      <c r="F41" t="s">
        <v>1235</v>
      </c>
      <c r="G41">
        <v>5</v>
      </c>
      <c r="H41" t="s">
        <v>1236</v>
      </c>
      <c r="I41" t="s">
        <v>1190</v>
      </c>
      <c r="J41" t="s">
        <v>1426</v>
      </c>
      <c r="K41">
        <v>3</v>
      </c>
      <c r="T41" t="str">
        <f t="shared" si="5"/>
        <v xml:space="preserve"> [40] = {["ID"] = 1879190369; }; -- Known to the Rangers of Esteldín</v>
      </c>
      <c r="U41" s="1" t="str">
        <f t="shared" si="6"/>
        <v xml:space="preserve"> [40] = {["ID"] = 1879190369; ["SAVE_INDEX"] =  32; ["TYPE"] =  7;             ["VXP"] =    0; ["LP"] =  5; ["REP"] =    0; ["FACTION"] =  1; ["TIER"] = 3;                      ["NAME"] = { ["EN"] = "Known to the Rangers of Esteldín"; }; ["LORE"] = { ["EN"] = "The Rangers of Esteldín know your name and have begun to trust you, somewhat."; }; ["SUMMARY"] = { ["EN"] = "Gain 10000 reputation"; }; ["TITLE"] = { ["EN"] = "Known to the Rangers"; }; };</v>
      </c>
      <c r="V41">
        <f t="shared" si="7"/>
        <v>40</v>
      </c>
      <c r="W41" t="str">
        <f t="shared" si="8"/>
        <v xml:space="preserve"> [40] = {</v>
      </c>
      <c r="X41" t="str">
        <f t="shared" si="9"/>
        <v xml:space="preserve">["ID"] = 1879190369; </v>
      </c>
      <c r="Y41" t="str">
        <f t="shared" si="10"/>
        <v xml:space="preserve">["ID"] = 1879190369; </v>
      </c>
      <c r="Z41" t="str">
        <f t="shared" si="11"/>
        <v/>
      </c>
      <c r="AA41" s="1" t="str">
        <f t="shared" si="12"/>
        <v xml:space="preserve">["SAVE_INDEX"] =  32; </v>
      </c>
      <c r="AB41">
        <f>VLOOKUP(D41,Type!A$2:B$16,2,)</f>
        <v>7</v>
      </c>
      <c r="AC41" t="str">
        <f t="shared" si="13"/>
        <v xml:space="preserve">["TYPE"] =  7; </v>
      </c>
      <c r="AD41" t="str">
        <f>IF(NOT(ISBLANK(E41)),VLOOKUP(E41,Type!D$2:E$6,2,FALSE),"")</f>
        <v/>
      </c>
      <c r="AE41" t="str">
        <f t="shared" si="14"/>
        <v xml:space="preserve">            </v>
      </c>
      <c r="AF41" t="str">
        <f t="shared" si="15"/>
        <v>0</v>
      </c>
      <c r="AG41" t="str">
        <f t="shared" si="16"/>
        <v xml:space="preserve">["VXP"] =    0; </v>
      </c>
      <c r="AH41" t="str">
        <f t="shared" si="17"/>
        <v>5</v>
      </c>
      <c r="AI41" t="str">
        <f t="shared" si="18"/>
        <v xml:space="preserve">["LP"] =  5; </v>
      </c>
      <c r="AJ41" t="str">
        <f t="shared" si="19"/>
        <v>0</v>
      </c>
      <c r="AK41" t="str">
        <f t="shared" si="20"/>
        <v xml:space="preserve">["REP"] =    0; </v>
      </c>
      <c r="AL41">
        <f>IF(LEN(Q41)&gt;0,VLOOKUP(Q41,Faction!A$2:B$77,2,),1)</f>
        <v>1</v>
      </c>
      <c r="AM41" t="str">
        <f t="shared" si="21"/>
        <v xml:space="preserve">["FACTION"] =  1; </v>
      </c>
      <c r="AN41" t="str">
        <f t="shared" si="22"/>
        <v xml:space="preserve">["TIER"] = 3; </v>
      </c>
      <c r="AO41" t="str">
        <f t="shared" si="23"/>
        <v xml:space="preserve">                     </v>
      </c>
      <c r="AP41" t="str">
        <f t="shared" si="24"/>
        <v/>
      </c>
      <c r="AQ41" t="str">
        <f t="shared" si="25"/>
        <v xml:space="preserve">["NAME"] = { ["EN"] = "Known to the Rangers of Esteldín"; }; </v>
      </c>
      <c r="AR41" t="str">
        <f t="shared" si="26"/>
        <v xml:space="preserve">["LORE"] = { ["EN"] = "The Rangers of Esteldín know your name and have begun to trust you, somewhat."; }; </v>
      </c>
      <c r="AS41" t="str">
        <f t="shared" si="27"/>
        <v xml:space="preserve">["SUMMARY"] = { ["EN"] = "Gain 10000 reputation"; }; </v>
      </c>
      <c r="AT41" t="str">
        <f t="shared" si="28"/>
        <v xml:space="preserve">["TITLE"] = { ["EN"] = "Known to the Rangers"; }; </v>
      </c>
      <c r="AU41" t="str">
        <f t="shared" si="29"/>
        <v/>
      </c>
      <c r="AV41" t="str">
        <f t="shared" si="30"/>
        <v>};</v>
      </c>
    </row>
    <row r="42" spans="1:48" x14ac:dyDescent="0.25">
      <c r="C42" s="2" t="s">
        <v>104</v>
      </c>
      <c r="D42" s="2" t="s">
        <v>812</v>
      </c>
      <c r="E42" s="2"/>
      <c r="R42">
        <v>179</v>
      </c>
      <c r="T42" t="str">
        <f t="shared" si="5"/>
        <v xml:space="preserve"> [41] = {["CAT_ID"] = 179; }; -- The Wardens of Annúminas</v>
      </c>
      <c r="U42" s="1" t="str">
        <f t="shared" si="6"/>
        <v xml:space="preserve"> [41] = {                                           ["TYPE"] = 14;             ["VXP"] =    0; ["LP"] =  0; ["REP"] =    0; ["FACTION"] =  1; ["TIER"] = 0;                      ["NAME"] = { ["EN"] = "The Wardens of Annúminas"; }; };</v>
      </c>
      <c r="V42">
        <f t="shared" si="7"/>
        <v>41</v>
      </c>
      <c r="W42" t="str">
        <f t="shared" si="8"/>
        <v xml:space="preserve"> [41] = {</v>
      </c>
      <c r="X42" t="str">
        <f t="shared" si="9"/>
        <v xml:space="preserve">                     </v>
      </c>
      <c r="Y42" t="str">
        <f t="shared" si="10"/>
        <v/>
      </c>
      <c r="Z42" t="str">
        <f t="shared" si="11"/>
        <v xml:space="preserve">["CAT_ID"] = 179; </v>
      </c>
      <c r="AA42" s="1" t="str">
        <f t="shared" si="12"/>
        <v xml:space="preserve">                      </v>
      </c>
      <c r="AB42">
        <f>VLOOKUP(D42,Type!A$2:B$16,2,)</f>
        <v>14</v>
      </c>
      <c r="AC42" t="str">
        <f t="shared" si="13"/>
        <v xml:space="preserve">["TYPE"] = 14; </v>
      </c>
      <c r="AD42" t="str">
        <f>IF(NOT(ISBLANK(E42)),VLOOKUP(E42,Type!D$2:E$6,2,FALSE),"")</f>
        <v/>
      </c>
      <c r="AE42" t="str">
        <f t="shared" si="14"/>
        <v xml:space="preserve">            </v>
      </c>
      <c r="AF42" t="str">
        <f t="shared" si="15"/>
        <v>0</v>
      </c>
      <c r="AG42" t="str">
        <f t="shared" si="16"/>
        <v xml:space="preserve">["VXP"] =    0; </v>
      </c>
      <c r="AH42" t="str">
        <f t="shared" si="17"/>
        <v>0</v>
      </c>
      <c r="AI42" t="str">
        <f t="shared" si="18"/>
        <v xml:space="preserve">["LP"] =  0; </v>
      </c>
      <c r="AJ42" t="str">
        <f t="shared" si="19"/>
        <v>0</v>
      </c>
      <c r="AK42" t="str">
        <f t="shared" si="20"/>
        <v xml:space="preserve">["REP"] =    0; </v>
      </c>
      <c r="AL42">
        <f>IF(LEN(Q42)&gt;0,VLOOKUP(Q42,Faction!A$2:B$77,2,),1)</f>
        <v>1</v>
      </c>
      <c r="AM42" t="str">
        <f t="shared" si="21"/>
        <v xml:space="preserve">["FACTION"] =  1; </v>
      </c>
      <c r="AN42" t="str">
        <f t="shared" si="22"/>
        <v xml:space="preserve">["TIER"] = 0; </v>
      </c>
      <c r="AO42" t="str">
        <f t="shared" si="23"/>
        <v xml:space="preserve">                     </v>
      </c>
      <c r="AP42" t="str">
        <f t="shared" si="24"/>
        <v/>
      </c>
      <c r="AQ42" t="str">
        <f t="shared" si="25"/>
        <v xml:space="preserve">["NAME"] = { ["EN"] = "The Wardens of Annúminas"; }; </v>
      </c>
      <c r="AR42" t="str">
        <f t="shared" si="26"/>
        <v/>
      </c>
      <c r="AS42" t="str">
        <f t="shared" si="27"/>
        <v/>
      </c>
      <c r="AT42" t="str">
        <f t="shared" si="28"/>
        <v/>
      </c>
      <c r="AU42" t="str">
        <f t="shared" si="29"/>
        <v/>
      </c>
      <c r="AV42" t="str">
        <f t="shared" si="30"/>
        <v>};</v>
      </c>
    </row>
    <row r="43" spans="1:48" x14ac:dyDescent="0.25">
      <c r="A43">
        <v>1879190360</v>
      </c>
      <c r="B43">
        <v>33</v>
      </c>
      <c r="C43" t="s">
        <v>1259</v>
      </c>
      <c r="D43" t="s">
        <v>30</v>
      </c>
      <c r="F43" t="s">
        <v>3465</v>
      </c>
      <c r="G43">
        <v>20</v>
      </c>
      <c r="H43" t="s">
        <v>1254</v>
      </c>
      <c r="I43" t="s">
        <v>1198</v>
      </c>
      <c r="J43" t="s">
        <v>2188</v>
      </c>
      <c r="K43">
        <v>0</v>
      </c>
      <c r="T43" t="str">
        <f t="shared" si="5"/>
        <v xml:space="preserve"> [42] = {["ID"] = 1879190360; }; -- Kindred with the Wardens of Annúminas</v>
      </c>
      <c r="U43" s="1" t="str">
        <f t="shared" si="6"/>
        <v xml:space="preserve"> [42] = {["ID"] = 1879190360; ["SAVE_INDEX"] =  33; ["TYPE"] =  7;             ["VXP"] =    0; ["LP"] = 20; ["REP"] =    0; ["FACTION"] =  1; ["TIER"] = 0;                      ["NAME"] = { ["EN"] = "Kindred with the Wardens of Annúminas"; }; ["LORE"] = { ["EN"] = "The Wardens of Annúminas look upon you as an honorary member of their people. You are welcome among their number and their homes."; }; ["SUMMARY"] = { ["EN"] = "Gain 30000 reputation"; }; ["TITLE"] = { ["EN"] = "Warden of Annúminas"; }; };</v>
      </c>
      <c r="V43">
        <f t="shared" si="7"/>
        <v>42</v>
      </c>
      <c r="W43" t="str">
        <f t="shared" si="8"/>
        <v xml:space="preserve"> [42] = {</v>
      </c>
      <c r="X43" t="str">
        <f t="shared" si="9"/>
        <v xml:space="preserve">["ID"] = 1879190360; </v>
      </c>
      <c r="Y43" t="str">
        <f t="shared" si="10"/>
        <v xml:space="preserve">["ID"] = 1879190360; </v>
      </c>
      <c r="Z43" t="str">
        <f t="shared" si="11"/>
        <v/>
      </c>
      <c r="AA43" s="1" t="str">
        <f t="shared" si="12"/>
        <v xml:space="preserve">["SAVE_INDEX"] =  33; </v>
      </c>
      <c r="AB43">
        <f>VLOOKUP(D43,Type!A$2:B$16,2,)</f>
        <v>7</v>
      </c>
      <c r="AC43" t="str">
        <f t="shared" si="13"/>
        <v xml:space="preserve">["TYPE"] =  7; </v>
      </c>
      <c r="AD43" t="str">
        <f>IF(NOT(ISBLANK(E43)),VLOOKUP(E43,Type!D$2:E$6,2,FALSE),"")</f>
        <v/>
      </c>
      <c r="AE43" t="str">
        <f t="shared" si="14"/>
        <v xml:space="preserve">            </v>
      </c>
      <c r="AF43" t="str">
        <f t="shared" si="15"/>
        <v>0</v>
      </c>
      <c r="AG43" t="str">
        <f t="shared" si="16"/>
        <v xml:space="preserve">["VXP"] =    0; </v>
      </c>
      <c r="AH43" t="str">
        <f t="shared" si="17"/>
        <v>20</v>
      </c>
      <c r="AI43" t="str">
        <f t="shared" si="18"/>
        <v xml:space="preserve">["LP"] = 20; </v>
      </c>
      <c r="AJ43" t="str">
        <f t="shared" si="19"/>
        <v>0</v>
      </c>
      <c r="AK43" t="str">
        <f t="shared" si="20"/>
        <v xml:space="preserve">["REP"] =    0; </v>
      </c>
      <c r="AL43">
        <f>IF(LEN(Q43)&gt;0,VLOOKUP(Q43,Faction!A$2:B$77,2,),1)</f>
        <v>1</v>
      </c>
      <c r="AM43" t="str">
        <f t="shared" si="21"/>
        <v xml:space="preserve">["FACTION"] =  1; </v>
      </c>
      <c r="AN43" t="str">
        <f t="shared" si="22"/>
        <v xml:space="preserve">["TIER"] = 0; </v>
      </c>
      <c r="AO43" t="str">
        <f t="shared" si="23"/>
        <v xml:space="preserve">                     </v>
      </c>
      <c r="AP43" t="str">
        <f t="shared" si="24"/>
        <v/>
      </c>
      <c r="AQ43" t="str">
        <f t="shared" si="25"/>
        <v xml:space="preserve">["NAME"] = { ["EN"] = "Kindred with the Wardens of Annúminas"; }; </v>
      </c>
      <c r="AR43" t="str">
        <f t="shared" si="26"/>
        <v xml:space="preserve">["LORE"] = { ["EN"] = "The Wardens of Annúminas look upon you as an honorary member of their people. You are welcome among their number and their homes."; }; </v>
      </c>
      <c r="AS43" t="str">
        <f t="shared" si="27"/>
        <v xml:space="preserve">["SUMMARY"] = { ["EN"] = "Gain 30000 reputation"; }; </v>
      </c>
      <c r="AT43" t="str">
        <f t="shared" si="28"/>
        <v xml:space="preserve">["TITLE"] = { ["EN"] = "Warden of Annúminas"; }; </v>
      </c>
      <c r="AU43" t="str">
        <f t="shared" si="29"/>
        <v/>
      </c>
      <c r="AV43" t="str">
        <f t="shared" si="30"/>
        <v>};</v>
      </c>
    </row>
    <row r="44" spans="1:48" x14ac:dyDescent="0.25">
      <c r="A44">
        <v>1879190359</v>
      </c>
      <c r="B44">
        <v>34</v>
      </c>
      <c r="C44" t="s">
        <v>1257</v>
      </c>
      <c r="D44" t="s">
        <v>30</v>
      </c>
      <c r="F44" t="s">
        <v>1258</v>
      </c>
      <c r="G44">
        <v>15</v>
      </c>
      <c r="H44" t="s">
        <v>1254</v>
      </c>
      <c r="I44" t="s">
        <v>1195</v>
      </c>
      <c r="J44" t="s">
        <v>1427</v>
      </c>
      <c r="K44">
        <v>1</v>
      </c>
      <c r="T44" t="str">
        <f t="shared" si="5"/>
        <v xml:space="preserve"> [43] = {["ID"] = 1879190359; }; -- Ally to the Wardens of Annúminas</v>
      </c>
      <c r="U44" s="1" t="str">
        <f t="shared" si="6"/>
        <v xml:space="preserve"> [43] = {["ID"] = 1879190359; ["SAVE_INDEX"] =  34; ["TYPE"] =  7;             ["VXP"] =    0; ["LP"] = 15; ["REP"] =    0; ["FACTION"] =  1; ["TIER"] = 1;                      ["NAME"] = { ["EN"] = "Ally to the Wardens of Annúminas"; }; ["LORE"] = { ["EN"] = "The Wardens of Annúminas consider you a stalwart ally and trusted confidant in all things that they do."; }; ["SUMMARY"] = { ["EN"] = "Gain 25000 reputation, Merchant Discount earned"; }; ["TITLE"] = { ["EN"] = "Ally to the Wardens"; }; };</v>
      </c>
      <c r="V44">
        <f t="shared" si="7"/>
        <v>43</v>
      </c>
      <c r="W44" t="str">
        <f t="shared" si="8"/>
        <v xml:space="preserve"> [43] = {</v>
      </c>
      <c r="X44" t="str">
        <f t="shared" si="9"/>
        <v xml:space="preserve">["ID"] = 1879190359; </v>
      </c>
      <c r="Y44" t="str">
        <f t="shared" si="10"/>
        <v xml:space="preserve">["ID"] = 1879190359; </v>
      </c>
      <c r="Z44" t="str">
        <f t="shared" si="11"/>
        <v/>
      </c>
      <c r="AA44" s="1" t="str">
        <f t="shared" si="12"/>
        <v xml:space="preserve">["SAVE_INDEX"] =  34; </v>
      </c>
      <c r="AB44">
        <f>VLOOKUP(D44,Type!A$2:B$16,2,)</f>
        <v>7</v>
      </c>
      <c r="AC44" t="str">
        <f t="shared" si="13"/>
        <v xml:space="preserve">["TYPE"] =  7; </v>
      </c>
      <c r="AD44" t="str">
        <f>IF(NOT(ISBLANK(E44)),VLOOKUP(E44,Type!D$2:E$6,2,FALSE),"")</f>
        <v/>
      </c>
      <c r="AE44" t="str">
        <f t="shared" si="14"/>
        <v xml:space="preserve">            </v>
      </c>
      <c r="AF44" t="str">
        <f t="shared" si="15"/>
        <v>0</v>
      </c>
      <c r="AG44" t="str">
        <f t="shared" si="16"/>
        <v xml:space="preserve">["VXP"] =    0; </v>
      </c>
      <c r="AH44" t="str">
        <f t="shared" si="17"/>
        <v>15</v>
      </c>
      <c r="AI44" t="str">
        <f t="shared" si="18"/>
        <v xml:space="preserve">["LP"] = 15; </v>
      </c>
      <c r="AJ44" t="str">
        <f t="shared" si="19"/>
        <v>0</v>
      </c>
      <c r="AK44" t="str">
        <f t="shared" si="20"/>
        <v xml:space="preserve">["REP"] =    0; </v>
      </c>
      <c r="AL44">
        <f>IF(LEN(Q44)&gt;0,VLOOKUP(Q44,Faction!A$2:B$77,2,),1)</f>
        <v>1</v>
      </c>
      <c r="AM44" t="str">
        <f t="shared" si="21"/>
        <v xml:space="preserve">["FACTION"] =  1; </v>
      </c>
      <c r="AN44" t="str">
        <f t="shared" si="22"/>
        <v xml:space="preserve">["TIER"] = 1; </v>
      </c>
      <c r="AO44" t="str">
        <f t="shared" si="23"/>
        <v xml:space="preserve">                     </v>
      </c>
      <c r="AP44" t="str">
        <f t="shared" si="24"/>
        <v/>
      </c>
      <c r="AQ44" t="str">
        <f t="shared" si="25"/>
        <v xml:space="preserve">["NAME"] = { ["EN"] = "Ally to the Wardens of Annúminas"; }; </v>
      </c>
      <c r="AR44" t="str">
        <f t="shared" si="26"/>
        <v xml:space="preserve">["LORE"] = { ["EN"] = "The Wardens of Annúminas consider you a stalwart ally and trusted confidant in all things that they do."; }; </v>
      </c>
      <c r="AS44" t="str">
        <f t="shared" si="27"/>
        <v xml:space="preserve">["SUMMARY"] = { ["EN"] = "Gain 25000 reputation, Merchant Discount earned"; }; </v>
      </c>
      <c r="AT44" t="str">
        <f t="shared" si="28"/>
        <v xml:space="preserve">["TITLE"] = { ["EN"] = "Ally to the Wardens"; }; </v>
      </c>
      <c r="AU44" t="str">
        <f t="shared" si="29"/>
        <v/>
      </c>
      <c r="AV44" t="str">
        <f t="shared" si="30"/>
        <v>};</v>
      </c>
    </row>
    <row r="45" spans="1:48" x14ac:dyDescent="0.25">
      <c r="A45">
        <v>1879190358</v>
      </c>
      <c r="B45">
        <v>35</v>
      </c>
      <c r="C45" t="s">
        <v>1255</v>
      </c>
      <c r="D45" t="s">
        <v>30</v>
      </c>
      <c r="F45" t="s">
        <v>1256</v>
      </c>
      <c r="G45">
        <v>10</v>
      </c>
      <c r="H45" t="s">
        <v>1254</v>
      </c>
      <c r="I45" t="s">
        <v>1192</v>
      </c>
      <c r="J45" t="s">
        <v>2187</v>
      </c>
      <c r="K45">
        <v>2</v>
      </c>
      <c r="T45" t="str">
        <f t="shared" si="5"/>
        <v xml:space="preserve"> [44] = {["ID"] = 1879190358; }; -- Friend to the Wardens of Annúminas</v>
      </c>
      <c r="U45" s="1" t="str">
        <f t="shared" si="6"/>
        <v xml:space="preserve"> [44] = {["ID"] = 1879190358; ["SAVE_INDEX"] =  35; ["TYPE"] =  7;             ["VXP"] =    0; ["LP"] = 10; ["REP"] =    0; ["FACTION"] =  1; ["TIER"] = 2;                      ["NAME"] = { ["EN"] = "Friend to the Wardens of Annúminas"; }; ["LORE"] = { ["EN"] = "The Wardens of Annúminas consider you a friend and are willing to trust you with more important endeavours."; }; ["SUMMARY"] = { ["EN"] = "Gain 20000 reputation, Travel Discount earned"; }; ["TITLE"] = { ["EN"] = "Friend to the Wardens"; }; };</v>
      </c>
      <c r="V45">
        <f t="shared" si="7"/>
        <v>44</v>
      </c>
      <c r="W45" t="str">
        <f t="shared" si="8"/>
        <v xml:space="preserve"> [44] = {</v>
      </c>
      <c r="X45" t="str">
        <f t="shared" si="9"/>
        <v xml:space="preserve">["ID"] = 1879190358; </v>
      </c>
      <c r="Y45" t="str">
        <f t="shared" si="10"/>
        <v xml:space="preserve">["ID"] = 1879190358; </v>
      </c>
      <c r="Z45" t="str">
        <f t="shared" si="11"/>
        <v/>
      </c>
      <c r="AA45" s="1" t="str">
        <f t="shared" si="12"/>
        <v xml:space="preserve">["SAVE_INDEX"] =  35; </v>
      </c>
      <c r="AB45">
        <f>VLOOKUP(D45,Type!A$2:B$16,2,)</f>
        <v>7</v>
      </c>
      <c r="AC45" t="str">
        <f t="shared" si="13"/>
        <v xml:space="preserve">["TYPE"] =  7; </v>
      </c>
      <c r="AD45" t="str">
        <f>IF(NOT(ISBLANK(E45)),VLOOKUP(E45,Type!D$2:E$6,2,FALSE),"")</f>
        <v/>
      </c>
      <c r="AE45" t="str">
        <f t="shared" si="14"/>
        <v xml:space="preserve">            </v>
      </c>
      <c r="AF45" t="str">
        <f t="shared" si="15"/>
        <v>0</v>
      </c>
      <c r="AG45" t="str">
        <f t="shared" si="16"/>
        <v xml:space="preserve">["VXP"] =    0; </v>
      </c>
      <c r="AH45" t="str">
        <f t="shared" si="17"/>
        <v>10</v>
      </c>
      <c r="AI45" t="str">
        <f t="shared" si="18"/>
        <v xml:space="preserve">["LP"] = 10; </v>
      </c>
      <c r="AJ45" t="str">
        <f t="shared" si="19"/>
        <v>0</v>
      </c>
      <c r="AK45" t="str">
        <f t="shared" si="20"/>
        <v xml:space="preserve">["REP"] =    0; </v>
      </c>
      <c r="AL45">
        <f>IF(LEN(Q45)&gt;0,VLOOKUP(Q45,Faction!A$2:B$77,2,),1)</f>
        <v>1</v>
      </c>
      <c r="AM45" t="str">
        <f t="shared" si="21"/>
        <v xml:space="preserve">["FACTION"] =  1; </v>
      </c>
      <c r="AN45" t="str">
        <f t="shared" si="22"/>
        <v xml:space="preserve">["TIER"] = 2; </v>
      </c>
      <c r="AO45" t="str">
        <f t="shared" si="23"/>
        <v xml:space="preserve">                     </v>
      </c>
      <c r="AP45" t="str">
        <f t="shared" si="24"/>
        <v/>
      </c>
      <c r="AQ45" t="str">
        <f t="shared" si="25"/>
        <v xml:space="preserve">["NAME"] = { ["EN"] = "Friend to the Wardens of Annúminas"; }; </v>
      </c>
      <c r="AR45" t="str">
        <f t="shared" si="26"/>
        <v xml:space="preserve">["LORE"] = { ["EN"] = "The Wardens of Annúminas consider you a friend and are willing to trust you with more important endeavours."; }; </v>
      </c>
      <c r="AS45" t="str">
        <f t="shared" si="27"/>
        <v xml:space="preserve">["SUMMARY"] = { ["EN"] = "Gain 20000 reputation, Travel Discount earned"; }; </v>
      </c>
      <c r="AT45" t="str">
        <f t="shared" si="28"/>
        <v xml:space="preserve">["TITLE"] = { ["EN"] = "Friend to the Wardens"; }; </v>
      </c>
      <c r="AU45" t="str">
        <f t="shared" si="29"/>
        <v/>
      </c>
      <c r="AV45" t="str">
        <f t="shared" si="30"/>
        <v>};</v>
      </c>
    </row>
    <row r="46" spans="1:48" x14ac:dyDescent="0.25">
      <c r="A46">
        <v>1879190357</v>
      </c>
      <c r="B46">
        <v>36</v>
      </c>
      <c r="C46" t="s">
        <v>1252</v>
      </c>
      <c r="D46" t="s">
        <v>30</v>
      </c>
      <c r="F46" t="s">
        <v>1253</v>
      </c>
      <c r="G46">
        <v>5</v>
      </c>
      <c r="H46" t="s">
        <v>1254</v>
      </c>
      <c r="I46" t="s">
        <v>1190</v>
      </c>
      <c r="J46" t="s">
        <v>1428</v>
      </c>
      <c r="K46">
        <v>3</v>
      </c>
      <c r="T46" t="str">
        <f t="shared" si="5"/>
        <v xml:space="preserve"> [45] = {["ID"] = 1879190357; }; -- Known to the Wardens of Annúminas</v>
      </c>
      <c r="U46" s="1" t="str">
        <f t="shared" si="6"/>
        <v xml:space="preserve"> [45] = {["ID"] = 1879190357; ["SAVE_INDEX"] =  36; ["TYPE"] =  7;             ["VXP"] =    0; ["LP"] =  5; ["REP"] =    0; ["FACTION"] =  1; ["TIER"] = 3;                      ["NAME"] = { ["EN"] = "Known to the Wardens of Annúminas"; }; ["LORE"] = { ["EN"] = "The Wardens of Annúminas know your name and wonder what more you will do for them."; }; ["SUMMARY"] = { ["EN"] = "Gain 10000 reputation"; }; ["TITLE"] = { ["EN"] = "Known to the Wardens"; }; };</v>
      </c>
      <c r="V46">
        <f t="shared" si="7"/>
        <v>45</v>
      </c>
      <c r="W46" t="str">
        <f t="shared" si="8"/>
        <v xml:space="preserve"> [45] = {</v>
      </c>
      <c r="X46" t="str">
        <f t="shared" si="9"/>
        <v xml:space="preserve">["ID"] = 1879190357; </v>
      </c>
      <c r="Y46" t="str">
        <f t="shared" si="10"/>
        <v xml:space="preserve">["ID"] = 1879190357; </v>
      </c>
      <c r="Z46" t="str">
        <f t="shared" si="11"/>
        <v/>
      </c>
      <c r="AA46" s="1" t="str">
        <f t="shared" si="12"/>
        <v xml:space="preserve">["SAVE_INDEX"] =  36; </v>
      </c>
      <c r="AB46">
        <f>VLOOKUP(D46,Type!A$2:B$16,2,)</f>
        <v>7</v>
      </c>
      <c r="AC46" t="str">
        <f t="shared" si="13"/>
        <v xml:space="preserve">["TYPE"] =  7; </v>
      </c>
      <c r="AD46" t="str">
        <f>IF(NOT(ISBLANK(E46)),VLOOKUP(E46,Type!D$2:E$6,2,FALSE),"")</f>
        <v/>
      </c>
      <c r="AE46" t="str">
        <f t="shared" si="14"/>
        <v xml:space="preserve">            </v>
      </c>
      <c r="AF46" t="str">
        <f t="shared" si="15"/>
        <v>0</v>
      </c>
      <c r="AG46" t="str">
        <f t="shared" si="16"/>
        <v xml:space="preserve">["VXP"] =    0; </v>
      </c>
      <c r="AH46" t="str">
        <f t="shared" si="17"/>
        <v>5</v>
      </c>
      <c r="AI46" t="str">
        <f t="shared" si="18"/>
        <v xml:space="preserve">["LP"] =  5; </v>
      </c>
      <c r="AJ46" t="str">
        <f t="shared" si="19"/>
        <v>0</v>
      </c>
      <c r="AK46" t="str">
        <f t="shared" si="20"/>
        <v xml:space="preserve">["REP"] =    0; </v>
      </c>
      <c r="AL46">
        <f>IF(LEN(Q46)&gt;0,VLOOKUP(Q46,Faction!A$2:B$77,2,),1)</f>
        <v>1</v>
      </c>
      <c r="AM46" t="str">
        <f t="shared" si="21"/>
        <v xml:space="preserve">["FACTION"] =  1; </v>
      </c>
      <c r="AN46" t="str">
        <f t="shared" si="22"/>
        <v xml:space="preserve">["TIER"] = 3; </v>
      </c>
      <c r="AO46" t="str">
        <f t="shared" si="23"/>
        <v xml:space="preserve">                     </v>
      </c>
      <c r="AP46" t="str">
        <f t="shared" si="24"/>
        <v/>
      </c>
      <c r="AQ46" t="str">
        <f t="shared" si="25"/>
        <v xml:space="preserve">["NAME"] = { ["EN"] = "Known to the Wardens of Annúminas"; }; </v>
      </c>
      <c r="AR46" t="str">
        <f t="shared" si="26"/>
        <v xml:space="preserve">["LORE"] = { ["EN"] = "The Wardens of Annúminas know your name and wonder what more you will do for them."; }; </v>
      </c>
      <c r="AS46" t="str">
        <f t="shared" si="27"/>
        <v xml:space="preserve">["SUMMARY"] = { ["EN"] = "Gain 10000 reputation"; }; </v>
      </c>
      <c r="AT46" t="str">
        <f t="shared" si="28"/>
        <v xml:space="preserve">["TITLE"] = { ["EN"] = "Known to the Wardens"; }; </v>
      </c>
      <c r="AU46" t="str">
        <f t="shared" si="29"/>
        <v/>
      </c>
      <c r="AV46" t="str">
        <f t="shared" si="30"/>
        <v>};</v>
      </c>
    </row>
    <row r="47" spans="1:48" x14ac:dyDescent="0.25">
      <c r="C47" s="2" t="s">
        <v>51</v>
      </c>
      <c r="D47" s="2" t="s">
        <v>812</v>
      </c>
      <c r="E47" s="2"/>
      <c r="R47">
        <v>180</v>
      </c>
      <c r="T47" t="str">
        <f t="shared" si="5"/>
        <v xml:space="preserve"> [46] = {["CAT_ID"] = 180; }; -- Elves of Rivendell</v>
      </c>
      <c r="U47" s="1" t="str">
        <f t="shared" si="6"/>
        <v xml:space="preserve"> [46] = {                                           ["TYPE"] = 14;             ["VXP"] =    0; ["LP"] =  0; ["REP"] =    0; ["FACTION"] =  1; ["TIER"] = 0;                      ["NAME"] = { ["EN"] = "Elves of Rivendell"; }; };</v>
      </c>
      <c r="V47">
        <f t="shared" si="7"/>
        <v>46</v>
      </c>
      <c r="W47" t="str">
        <f t="shared" si="8"/>
        <v xml:space="preserve"> [46] = {</v>
      </c>
      <c r="X47" t="str">
        <f t="shared" si="9"/>
        <v xml:space="preserve">                     </v>
      </c>
      <c r="Y47" t="str">
        <f t="shared" si="10"/>
        <v/>
      </c>
      <c r="Z47" t="str">
        <f t="shared" si="11"/>
        <v xml:space="preserve">["CAT_ID"] = 180; </v>
      </c>
      <c r="AA47" s="1" t="str">
        <f t="shared" si="12"/>
        <v xml:space="preserve">                      </v>
      </c>
      <c r="AB47">
        <f>VLOOKUP(D47,Type!A$2:B$16,2,)</f>
        <v>14</v>
      </c>
      <c r="AC47" t="str">
        <f t="shared" si="13"/>
        <v xml:space="preserve">["TYPE"] = 14; </v>
      </c>
      <c r="AD47" t="str">
        <f>IF(NOT(ISBLANK(E47)),VLOOKUP(E47,Type!D$2:E$6,2,FALSE),"")</f>
        <v/>
      </c>
      <c r="AE47" t="str">
        <f t="shared" si="14"/>
        <v xml:space="preserve">            </v>
      </c>
      <c r="AF47" t="str">
        <f t="shared" si="15"/>
        <v>0</v>
      </c>
      <c r="AG47" t="str">
        <f t="shared" si="16"/>
        <v xml:space="preserve">["VXP"] =    0; </v>
      </c>
      <c r="AH47" t="str">
        <f t="shared" si="17"/>
        <v>0</v>
      </c>
      <c r="AI47" t="str">
        <f t="shared" si="18"/>
        <v xml:space="preserve">["LP"] =  0; </v>
      </c>
      <c r="AJ47" t="str">
        <f t="shared" si="19"/>
        <v>0</v>
      </c>
      <c r="AK47" t="str">
        <f t="shared" si="20"/>
        <v xml:space="preserve">["REP"] =    0; </v>
      </c>
      <c r="AL47">
        <f>IF(LEN(Q47)&gt;0,VLOOKUP(Q47,Faction!A$2:B$77,2,),1)</f>
        <v>1</v>
      </c>
      <c r="AM47" t="str">
        <f t="shared" si="21"/>
        <v xml:space="preserve">["FACTION"] =  1; </v>
      </c>
      <c r="AN47" t="str">
        <f t="shared" si="22"/>
        <v xml:space="preserve">["TIER"] = 0; </v>
      </c>
      <c r="AO47" t="str">
        <f t="shared" si="23"/>
        <v xml:space="preserve">                     </v>
      </c>
      <c r="AP47" t="str">
        <f t="shared" si="24"/>
        <v/>
      </c>
      <c r="AQ47" t="str">
        <f t="shared" si="25"/>
        <v xml:space="preserve">["NAME"] = { ["EN"] = "Elves of Rivendell"; }; </v>
      </c>
      <c r="AR47" t="str">
        <f t="shared" si="26"/>
        <v/>
      </c>
      <c r="AS47" t="str">
        <f t="shared" si="27"/>
        <v/>
      </c>
      <c r="AT47" t="str">
        <f t="shared" si="28"/>
        <v/>
      </c>
      <c r="AU47" t="str">
        <f t="shared" si="29"/>
        <v/>
      </c>
      <c r="AV47" t="str">
        <f t="shared" si="30"/>
        <v>};</v>
      </c>
    </row>
    <row r="48" spans="1:48" x14ac:dyDescent="0.25">
      <c r="A48">
        <v>1879190396</v>
      </c>
      <c r="B48">
        <v>37</v>
      </c>
      <c r="C48" t="s">
        <v>1250</v>
      </c>
      <c r="D48" t="s">
        <v>30</v>
      </c>
      <c r="F48" t="s">
        <v>1251</v>
      </c>
      <c r="G48">
        <v>20</v>
      </c>
      <c r="H48" t="s">
        <v>1246</v>
      </c>
      <c r="I48" t="s">
        <v>1198</v>
      </c>
      <c r="J48" t="s">
        <v>2200</v>
      </c>
      <c r="K48">
        <v>0</v>
      </c>
      <c r="T48" t="str">
        <f t="shared" si="5"/>
        <v xml:space="preserve"> [47] = {["ID"] = 1879190396; }; -- Kindred with the Elves of Rivendell</v>
      </c>
      <c r="U48" s="1" t="str">
        <f t="shared" si="6"/>
        <v xml:space="preserve"> [47] = {["ID"] = 1879190396; ["SAVE_INDEX"] =  37; ["TYPE"] =  7;             ["VXP"] =    0; ["LP"] = 20; ["REP"] =    0; ["FACTION"] =  1; ["TIER"] = 0;                      ["NAME"] = { ["EN"] = "Kindred with the Elves of Rivendell"; }; ["LORE"] = { ["EN"] = "All you have done for the Elves of Rivendell has earned a sincere bond of friendship that gives you great respect among them."; }; ["SUMMARY"] = { ["EN"] = "Gain 30000 reputation"; }; ["TITLE"] = { ["EN"] = "Elf-friend"; }; };</v>
      </c>
      <c r="V48">
        <f t="shared" si="7"/>
        <v>47</v>
      </c>
      <c r="W48" t="str">
        <f t="shared" si="8"/>
        <v xml:space="preserve"> [47] = {</v>
      </c>
      <c r="X48" t="str">
        <f t="shared" si="9"/>
        <v xml:space="preserve">["ID"] = 1879190396; </v>
      </c>
      <c r="Y48" t="str">
        <f t="shared" si="10"/>
        <v xml:space="preserve">["ID"] = 1879190396; </v>
      </c>
      <c r="Z48" t="str">
        <f t="shared" si="11"/>
        <v/>
      </c>
      <c r="AA48" s="1" t="str">
        <f t="shared" si="12"/>
        <v xml:space="preserve">["SAVE_INDEX"] =  37; </v>
      </c>
      <c r="AB48">
        <f>VLOOKUP(D48,Type!A$2:B$16,2,)</f>
        <v>7</v>
      </c>
      <c r="AC48" t="str">
        <f t="shared" si="13"/>
        <v xml:space="preserve">["TYPE"] =  7; </v>
      </c>
      <c r="AD48" t="str">
        <f>IF(NOT(ISBLANK(E48)),VLOOKUP(E48,Type!D$2:E$6,2,FALSE),"")</f>
        <v/>
      </c>
      <c r="AE48" t="str">
        <f t="shared" si="14"/>
        <v xml:space="preserve">            </v>
      </c>
      <c r="AF48" t="str">
        <f t="shared" si="15"/>
        <v>0</v>
      </c>
      <c r="AG48" t="str">
        <f t="shared" si="16"/>
        <v xml:space="preserve">["VXP"] =    0; </v>
      </c>
      <c r="AH48" t="str">
        <f t="shared" si="17"/>
        <v>20</v>
      </c>
      <c r="AI48" t="str">
        <f t="shared" si="18"/>
        <v xml:space="preserve">["LP"] = 20; </v>
      </c>
      <c r="AJ48" t="str">
        <f t="shared" si="19"/>
        <v>0</v>
      </c>
      <c r="AK48" t="str">
        <f t="shared" si="20"/>
        <v xml:space="preserve">["REP"] =    0; </v>
      </c>
      <c r="AL48">
        <f>IF(LEN(Q48)&gt;0,VLOOKUP(Q48,Faction!A$2:B$77,2,),1)</f>
        <v>1</v>
      </c>
      <c r="AM48" t="str">
        <f t="shared" si="21"/>
        <v xml:space="preserve">["FACTION"] =  1; </v>
      </c>
      <c r="AN48" t="str">
        <f t="shared" si="22"/>
        <v xml:space="preserve">["TIER"] = 0; </v>
      </c>
      <c r="AO48" t="str">
        <f t="shared" si="23"/>
        <v xml:space="preserve">                     </v>
      </c>
      <c r="AP48" t="str">
        <f t="shared" si="24"/>
        <v/>
      </c>
      <c r="AQ48" t="str">
        <f t="shared" si="25"/>
        <v xml:space="preserve">["NAME"] = { ["EN"] = "Kindred with the Elves of Rivendell"; }; </v>
      </c>
      <c r="AR48" t="str">
        <f t="shared" si="26"/>
        <v xml:space="preserve">["LORE"] = { ["EN"] = "All you have done for the Elves of Rivendell has earned a sincere bond of friendship that gives you great respect among them."; }; </v>
      </c>
      <c r="AS48" t="str">
        <f t="shared" si="27"/>
        <v xml:space="preserve">["SUMMARY"] = { ["EN"] = "Gain 30000 reputation"; }; </v>
      </c>
      <c r="AT48" t="str">
        <f t="shared" si="28"/>
        <v xml:space="preserve">["TITLE"] = { ["EN"] = "Elf-friend"; }; </v>
      </c>
      <c r="AU48" t="str">
        <f t="shared" si="29"/>
        <v/>
      </c>
      <c r="AV48" t="str">
        <f t="shared" si="30"/>
        <v>};</v>
      </c>
    </row>
    <row r="49" spans="1:48" x14ac:dyDescent="0.25">
      <c r="A49">
        <v>1879190395</v>
      </c>
      <c r="B49">
        <v>38</v>
      </c>
      <c r="C49" t="s">
        <v>1248</v>
      </c>
      <c r="D49" t="s">
        <v>30</v>
      </c>
      <c r="F49" t="s">
        <v>1249</v>
      </c>
      <c r="G49">
        <v>15</v>
      </c>
      <c r="H49" t="s">
        <v>1246</v>
      </c>
      <c r="I49" t="s">
        <v>1195</v>
      </c>
      <c r="J49" t="s">
        <v>2201</v>
      </c>
      <c r="K49">
        <v>1</v>
      </c>
      <c r="T49" t="str">
        <f t="shared" si="5"/>
        <v xml:space="preserve"> [48] = {["ID"] = 1879190395; }; -- Ally to the Elves of Rivendell</v>
      </c>
      <c r="U49" s="1" t="str">
        <f t="shared" si="6"/>
        <v xml:space="preserve"> [48] = {["ID"] = 1879190395; ["SAVE_INDEX"] =  38; ["TYPE"] =  7;             ["VXP"] =    0; ["LP"] = 15; ["REP"] =    0; ["FACTION"] =  1; ["TIER"] = 1;                      ["NAME"] = { ["EN"] = "Ally to the Elves of Rivendell"; }; ["LORE"] = { ["EN"] = "You have done much to earn their respect, and now the Elves of Rivendell consider you to be one of their allies."; }; ["SUMMARY"] = { ["EN"] = "Gain 25000 reputation, Merchant Discount earned"; }; ["TITLE"] = { ["EN"] = "Ally of Rivendell"; }; };</v>
      </c>
      <c r="V49">
        <f t="shared" si="7"/>
        <v>48</v>
      </c>
      <c r="W49" t="str">
        <f t="shared" si="8"/>
        <v xml:space="preserve"> [48] = {</v>
      </c>
      <c r="X49" t="str">
        <f t="shared" si="9"/>
        <v xml:space="preserve">["ID"] = 1879190395; </v>
      </c>
      <c r="Y49" t="str">
        <f t="shared" si="10"/>
        <v xml:space="preserve">["ID"] = 1879190395; </v>
      </c>
      <c r="Z49" t="str">
        <f t="shared" si="11"/>
        <v/>
      </c>
      <c r="AA49" s="1" t="str">
        <f t="shared" si="12"/>
        <v xml:space="preserve">["SAVE_INDEX"] =  38; </v>
      </c>
      <c r="AB49">
        <f>VLOOKUP(D49,Type!A$2:B$16,2,)</f>
        <v>7</v>
      </c>
      <c r="AC49" t="str">
        <f t="shared" si="13"/>
        <v xml:space="preserve">["TYPE"] =  7; </v>
      </c>
      <c r="AD49" t="str">
        <f>IF(NOT(ISBLANK(E49)),VLOOKUP(E49,Type!D$2:E$6,2,FALSE),"")</f>
        <v/>
      </c>
      <c r="AE49" t="str">
        <f t="shared" si="14"/>
        <v xml:space="preserve">            </v>
      </c>
      <c r="AF49" t="str">
        <f t="shared" si="15"/>
        <v>0</v>
      </c>
      <c r="AG49" t="str">
        <f t="shared" si="16"/>
        <v xml:space="preserve">["VXP"] =    0; </v>
      </c>
      <c r="AH49" t="str">
        <f t="shared" si="17"/>
        <v>15</v>
      </c>
      <c r="AI49" t="str">
        <f t="shared" si="18"/>
        <v xml:space="preserve">["LP"] = 15; </v>
      </c>
      <c r="AJ49" t="str">
        <f t="shared" si="19"/>
        <v>0</v>
      </c>
      <c r="AK49" t="str">
        <f t="shared" si="20"/>
        <v xml:space="preserve">["REP"] =    0; </v>
      </c>
      <c r="AL49">
        <f>IF(LEN(Q49)&gt;0,VLOOKUP(Q49,Faction!A$2:B$77,2,),1)</f>
        <v>1</v>
      </c>
      <c r="AM49" t="str">
        <f t="shared" si="21"/>
        <v xml:space="preserve">["FACTION"] =  1; </v>
      </c>
      <c r="AN49" t="str">
        <f t="shared" si="22"/>
        <v xml:space="preserve">["TIER"] = 1; </v>
      </c>
      <c r="AO49" t="str">
        <f t="shared" si="23"/>
        <v xml:space="preserve">                     </v>
      </c>
      <c r="AP49" t="str">
        <f t="shared" si="24"/>
        <v/>
      </c>
      <c r="AQ49" t="str">
        <f t="shared" si="25"/>
        <v xml:space="preserve">["NAME"] = { ["EN"] = "Ally to the Elves of Rivendell"; }; </v>
      </c>
      <c r="AR49" t="str">
        <f t="shared" si="26"/>
        <v xml:space="preserve">["LORE"] = { ["EN"] = "You have done much to earn their respect, and now the Elves of Rivendell consider you to be one of their allies."; }; </v>
      </c>
      <c r="AS49" t="str">
        <f t="shared" si="27"/>
        <v xml:space="preserve">["SUMMARY"] = { ["EN"] = "Gain 25000 reputation, Merchant Discount earned"; }; </v>
      </c>
      <c r="AT49" t="str">
        <f t="shared" si="28"/>
        <v xml:space="preserve">["TITLE"] = { ["EN"] = "Ally of Rivendell"; }; </v>
      </c>
      <c r="AU49" t="str">
        <f t="shared" si="29"/>
        <v/>
      </c>
      <c r="AV49" t="str">
        <f t="shared" si="30"/>
        <v>};</v>
      </c>
    </row>
    <row r="50" spans="1:48" x14ac:dyDescent="0.25">
      <c r="A50">
        <v>1879190394</v>
      </c>
      <c r="B50">
        <v>39</v>
      </c>
      <c r="C50" t="s">
        <v>1247</v>
      </c>
      <c r="D50" t="s">
        <v>30</v>
      </c>
      <c r="F50" t="s">
        <v>3481</v>
      </c>
      <c r="G50">
        <v>10</v>
      </c>
      <c r="H50" t="s">
        <v>1246</v>
      </c>
      <c r="I50" t="s">
        <v>1192</v>
      </c>
      <c r="J50" t="s">
        <v>1429</v>
      </c>
      <c r="K50">
        <v>2</v>
      </c>
      <c r="T50" t="str">
        <f t="shared" si="5"/>
        <v xml:space="preserve"> [49] = {["ID"] = 1879190394; }; -- Friend to the Elves of Rivendell</v>
      </c>
      <c r="U50" s="1" t="str">
        <f t="shared" si="6"/>
        <v xml:space="preserve"> [49] = {["ID"] = 1879190394; ["SAVE_INDEX"] =  39; ["TYPE"] =  7;             ["VXP"] =    0; ["LP"] = 10; ["REP"] =    0; ["FACTION"] =  1; ["TIER"] = 2;                      ["NAME"] = { ["EN"] = "Friend to the Elves of Rivendell"; }; ["LORE"] = { ["EN"] = "The Elves of Rivendell now consider you to be a friend to them."; }; ["SUMMARY"] = { ["EN"] = "Gain 20000 reputation, Travel Discount earned"; }; ["TITLE"] = { ["EN"] = "Rivendell-friend"; }; };</v>
      </c>
      <c r="V50">
        <f t="shared" si="7"/>
        <v>49</v>
      </c>
      <c r="W50" t="str">
        <f t="shared" si="8"/>
        <v xml:space="preserve"> [49] = {</v>
      </c>
      <c r="X50" t="str">
        <f t="shared" si="9"/>
        <v xml:space="preserve">["ID"] = 1879190394; </v>
      </c>
      <c r="Y50" t="str">
        <f t="shared" si="10"/>
        <v xml:space="preserve">["ID"] = 1879190394; </v>
      </c>
      <c r="Z50" t="str">
        <f t="shared" si="11"/>
        <v/>
      </c>
      <c r="AA50" s="1" t="str">
        <f t="shared" si="12"/>
        <v xml:space="preserve">["SAVE_INDEX"] =  39; </v>
      </c>
      <c r="AB50">
        <f>VLOOKUP(D50,Type!A$2:B$16,2,)</f>
        <v>7</v>
      </c>
      <c r="AC50" t="str">
        <f t="shared" si="13"/>
        <v xml:space="preserve">["TYPE"] =  7; </v>
      </c>
      <c r="AD50" t="str">
        <f>IF(NOT(ISBLANK(E50)),VLOOKUP(E50,Type!D$2:E$6,2,FALSE),"")</f>
        <v/>
      </c>
      <c r="AE50" t="str">
        <f t="shared" si="14"/>
        <v xml:space="preserve">            </v>
      </c>
      <c r="AF50" t="str">
        <f t="shared" si="15"/>
        <v>0</v>
      </c>
      <c r="AG50" t="str">
        <f t="shared" si="16"/>
        <v xml:space="preserve">["VXP"] =    0; </v>
      </c>
      <c r="AH50" t="str">
        <f t="shared" si="17"/>
        <v>10</v>
      </c>
      <c r="AI50" t="str">
        <f t="shared" si="18"/>
        <v xml:space="preserve">["LP"] = 10; </v>
      </c>
      <c r="AJ50" t="str">
        <f t="shared" si="19"/>
        <v>0</v>
      </c>
      <c r="AK50" t="str">
        <f t="shared" si="20"/>
        <v xml:space="preserve">["REP"] =    0; </v>
      </c>
      <c r="AL50">
        <f>IF(LEN(Q50)&gt;0,VLOOKUP(Q50,Faction!A$2:B$77,2,),1)</f>
        <v>1</v>
      </c>
      <c r="AM50" t="str">
        <f t="shared" si="21"/>
        <v xml:space="preserve">["FACTION"] =  1; </v>
      </c>
      <c r="AN50" t="str">
        <f t="shared" si="22"/>
        <v xml:space="preserve">["TIER"] = 2; </v>
      </c>
      <c r="AO50" t="str">
        <f t="shared" si="23"/>
        <v xml:space="preserve">                     </v>
      </c>
      <c r="AP50" t="str">
        <f t="shared" si="24"/>
        <v/>
      </c>
      <c r="AQ50" t="str">
        <f t="shared" si="25"/>
        <v xml:space="preserve">["NAME"] = { ["EN"] = "Friend to the Elves of Rivendell"; }; </v>
      </c>
      <c r="AR50" t="str">
        <f t="shared" si="26"/>
        <v xml:space="preserve">["LORE"] = { ["EN"] = "The Elves of Rivendell now consider you to be a friend to them."; }; </v>
      </c>
      <c r="AS50" t="str">
        <f t="shared" si="27"/>
        <v xml:space="preserve">["SUMMARY"] = { ["EN"] = "Gain 20000 reputation, Travel Discount earned"; }; </v>
      </c>
      <c r="AT50" t="str">
        <f t="shared" si="28"/>
        <v xml:space="preserve">["TITLE"] = { ["EN"] = "Rivendell-friend"; }; </v>
      </c>
      <c r="AU50" t="str">
        <f t="shared" si="29"/>
        <v/>
      </c>
      <c r="AV50" t="str">
        <f t="shared" si="30"/>
        <v>};</v>
      </c>
    </row>
    <row r="51" spans="1:48" x14ac:dyDescent="0.25">
      <c r="A51">
        <v>1879190393</v>
      </c>
      <c r="B51">
        <v>40</v>
      </c>
      <c r="C51" t="s">
        <v>1245</v>
      </c>
      <c r="D51" t="s">
        <v>30</v>
      </c>
      <c r="F51" t="s">
        <v>3480</v>
      </c>
      <c r="G51">
        <v>5</v>
      </c>
      <c r="H51" t="s">
        <v>1246</v>
      </c>
      <c r="I51" t="s">
        <v>1190</v>
      </c>
      <c r="J51" t="s">
        <v>2202</v>
      </c>
      <c r="K51">
        <v>3</v>
      </c>
      <c r="T51" t="str">
        <f t="shared" si="5"/>
        <v xml:space="preserve"> [50] = {["ID"] = 1879190393; }; -- Known to the Elves of Rivendell</v>
      </c>
      <c r="U51" s="1" t="str">
        <f t="shared" si="6"/>
        <v xml:space="preserve"> [50] = {["ID"] = 1879190393; ["SAVE_INDEX"] =  40; ["TYPE"] =  7;             ["VXP"] =    0; ["LP"] =  5; ["REP"] =    0; ["FACTION"] =  1; ["TIER"] = 3;                      ["NAME"] = { ["EN"] = "Known to the Elves of Rivendell"; }; ["LORE"] = { ["EN"] = "You are now known to the Elves of Rivendell."; }; ["SUMMARY"] = { ["EN"] = "Gain 10000 reputation"; }; ["TITLE"] = { ["EN"] = "Known in Rivendell"; }; };</v>
      </c>
      <c r="V51">
        <f t="shared" si="7"/>
        <v>50</v>
      </c>
      <c r="W51" t="str">
        <f t="shared" si="8"/>
        <v xml:space="preserve"> [50] = {</v>
      </c>
      <c r="X51" t="str">
        <f t="shared" si="9"/>
        <v xml:space="preserve">["ID"] = 1879190393; </v>
      </c>
      <c r="Y51" t="str">
        <f t="shared" si="10"/>
        <v xml:space="preserve">["ID"] = 1879190393; </v>
      </c>
      <c r="Z51" t="str">
        <f t="shared" si="11"/>
        <v/>
      </c>
      <c r="AA51" s="1" t="str">
        <f t="shared" si="12"/>
        <v xml:space="preserve">["SAVE_INDEX"] =  40; </v>
      </c>
      <c r="AB51">
        <f>VLOOKUP(D51,Type!A$2:B$16,2,)</f>
        <v>7</v>
      </c>
      <c r="AC51" t="str">
        <f t="shared" si="13"/>
        <v xml:space="preserve">["TYPE"] =  7; </v>
      </c>
      <c r="AD51" t="str">
        <f>IF(NOT(ISBLANK(E51)),VLOOKUP(E51,Type!D$2:E$6,2,FALSE),"")</f>
        <v/>
      </c>
      <c r="AE51" t="str">
        <f t="shared" si="14"/>
        <v xml:space="preserve">            </v>
      </c>
      <c r="AF51" t="str">
        <f t="shared" si="15"/>
        <v>0</v>
      </c>
      <c r="AG51" t="str">
        <f t="shared" si="16"/>
        <v xml:space="preserve">["VXP"] =    0; </v>
      </c>
      <c r="AH51" t="str">
        <f t="shared" si="17"/>
        <v>5</v>
      </c>
      <c r="AI51" t="str">
        <f t="shared" si="18"/>
        <v xml:space="preserve">["LP"] =  5; </v>
      </c>
      <c r="AJ51" t="str">
        <f t="shared" si="19"/>
        <v>0</v>
      </c>
      <c r="AK51" t="str">
        <f t="shared" si="20"/>
        <v xml:space="preserve">["REP"] =    0; </v>
      </c>
      <c r="AL51">
        <f>IF(LEN(Q51)&gt;0,VLOOKUP(Q51,Faction!A$2:B$77,2,),1)</f>
        <v>1</v>
      </c>
      <c r="AM51" t="str">
        <f t="shared" si="21"/>
        <v xml:space="preserve">["FACTION"] =  1; </v>
      </c>
      <c r="AN51" t="str">
        <f t="shared" si="22"/>
        <v xml:space="preserve">["TIER"] = 3; </v>
      </c>
      <c r="AO51" t="str">
        <f t="shared" si="23"/>
        <v xml:space="preserve">                     </v>
      </c>
      <c r="AP51" t="str">
        <f t="shared" si="24"/>
        <v/>
      </c>
      <c r="AQ51" t="str">
        <f t="shared" si="25"/>
        <v xml:space="preserve">["NAME"] = { ["EN"] = "Known to the Elves of Rivendell"; }; </v>
      </c>
      <c r="AR51" t="str">
        <f t="shared" si="26"/>
        <v xml:space="preserve">["LORE"] = { ["EN"] = "You are now known to the Elves of Rivendell."; }; </v>
      </c>
      <c r="AS51" t="str">
        <f t="shared" si="27"/>
        <v xml:space="preserve">["SUMMARY"] = { ["EN"] = "Gain 10000 reputation"; }; </v>
      </c>
      <c r="AT51" t="str">
        <f t="shared" si="28"/>
        <v xml:space="preserve">["TITLE"] = { ["EN"] = "Known in Rivendell"; }; </v>
      </c>
      <c r="AU51" t="str">
        <f t="shared" si="29"/>
        <v/>
      </c>
      <c r="AV51" t="str">
        <f t="shared" si="30"/>
        <v>};</v>
      </c>
    </row>
    <row r="52" spans="1:48" x14ac:dyDescent="0.25">
      <c r="C52" s="2" t="s">
        <v>43</v>
      </c>
      <c r="D52" s="2" t="s">
        <v>812</v>
      </c>
      <c r="E52" s="2"/>
      <c r="R52">
        <v>181</v>
      </c>
      <c r="T52" t="str">
        <f t="shared" si="5"/>
        <v xml:space="preserve"> [51] = {["CAT_ID"] = 181; }; -- Council of the North</v>
      </c>
      <c r="U52" s="1" t="str">
        <f t="shared" si="6"/>
        <v xml:space="preserve"> [51] = {                                           ["TYPE"] = 14;             ["VXP"] =    0; ["LP"] =  0; ["REP"] =    0; ["FACTION"] =  1; ["TIER"] = 0;                      ["NAME"] = { ["EN"] = "Council of the North"; }; };</v>
      </c>
      <c r="V52">
        <f t="shared" si="7"/>
        <v>51</v>
      </c>
      <c r="W52" t="str">
        <f t="shared" si="8"/>
        <v xml:space="preserve"> [51] = {</v>
      </c>
      <c r="X52" t="str">
        <f t="shared" si="9"/>
        <v xml:space="preserve">                     </v>
      </c>
      <c r="Y52" t="str">
        <f t="shared" si="10"/>
        <v/>
      </c>
      <c r="Z52" t="str">
        <f t="shared" si="11"/>
        <v xml:space="preserve">["CAT_ID"] = 181; </v>
      </c>
      <c r="AA52" s="1" t="str">
        <f t="shared" si="12"/>
        <v xml:space="preserve">                      </v>
      </c>
      <c r="AB52">
        <f>VLOOKUP(D52,Type!A$2:B$16,2,)</f>
        <v>14</v>
      </c>
      <c r="AC52" t="str">
        <f t="shared" si="13"/>
        <v xml:space="preserve">["TYPE"] = 14; </v>
      </c>
      <c r="AD52" t="str">
        <f>IF(NOT(ISBLANK(E52)),VLOOKUP(E52,Type!D$2:E$6,2,FALSE),"")</f>
        <v/>
      </c>
      <c r="AE52" t="str">
        <f t="shared" si="14"/>
        <v xml:space="preserve">            </v>
      </c>
      <c r="AF52" t="str">
        <f t="shared" si="15"/>
        <v>0</v>
      </c>
      <c r="AG52" t="str">
        <f t="shared" si="16"/>
        <v xml:space="preserve">["VXP"] =    0; </v>
      </c>
      <c r="AH52" t="str">
        <f t="shared" si="17"/>
        <v>0</v>
      </c>
      <c r="AI52" t="str">
        <f t="shared" si="18"/>
        <v xml:space="preserve">["LP"] =  0; </v>
      </c>
      <c r="AJ52" t="str">
        <f t="shared" si="19"/>
        <v>0</v>
      </c>
      <c r="AK52" t="str">
        <f t="shared" si="20"/>
        <v xml:space="preserve">["REP"] =    0; </v>
      </c>
      <c r="AL52">
        <f>IF(LEN(Q52)&gt;0,VLOOKUP(Q52,Faction!A$2:B$77,2,),1)</f>
        <v>1</v>
      </c>
      <c r="AM52" t="str">
        <f t="shared" si="21"/>
        <v xml:space="preserve">["FACTION"] =  1; </v>
      </c>
      <c r="AN52" t="str">
        <f t="shared" si="22"/>
        <v xml:space="preserve">["TIER"] = 0; </v>
      </c>
      <c r="AO52" t="str">
        <f t="shared" si="23"/>
        <v xml:space="preserve">                     </v>
      </c>
      <c r="AP52" t="str">
        <f t="shared" si="24"/>
        <v/>
      </c>
      <c r="AQ52" t="str">
        <f t="shared" si="25"/>
        <v xml:space="preserve">["NAME"] = { ["EN"] = "Council of the North"; }; </v>
      </c>
      <c r="AR52" t="str">
        <f t="shared" si="26"/>
        <v/>
      </c>
      <c r="AS52" t="str">
        <f t="shared" si="27"/>
        <v/>
      </c>
      <c r="AT52" t="str">
        <f t="shared" si="28"/>
        <v/>
      </c>
      <c r="AU52" t="str">
        <f t="shared" si="29"/>
        <v/>
      </c>
      <c r="AV52" t="str">
        <f t="shared" si="30"/>
        <v>};</v>
      </c>
    </row>
    <row r="53" spans="1:48" x14ac:dyDescent="0.25">
      <c r="A53">
        <v>1879190368</v>
      </c>
      <c r="B53">
        <v>41</v>
      </c>
      <c r="C53" t="s">
        <v>1879</v>
      </c>
      <c r="D53" t="s">
        <v>30</v>
      </c>
      <c r="F53" t="s">
        <v>1262</v>
      </c>
      <c r="G53">
        <v>20</v>
      </c>
      <c r="H53" t="s">
        <v>1260</v>
      </c>
      <c r="I53" t="s">
        <v>1198</v>
      </c>
      <c r="J53" t="s">
        <v>2203</v>
      </c>
      <c r="K53">
        <v>0</v>
      </c>
      <c r="T53" t="str">
        <f t="shared" si="5"/>
        <v xml:space="preserve"> [52] = {["ID"] = 1879190368; }; -- Kindred of the Council of the North</v>
      </c>
      <c r="U53" s="1" t="str">
        <f t="shared" si="6"/>
        <v xml:space="preserve"> [52] = {["ID"] = 1879190368; ["SAVE_INDEX"] =  41; ["TYPE"] =  7;             ["VXP"] =    0; ["LP"] = 20; ["REP"] =    0; ["FACTION"] =  1; ["TIER"] = 0;                      ["NAME"] = { ["EN"] = "Kindred of the Council of the North"; }; ["LORE"] = { ["EN"] = "You have become an important part of the Council of the North, and the Free Peoples of Angmar feel a kindred bond with you."; }; ["SUMMARY"] = { ["EN"] = "Gain 30000 reputation"; }; ["TITLE"] = { ["EN"] = "Ardent of Freedom"; }; };</v>
      </c>
      <c r="V53">
        <f t="shared" si="7"/>
        <v>52</v>
      </c>
      <c r="W53" t="str">
        <f t="shared" si="8"/>
        <v xml:space="preserve"> [52] = {</v>
      </c>
      <c r="X53" t="str">
        <f t="shared" si="9"/>
        <v xml:space="preserve">["ID"] = 1879190368; </v>
      </c>
      <c r="Y53" t="str">
        <f t="shared" si="10"/>
        <v xml:space="preserve">["ID"] = 1879190368; </v>
      </c>
      <c r="Z53" t="str">
        <f t="shared" si="11"/>
        <v/>
      </c>
      <c r="AA53" s="1" t="str">
        <f t="shared" si="12"/>
        <v xml:space="preserve">["SAVE_INDEX"] =  41; </v>
      </c>
      <c r="AB53">
        <f>VLOOKUP(D53,Type!A$2:B$16,2,)</f>
        <v>7</v>
      </c>
      <c r="AC53" t="str">
        <f t="shared" si="13"/>
        <v xml:space="preserve">["TYPE"] =  7; </v>
      </c>
      <c r="AD53" t="str">
        <f>IF(NOT(ISBLANK(E53)),VLOOKUP(E53,Type!D$2:E$6,2,FALSE),"")</f>
        <v/>
      </c>
      <c r="AE53" t="str">
        <f t="shared" si="14"/>
        <v xml:space="preserve">            </v>
      </c>
      <c r="AF53" t="str">
        <f t="shared" si="15"/>
        <v>0</v>
      </c>
      <c r="AG53" t="str">
        <f t="shared" si="16"/>
        <v xml:space="preserve">["VXP"] =    0; </v>
      </c>
      <c r="AH53" t="str">
        <f t="shared" si="17"/>
        <v>20</v>
      </c>
      <c r="AI53" t="str">
        <f t="shared" si="18"/>
        <v xml:space="preserve">["LP"] = 20; </v>
      </c>
      <c r="AJ53" t="str">
        <f t="shared" si="19"/>
        <v>0</v>
      </c>
      <c r="AK53" t="str">
        <f t="shared" si="20"/>
        <v xml:space="preserve">["REP"] =    0; </v>
      </c>
      <c r="AL53">
        <f>IF(LEN(Q53)&gt;0,VLOOKUP(Q53,Faction!A$2:B$77,2,),1)</f>
        <v>1</v>
      </c>
      <c r="AM53" t="str">
        <f t="shared" si="21"/>
        <v xml:space="preserve">["FACTION"] =  1; </v>
      </c>
      <c r="AN53" t="str">
        <f t="shared" si="22"/>
        <v xml:space="preserve">["TIER"] = 0; </v>
      </c>
      <c r="AO53" t="str">
        <f t="shared" si="23"/>
        <v xml:space="preserve">                     </v>
      </c>
      <c r="AP53" t="str">
        <f t="shared" si="24"/>
        <v/>
      </c>
      <c r="AQ53" t="str">
        <f t="shared" si="25"/>
        <v xml:space="preserve">["NAME"] = { ["EN"] = "Kindred of the Council of the North"; }; </v>
      </c>
      <c r="AR53" t="str">
        <f t="shared" si="26"/>
        <v xml:space="preserve">["LORE"] = { ["EN"] = "You have become an important part of the Council of the North, and the Free Peoples of Angmar feel a kindred bond with you."; }; </v>
      </c>
      <c r="AS53" t="str">
        <f t="shared" si="27"/>
        <v xml:space="preserve">["SUMMARY"] = { ["EN"] = "Gain 30000 reputation"; }; </v>
      </c>
      <c r="AT53" t="str">
        <f t="shared" si="28"/>
        <v xml:space="preserve">["TITLE"] = { ["EN"] = "Ardent of Freedom"; }; </v>
      </c>
      <c r="AU53" t="str">
        <f t="shared" si="29"/>
        <v/>
      </c>
      <c r="AV53" t="str">
        <f t="shared" si="30"/>
        <v>};</v>
      </c>
    </row>
    <row r="54" spans="1:48" x14ac:dyDescent="0.25">
      <c r="A54">
        <v>1879190367</v>
      </c>
      <c r="B54">
        <v>42</v>
      </c>
      <c r="C54" t="s">
        <v>1878</v>
      </c>
      <c r="D54" t="s">
        <v>30</v>
      </c>
      <c r="F54" t="s">
        <v>3470</v>
      </c>
      <c r="G54">
        <v>15</v>
      </c>
      <c r="H54" t="s">
        <v>1260</v>
      </c>
      <c r="I54" t="s">
        <v>1195</v>
      </c>
      <c r="J54" t="s">
        <v>2204</v>
      </c>
      <c r="K54">
        <v>1</v>
      </c>
      <c r="T54" t="str">
        <f t="shared" si="5"/>
        <v xml:space="preserve"> [53] = {["ID"] = 1879190367; }; -- Ally of the Council of the North</v>
      </c>
      <c r="U54" s="1" t="str">
        <f t="shared" si="6"/>
        <v xml:space="preserve"> [53] = {["ID"] = 1879190367; ["SAVE_INDEX"] =  42; ["TYPE"] =  7;             ["VXP"] =    0; ["LP"] = 15; ["REP"] =    0; ["FACTION"] =  1; ["TIER"] = 1;                      ["NAME"] = { ["EN"] = "Ally of the Council of the North"; }; ["LORE"] = { ["EN"] = "In Angmar, the last hope of Free Peoples looks to you to stand beside them among the members of the Council of the North."; }; ["SUMMARY"] = { ["EN"] = "Gain 25000 reputation, Merchant Discount earned"; }; ["TITLE"] = { ["EN"] = "Agent of Gath Forthnír"; }; };</v>
      </c>
      <c r="V54">
        <f t="shared" si="7"/>
        <v>53</v>
      </c>
      <c r="W54" t="str">
        <f t="shared" si="8"/>
        <v xml:space="preserve"> [53] = {</v>
      </c>
      <c r="X54" t="str">
        <f t="shared" si="9"/>
        <v xml:space="preserve">["ID"] = 1879190367; </v>
      </c>
      <c r="Y54" t="str">
        <f t="shared" si="10"/>
        <v xml:space="preserve">["ID"] = 1879190367; </v>
      </c>
      <c r="Z54" t="str">
        <f t="shared" si="11"/>
        <v/>
      </c>
      <c r="AA54" s="1" t="str">
        <f t="shared" si="12"/>
        <v xml:space="preserve">["SAVE_INDEX"] =  42; </v>
      </c>
      <c r="AB54">
        <f>VLOOKUP(D54,Type!A$2:B$16,2,)</f>
        <v>7</v>
      </c>
      <c r="AC54" t="str">
        <f t="shared" si="13"/>
        <v xml:space="preserve">["TYPE"] =  7; </v>
      </c>
      <c r="AD54" t="str">
        <f>IF(NOT(ISBLANK(E54)),VLOOKUP(E54,Type!D$2:E$6,2,FALSE),"")</f>
        <v/>
      </c>
      <c r="AE54" t="str">
        <f t="shared" si="14"/>
        <v xml:space="preserve">            </v>
      </c>
      <c r="AF54" t="str">
        <f t="shared" si="15"/>
        <v>0</v>
      </c>
      <c r="AG54" t="str">
        <f t="shared" si="16"/>
        <v xml:space="preserve">["VXP"] =    0; </v>
      </c>
      <c r="AH54" t="str">
        <f t="shared" si="17"/>
        <v>15</v>
      </c>
      <c r="AI54" t="str">
        <f t="shared" si="18"/>
        <v xml:space="preserve">["LP"] = 15; </v>
      </c>
      <c r="AJ54" t="str">
        <f t="shared" si="19"/>
        <v>0</v>
      </c>
      <c r="AK54" t="str">
        <f t="shared" si="20"/>
        <v xml:space="preserve">["REP"] =    0; </v>
      </c>
      <c r="AL54">
        <f>IF(LEN(Q54)&gt;0,VLOOKUP(Q54,Faction!A$2:B$77,2,),1)</f>
        <v>1</v>
      </c>
      <c r="AM54" t="str">
        <f t="shared" si="21"/>
        <v xml:space="preserve">["FACTION"] =  1; </v>
      </c>
      <c r="AN54" t="str">
        <f t="shared" si="22"/>
        <v xml:space="preserve">["TIER"] = 1; </v>
      </c>
      <c r="AO54" t="str">
        <f t="shared" si="23"/>
        <v xml:space="preserve">                     </v>
      </c>
      <c r="AP54" t="str">
        <f t="shared" si="24"/>
        <v/>
      </c>
      <c r="AQ54" t="str">
        <f t="shared" si="25"/>
        <v xml:space="preserve">["NAME"] = { ["EN"] = "Ally of the Council of the North"; }; </v>
      </c>
      <c r="AR54" t="str">
        <f t="shared" si="26"/>
        <v xml:space="preserve">["LORE"] = { ["EN"] = "In Angmar, the last hope of Free Peoples looks to you to stand beside them among the members of the Council of the North."; }; </v>
      </c>
      <c r="AS54" t="str">
        <f t="shared" si="27"/>
        <v xml:space="preserve">["SUMMARY"] = { ["EN"] = "Gain 25000 reputation, Merchant Discount earned"; }; </v>
      </c>
      <c r="AT54" t="str">
        <f t="shared" si="28"/>
        <v xml:space="preserve">["TITLE"] = { ["EN"] = "Agent of Gath Forthnír"; }; </v>
      </c>
      <c r="AU54" t="str">
        <f t="shared" si="29"/>
        <v/>
      </c>
      <c r="AV54" t="str">
        <f t="shared" si="30"/>
        <v>};</v>
      </c>
    </row>
    <row r="55" spans="1:48" x14ac:dyDescent="0.25">
      <c r="A55">
        <v>1879190366</v>
      </c>
      <c r="B55">
        <v>43</v>
      </c>
      <c r="C55" t="s">
        <v>1877</v>
      </c>
      <c r="D55" t="s">
        <v>30</v>
      </c>
      <c r="F55" t="s">
        <v>1261</v>
      </c>
      <c r="G55">
        <v>10</v>
      </c>
      <c r="H55" t="s">
        <v>1260</v>
      </c>
      <c r="I55" t="s">
        <v>1192</v>
      </c>
      <c r="J55" t="s">
        <v>2205</v>
      </c>
      <c r="K55">
        <v>2</v>
      </c>
      <c r="T55" t="str">
        <f t="shared" si="5"/>
        <v xml:space="preserve"> [54] = {["ID"] = 1879190366; }; -- Friend of the Council of the North</v>
      </c>
      <c r="U55" s="1" t="str">
        <f t="shared" si="6"/>
        <v xml:space="preserve"> [54] = {["ID"] = 1879190366; ["SAVE_INDEX"] =  43; ["TYPE"] =  7;             ["VXP"] =    0; ["LP"] = 10; ["REP"] =    0; ["FACTION"] =  1; ["TIER"] = 2;                      ["NAME"] = { ["EN"] = "Friend of the Council of the North"; }; ["LORE"] = { ["EN"] = "The Free Peoples fighting against the tyranny of Angmar number you among their friends."; }; ["SUMMARY"] = { ["EN"] = "Gain 20000 reputation, Travel Discount earned"; }; ["TITLE"] = { ["EN"] = "Friend to the Council"; }; };</v>
      </c>
      <c r="V55">
        <f t="shared" si="7"/>
        <v>54</v>
      </c>
      <c r="W55" t="str">
        <f t="shared" si="8"/>
        <v xml:space="preserve"> [54] = {</v>
      </c>
      <c r="X55" t="str">
        <f t="shared" si="9"/>
        <v xml:space="preserve">["ID"] = 1879190366; </v>
      </c>
      <c r="Y55" t="str">
        <f t="shared" si="10"/>
        <v xml:space="preserve">["ID"] = 1879190366; </v>
      </c>
      <c r="Z55" t="str">
        <f t="shared" si="11"/>
        <v/>
      </c>
      <c r="AA55" s="1" t="str">
        <f t="shared" si="12"/>
        <v xml:space="preserve">["SAVE_INDEX"] =  43; </v>
      </c>
      <c r="AB55">
        <f>VLOOKUP(D55,Type!A$2:B$16,2,)</f>
        <v>7</v>
      </c>
      <c r="AC55" t="str">
        <f t="shared" si="13"/>
        <v xml:space="preserve">["TYPE"] =  7; </v>
      </c>
      <c r="AD55" t="str">
        <f>IF(NOT(ISBLANK(E55)),VLOOKUP(E55,Type!D$2:E$6,2,FALSE),"")</f>
        <v/>
      </c>
      <c r="AE55" t="str">
        <f t="shared" si="14"/>
        <v xml:space="preserve">            </v>
      </c>
      <c r="AF55" t="str">
        <f t="shared" si="15"/>
        <v>0</v>
      </c>
      <c r="AG55" t="str">
        <f t="shared" si="16"/>
        <v xml:space="preserve">["VXP"] =    0; </v>
      </c>
      <c r="AH55" t="str">
        <f t="shared" si="17"/>
        <v>10</v>
      </c>
      <c r="AI55" t="str">
        <f t="shared" si="18"/>
        <v xml:space="preserve">["LP"] = 10; </v>
      </c>
      <c r="AJ55" t="str">
        <f t="shared" si="19"/>
        <v>0</v>
      </c>
      <c r="AK55" t="str">
        <f t="shared" si="20"/>
        <v xml:space="preserve">["REP"] =    0; </v>
      </c>
      <c r="AL55">
        <f>IF(LEN(Q55)&gt;0,VLOOKUP(Q55,Faction!A$2:B$77,2,),1)</f>
        <v>1</v>
      </c>
      <c r="AM55" t="str">
        <f t="shared" si="21"/>
        <v xml:space="preserve">["FACTION"] =  1; </v>
      </c>
      <c r="AN55" t="str">
        <f t="shared" si="22"/>
        <v xml:space="preserve">["TIER"] = 2; </v>
      </c>
      <c r="AO55" t="str">
        <f t="shared" si="23"/>
        <v xml:space="preserve">                     </v>
      </c>
      <c r="AP55" t="str">
        <f t="shared" si="24"/>
        <v/>
      </c>
      <c r="AQ55" t="str">
        <f t="shared" si="25"/>
        <v xml:space="preserve">["NAME"] = { ["EN"] = "Friend of the Council of the North"; }; </v>
      </c>
      <c r="AR55" t="str">
        <f t="shared" si="26"/>
        <v xml:space="preserve">["LORE"] = { ["EN"] = "The Free Peoples fighting against the tyranny of Angmar number you among their friends."; }; </v>
      </c>
      <c r="AS55" t="str">
        <f t="shared" si="27"/>
        <v xml:space="preserve">["SUMMARY"] = { ["EN"] = "Gain 20000 reputation, Travel Discount earned"; }; </v>
      </c>
      <c r="AT55" t="str">
        <f t="shared" si="28"/>
        <v xml:space="preserve">["TITLE"] = { ["EN"] = "Friend to the Council"; }; </v>
      </c>
      <c r="AU55" t="str">
        <f t="shared" si="29"/>
        <v/>
      </c>
      <c r="AV55" t="str">
        <f t="shared" si="30"/>
        <v>};</v>
      </c>
    </row>
    <row r="56" spans="1:48" x14ac:dyDescent="0.25">
      <c r="A56">
        <v>1879190365</v>
      </c>
      <c r="B56">
        <v>44</v>
      </c>
      <c r="C56" t="s">
        <v>1876</v>
      </c>
      <c r="D56" t="s">
        <v>30</v>
      </c>
      <c r="F56" t="s">
        <v>3468</v>
      </c>
      <c r="G56">
        <v>5</v>
      </c>
      <c r="H56" t="s">
        <v>1260</v>
      </c>
      <c r="I56" t="s">
        <v>1190</v>
      </c>
      <c r="J56" t="s">
        <v>1430</v>
      </c>
      <c r="K56">
        <v>3</v>
      </c>
      <c r="T56" t="str">
        <f t="shared" si="5"/>
        <v xml:space="preserve"> [55] = {["ID"] = 1879190365; }; -- Known to Council of North</v>
      </c>
      <c r="U56" s="1" t="str">
        <f t="shared" si="6"/>
        <v xml:space="preserve"> [55] = {["ID"] = 1879190365; ["SAVE_INDEX"] =  44; ["TYPE"] =  7;             ["VXP"] =    0; ["LP"] =  5; ["REP"] =    0; ["FACTION"] =  1; ["TIER"] = 3;                      ["NAME"] = { ["EN"] = "Known to Council of North"; }; ["LORE"] = { ["EN"] = "The last warriors fighting the oppression in Angmar now know your name."; }; ["SUMMARY"] = { ["EN"] = "Gain 10000 reputation"; }; ["TITLE"] = { ["EN"] = "Known in Gath Forthnír"; }; };</v>
      </c>
      <c r="V56">
        <f t="shared" si="7"/>
        <v>55</v>
      </c>
      <c r="W56" t="str">
        <f t="shared" si="8"/>
        <v xml:space="preserve"> [55] = {</v>
      </c>
      <c r="X56" t="str">
        <f t="shared" si="9"/>
        <v xml:space="preserve">["ID"] = 1879190365; </v>
      </c>
      <c r="Y56" t="str">
        <f t="shared" si="10"/>
        <v xml:space="preserve">["ID"] = 1879190365; </v>
      </c>
      <c r="Z56" t="str">
        <f t="shared" si="11"/>
        <v/>
      </c>
      <c r="AA56" s="1" t="str">
        <f t="shared" si="12"/>
        <v xml:space="preserve">["SAVE_INDEX"] =  44; </v>
      </c>
      <c r="AB56">
        <f>VLOOKUP(D56,Type!A$2:B$16,2,)</f>
        <v>7</v>
      </c>
      <c r="AC56" t="str">
        <f t="shared" si="13"/>
        <v xml:space="preserve">["TYPE"] =  7; </v>
      </c>
      <c r="AD56" t="str">
        <f>IF(NOT(ISBLANK(E56)),VLOOKUP(E56,Type!D$2:E$6,2,FALSE),"")</f>
        <v/>
      </c>
      <c r="AE56" t="str">
        <f t="shared" si="14"/>
        <v xml:space="preserve">            </v>
      </c>
      <c r="AF56" t="str">
        <f t="shared" si="15"/>
        <v>0</v>
      </c>
      <c r="AG56" t="str">
        <f t="shared" si="16"/>
        <v xml:space="preserve">["VXP"] =    0; </v>
      </c>
      <c r="AH56" t="str">
        <f t="shared" si="17"/>
        <v>5</v>
      </c>
      <c r="AI56" t="str">
        <f t="shared" si="18"/>
        <v xml:space="preserve">["LP"] =  5; </v>
      </c>
      <c r="AJ56" t="str">
        <f t="shared" si="19"/>
        <v>0</v>
      </c>
      <c r="AK56" t="str">
        <f t="shared" si="20"/>
        <v xml:space="preserve">["REP"] =    0; </v>
      </c>
      <c r="AL56">
        <f>IF(LEN(Q56)&gt;0,VLOOKUP(Q56,Faction!A$2:B$77,2,),1)</f>
        <v>1</v>
      </c>
      <c r="AM56" t="str">
        <f t="shared" si="21"/>
        <v xml:space="preserve">["FACTION"] =  1; </v>
      </c>
      <c r="AN56" t="str">
        <f t="shared" si="22"/>
        <v xml:space="preserve">["TIER"] = 3; </v>
      </c>
      <c r="AO56" t="str">
        <f t="shared" si="23"/>
        <v xml:space="preserve">                     </v>
      </c>
      <c r="AP56" t="str">
        <f t="shared" si="24"/>
        <v/>
      </c>
      <c r="AQ56" t="str">
        <f t="shared" si="25"/>
        <v xml:space="preserve">["NAME"] = { ["EN"] = "Known to Council of North"; }; </v>
      </c>
      <c r="AR56" t="str">
        <f t="shared" si="26"/>
        <v xml:space="preserve">["LORE"] = { ["EN"] = "The last warriors fighting the oppression in Angmar now know your name."; }; </v>
      </c>
      <c r="AS56" t="str">
        <f t="shared" si="27"/>
        <v xml:space="preserve">["SUMMARY"] = { ["EN"] = "Gain 10000 reputation"; }; </v>
      </c>
      <c r="AT56" t="str">
        <f t="shared" si="28"/>
        <v xml:space="preserve">["TITLE"] = { ["EN"] = "Known in Gath Forthnír"; }; </v>
      </c>
      <c r="AU56" t="str">
        <f t="shared" si="29"/>
        <v/>
      </c>
      <c r="AV56" t="str">
        <f t="shared" si="30"/>
        <v>};</v>
      </c>
    </row>
    <row r="57" spans="1:48" x14ac:dyDescent="0.25">
      <c r="C57" s="2" t="s">
        <v>63</v>
      </c>
      <c r="D57" s="2" t="s">
        <v>812</v>
      </c>
      <c r="E57" s="2"/>
      <c r="R57">
        <v>182</v>
      </c>
      <c r="T57" t="str">
        <f t="shared" si="5"/>
        <v xml:space="preserve"> [56] = {["CAT_ID"] = 182; }; -- Lossoth of Forochel</v>
      </c>
      <c r="U57" s="1" t="str">
        <f t="shared" si="6"/>
        <v xml:space="preserve"> [56] = {                                           ["TYPE"] = 14;             ["VXP"] =    0; ["LP"] =  0; ["REP"] =    0; ["FACTION"] =  1; ["TIER"] = 0;                      ["NAME"] = { ["EN"] = "Lossoth of Forochel"; }; };</v>
      </c>
      <c r="V57">
        <f t="shared" si="7"/>
        <v>56</v>
      </c>
      <c r="W57" t="str">
        <f t="shared" si="8"/>
        <v xml:space="preserve"> [56] = {</v>
      </c>
      <c r="X57" t="str">
        <f t="shared" si="9"/>
        <v xml:space="preserve">                     </v>
      </c>
      <c r="Y57" t="str">
        <f t="shared" si="10"/>
        <v/>
      </c>
      <c r="Z57" t="str">
        <f t="shared" si="11"/>
        <v xml:space="preserve">["CAT_ID"] = 182; </v>
      </c>
      <c r="AA57" s="1" t="str">
        <f t="shared" si="12"/>
        <v xml:space="preserve">                      </v>
      </c>
      <c r="AB57">
        <f>VLOOKUP(D57,Type!A$2:B$16,2,)</f>
        <v>14</v>
      </c>
      <c r="AC57" t="str">
        <f t="shared" si="13"/>
        <v xml:space="preserve">["TYPE"] = 14; </v>
      </c>
      <c r="AD57" t="str">
        <f>IF(NOT(ISBLANK(E57)),VLOOKUP(E57,Type!D$2:E$6,2,FALSE),"")</f>
        <v/>
      </c>
      <c r="AE57" t="str">
        <f t="shared" si="14"/>
        <v xml:space="preserve">            </v>
      </c>
      <c r="AF57" t="str">
        <f t="shared" si="15"/>
        <v>0</v>
      </c>
      <c r="AG57" t="str">
        <f t="shared" si="16"/>
        <v xml:space="preserve">["VXP"] =    0; </v>
      </c>
      <c r="AH57" t="str">
        <f t="shared" si="17"/>
        <v>0</v>
      </c>
      <c r="AI57" t="str">
        <f t="shared" si="18"/>
        <v xml:space="preserve">["LP"] =  0; </v>
      </c>
      <c r="AJ57" t="str">
        <f t="shared" si="19"/>
        <v>0</v>
      </c>
      <c r="AK57" t="str">
        <f t="shared" si="20"/>
        <v xml:space="preserve">["REP"] =    0; </v>
      </c>
      <c r="AL57">
        <f>IF(LEN(Q57)&gt;0,VLOOKUP(Q57,Faction!A$2:B$77,2,),1)</f>
        <v>1</v>
      </c>
      <c r="AM57" t="str">
        <f t="shared" si="21"/>
        <v xml:space="preserve">["FACTION"] =  1; </v>
      </c>
      <c r="AN57" t="str">
        <f t="shared" si="22"/>
        <v xml:space="preserve">["TIER"] = 0; </v>
      </c>
      <c r="AO57" t="str">
        <f t="shared" si="23"/>
        <v xml:space="preserve">                     </v>
      </c>
      <c r="AP57" t="str">
        <f t="shared" si="24"/>
        <v/>
      </c>
      <c r="AQ57" t="str">
        <f t="shared" si="25"/>
        <v xml:space="preserve">["NAME"] = { ["EN"] = "Lossoth of Forochel"; }; </v>
      </c>
      <c r="AR57" t="str">
        <f t="shared" si="26"/>
        <v/>
      </c>
      <c r="AS57" t="str">
        <f t="shared" si="27"/>
        <v/>
      </c>
      <c r="AT57" t="str">
        <f t="shared" si="28"/>
        <v/>
      </c>
      <c r="AU57" t="str">
        <f t="shared" si="29"/>
        <v/>
      </c>
      <c r="AV57" t="str">
        <f t="shared" si="30"/>
        <v>};</v>
      </c>
    </row>
    <row r="58" spans="1:48" x14ac:dyDescent="0.25">
      <c r="A58">
        <v>1879190384</v>
      </c>
      <c r="B58">
        <v>45</v>
      </c>
      <c r="C58" t="s">
        <v>1267</v>
      </c>
      <c r="D58" t="s">
        <v>30</v>
      </c>
      <c r="F58" t="s">
        <v>1268</v>
      </c>
      <c r="G58">
        <v>20</v>
      </c>
      <c r="H58" t="s">
        <v>1264</v>
      </c>
      <c r="I58" t="s">
        <v>1198</v>
      </c>
      <c r="J58" t="s">
        <v>1431</v>
      </c>
      <c r="K58">
        <v>0</v>
      </c>
      <c r="T58" t="str">
        <f t="shared" si="5"/>
        <v xml:space="preserve"> [57] = {["ID"] = 1879190384; }; -- Kindred with the Lossoth</v>
      </c>
      <c r="U58" s="1" t="str">
        <f t="shared" si="6"/>
        <v xml:space="preserve"> [57] = {["ID"] = 1879190384; ["SAVE_INDEX"] =  45; ["TYPE"] =  7;             ["VXP"] =    0; ["LP"] = 20; ["REP"] =    0; ["FACTION"] =  1; ["TIER"] = 0;                      ["NAME"] = { ["EN"] = "Kindred with the Lossoth"; }; ["LORE"] = { ["EN"] = "You are now considered to be one of the Lossoth."; }; ["SUMMARY"] = { ["EN"] = "Gain 30000 reputation"; }; ["TITLE"] = { ["EN"] = "Lossoth"; }; };</v>
      </c>
      <c r="V58">
        <f t="shared" si="7"/>
        <v>57</v>
      </c>
      <c r="W58" t="str">
        <f t="shared" si="8"/>
        <v xml:space="preserve"> [57] = {</v>
      </c>
      <c r="X58" t="str">
        <f t="shared" si="9"/>
        <v xml:space="preserve">["ID"] = 1879190384; </v>
      </c>
      <c r="Y58" t="str">
        <f t="shared" si="10"/>
        <v xml:space="preserve">["ID"] = 1879190384; </v>
      </c>
      <c r="Z58" t="str">
        <f t="shared" si="11"/>
        <v/>
      </c>
      <c r="AA58" s="1" t="str">
        <f t="shared" si="12"/>
        <v xml:space="preserve">["SAVE_INDEX"] =  45; </v>
      </c>
      <c r="AB58">
        <f>VLOOKUP(D58,Type!A$2:B$16,2,)</f>
        <v>7</v>
      </c>
      <c r="AC58" t="str">
        <f t="shared" si="13"/>
        <v xml:space="preserve">["TYPE"] =  7; </v>
      </c>
      <c r="AD58" t="str">
        <f>IF(NOT(ISBLANK(E58)),VLOOKUP(E58,Type!D$2:E$6,2,FALSE),"")</f>
        <v/>
      </c>
      <c r="AE58" t="str">
        <f t="shared" si="14"/>
        <v xml:space="preserve">            </v>
      </c>
      <c r="AF58" t="str">
        <f t="shared" si="15"/>
        <v>0</v>
      </c>
      <c r="AG58" t="str">
        <f t="shared" si="16"/>
        <v xml:space="preserve">["VXP"] =    0; </v>
      </c>
      <c r="AH58" t="str">
        <f t="shared" si="17"/>
        <v>20</v>
      </c>
      <c r="AI58" t="str">
        <f t="shared" si="18"/>
        <v xml:space="preserve">["LP"] = 20; </v>
      </c>
      <c r="AJ58" t="str">
        <f t="shared" si="19"/>
        <v>0</v>
      </c>
      <c r="AK58" t="str">
        <f t="shared" si="20"/>
        <v xml:space="preserve">["REP"] =    0; </v>
      </c>
      <c r="AL58">
        <f>IF(LEN(Q58)&gt;0,VLOOKUP(Q58,Faction!A$2:B$77,2,),1)</f>
        <v>1</v>
      </c>
      <c r="AM58" t="str">
        <f t="shared" si="21"/>
        <v xml:space="preserve">["FACTION"] =  1; </v>
      </c>
      <c r="AN58" t="str">
        <f t="shared" si="22"/>
        <v xml:space="preserve">["TIER"] = 0; </v>
      </c>
      <c r="AO58" t="str">
        <f t="shared" si="23"/>
        <v xml:space="preserve">                     </v>
      </c>
      <c r="AP58" t="str">
        <f t="shared" si="24"/>
        <v/>
      </c>
      <c r="AQ58" t="str">
        <f t="shared" si="25"/>
        <v xml:space="preserve">["NAME"] = { ["EN"] = "Kindred with the Lossoth"; }; </v>
      </c>
      <c r="AR58" t="str">
        <f t="shared" si="26"/>
        <v xml:space="preserve">["LORE"] = { ["EN"] = "You are now considered to be one of the Lossoth."; }; </v>
      </c>
      <c r="AS58" t="str">
        <f t="shared" si="27"/>
        <v xml:space="preserve">["SUMMARY"] = { ["EN"] = "Gain 30000 reputation"; }; </v>
      </c>
      <c r="AT58" t="str">
        <f t="shared" si="28"/>
        <v xml:space="preserve">["TITLE"] = { ["EN"] = "Lossoth"; }; </v>
      </c>
      <c r="AU58" t="str">
        <f t="shared" si="29"/>
        <v/>
      </c>
      <c r="AV58" t="str">
        <f t="shared" si="30"/>
        <v>};</v>
      </c>
    </row>
    <row r="59" spans="1:48" x14ac:dyDescent="0.25">
      <c r="A59">
        <v>1879190383</v>
      </c>
      <c r="B59">
        <v>46</v>
      </c>
      <c r="C59" t="s">
        <v>1266</v>
      </c>
      <c r="D59" t="s">
        <v>30</v>
      </c>
      <c r="F59" t="s">
        <v>3477</v>
      </c>
      <c r="G59">
        <v>15</v>
      </c>
      <c r="H59" t="s">
        <v>1264</v>
      </c>
      <c r="I59" t="s">
        <v>1195</v>
      </c>
      <c r="J59" t="s">
        <v>2206</v>
      </c>
      <c r="K59">
        <v>1</v>
      </c>
      <c r="T59" t="str">
        <f t="shared" si="5"/>
        <v xml:space="preserve"> [58] = {["ID"] = 1879190383; }; -- Ally to the Lossoth</v>
      </c>
      <c r="U59" s="1" t="str">
        <f t="shared" si="6"/>
        <v xml:space="preserve"> [58] = {["ID"] = 1879190383; ["SAVE_INDEX"] =  46; ["TYPE"] =  7;             ["VXP"] =    0; ["LP"] = 15; ["REP"] =    0; ["FACTION"] =  1; ["TIER"] = 1;                      ["NAME"] = { ["EN"] = "Ally to the Lossoth"; }; ["LORE"] = { ["EN"] = "The Lossoth no longer consider you an outsider, instead they welcome you as an ally against the many enemies that they face."; }; ["SUMMARY"] = { ["EN"] = "Gain 25000 reputation, Merchant Discount earned"; }; ["TITLE"] = { ["EN"] = "Ally of the Lossoth"; }; };</v>
      </c>
      <c r="V59">
        <f t="shared" si="7"/>
        <v>58</v>
      </c>
      <c r="W59" t="str">
        <f t="shared" si="8"/>
        <v xml:space="preserve"> [58] = {</v>
      </c>
      <c r="X59" t="str">
        <f t="shared" si="9"/>
        <v xml:space="preserve">["ID"] = 1879190383; </v>
      </c>
      <c r="Y59" t="str">
        <f t="shared" si="10"/>
        <v xml:space="preserve">["ID"] = 1879190383; </v>
      </c>
      <c r="Z59" t="str">
        <f t="shared" si="11"/>
        <v/>
      </c>
      <c r="AA59" s="1" t="str">
        <f t="shared" si="12"/>
        <v xml:space="preserve">["SAVE_INDEX"] =  46; </v>
      </c>
      <c r="AB59">
        <f>VLOOKUP(D59,Type!A$2:B$16,2,)</f>
        <v>7</v>
      </c>
      <c r="AC59" t="str">
        <f t="shared" si="13"/>
        <v xml:space="preserve">["TYPE"] =  7; </v>
      </c>
      <c r="AD59" t="str">
        <f>IF(NOT(ISBLANK(E59)),VLOOKUP(E59,Type!D$2:E$6,2,FALSE),"")</f>
        <v/>
      </c>
      <c r="AE59" t="str">
        <f t="shared" si="14"/>
        <v xml:space="preserve">            </v>
      </c>
      <c r="AF59" t="str">
        <f t="shared" si="15"/>
        <v>0</v>
      </c>
      <c r="AG59" t="str">
        <f t="shared" si="16"/>
        <v xml:space="preserve">["VXP"] =    0; </v>
      </c>
      <c r="AH59" t="str">
        <f t="shared" si="17"/>
        <v>15</v>
      </c>
      <c r="AI59" t="str">
        <f t="shared" si="18"/>
        <v xml:space="preserve">["LP"] = 15; </v>
      </c>
      <c r="AJ59" t="str">
        <f t="shared" si="19"/>
        <v>0</v>
      </c>
      <c r="AK59" t="str">
        <f t="shared" si="20"/>
        <v xml:space="preserve">["REP"] =    0; </v>
      </c>
      <c r="AL59">
        <f>IF(LEN(Q59)&gt;0,VLOOKUP(Q59,Faction!A$2:B$77,2,),1)</f>
        <v>1</v>
      </c>
      <c r="AM59" t="str">
        <f t="shared" si="21"/>
        <v xml:space="preserve">["FACTION"] =  1; </v>
      </c>
      <c r="AN59" t="str">
        <f t="shared" si="22"/>
        <v xml:space="preserve">["TIER"] = 1; </v>
      </c>
      <c r="AO59" t="str">
        <f t="shared" si="23"/>
        <v xml:space="preserve">                     </v>
      </c>
      <c r="AP59" t="str">
        <f t="shared" si="24"/>
        <v/>
      </c>
      <c r="AQ59" t="str">
        <f t="shared" si="25"/>
        <v xml:space="preserve">["NAME"] = { ["EN"] = "Ally to the Lossoth"; }; </v>
      </c>
      <c r="AR59" t="str">
        <f t="shared" si="26"/>
        <v xml:space="preserve">["LORE"] = { ["EN"] = "The Lossoth no longer consider you an outsider, instead they welcome you as an ally against the many enemies that they face."; }; </v>
      </c>
      <c r="AS59" t="str">
        <f t="shared" si="27"/>
        <v xml:space="preserve">["SUMMARY"] = { ["EN"] = "Gain 25000 reputation, Merchant Discount earned"; }; </v>
      </c>
      <c r="AT59" t="str">
        <f t="shared" si="28"/>
        <v xml:space="preserve">["TITLE"] = { ["EN"] = "Ally of the Lossoth"; }; </v>
      </c>
      <c r="AU59" t="str">
        <f t="shared" si="29"/>
        <v/>
      </c>
      <c r="AV59" t="str">
        <f t="shared" si="30"/>
        <v>};</v>
      </c>
    </row>
    <row r="60" spans="1:48" x14ac:dyDescent="0.25">
      <c r="A60">
        <v>1879190382</v>
      </c>
      <c r="B60">
        <v>47</v>
      </c>
      <c r="C60" t="s">
        <v>1265</v>
      </c>
      <c r="D60" t="s">
        <v>30</v>
      </c>
      <c r="F60" t="s">
        <v>3476</v>
      </c>
      <c r="G60">
        <v>10</v>
      </c>
      <c r="H60" t="s">
        <v>1264</v>
      </c>
      <c r="I60" t="s">
        <v>1192</v>
      </c>
      <c r="J60" t="s">
        <v>2207</v>
      </c>
      <c r="K60">
        <v>2</v>
      </c>
      <c r="T60" t="str">
        <f t="shared" si="5"/>
        <v xml:space="preserve"> [59] = {["ID"] = 1879190382; }; -- Friend to the Lossoth</v>
      </c>
      <c r="U60" s="1" t="str">
        <f t="shared" si="6"/>
        <v xml:space="preserve"> [59] = {["ID"] = 1879190382; ["SAVE_INDEX"] =  47; ["TYPE"] =  7;             ["VXP"] =    0; ["LP"] = 10; ["REP"] =    0; ["FACTION"] =  1; ["TIER"] = 2;                      ["NAME"] = { ["EN"] = "Friend to the Lossoth"; }; ["LORE"] = { ["EN"] = "You have earned the trust of the Lossoth -- even their friendship -- and they now treat you far differently than any other outsider."; }; ["SUMMARY"] = { ["EN"] = "Gain 20000 reputation, Travel Discount earned"; }; ["TITLE"] = { ["EN"] = "Lossoth-friend"; }; };</v>
      </c>
      <c r="V60">
        <f t="shared" si="7"/>
        <v>59</v>
      </c>
      <c r="W60" t="str">
        <f t="shared" si="8"/>
        <v xml:space="preserve"> [59] = {</v>
      </c>
      <c r="X60" t="str">
        <f t="shared" si="9"/>
        <v xml:space="preserve">["ID"] = 1879190382; </v>
      </c>
      <c r="Y60" t="str">
        <f t="shared" si="10"/>
        <v xml:space="preserve">["ID"] = 1879190382; </v>
      </c>
      <c r="Z60" t="str">
        <f t="shared" si="11"/>
        <v/>
      </c>
      <c r="AA60" s="1" t="str">
        <f t="shared" si="12"/>
        <v xml:space="preserve">["SAVE_INDEX"] =  47; </v>
      </c>
      <c r="AB60">
        <f>VLOOKUP(D60,Type!A$2:B$16,2,)</f>
        <v>7</v>
      </c>
      <c r="AC60" t="str">
        <f t="shared" si="13"/>
        <v xml:space="preserve">["TYPE"] =  7; </v>
      </c>
      <c r="AD60" t="str">
        <f>IF(NOT(ISBLANK(E60)),VLOOKUP(E60,Type!D$2:E$6,2,FALSE),"")</f>
        <v/>
      </c>
      <c r="AE60" t="str">
        <f t="shared" si="14"/>
        <v xml:space="preserve">            </v>
      </c>
      <c r="AF60" t="str">
        <f t="shared" si="15"/>
        <v>0</v>
      </c>
      <c r="AG60" t="str">
        <f t="shared" si="16"/>
        <v xml:space="preserve">["VXP"] =    0; </v>
      </c>
      <c r="AH60" t="str">
        <f t="shared" si="17"/>
        <v>10</v>
      </c>
      <c r="AI60" t="str">
        <f t="shared" si="18"/>
        <v xml:space="preserve">["LP"] = 10; </v>
      </c>
      <c r="AJ60" t="str">
        <f t="shared" si="19"/>
        <v>0</v>
      </c>
      <c r="AK60" t="str">
        <f t="shared" si="20"/>
        <v xml:space="preserve">["REP"] =    0; </v>
      </c>
      <c r="AL60">
        <f>IF(LEN(Q60)&gt;0,VLOOKUP(Q60,Faction!A$2:B$77,2,),1)</f>
        <v>1</v>
      </c>
      <c r="AM60" t="str">
        <f t="shared" si="21"/>
        <v xml:space="preserve">["FACTION"] =  1; </v>
      </c>
      <c r="AN60" t="str">
        <f t="shared" si="22"/>
        <v xml:space="preserve">["TIER"] = 2; </v>
      </c>
      <c r="AO60" t="str">
        <f t="shared" si="23"/>
        <v xml:space="preserve">                     </v>
      </c>
      <c r="AP60" t="str">
        <f t="shared" si="24"/>
        <v/>
      </c>
      <c r="AQ60" t="str">
        <f t="shared" si="25"/>
        <v xml:space="preserve">["NAME"] = { ["EN"] = "Friend to the Lossoth"; }; </v>
      </c>
      <c r="AR60" t="str">
        <f t="shared" si="26"/>
        <v xml:space="preserve">["LORE"] = { ["EN"] = "You have earned the trust of the Lossoth -- even their friendship -- and they now treat you far differently than any other outsider."; }; </v>
      </c>
      <c r="AS60" t="str">
        <f t="shared" si="27"/>
        <v xml:space="preserve">["SUMMARY"] = { ["EN"] = "Gain 20000 reputation, Travel Discount earned"; }; </v>
      </c>
      <c r="AT60" t="str">
        <f t="shared" si="28"/>
        <v xml:space="preserve">["TITLE"] = { ["EN"] = "Lossoth-friend"; }; </v>
      </c>
      <c r="AU60" t="str">
        <f t="shared" si="29"/>
        <v/>
      </c>
      <c r="AV60" t="str">
        <f t="shared" si="30"/>
        <v>};</v>
      </c>
    </row>
    <row r="61" spans="1:48" x14ac:dyDescent="0.25">
      <c r="A61">
        <v>1879190381</v>
      </c>
      <c r="B61">
        <v>48</v>
      </c>
      <c r="C61" t="s">
        <v>1263</v>
      </c>
      <c r="D61" t="s">
        <v>30</v>
      </c>
      <c r="F61" t="s">
        <v>1263</v>
      </c>
      <c r="G61">
        <v>5</v>
      </c>
      <c r="H61" t="s">
        <v>1264</v>
      </c>
      <c r="I61" t="s">
        <v>1190</v>
      </c>
      <c r="J61" t="s">
        <v>2208</v>
      </c>
      <c r="K61">
        <v>3</v>
      </c>
      <c r="T61" t="str">
        <f t="shared" si="5"/>
        <v xml:space="preserve"> [60] = {["ID"] = 1879190381; }; -- Known to the Lossoth</v>
      </c>
      <c r="U61" s="1" t="str">
        <f t="shared" si="6"/>
        <v xml:space="preserve"> [60] = {["ID"] = 1879190381; ["SAVE_INDEX"] =  48; ["TYPE"] =  7;             ["VXP"] =    0; ["LP"] =  5; ["REP"] =    0; ["FACTION"] =  1; ["TIER"] = 3;                      ["NAME"] = { ["EN"] = "Known to the Lossoth"; }; ["LORE"] = { ["EN"] = "The Lossoth are a distrustful brood, but you are now known to them, and this could be a good thing."; }; ["SUMMARY"] = { ["EN"] = "Gain 10000 reputation"; }; ["TITLE"] = { ["EN"] = "Known to the Lossoth"; }; };</v>
      </c>
      <c r="V61">
        <f t="shared" si="7"/>
        <v>60</v>
      </c>
      <c r="W61" t="str">
        <f t="shared" si="8"/>
        <v xml:space="preserve"> [60] = {</v>
      </c>
      <c r="X61" t="str">
        <f t="shared" si="9"/>
        <v xml:space="preserve">["ID"] = 1879190381; </v>
      </c>
      <c r="Y61" t="str">
        <f t="shared" si="10"/>
        <v xml:space="preserve">["ID"] = 1879190381; </v>
      </c>
      <c r="Z61" t="str">
        <f t="shared" si="11"/>
        <v/>
      </c>
      <c r="AA61" s="1" t="str">
        <f t="shared" si="12"/>
        <v xml:space="preserve">["SAVE_INDEX"] =  48; </v>
      </c>
      <c r="AB61">
        <f>VLOOKUP(D61,Type!A$2:B$16,2,)</f>
        <v>7</v>
      </c>
      <c r="AC61" t="str">
        <f t="shared" si="13"/>
        <v xml:space="preserve">["TYPE"] =  7; </v>
      </c>
      <c r="AD61" t="str">
        <f>IF(NOT(ISBLANK(E61)),VLOOKUP(E61,Type!D$2:E$6,2,FALSE),"")</f>
        <v/>
      </c>
      <c r="AE61" t="str">
        <f t="shared" si="14"/>
        <v xml:space="preserve">            </v>
      </c>
      <c r="AF61" t="str">
        <f t="shared" si="15"/>
        <v>0</v>
      </c>
      <c r="AG61" t="str">
        <f t="shared" si="16"/>
        <v xml:space="preserve">["VXP"] =    0; </v>
      </c>
      <c r="AH61" t="str">
        <f t="shared" si="17"/>
        <v>5</v>
      </c>
      <c r="AI61" t="str">
        <f t="shared" si="18"/>
        <v xml:space="preserve">["LP"] =  5; </v>
      </c>
      <c r="AJ61" t="str">
        <f t="shared" si="19"/>
        <v>0</v>
      </c>
      <c r="AK61" t="str">
        <f t="shared" si="20"/>
        <v xml:space="preserve">["REP"] =    0; </v>
      </c>
      <c r="AL61">
        <f>IF(LEN(Q61)&gt;0,VLOOKUP(Q61,Faction!A$2:B$77,2,),1)</f>
        <v>1</v>
      </c>
      <c r="AM61" t="str">
        <f t="shared" si="21"/>
        <v xml:space="preserve">["FACTION"] =  1; </v>
      </c>
      <c r="AN61" t="str">
        <f t="shared" si="22"/>
        <v xml:space="preserve">["TIER"] = 3; </v>
      </c>
      <c r="AO61" t="str">
        <f t="shared" si="23"/>
        <v xml:space="preserve">                     </v>
      </c>
      <c r="AP61" t="str">
        <f t="shared" si="24"/>
        <v/>
      </c>
      <c r="AQ61" t="str">
        <f t="shared" si="25"/>
        <v xml:space="preserve">["NAME"] = { ["EN"] = "Known to the Lossoth"; }; </v>
      </c>
      <c r="AR61" t="str">
        <f t="shared" si="26"/>
        <v xml:space="preserve">["LORE"] = { ["EN"] = "The Lossoth are a distrustful brood, but you are now known to them, and this could be a good thing."; }; </v>
      </c>
      <c r="AS61" t="str">
        <f t="shared" si="27"/>
        <v xml:space="preserve">["SUMMARY"] = { ["EN"] = "Gain 10000 reputation"; }; </v>
      </c>
      <c r="AT61" t="str">
        <f t="shared" si="28"/>
        <v xml:space="preserve">["TITLE"] = { ["EN"] = "Known to the Lossoth"; }; </v>
      </c>
      <c r="AU61" t="str">
        <f t="shared" si="29"/>
        <v/>
      </c>
      <c r="AV61" t="str">
        <f t="shared" si="30"/>
        <v>};</v>
      </c>
    </row>
    <row r="62" spans="1:48" x14ac:dyDescent="0.25">
      <c r="C62" s="2" t="s">
        <v>54</v>
      </c>
      <c r="D62" s="2" t="s">
        <v>812</v>
      </c>
      <c r="E62" s="2"/>
      <c r="R62">
        <v>183</v>
      </c>
      <c r="T62" t="str">
        <f t="shared" si="5"/>
        <v xml:space="preserve"> [61] = {["CAT_ID"] = 183; }; -- Galadhrim</v>
      </c>
      <c r="U62" s="1" t="str">
        <f t="shared" si="6"/>
        <v xml:space="preserve"> [61] = {                                           ["TYPE"] = 14;             ["VXP"] =    0; ["LP"] =  0; ["REP"] =    0; ["FACTION"] =  1; ["TIER"] = 0;                      ["NAME"] = { ["EN"] = "Galadhrim"; }; };</v>
      </c>
      <c r="V62">
        <f t="shared" si="7"/>
        <v>61</v>
      </c>
      <c r="W62" t="str">
        <f t="shared" si="8"/>
        <v xml:space="preserve"> [61] = {</v>
      </c>
      <c r="X62" t="str">
        <f t="shared" si="9"/>
        <v xml:space="preserve">                     </v>
      </c>
      <c r="Y62" t="str">
        <f t="shared" si="10"/>
        <v/>
      </c>
      <c r="Z62" t="str">
        <f t="shared" si="11"/>
        <v xml:space="preserve">["CAT_ID"] = 183; </v>
      </c>
      <c r="AA62" s="1" t="str">
        <f t="shared" si="12"/>
        <v xml:space="preserve">                      </v>
      </c>
      <c r="AB62">
        <f>VLOOKUP(D62,Type!A$2:B$16,2,)</f>
        <v>14</v>
      </c>
      <c r="AC62" t="str">
        <f t="shared" si="13"/>
        <v xml:space="preserve">["TYPE"] = 14; </v>
      </c>
      <c r="AD62" t="str">
        <f>IF(NOT(ISBLANK(E62)),VLOOKUP(E62,Type!D$2:E$6,2,FALSE),"")</f>
        <v/>
      </c>
      <c r="AE62" t="str">
        <f t="shared" si="14"/>
        <v xml:space="preserve">            </v>
      </c>
      <c r="AF62" t="str">
        <f t="shared" si="15"/>
        <v>0</v>
      </c>
      <c r="AG62" t="str">
        <f t="shared" si="16"/>
        <v xml:space="preserve">["VXP"] =    0; </v>
      </c>
      <c r="AH62" t="str">
        <f t="shared" si="17"/>
        <v>0</v>
      </c>
      <c r="AI62" t="str">
        <f t="shared" si="18"/>
        <v xml:space="preserve">["LP"] =  0; </v>
      </c>
      <c r="AJ62" t="str">
        <f t="shared" si="19"/>
        <v>0</v>
      </c>
      <c r="AK62" t="str">
        <f t="shared" si="20"/>
        <v xml:space="preserve">["REP"] =    0; </v>
      </c>
      <c r="AL62">
        <f>IF(LEN(Q62)&gt;0,VLOOKUP(Q62,Faction!A$2:B$77,2,),1)</f>
        <v>1</v>
      </c>
      <c r="AM62" t="str">
        <f t="shared" si="21"/>
        <v xml:space="preserve">["FACTION"] =  1; </v>
      </c>
      <c r="AN62" t="str">
        <f t="shared" si="22"/>
        <v xml:space="preserve">["TIER"] = 0; </v>
      </c>
      <c r="AO62" t="str">
        <f t="shared" si="23"/>
        <v xml:space="preserve">                     </v>
      </c>
      <c r="AP62" t="str">
        <f t="shared" si="24"/>
        <v/>
      </c>
      <c r="AQ62" t="str">
        <f t="shared" si="25"/>
        <v xml:space="preserve">["NAME"] = { ["EN"] = "Galadhrim"; }; </v>
      </c>
      <c r="AR62" t="str">
        <f t="shared" si="26"/>
        <v/>
      </c>
      <c r="AS62" t="str">
        <f t="shared" si="27"/>
        <v/>
      </c>
      <c r="AT62" t="str">
        <f t="shared" si="28"/>
        <v/>
      </c>
      <c r="AU62" t="str">
        <f t="shared" si="29"/>
        <v/>
      </c>
      <c r="AV62" t="str">
        <f t="shared" si="30"/>
        <v>};</v>
      </c>
    </row>
    <row r="63" spans="1:48" x14ac:dyDescent="0.25">
      <c r="A63">
        <v>1879190388</v>
      </c>
      <c r="B63">
        <v>49</v>
      </c>
      <c r="C63" t="s">
        <v>1305</v>
      </c>
      <c r="D63" t="s">
        <v>30</v>
      </c>
      <c r="F63" t="s">
        <v>1306</v>
      </c>
      <c r="G63">
        <v>20</v>
      </c>
      <c r="H63" t="s">
        <v>1302</v>
      </c>
      <c r="I63" t="s">
        <v>1198</v>
      </c>
      <c r="J63" t="s">
        <v>2209</v>
      </c>
      <c r="K63">
        <v>0</v>
      </c>
      <c r="T63" t="str">
        <f t="shared" si="5"/>
        <v xml:space="preserve"> [62] = {["ID"] = 1879190388; }; -- Kindred with the Galadhrim</v>
      </c>
      <c r="U63" s="1" t="str">
        <f t="shared" si="6"/>
        <v xml:space="preserve"> [62] = {["ID"] = 1879190388; ["SAVE_INDEX"] =  49; ["TYPE"] =  7;             ["VXP"] =    0; ["LP"] = 20; ["REP"] =    0; ["FACTION"] =  1; ["TIER"] = 0;                      ["NAME"] = { ["EN"] = "Kindred with the Galadhrim"; }; ["LORE"] = { ["EN"] = "Even the White Lady knows of your efforts and as such you have earned the highest honour among the Galadhrim."; }; ["SUMMARY"] = { ["EN"] = "Gain 30000 reputation"; }; ["TITLE"] = { ["EN"] = "Honoured of the White Lady"; }; };</v>
      </c>
      <c r="V63">
        <f t="shared" si="7"/>
        <v>62</v>
      </c>
      <c r="W63" t="str">
        <f t="shared" si="8"/>
        <v xml:space="preserve"> [62] = {</v>
      </c>
      <c r="X63" t="str">
        <f t="shared" si="9"/>
        <v xml:space="preserve">["ID"] = 1879190388; </v>
      </c>
      <c r="Y63" t="str">
        <f t="shared" si="10"/>
        <v xml:space="preserve">["ID"] = 1879190388; </v>
      </c>
      <c r="Z63" t="str">
        <f t="shared" si="11"/>
        <v/>
      </c>
      <c r="AA63" s="1" t="str">
        <f t="shared" si="12"/>
        <v xml:space="preserve">["SAVE_INDEX"] =  49; </v>
      </c>
      <c r="AB63">
        <f>VLOOKUP(D63,Type!A$2:B$16,2,)</f>
        <v>7</v>
      </c>
      <c r="AC63" t="str">
        <f t="shared" si="13"/>
        <v xml:space="preserve">["TYPE"] =  7; </v>
      </c>
      <c r="AD63" t="str">
        <f>IF(NOT(ISBLANK(E63)),VLOOKUP(E63,Type!D$2:E$6,2,FALSE),"")</f>
        <v/>
      </c>
      <c r="AE63" t="str">
        <f t="shared" si="14"/>
        <v xml:space="preserve">            </v>
      </c>
      <c r="AF63" t="str">
        <f t="shared" si="15"/>
        <v>0</v>
      </c>
      <c r="AG63" t="str">
        <f t="shared" si="16"/>
        <v xml:space="preserve">["VXP"] =    0; </v>
      </c>
      <c r="AH63" t="str">
        <f t="shared" si="17"/>
        <v>20</v>
      </c>
      <c r="AI63" t="str">
        <f t="shared" si="18"/>
        <v xml:space="preserve">["LP"] = 20; </v>
      </c>
      <c r="AJ63" t="str">
        <f t="shared" si="19"/>
        <v>0</v>
      </c>
      <c r="AK63" t="str">
        <f t="shared" si="20"/>
        <v xml:space="preserve">["REP"] =    0; </v>
      </c>
      <c r="AL63">
        <f>IF(LEN(Q63)&gt;0,VLOOKUP(Q63,Faction!A$2:B$77,2,),1)</f>
        <v>1</v>
      </c>
      <c r="AM63" t="str">
        <f t="shared" si="21"/>
        <v xml:space="preserve">["FACTION"] =  1; </v>
      </c>
      <c r="AN63" t="str">
        <f t="shared" si="22"/>
        <v xml:space="preserve">["TIER"] = 0; </v>
      </c>
      <c r="AO63" t="str">
        <f t="shared" si="23"/>
        <v xml:space="preserve">                     </v>
      </c>
      <c r="AP63" t="str">
        <f t="shared" si="24"/>
        <v/>
      </c>
      <c r="AQ63" t="str">
        <f t="shared" si="25"/>
        <v xml:space="preserve">["NAME"] = { ["EN"] = "Kindred with the Galadhrim"; }; </v>
      </c>
      <c r="AR63" t="str">
        <f t="shared" si="26"/>
        <v xml:space="preserve">["LORE"] = { ["EN"] = "Even the White Lady knows of your efforts and as such you have earned the highest honour among the Galadhrim."; }; </v>
      </c>
      <c r="AS63" t="str">
        <f t="shared" si="27"/>
        <v xml:space="preserve">["SUMMARY"] = { ["EN"] = "Gain 30000 reputation"; }; </v>
      </c>
      <c r="AT63" t="str">
        <f t="shared" si="28"/>
        <v xml:space="preserve">["TITLE"] = { ["EN"] = "Honoured of the White Lady"; }; </v>
      </c>
      <c r="AU63" t="str">
        <f t="shared" si="29"/>
        <v/>
      </c>
      <c r="AV63" t="str">
        <f t="shared" si="30"/>
        <v>};</v>
      </c>
    </row>
    <row r="64" spans="1:48" x14ac:dyDescent="0.25">
      <c r="A64">
        <v>1879190387</v>
      </c>
      <c r="B64">
        <v>50</v>
      </c>
      <c r="C64" t="s">
        <v>1304</v>
      </c>
      <c r="D64" t="s">
        <v>30</v>
      </c>
      <c r="F64" t="s">
        <v>1304</v>
      </c>
      <c r="G64">
        <v>15</v>
      </c>
      <c r="H64" t="s">
        <v>1302</v>
      </c>
      <c r="I64" t="s">
        <v>1195</v>
      </c>
      <c r="J64" t="s">
        <v>1432</v>
      </c>
      <c r="K64">
        <v>1</v>
      </c>
      <c r="T64" t="str">
        <f t="shared" si="5"/>
        <v xml:space="preserve"> [63] = {["ID"] = 1879190387; }; -- Ally to the Galadhrim</v>
      </c>
      <c r="U64" s="1" t="str">
        <f t="shared" si="6"/>
        <v xml:space="preserve"> [63] = {["ID"] = 1879190387; ["SAVE_INDEX"] =  50; ["TYPE"] =  7;             ["VXP"] =    0; ["LP"] = 15; ["REP"] =    0; ["FACTION"] =  1; ["TIER"] = 1;                      ["NAME"] = { ["EN"] = "Ally to the Galadhrim"; }; ["LORE"] = { ["EN"] = "The Elves of Lothlórien have come to trust you as an ally."; }; ["SUMMARY"] = { ["EN"] = "Gain 25000 reputation, Merchant Discount earned"; }; ["TITLE"] = { ["EN"] = "Ally to the Galadhrim"; }; };</v>
      </c>
      <c r="V64">
        <f t="shared" si="7"/>
        <v>63</v>
      </c>
      <c r="W64" t="str">
        <f t="shared" si="8"/>
        <v xml:space="preserve"> [63] = {</v>
      </c>
      <c r="X64" t="str">
        <f t="shared" si="9"/>
        <v xml:space="preserve">["ID"] = 1879190387; </v>
      </c>
      <c r="Y64" t="str">
        <f t="shared" si="10"/>
        <v xml:space="preserve">["ID"] = 1879190387; </v>
      </c>
      <c r="Z64" t="str">
        <f t="shared" si="11"/>
        <v/>
      </c>
      <c r="AA64" s="1" t="str">
        <f t="shared" si="12"/>
        <v xml:space="preserve">["SAVE_INDEX"] =  50; </v>
      </c>
      <c r="AB64">
        <f>VLOOKUP(D64,Type!A$2:B$16,2,)</f>
        <v>7</v>
      </c>
      <c r="AC64" t="str">
        <f t="shared" si="13"/>
        <v xml:space="preserve">["TYPE"] =  7; </v>
      </c>
      <c r="AD64" t="str">
        <f>IF(NOT(ISBLANK(E64)),VLOOKUP(E64,Type!D$2:E$6,2,FALSE),"")</f>
        <v/>
      </c>
      <c r="AE64" t="str">
        <f t="shared" si="14"/>
        <v xml:space="preserve">            </v>
      </c>
      <c r="AF64" t="str">
        <f t="shared" si="15"/>
        <v>0</v>
      </c>
      <c r="AG64" t="str">
        <f t="shared" si="16"/>
        <v xml:space="preserve">["VXP"] =    0; </v>
      </c>
      <c r="AH64" t="str">
        <f t="shared" si="17"/>
        <v>15</v>
      </c>
      <c r="AI64" t="str">
        <f t="shared" si="18"/>
        <v xml:space="preserve">["LP"] = 15; </v>
      </c>
      <c r="AJ64" t="str">
        <f t="shared" si="19"/>
        <v>0</v>
      </c>
      <c r="AK64" t="str">
        <f t="shared" si="20"/>
        <v xml:space="preserve">["REP"] =    0; </v>
      </c>
      <c r="AL64">
        <f>IF(LEN(Q64)&gt;0,VLOOKUP(Q64,Faction!A$2:B$77,2,),1)</f>
        <v>1</v>
      </c>
      <c r="AM64" t="str">
        <f t="shared" si="21"/>
        <v xml:space="preserve">["FACTION"] =  1; </v>
      </c>
      <c r="AN64" t="str">
        <f t="shared" si="22"/>
        <v xml:space="preserve">["TIER"] = 1; </v>
      </c>
      <c r="AO64" t="str">
        <f t="shared" si="23"/>
        <v xml:space="preserve">                     </v>
      </c>
      <c r="AP64" t="str">
        <f t="shared" si="24"/>
        <v/>
      </c>
      <c r="AQ64" t="str">
        <f t="shared" si="25"/>
        <v xml:space="preserve">["NAME"] = { ["EN"] = "Ally to the Galadhrim"; }; </v>
      </c>
      <c r="AR64" t="str">
        <f t="shared" si="26"/>
        <v xml:space="preserve">["LORE"] = { ["EN"] = "The Elves of Lothlórien have come to trust you as an ally."; }; </v>
      </c>
      <c r="AS64" t="str">
        <f t="shared" si="27"/>
        <v xml:space="preserve">["SUMMARY"] = { ["EN"] = "Gain 25000 reputation, Merchant Discount earned"; }; </v>
      </c>
      <c r="AT64" t="str">
        <f t="shared" si="28"/>
        <v xml:space="preserve">["TITLE"] = { ["EN"] = "Ally to the Galadhrim"; }; </v>
      </c>
      <c r="AU64" t="str">
        <f t="shared" si="29"/>
        <v/>
      </c>
      <c r="AV64" t="str">
        <f t="shared" si="30"/>
        <v>};</v>
      </c>
    </row>
    <row r="65" spans="1:48" x14ac:dyDescent="0.25">
      <c r="A65">
        <v>1879190386</v>
      </c>
      <c r="B65">
        <v>51</v>
      </c>
      <c r="C65" t="s">
        <v>1303</v>
      </c>
      <c r="D65" t="s">
        <v>30</v>
      </c>
      <c r="F65" t="s">
        <v>1303</v>
      </c>
      <c r="G65">
        <v>10</v>
      </c>
      <c r="H65" t="s">
        <v>1302</v>
      </c>
      <c r="I65" t="s">
        <v>1192</v>
      </c>
      <c r="J65" t="s">
        <v>2210</v>
      </c>
      <c r="K65">
        <v>2</v>
      </c>
      <c r="N65" t="s">
        <v>2855</v>
      </c>
      <c r="T65" t="str">
        <f t="shared" si="5"/>
        <v xml:space="preserve"> [64] = {["ID"] = 1879190386; }; -- Friend to the Galadhrim</v>
      </c>
      <c r="U65" s="1" t="str">
        <f t="shared" si="6"/>
        <v xml:space="preserve"> [64] = {["ID"] = 1879190386; ["SAVE_INDEX"] =  51; ["TYPE"] =  7;             ["VXP"] =    0; ["LP"] = 10; ["REP"] =    0; ["FACTION"] =  1; ["TIER"] = 2;                      ["NAME"] = { ["EN"] = "Friend to the Galadhrim"; }; ["LORE"] = { ["EN"] = "The Elves of Lothlórien now consider you friendly enough to be trusted unwatched throughout the forest."; }; ["SUMMARY"] = { ["EN"] = "Gain 20000 reputation, Travel Discount earned"; }; ["TITLE"] = { ["EN"] = "Friend to the Galadhrim"; }; ["PAIRED"] = { [1] = { ["i"] = 5; ["j"] = 2; ["k"] = 31; }; }; };</v>
      </c>
      <c r="V65">
        <f t="shared" si="7"/>
        <v>64</v>
      </c>
      <c r="W65" t="str">
        <f t="shared" si="8"/>
        <v xml:space="preserve"> [64] = {</v>
      </c>
      <c r="X65" t="str">
        <f t="shared" si="9"/>
        <v xml:space="preserve">["ID"] = 1879190386; </v>
      </c>
      <c r="Y65" t="str">
        <f t="shared" si="10"/>
        <v xml:space="preserve">["ID"] = 1879190386; </v>
      </c>
      <c r="Z65" t="str">
        <f t="shared" si="11"/>
        <v/>
      </c>
      <c r="AA65" s="1" t="str">
        <f t="shared" si="12"/>
        <v xml:space="preserve">["SAVE_INDEX"] =  51; </v>
      </c>
      <c r="AB65">
        <f>VLOOKUP(D65,Type!A$2:B$16,2,)</f>
        <v>7</v>
      </c>
      <c r="AC65" t="str">
        <f t="shared" si="13"/>
        <v xml:space="preserve">["TYPE"] =  7; </v>
      </c>
      <c r="AD65" t="str">
        <f>IF(NOT(ISBLANK(E65)),VLOOKUP(E65,Type!D$2:E$6,2,FALSE),"")</f>
        <v/>
      </c>
      <c r="AE65" t="str">
        <f t="shared" si="14"/>
        <v xml:space="preserve">            </v>
      </c>
      <c r="AF65" t="str">
        <f t="shared" si="15"/>
        <v>0</v>
      </c>
      <c r="AG65" t="str">
        <f t="shared" si="16"/>
        <v xml:space="preserve">["VXP"] =    0; </v>
      </c>
      <c r="AH65" t="str">
        <f t="shared" si="17"/>
        <v>10</v>
      </c>
      <c r="AI65" t="str">
        <f t="shared" si="18"/>
        <v xml:space="preserve">["LP"] = 10; </v>
      </c>
      <c r="AJ65" t="str">
        <f t="shared" si="19"/>
        <v>0</v>
      </c>
      <c r="AK65" t="str">
        <f t="shared" si="20"/>
        <v xml:space="preserve">["REP"] =    0; </v>
      </c>
      <c r="AL65">
        <f>IF(LEN(Q65)&gt;0,VLOOKUP(Q65,Faction!A$2:B$77,2,),1)</f>
        <v>1</v>
      </c>
      <c r="AM65" t="str">
        <f t="shared" si="21"/>
        <v xml:space="preserve">["FACTION"] =  1; </v>
      </c>
      <c r="AN65" t="str">
        <f t="shared" si="22"/>
        <v xml:space="preserve">["TIER"] = 2; </v>
      </c>
      <c r="AO65" t="str">
        <f t="shared" si="23"/>
        <v xml:space="preserve">                     </v>
      </c>
      <c r="AP65" t="str">
        <f t="shared" si="24"/>
        <v/>
      </c>
      <c r="AQ65" t="str">
        <f t="shared" si="25"/>
        <v xml:space="preserve">["NAME"] = { ["EN"] = "Friend to the Galadhrim"; }; </v>
      </c>
      <c r="AR65" t="str">
        <f t="shared" si="26"/>
        <v xml:space="preserve">["LORE"] = { ["EN"] = "The Elves of Lothlórien now consider you friendly enough to be trusted unwatched throughout the forest."; }; </v>
      </c>
      <c r="AS65" t="str">
        <f t="shared" si="27"/>
        <v xml:space="preserve">["SUMMARY"] = { ["EN"] = "Gain 20000 reputation, Travel Discount earned"; }; </v>
      </c>
      <c r="AT65" t="str">
        <f t="shared" si="28"/>
        <v xml:space="preserve">["TITLE"] = { ["EN"] = "Friend to the Galadhrim"; }; </v>
      </c>
      <c r="AU65" t="str">
        <f t="shared" si="29"/>
        <v xml:space="preserve">["PAIRED"] = { [1] = { ["i"] = 5; ["j"] = 2; ["k"] = 31; }; }; </v>
      </c>
      <c r="AV65" t="str">
        <f t="shared" si="30"/>
        <v>};</v>
      </c>
    </row>
    <row r="66" spans="1:48" x14ac:dyDescent="0.25">
      <c r="A66">
        <v>1879190385</v>
      </c>
      <c r="B66">
        <v>52</v>
      </c>
      <c r="C66" t="s">
        <v>1301</v>
      </c>
      <c r="D66" t="s">
        <v>30</v>
      </c>
      <c r="F66" t="s">
        <v>1301</v>
      </c>
      <c r="G66">
        <v>5</v>
      </c>
      <c r="H66" t="s">
        <v>1302</v>
      </c>
      <c r="I66" t="s">
        <v>1190</v>
      </c>
      <c r="J66" t="s">
        <v>2211</v>
      </c>
      <c r="K66">
        <v>3</v>
      </c>
      <c r="T66" t="str">
        <f t="shared" si="5"/>
        <v xml:space="preserve"> [65] = {["ID"] = 1879190385; }; -- Known to the Galadhrim</v>
      </c>
      <c r="U66" s="1" t="str">
        <f t="shared" si="6"/>
        <v xml:space="preserve"> [65] = {["ID"] = 1879190385; ["SAVE_INDEX"] =  52; ["TYPE"] =  7;             ["VXP"] =    0; ["LP"] =  5; ["REP"] =    0; ["FACTION"] =  1; ["TIER"] = 3;                      ["NAME"] = { ["EN"] = "Known to the Galadhrim"; }; ["LORE"] = { ["EN"] = "In the peaceful lands of the Galadhrim, the Elves who protect the sacred bowers know your name."; }; ["SUMMARY"] = { ["EN"] = "Gain 10000 reputation"; }; ["TITLE"] = { ["EN"] = "Known to the Galadhrim"; }; };</v>
      </c>
      <c r="V66">
        <f t="shared" si="7"/>
        <v>65</v>
      </c>
      <c r="W66" t="str">
        <f t="shared" si="8"/>
        <v xml:space="preserve"> [65] = {</v>
      </c>
      <c r="X66" t="str">
        <f t="shared" si="9"/>
        <v xml:space="preserve">["ID"] = 1879190385; </v>
      </c>
      <c r="Y66" t="str">
        <f t="shared" si="10"/>
        <v xml:space="preserve">["ID"] = 1879190385; </v>
      </c>
      <c r="Z66" t="str">
        <f t="shared" si="11"/>
        <v/>
      </c>
      <c r="AA66" s="1" t="str">
        <f t="shared" si="12"/>
        <v xml:space="preserve">["SAVE_INDEX"] =  52; </v>
      </c>
      <c r="AB66">
        <f>VLOOKUP(D66,Type!A$2:B$16,2,)</f>
        <v>7</v>
      </c>
      <c r="AC66" t="str">
        <f t="shared" si="13"/>
        <v xml:space="preserve">["TYPE"] =  7; </v>
      </c>
      <c r="AD66" t="str">
        <f>IF(NOT(ISBLANK(E66)),VLOOKUP(E66,Type!D$2:E$6,2,FALSE),"")</f>
        <v/>
      </c>
      <c r="AE66" t="str">
        <f t="shared" si="14"/>
        <v xml:space="preserve">            </v>
      </c>
      <c r="AF66" t="str">
        <f t="shared" si="15"/>
        <v>0</v>
      </c>
      <c r="AG66" t="str">
        <f t="shared" si="16"/>
        <v xml:space="preserve">["VXP"] =    0; </v>
      </c>
      <c r="AH66" t="str">
        <f t="shared" si="17"/>
        <v>5</v>
      </c>
      <c r="AI66" t="str">
        <f t="shared" si="18"/>
        <v xml:space="preserve">["LP"] =  5; </v>
      </c>
      <c r="AJ66" t="str">
        <f t="shared" si="19"/>
        <v>0</v>
      </c>
      <c r="AK66" t="str">
        <f t="shared" si="20"/>
        <v xml:space="preserve">["REP"] =    0; </v>
      </c>
      <c r="AL66">
        <f>IF(LEN(Q66)&gt;0,VLOOKUP(Q66,Faction!A$2:B$77,2,),1)</f>
        <v>1</v>
      </c>
      <c r="AM66" t="str">
        <f t="shared" si="21"/>
        <v xml:space="preserve">["FACTION"] =  1; </v>
      </c>
      <c r="AN66" t="str">
        <f t="shared" si="22"/>
        <v xml:space="preserve">["TIER"] = 3; </v>
      </c>
      <c r="AO66" t="str">
        <f t="shared" si="23"/>
        <v xml:space="preserve">                     </v>
      </c>
      <c r="AP66" t="str">
        <f t="shared" si="24"/>
        <v/>
      </c>
      <c r="AQ66" t="str">
        <f t="shared" si="25"/>
        <v xml:space="preserve">["NAME"] = { ["EN"] = "Known to the Galadhrim"; }; </v>
      </c>
      <c r="AR66" t="str">
        <f t="shared" si="26"/>
        <v xml:space="preserve">["LORE"] = { ["EN"] = "In the peaceful lands of the Galadhrim, the Elves who protect the sacred bowers know your name."; }; </v>
      </c>
      <c r="AS66" t="str">
        <f t="shared" si="27"/>
        <v xml:space="preserve">["SUMMARY"] = { ["EN"] = "Gain 10000 reputation"; }; </v>
      </c>
      <c r="AT66" t="str">
        <f t="shared" si="28"/>
        <v xml:space="preserve">["TITLE"] = { ["EN"] = "Known to the Galadhrim"; }; </v>
      </c>
      <c r="AU66" t="str">
        <f t="shared" si="29"/>
        <v/>
      </c>
      <c r="AV66" t="str">
        <f t="shared" si="30"/>
        <v>};</v>
      </c>
    </row>
    <row r="67" spans="1:48" x14ac:dyDescent="0.25">
      <c r="C67" s="2" t="s">
        <v>60</v>
      </c>
      <c r="D67" s="2" t="s">
        <v>812</v>
      </c>
      <c r="E67" s="2"/>
      <c r="R67">
        <v>184</v>
      </c>
      <c r="T67" t="str">
        <f t="shared" ref="T67:T130" si="31">CONCATENATE(W67,Y67,Z67,AV67," -- ",C67)</f>
        <v xml:space="preserve"> [66] = {["CAT_ID"] = 184; }; -- Iron Garrison Guards</v>
      </c>
      <c r="U67" s="1" t="str">
        <f t="shared" ref="U67:U130" si="32">CONCATENATE(W67,X67,AA67,AC67,AE67,AG67,AI67,AK67,AM67,AN67,AO67,AP67,AQ67,AR67,AS67,AT67,AU67,AV67)</f>
        <v xml:space="preserve"> [66] = {                                           ["TYPE"] = 14;             ["VXP"] =    0; ["LP"] =  0; ["REP"] =    0; ["FACTION"] =  1; ["TIER"] = 0;                      ["NAME"] = { ["EN"] = "Iron Garrison Guards"; }; };</v>
      </c>
      <c r="V67">
        <f t="shared" ref="V67:V130" si="33">ROW()-1</f>
        <v>66</v>
      </c>
      <c r="W67" t="str">
        <f t="shared" ref="W67:W130" si="34">CONCATENATE(REPT(" ",3-LEN(V67)),"[",V67,"] = {")</f>
        <v xml:space="preserve"> [66] = {</v>
      </c>
      <c r="X67" t="str">
        <f t="shared" ref="X67:X130" si="35">IF(LEN(A67)&gt;0,CONCATENATE("[""ID""] = ",A67,"; "),"                     ")</f>
        <v xml:space="preserve">                     </v>
      </c>
      <c r="Y67" t="str">
        <f t="shared" ref="Y67:Y130" si="36">IF(LEN(A67)&gt;0,CONCATENATE("[""ID""] = ",A67,"; "),"")</f>
        <v/>
      </c>
      <c r="Z67" t="str">
        <f t="shared" ref="Z67:Z130" si="37">IF(LEN(R67)&gt;0,CONCATENATE("[""CAT_ID""] = ",R67,"; "),"")</f>
        <v xml:space="preserve">["CAT_ID"] = 184; </v>
      </c>
      <c r="AA67" s="1" t="str">
        <f t="shared" ref="AA67:AA130" si="38">IF(LEN(B67)&gt;0,CONCATENATE("[""SAVE_INDEX""] = ",REPT(" ",3-LEN(B67)),B67,"; "),"                      ")</f>
        <v xml:space="preserve">                      </v>
      </c>
      <c r="AB67">
        <f>VLOOKUP(D67,Type!A$2:B$16,2,)</f>
        <v>14</v>
      </c>
      <c r="AC67" t="str">
        <f t="shared" ref="AC67:AC130" si="39">CONCATENATE("[""TYPE""] = ",REPT(" ",2-LEN(AB67)),AB67,"; ")</f>
        <v xml:space="preserve">["TYPE"] = 14; </v>
      </c>
      <c r="AD67" t="str">
        <f>IF(NOT(ISBLANK(E67)),VLOOKUP(E67,Type!D$2:E$6,2,FALSE),"")</f>
        <v/>
      </c>
      <c r="AE67" t="str">
        <f t="shared" ref="AE67:AE130" si="40">IF(NOT(ISBLANK(E67)),CONCATENATE("[""NA""] = ",AD67,"; "),"            ")</f>
        <v xml:space="preserve">            </v>
      </c>
      <c r="AF67" t="str">
        <f t="shared" ref="AF67:AF130" si="41">TEXT(O67,0)</f>
        <v>0</v>
      </c>
      <c r="AG67" t="str">
        <f t="shared" ref="AG67:AG130" si="42">CONCATENATE("[""VXP""] = ",REPT(" ",4-LEN(AF67)),TEXT(AF67,"0"),"; ")</f>
        <v xml:space="preserve">["VXP"] =    0; </v>
      </c>
      <c r="AH67" t="str">
        <f t="shared" ref="AH67:AH130" si="43">TEXT(G67,0)</f>
        <v>0</v>
      </c>
      <c r="AI67" t="str">
        <f t="shared" ref="AI67:AI130" si="44">CONCATENATE("[""LP""] = ",REPT(" ",2-LEN(AH67)),TEXT(AH67,"0"),"; ")</f>
        <v xml:space="preserve">["LP"] =  0; </v>
      </c>
      <c r="AJ67" t="str">
        <f t="shared" ref="AJ67:AJ130" si="45">TEXT(P67,0)</f>
        <v>0</v>
      </c>
      <c r="AK67" t="str">
        <f t="shared" ref="AK67:AK130" si="46">CONCATENATE("[""REP""] = ",REPT(" ",4-LEN(AJ67)),TEXT(AJ67,"0"),"; ")</f>
        <v xml:space="preserve">["REP"] =    0; </v>
      </c>
      <c r="AL67">
        <f>IF(LEN(Q67)&gt;0,VLOOKUP(Q67,Faction!A$2:B$77,2,),1)</f>
        <v>1</v>
      </c>
      <c r="AM67" t="str">
        <f t="shared" ref="AM67:AM130" si="47">CONCATENATE("[""FACTION""] = ",REPT(" ",2-LEN(AL67)),TEXT(AL67,"0"),"; ")</f>
        <v xml:space="preserve">["FACTION"] =  1; </v>
      </c>
      <c r="AN67" t="str">
        <f t="shared" ref="AN67:AN130" si="48">CONCATENATE("[""TIER""] = ",TEXT(K67,"0"),"; ")</f>
        <v xml:space="preserve">["TIER"] = 0; </v>
      </c>
      <c r="AO67" t="str">
        <f t="shared" ref="AO67:AO130" si="49">IF(LEN(L67)&gt;0,CONCATENATE("[""MIN_LVL""] = ",REPT(" ",3-LEN(L67)),"""",L67,"""; "),"                     ")</f>
        <v xml:space="preserve">                     </v>
      </c>
      <c r="AP67" t="str">
        <f t="shared" ref="AP67:AP130" si="50">IF(LEN(M67)&gt;0,CONCATENATE("[""MIN_LVL""] = ",REPT(" ",3-LEN(M67)),"""",M67,"""; "),"")</f>
        <v/>
      </c>
      <c r="AQ67" t="str">
        <f t="shared" ref="AQ67:AQ130" si="51">CONCATENATE("[""NAME""] = { [""EN""] = """,C67,"""; }; ")</f>
        <v xml:space="preserve">["NAME"] = { ["EN"] = "Iron Garrison Guards"; }; </v>
      </c>
      <c r="AR67" t="str">
        <f t="shared" ref="AR67:AR130" si="52">IF(LEN(J67)&gt;0,CONCATENATE("[""LORE""] = { [""EN""] = """,J67,"""; }; "),"")</f>
        <v/>
      </c>
      <c r="AS67" t="str">
        <f t="shared" ref="AS67:AS130" si="53">IF(LEN(I67)&gt;0,CONCATENATE("[""SUMMARY""] = { [""EN""] = """,I67,"""; }; "),"")</f>
        <v/>
      </c>
      <c r="AT67" t="str">
        <f t="shared" ref="AT67:AT130" si="54">IF(LEN(F67)&gt;0,CONCATENATE("[""TITLE""] = { [""EN""] = """,F67,"""; }; "),"")</f>
        <v/>
      </c>
      <c r="AU67" t="str">
        <f t="shared" ref="AU67:AU130" si="55">IF(LEN(N67)&gt;0,CONCATENATE("[""PAIRED""] = { ",N67, " }; "),"")</f>
        <v/>
      </c>
      <c r="AV67" t="str">
        <f t="shared" ref="AV67:AV130" si="56">CONCATENATE("};")</f>
        <v>};</v>
      </c>
    </row>
    <row r="68" spans="1:48" x14ac:dyDescent="0.25">
      <c r="A68">
        <v>1879190376</v>
      </c>
      <c r="B68">
        <v>53</v>
      </c>
      <c r="C68" t="s">
        <v>1294</v>
      </c>
      <c r="D68" t="s">
        <v>30</v>
      </c>
      <c r="F68" t="s">
        <v>1295</v>
      </c>
      <c r="G68">
        <v>20</v>
      </c>
      <c r="H68" t="s">
        <v>1291</v>
      </c>
      <c r="I68" t="s">
        <v>1198</v>
      </c>
      <c r="J68" t="s">
        <v>1433</v>
      </c>
      <c r="K68">
        <v>0</v>
      </c>
      <c r="T68" t="str">
        <f t="shared" si="31"/>
        <v xml:space="preserve"> [67] = {["ID"] = 1879190376; }; -- Kindred with the Iron Garrison Guards</v>
      </c>
      <c r="U68" s="1" t="str">
        <f t="shared" si="32"/>
        <v xml:space="preserve"> [67] = {["ID"] = 1879190376; ["SAVE_INDEX"] =  53; ["TYPE"] =  7;             ["VXP"] =    0; ["LP"] = 20; ["REP"] =    0; ["FACTION"] =  1; ["TIER"] = 0;                      ["NAME"] = { ["EN"] = "Kindred with the Iron Garrison Guards"; }; ["LORE"] = { ["EN"] = "The dwarves of the Iron Garrison Guards now consider you to be one of their own."; }; ["SUMMARY"] = { ["EN"] = "Gain 30000 reputation"; }; ["TITLE"] = { ["EN"] = "Iron Garrison Guard"; }; };</v>
      </c>
      <c r="V68">
        <f t="shared" si="33"/>
        <v>67</v>
      </c>
      <c r="W68" t="str">
        <f t="shared" si="34"/>
        <v xml:space="preserve"> [67] = {</v>
      </c>
      <c r="X68" t="str">
        <f t="shared" si="35"/>
        <v xml:space="preserve">["ID"] = 1879190376; </v>
      </c>
      <c r="Y68" t="str">
        <f t="shared" si="36"/>
        <v xml:space="preserve">["ID"] = 1879190376; </v>
      </c>
      <c r="Z68" t="str">
        <f t="shared" si="37"/>
        <v/>
      </c>
      <c r="AA68" s="1" t="str">
        <f t="shared" si="38"/>
        <v xml:space="preserve">["SAVE_INDEX"] =  53; </v>
      </c>
      <c r="AB68">
        <f>VLOOKUP(D68,Type!A$2:B$16,2,)</f>
        <v>7</v>
      </c>
      <c r="AC68" t="str">
        <f t="shared" si="39"/>
        <v xml:space="preserve">["TYPE"] =  7; </v>
      </c>
      <c r="AD68" t="str">
        <f>IF(NOT(ISBLANK(E68)),VLOOKUP(E68,Type!D$2:E$6,2,FALSE),"")</f>
        <v/>
      </c>
      <c r="AE68" t="str">
        <f t="shared" si="40"/>
        <v xml:space="preserve">            </v>
      </c>
      <c r="AF68" t="str">
        <f t="shared" si="41"/>
        <v>0</v>
      </c>
      <c r="AG68" t="str">
        <f t="shared" si="42"/>
        <v xml:space="preserve">["VXP"] =    0; </v>
      </c>
      <c r="AH68" t="str">
        <f t="shared" si="43"/>
        <v>20</v>
      </c>
      <c r="AI68" t="str">
        <f t="shared" si="44"/>
        <v xml:space="preserve">["LP"] = 20; </v>
      </c>
      <c r="AJ68" t="str">
        <f t="shared" si="45"/>
        <v>0</v>
      </c>
      <c r="AK68" t="str">
        <f t="shared" si="46"/>
        <v xml:space="preserve">["REP"] =    0; </v>
      </c>
      <c r="AL68">
        <f>IF(LEN(Q68)&gt;0,VLOOKUP(Q68,Faction!A$2:B$77,2,),1)</f>
        <v>1</v>
      </c>
      <c r="AM68" t="str">
        <f t="shared" si="47"/>
        <v xml:space="preserve">["FACTION"] =  1; </v>
      </c>
      <c r="AN68" t="str">
        <f t="shared" si="48"/>
        <v xml:space="preserve">["TIER"] = 0; </v>
      </c>
      <c r="AO68" t="str">
        <f t="shared" si="49"/>
        <v xml:space="preserve">                     </v>
      </c>
      <c r="AP68" t="str">
        <f t="shared" si="50"/>
        <v/>
      </c>
      <c r="AQ68" t="str">
        <f t="shared" si="51"/>
        <v xml:space="preserve">["NAME"] = { ["EN"] = "Kindred with the Iron Garrison Guards"; }; </v>
      </c>
      <c r="AR68" t="str">
        <f t="shared" si="52"/>
        <v xml:space="preserve">["LORE"] = { ["EN"] = "The dwarves of the Iron Garrison Guards now consider you to be one of their own."; }; </v>
      </c>
      <c r="AS68" t="str">
        <f t="shared" si="53"/>
        <v xml:space="preserve">["SUMMARY"] = { ["EN"] = "Gain 30000 reputation"; }; </v>
      </c>
      <c r="AT68" t="str">
        <f t="shared" si="54"/>
        <v xml:space="preserve">["TITLE"] = { ["EN"] = "Iron Garrison Guard"; }; </v>
      </c>
      <c r="AU68" t="str">
        <f t="shared" si="55"/>
        <v/>
      </c>
      <c r="AV68" t="str">
        <f t="shared" si="56"/>
        <v>};</v>
      </c>
    </row>
    <row r="69" spans="1:48" x14ac:dyDescent="0.25">
      <c r="A69">
        <v>1879190375</v>
      </c>
      <c r="B69">
        <v>54</v>
      </c>
      <c r="C69" t="s">
        <v>1293</v>
      </c>
      <c r="D69" t="s">
        <v>30</v>
      </c>
      <c r="F69" t="s">
        <v>3473</v>
      </c>
      <c r="G69">
        <v>15</v>
      </c>
      <c r="H69" t="s">
        <v>1291</v>
      </c>
      <c r="I69" t="s">
        <v>1195</v>
      </c>
      <c r="J69" t="s">
        <v>1434</v>
      </c>
      <c r="K69">
        <v>1</v>
      </c>
      <c r="T69" t="str">
        <f t="shared" si="31"/>
        <v xml:space="preserve"> [68] = {["ID"] = 1879190375; }; -- Ally to the Iron Garrison Guards</v>
      </c>
      <c r="U69" s="1" t="str">
        <f t="shared" si="32"/>
        <v xml:space="preserve"> [68] = {["ID"] = 1879190375; ["SAVE_INDEX"] =  54; ["TYPE"] =  7;             ["VXP"] =    0; ["LP"] = 15; ["REP"] =    0; ["FACTION"] =  1; ["TIER"] = 1;                      ["NAME"] = { ["EN"] = "Ally to the Iron Garrison Guards"; }; ["LORE"] = { ["EN"] = "You are now considered to be an ally to the dwarves who make up the Iron Garrison Guards."; }; ["SUMMARY"] = { ["EN"] = "Gain 25000 reputation, Merchant Discount earned"; }; ["TITLE"] = { ["EN"] = "Ally of the Iron Garrison Guards"; }; };</v>
      </c>
      <c r="V69">
        <f t="shared" si="33"/>
        <v>68</v>
      </c>
      <c r="W69" t="str">
        <f t="shared" si="34"/>
        <v xml:space="preserve"> [68] = {</v>
      </c>
      <c r="X69" t="str">
        <f t="shared" si="35"/>
        <v xml:space="preserve">["ID"] = 1879190375; </v>
      </c>
      <c r="Y69" t="str">
        <f t="shared" si="36"/>
        <v xml:space="preserve">["ID"] = 1879190375; </v>
      </c>
      <c r="Z69" t="str">
        <f t="shared" si="37"/>
        <v/>
      </c>
      <c r="AA69" s="1" t="str">
        <f t="shared" si="38"/>
        <v xml:space="preserve">["SAVE_INDEX"] =  54; </v>
      </c>
      <c r="AB69">
        <f>VLOOKUP(D69,Type!A$2:B$16,2,)</f>
        <v>7</v>
      </c>
      <c r="AC69" t="str">
        <f t="shared" si="39"/>
        <v xml:space="preserve">["TYPE"] =  7; </v>
      </c>
      <c r="AD69" t="str">
        <f>IF(NOT(ISBLANK(E69)),VLOOKUP(E69,Type!D$2:E$6,2,FALSE),"")</f>
        <v/>
      </c>
      <c r="AE69" t="str">
        <f t="shared" si="40"/>
        <v xml:space="preserve">            </v>
      </c>
      <c r="AF69" t="str">
        <f t="shared" si="41"/>
        <v>0</v>
      </c>
      <c r="AG69" t="str">
        <f t="shared" si="42"/>
        <v xml:space="preserve">["VXP"] =    0; </v>
      </c>
      <c r="AH69" t="str">
        <f t="shared" si="43"/>
        <v>15</v>
      </c>
      <c r="AI69" t="str">
        <f t="shared" si="44"/>
        <v xml:space="preserve">["LP"] = 15; </v>
      </c>
      <c r="AJ69" t="str">
        <f t="shared" si="45"/>
        <v>0</v>
      </c>
      <c r="AK69" t="str">
        <f t="shared" si="46"/>
        <v xml:space="preserve">["REP"] =    0; </v>
      </c>
      <c r="AL69">
        <f>IF(LEN(Q69)&gt;0,VLOOKUP(Q69,Faction!A$2:B$77,2,),1)</f>
        <v>1</v>
      </c>
      <c r="AM69" t="str">
        <f t="shared" si="47"/>
        <v xml:space="preserve">["FACTION"] =  1; </v>
      </c>
      <c r="AN69" t="str">
        <f t="shared" si="48"/>
        <v xml:space="preserve">["TIER"] = 1; </v>
      </c>
      <c r="AO69" t="str">
        <f t="shared" si="49"/>
        <v xml:space="preserve">                     </v>
      </c>
      <c r="AP69" t="str">
        <f t="shared" si="50"/>
        <v/>
      </c>
      <c r="AQ69" t="str">
        <f t="shared" si="51"/>
        <v xml:space="preserve">["NAME"] = { ["EN"] = "Ally to the Iron Garrison Guards"; }; </v>
      </c>
      <c r="AR69" t="str">
        <f t="shared" si="52"/>
        <v xml:space="preserve">["LORE"] = { ["EN"] = "You are now considered to be an ally to the dwarves who make up the Iron Garrison Guards."; }; </v>
      </c>
      <c r="AS69" t="str">
        <f t="shared" si="53"/>
        <v xml:space="preserve">["SUMMARY"] = { ["EN"] = "Gain 25000 reputation, Merchant Discount earned"; }; </v>
      </c>
      <c r="AT69" t="str">
        <f t="shared" si="54"/>
        <v xml:space="preserve">["TITLE"] = { ["EN"] = "Ally of the Iron Garrison Guards"; }; </v>
      </c>
      <c r="AU69" t="str">
        <f t="shared" si="55"/>
        <v/>
      </c>
      <c r="AV69" t="str">
        <f t="shared" si="56"/>
        <v>};</v>
      </c>
    </row>
    <row r="70" spans="1:48" x14ac:dyDescent="0.25">
      <c r="A70">
        <v>1879190374</v>
      </c>
      <c r="B70">
        <v>55</v>
      </c>
      <c r="C70" t="s">
        <v>1292</v>
      </c>
      <c r="D70" t="s">
        <v>30</v>
      </c>
      <c r="F70" t="s">
        <v>3474</v>
      </c>
      <c r="G70">
        <v>10</v>
      </c>
      <c r="H70" t="s">
        <v>1291</v>
      </c>
      <c r="I70" t="s">
        <v>1192</v>
      </c>
      <c r="J70" t="s">
        <v>2212</v>
      </c>
      <c r="K70">
        <v>2</v>
      </c>
      <c r="T70" t="str">
        <f t="shared" si="31"/>
        <v xml:space="preserve"> [69] = {["ID"] = 1879190374; }; -- Friend to the Iron Garrison Guards</v>
      </c>
      <c r="U70" s="1" t="str">
        <f t="shared" si="32"/>
        <v xml:space="preserve"> [69] = {["ID"] = 1879190374; ["SAVE_INDEX"] =  55; ["TYPE"] =  7;             ["VXP"] =    0; ["LP"] = 10; ["REP"] =    0; ["FACTION"] =  1; ["TIER"] = 2;                      ["NAME"] = { ["EN"] = "Friend to the Iron Garrison Guards"; }; ["LORE"] = { ["EN"] = "The Iron Garrison Guards now consider you to be a friendly face and welcome addition to their efforts in Moria."; }; ["SUMMARY"] = { ["EN"] = "Gain 20000 reputation, Travel Discount earned"; }; ["TITLE"] = { ["EN"] = "Friend of the Iron Garrison Guards"; }; };</v>
      </c>
      <c r="V70">
        <f t="shared" si="33"/>
        <v>69</v>
      </c>
      <c r="W70" t="str">
        <f t="shared" si="34"/>
        <v xml:space="preserve"> [69] = {</v>
      </c>
      <c r="X70" t="str">
        <f t="shared" si="35"/>
        <v xml:space="preserve">["ID"] = 1879190374; </v>
      </c>
      <c r="Y70" t="str">
        <f t="shared" si="36"/>
        <v xml:space="preserve">["ID"] = 1879190374; </v>
      </c>
      <c r="Z70" t="str">
        <f t="shared" si="37"/>
        <v/>
      </c>
      <c r="AA70" s="1" t="str">
        <f t="shared" si="38"/>
        <v xml:space="preserve">["SAVE_INDEX"] =  55; </v>
      </c>
      <c r="AB70">
        <f>VLOOKUP(D70,Type!A$2:B$16,2,)</f>
        <v>7</v>
      </c>
      <c r="AC70" t="str">
        <f t="shared" si="39"/>
        <v xml:space="preserve">["TYPE"] =  7; </v>
      </c>
      <c r="AD70" t="str">
        <f>IF(NOT(ISBLANK(E70)),VLOOKUP(E70,Type!D$2:E$6,2,FALSE),"")</f>
        <v/>
      </c>
      <c r="AE70" t="str">
        <f t="shared" si="40"/>
        <v xml:space="preserve">            </v>
      </c>
      <c r="AF70" t="str">
        <f t="shared" si="41"/>
        <v>0</v>
      </c>
      <c r="AG70" t="str">
        <f t="shared" si="42"/>
        <v xml:space="preserve">["VXP"] =    0; </v>
      </c>
      <c r="AH70" t="str">
        <f t="shared" si="43"/>
        <v>10</v>
      </c>
      <c r="AI70" t="str">
        <f t="shared" si="44"/>
        <v xml:space="preserve">["LP"] = 10; </v>
      </c>
      <c r="AJ70" t="str">
        <f t="shared" si="45"/>
        <v>0</v>
      </c>
      <c r="AK70" t="str">
        <f t="shared" si="46"/>
        <v xml:space="preserve">["REP"] =    0; </v>
      </c>
      <c r="AL70">
        <f>IF(LEN(Q70)&gt;0,VLOOKUP(Q70,Faction!A$2:B$77,2,),1)</f>
        <v>1</v>
      </c>
      <c r="AM70" t="str">
        <f t="shared" si="47"/>
        <v xml:space="preserve">["FACTION"] =  1; </v>
      </c>
      <c r="AN70" t="str">
        <f t="shared" si="48"/>
        <v xml:space="preserve">["TIER"] = 2; </v>
      </c>
      <c r="AO70" t="str">
        <f t="shared" si="49"/>
        <v xml:space="preserve">                     </v>
      </c>
      <c r="AP70" t="str">
        <f t="shared" si="50"/>
        <v/>
      </c>
      <c r="AQ70" t="str">
        <f t="shared" si="51"/>
        <v xml:space="preserve">["NAME"] = { ["EN"] = "Friend to the Iron Garrison Guards"; }; </v>
      </c>
      <c r="AR70" t="str">
        <f t="shared" si="52"/>
        <v xml:space="preserve">["LORE"] = { ["EN"] = "The Iron Garrison Guards now consider you to be a friendly face and welcome addition to their efforts in Moria."; }; </v>
      </c>
      <c r="AS70" t="str">
        <f t="shared" si="53"/>
        <v xml:space="preserve">["SUMMARY"] = { ["EN"] = "Gain 20000 reputation, Travel Discount earned"; }; </v>
      </c>
      <c r="AT70" t="str">
        <f t="shared" si="54"/>
        <v xml:space="preserve">["TITLE"] = { ["EN"] = "Friend of the Iron Garrison Guards"; }; </v>
      </c>
      <c r="AU70" t="str">
        <f t="shared" si="55"/>
        <v/>
      </c>
      <c r="AV70" t="str">
        <f t="shared" si="56"/>
        <v>};</v>
      </c>
    </row>
    <row r="71" spans="1:48" x14ac:dyDescent="0.25">
      <c r="A71">
        <v>1879190373</v>
      </c>
      <c r="B71">
        <v>56</v>
      </c>
      <c r="C71" t="s">
        <v>1290</v>
      </c>
      <c r="D71" t="s">
        <v>30</v>
      </c>
      <c r="F71" t="s">
        <v>1290</v>
      </c>
      <c r="G71">
        <v>5</v>
      </c>
      <c r="H71" t="s">
        <v>1291</v>
      </c>
      <c r="I71" t="s">
        <v>1190</v>
      </c>
      <c r="J71" t="s">
        <v>1435</v>
      </c>
      <c r="K71">
        <v>3</v>
      </c>
      <c r="T71" t="str">
        <f t="shared" si="31"/>
        <v xml:space="preserve"> [70] = {["ID"] = 1879190373; }; -- Known to the Iron Garrison Guards</v>
      </c>
      <c r="U71" s="1" t="str">
        <f t="shared" si="32"/>
        <v xml:space="preserve"> [70] = {["ID"] = 1879190373; ["SAVE_INDEX"] =  56; ["TYPE"] =  7;             ["VXP"] =    0; ["LP"] =  5; ["REP"] =    0; ["FACTION"] =  1; ["TIER"] = 3;                      ["NAME"] = { ["EN"] = "Known to the Iron Garrison Guards"; }; ["LORE"] = { ["EN"] = "The Iron Garrison Guards of Moria now know your name."; }; ["SUMMARY"] = { ["EN"] = "Gain 10000 reputation"; }; ["TITLE"] = { ["EN"] = "Known to the Iron Garrison Guards"; }; };</v>
      </c>
      <c r="V71">
        <f t="shared" si="33"/>
        <v>70</v>
      </c>
      <c r="W71" t="str">
        <f t="shared" si="34"/>
        <v xml:space="preserve"> [70] = {</v>
      </c>
      <c r="X71" t="str">
        <f t="shared" si="35"/>
        <v xml:space="preserve">["ID"] = 1879190373; </v>
      </c>
      <c r="Y71" t="str">
        <f t="shared" si="36"/>
        <v xml:space="preserve">["ID"] = 1879190373; </v>
      </c>
      <c r="Z71" t="str">
        <f t="shared" si="37"/>
        <v/>
      </c>
      <c r="AA71" s="1" t="str">
        <f t="shared" si="38"/>
        <v xml:space="preserve">["SAVE_INDEX"] =  56; </v>
      </c>
      <c r="AB71">
        <f>VLOOKUP(D71,Type!A$2:B$16,2,)</f>
        <v>7</v>
      </c>
      <c r="AC71" t="str">
        <f t="shared" si="39"/>
        <v xml:space="preserve">["TYPE"] =  7; </v>
      </c>
      <c r="AD71" t="str">
        <f>IF(NOT(ISBLANK(E71)),VLOOKUP(E71,Type!D$2:E$6,2,FALSE),"")</f>
        <v/>
      </c>
      <c r="AE71" t="str">
        <f t="shared" si="40"/>
        <v xml:space="preserve">            </v>
      </c>
      <c r="AF71" t="str">
        <f t="shared" si="41"/>
        <v>0</v>
      </c>
      <c r="AG71" t="str">
        <f t="shared" si="42"/>
        <v xml:space="preserve">["VXP"] =    0; </v>
      </c>
      <c r="AH71" t="str">
        <f t="shared" si="43"/>
        <v>5</v>
      </c>
      <c r="AI71" t="str">
        <f t="shared" si="44"/>
        <v xml:space="preserve">["LP"] =  5; </v>
      </c>
      <c r="AJ71" t="str">
        <f t="shared" si="45"/>
        <v>0</v>
      </c>
      <c r="AK71" t="str">
        <f t="shared" si="46"/>
        <v xml:space="preserve">["REP"] =    0; </v>
      </c>
      <c r="AL71">
        <f>IF(LEN(Q71)&gt;0,VLOOKUP(Q71,Faction!A$2:B$77,2,),1)</f>
        <v>1</v>
      </c>
      <c r="AM71" t="str">
        <f t="shared" si="47"/>
        <v xml:space="preserve">["FACTION"] =  1; </v>
      </c>
      <c r="AN71" t="str">
        <f t="shared" si="48"/>
        <v xml:space="preserve">["TIER"] = 3; </v>
      </c>
      <c r="AO71" t="str">
        <f t="shared" si="49"/>
        <v xml:space="preserve">                     </v>
      </c>
      <c r="AP71" t="str">
        <f t="shared" si="50"/>
        <v/>
      </c>
      <c r="AQ71" t="str">
        <f t="shared" si="51"/>
        <v xml:space="preserve">["NAME"] = { ["EN"] = "Known to the Iron Garrison Guards"; }; </v>
      </c>
      <c r="AR71" t="str">
        <f t="shared" si="52"/>
        <v xml:space="preserve">["LORE"] = { ["EN"] = "The Iron Garrison Guards of Moria now know your name."; }; </v>
      </c>
      <c r="AS71" t="str">
        <f t="shared" si="53"/>
        <v xml:space="preserve">["SUMMARY"] = { ["EN"] = "Gain 10000 reputation"; }; </v>
      </c>
      <c r="AT71" t="str">
        <f t="shared" si="54"/>
        <v xml:space="preserve">["TITLE"] = { ["EN"] = "Known to the Iron Garrison Guards"; }; </v>
      </c>
      <c r="AU71" t="str">
        <f t="shared" si="55"/>
        <v/>
      </c>
      <c r="AV71" t="str">
        <f t="shared" si="56"/>
        <v>};</v>
      </c>
    </row>
    <row r="72" spans="1:48" x14ac:dyDescent="0.25">
      <c r="C72" s="2" t="s">
        <v>61</v>
      </c>
      <c r="D72" s="2" t="s">
        <v>812</v>
      </c>
      <c r="E72" s="2"/>
      <c r="R72">
        <v>185</v>
      </c>
      <c r="T72" t="str">
        <f t="shared" si="31"/>
        <v xml:space="preserve"> [71] = {["CAT_ID"] = 185; }; -- Iron Garrison Miners</v>
      </c>
      <c r="U72" s="1" t="str">
        <f t="shared" si="32"/>
        <v xml:space="preserve"> [71] = {                                           ["TYPE"] = 14;             ["VXP"] =    0; ["LP"] =  0; ["REP"] =    0; ["FACTION"] =  1; ["TIER"] = 0;                      ["NAME"] = { ["EN"] = "Iron Garrison Miners"; }; };</v>
      </c>
      <c r="V72">
        <f t="shared" si="33"/>
        <v>71</v>
      </c>
      <c r="W72" t="str">
        <f t="shared" si="34"/>
        <v xml:space="preserve"> [71] = {</v>
      </c>
      <c r="X72" t="str">
        <f t="shared" si="35"/>
        <v xml:space="preserve">                     </v>
      </c>
      <c r="Y72" t="str">
        <f t="shared" si="36"/>
        <v/>
      </c>
      <c r="Z72" t="str">
        <f t="shared" si="37"/>
        <v xml:space="preserve">["CAT_ID"] = 185; </v>
      </c>
      <c r="AA72" s="1" t="str">
        <f t="shared" si="38"/>
        <v xml:space="preserve">                      </v>
      </c>
      <c r="AB72">
        <f>VLOOKUP(D72,Type!A$2:B$16,2,)</f>
        <v>14</v>
      </c>
      <c r="AC72" t="str">
        <f t="shared" si="39"/>
        <v xml:space="preserve">["TYPE"] = 14; </v>
      </c>
      <c r="AD72" t="str">
        <f>IF(NOT(ISBLANK(E72)),VLOOKUP(E72,Type!D$2:E$6,2,FALSE),"")</f>
        <v/>
      </c>
      <c r="AE72" t="str">
        <f t="shared" si="40"/>
        <v xml:space="preserve">            </v>
      </c>
      <c r="AF72" t="str">
        <f t="shared" si="41"/>
        <v>0</v>
      </c>
      <c r="AG72" t="str">
        <f t="shared" si="42"/>
        <v xml:space="preserve">["VXP"] =    0; </v>
      </c>
      <c r="AH72" t="str">
        <f t="shared" si="43"/>
        <v>0</v>
      </c>
      <c r="AI72" t="str">
        <f t="shared" si="44"/>
        <v xml:space="preserve">["LP"] =  0; </v>
      </c>
      <c r="AJ72" t="str">
        <f t="shared" si="45"/>
        <v>0</v>
      </c>
      <c r="AK72" t="str">
        <f t="shared" si="46"/>
        <v xml:space="preserve">["REP"] =    0; </v>
      </c>
      <c r="AL72">
        <f>IF(LEN(Q72)&gt;0,VLOOKUP(Q72,Faction!A$2:B$77,2,),1)</f>
        <v>1</v>
      </c>
      <c r="AM72" t="str">
        <f t="shared" si="47"/>
        <v xml:space="preserve">["FACTION"] =  1; </v>
      </c>
      <c r="AN72" t="str">
        <f t="shared" si="48"/>
        <v xml:space="preserve">["TIER"] = 0; </v>
      </c>
      <c r="AO72" t="str">
        <f t="shared" si="49"/>
        <v xml:space="preserve">                     </v>
      </c>
      <c r="AP72" t="str">
        <f t="shared" si="50"/>
        <v/>
      </c>
      <c r="AQ72" t="str">
        <f t="shared" si="51"/>
        <v xml:space="preserve">["NAME"] = { ["EN"] = "Iron Garrison Miners"; }; </v>
      </c>
      <c r="AR72" t="str">
        <f t="shared" si="52"/>
        <v/>
      </c>
      <c r="AS72" t="str">
        <f t="shared" si="53"/>
        <v/>
      </c>
      <c r="AT72" t="str">
        <f t="shared" si="54"/>
        <v/>
      </c>
      <c r="AU72" t="str">
        <f t="shared" si="55"/>
        <v/>
      </c>
      <c r="AV72" t="str">
        <f t="shared" si="56"/>
        <v>};</v>
      </c>
    </row>
    <row r="73" spans="1:48" x14ac:dyDescent="0.25">
      <c r="A73">
        <v>1879190380</v>
      </c>
      <c r="B73">
        <v>57</v>
      </c>
      <c r="C73" t="s">
        <v>1299</v>
      </c>
      <c r="D73" t="s">
        <v>30</v>
      </c>
      <c r="F73" t="s">
        <v>1300</v>
      </c>
      <c r="G73">
        <v>20</v>
      </c>
      <c r="H73" t="s">
        <v>1291</v>
      </c>
      <c r="I73" t="s">
        <v>1198</v>
      </c>
      <c r="J73" t="s">
        <v>1436</v>
      </c>
      <c r="K73">
        <v>0</v>
      </c>
      <c r="T73" t="str">
        <f t="shared" si="31"/>
        <v xml:space="preserve"> [72] = {["ID"] = 1879190380; }; -- Kindred with the Iron Garrison Miners</v>
      </c>
      <c r="U73" s="1" t="str">
        <f t="shared" si="32"/>
        <v xml:space="preserve"> [72] = {["ID"] = 1879190380; ["SAVE_INDEX"] =  57; ["TYPE"] =  7;             ["VXP"] =    0; ["LP"] = 20; ["REP"] =    0; ["FACTION"] =  1; ["TIER"] = 0;                      ["NAME"] = { ["EN"] = "Kindred with the Iron Garrison Miners"; }; ["LORE"] = { ["EN"] = "The Iron Garrison Miners have come to think of you as one of their own in the deep dark of Moria."; }; ["SUMMARY"] = { ["EN"] = "Gain 30000 reputation"; }; ["TITLE"] = { ["EN"] = "Iron Garrison Miner"; }; };</v>
      </c>
      <c r="V73">
        <f t="shared" si="33"/>
        <v>72</v>
      </c>
      <c r="W73" t="str">
        <f t="shared" si="34"/>
        <v xml:space="preserve"> [72] = {</v>
      </c>
      <c r="X73" t="str">
        <f t="shared" si="35"/>
        <v xml:space="preserve">["ID"] = 1879190380; </v>
      </c>
      <c r="Y73" t="str">
        <f t="shared" si="36"/>
        <v xml:space="preserve">["ID"] = 1879190380; </v>
      </c>
      <c r="Z73" t="str">
        <f t="shared" si="37"/>
        <v/>
      </c>
      <c r="AA73" s="1" t="str">
        <f t="shared" si="38"/>
        <v xml:space="preserve">["SAVE_INDEX"] =  57; </v>
      </c>
      <c r="AB73">
        <f>VLOOKUP(D73,Type!A$2:B$16,2,)</f>
        <v>7</v>
      </c>
      <c r="AC73" t="str">
        <f t="shared" si="39"/>
        <v xml:space="preserve">["TYPE"] =  7; </v>
      </c>
      <c r="AD73" t="str">
        <f>IF(NOT(ISBLANK(E73)),VLOOKUP(E73,Type!D$2:E$6,2,FALSE),"")</f>
        <v/>
      </c>
      <c r="AE73" t="str">
        <f t="shared" si="40"/>
        <v xml:space="preserve">            </v>
      </c>
      <c r="AF73" t="str">
        <f t="shared" si="41"/>
        <v>0</v>
      </c>
      <c r="AG73" t="str">
        <f t="shared" si="42"/>
        <v xml:space="preserve">["VXP"] =    0; </v>
      </c>
      <c r="AH73" t="str">
        <f t="shared" si="43"/>
        <v>20</v>
      </c>
      <c r="AI73" t="str">
        <f t="shared" si="44"/>
        <v xml:space="preserve">["LP"] = 20; </v>
      </c>
      <c r="AJ73" t="str">
        <f t="shared" si="45"/>
        <v>0</v>
      </c>
      <c r="AK73" t="str">
        <f t="shared" si="46"/>
        <v xml:space="preserve">["REP"] =    0; </v>
      </c>
      <c r="AL73">
        <f>IF(LEN(Q73)&gt;0,VLOOKUP(Q73,Faction!A$2:B$77,2,),1)</f>
        <v>1</v>
      </c>
      <c r="AM73" t="str">
        <f t="shared" si="47"/>
        <v xml:space="preserve">["FACTION"] =  1; </v>
      </c>
      <c r="AN73" t="str">
        <f t="shared" si="48"/>
        <v xml:space="preserve">["TIER"] = 0; </v>
      </c>
      <c r="AO73" t="str">
        <f t="shared" si="49"/>
        <v xml:space="preserve">                     </v>
      </c>
      <c r="AP73" t="str">
        <f t="shared" si="50"/>
        <v/>
      </c>
      <c r="AQ73" t="str">
        <f t="shared" si="51"/>
        <v xml:space="preserve">["NAME"] = { ["EN"] = "Kindred with the Iron Garrison Miners"; }; </v>
      </c>
      <c r="AR73" t="str">
        <f t="shared" si="52"/>
        <v xml:space="preserve">["LORE"] = { ["EN"] = "The Iron Garrison Miners have come to think of you as one of their own in the deep dark of Moria."; }; </v>
      </c>
      <c r="AS73" t="str">
        <f t="shared" si="53"/>
        <v xml:space="preserve">["SUMMARY"] = { ["EN"] = "Gain 30000 reputation"; }; </v>
      </c>
      <c r="AT73" t="str">
        <f t="shared" si="54"/>
        <v xml:space="preserve">["TITLE"] = { ["EN"] = "Iron Garrison Miner"; }; </v>
      </c>
      <c r="AU73" t="str">
        <f t="shared" si="55"/>
        <v/>
      </c>
      <c r="AV73" t="str">
        <f t="shared" si="56"/>
        <v>};</v>
      </c>
    </row>
    <row r="74" spans="1:48" x14ac:dyDescent="0.25">
      <c r="A74">
        <v>1879190379</v>
      </c>
      <c r="B74">
        <v>58</v>
      </c>
      <c r="C74" t="s">
        <v>1298</v>
      </c>
      <c r="D74" t="s">
        <v>30</v>
      </c>
      <c r="F74" t="s">
        <v>3475</v>
      </c>
      <c r="G74">
        <v>15</v>
      </c>
      <c r="H74" t="s">
        <v>1291</v>
      </c>
      <c r="I74" t="s">
        <v>1195</v>
      </c>
      <c r="J74" t="s">
        <v>1437</v>
      </c>
      <c r="K74">
        <v>1</v>
      </c>
      <c r="T74" t="str">
        <f t="shared" si="31"/>
        <v xml:space="preserve"> [73] = {["ID"] = 1879190379; }; -- Ally to the Iron Garrison Miners</v>
      </c>
      <c r="U74" s="1" t="str">
        <f t="shared" si="32"/>
        <v xml:space="preserve"> [73] = {["ID"] = 1879190379; ["SAVE_INDEX"] =  58; ["TYPE"] =  7;             ["VXP"] =    0; ["LP"] = 15; ["REP"] =    0; ["FACTION"] =  1; ["TIER"] = 1;                      ["NAME"] = { ["EN"] = "Ally to the Iron Garrison Miners"; }; ["LORE"] = { ["EN"] = "Amongst the Iron Garrison Miners of Moria you are now considered an ally to their cause."; }; ["SUMMARY"] = { ["EN"] = "Gain 25000 reputation, Merchant Discount earned"; }; ["TITLE"] = { ["EN"] = "Ally of the Iron Garrison Miners"; }; };</v>
      </c>
      <c r="V74">
        <f t="shared" si="33"/>
        <v>73</v>
      </c>
      <c r="W74" t="str">
        <f t="shared" si="34"/>
        <v xml:space="preserve"> [73] = {</v>
      </c>
      <c r="X74" t="str">
        <f t="shared" si="35"/>
        <v xml:space="preserve">["ID"] = 1879190379; </v>
      </c>
      <c r="Y74" t="str">
        <f t="shared" si="36"/>
        <v xml:space="preserve">["ID"] = 1879190379; </v>
      </c>
      <c r="Z74" t="str">
        <f t="shared" si="37"/>
        <v/>
      </c>
      <c r="AA74" s="1" t="str">
        <f t="shared" si="38"/>
        <v xml:space="preserve">["SAVE_INDEX"] =  58; </v>
      </c>
      <c r="AB74">
        <f>VLOOKUP(D74,Type!A$2:B$16,2,)</f>
        <v>7</v>
      </c>
      <c r="AC74" t="str">
        <f t="shared" si="39"/>
        <v xml:space="preserve">["TYPE"] =  7; </v>
      </c>
      <c r="AD74" t="str">
        <f>IF(NOT(ISBLANK(E74)),VLOOKUP(E74,Type!D$2:E$6,2,FALSE),"")</f>
        <v/>
      </c>
      <c r="AE74" t="str">
        <f t="shared" si="40"/>
        <v xml:space="preserve">            </v>
      </c>
      <c r="AF74" t="str">
        <f t="shared" si="41"/>
        <v>0</v>
      </c>
      <c r="AG74" t="str">
        <f t="shared" si="42"/>
        <v xml:space="preserve">["VXP"] =    0; </v>
      </c>
      <c r="AH74" t="str">
        <f t="shared" si="43"/>
        <v>15</v>
      </c>
      <c r="AI74" t="str">
        <f t="shared" si="44"/>
        <v xml:space="preserve">["LP"] = 15; </v>
      </c>
      <c r="AJ74" t="str">
        <f t="shared" si="45"/>
        <v>0</v>
      </c>
      <c r="AK74" t="str">
        <f t="shared" si="46"/>
        <v xml:space="preserve">["REP"] =    0; </v>
      </c>
      <c r="AL74">
        <f>IF(LEN(Q74)&gt;0,VLOOKUP(Q74,Faction!A$2:B$77,2,),1)</f>
        <v>1</v>
      </c>
      <c r="AM74" t="str">
        <f t="shared" si="47"/>
        <v xml:space="preserve">["FACTION"] =  1; </v>
      </c>
      <c r="AN74" t="str">
        <f t="shared" si="48"/>
        <v xml:space="preserve">["TIER"] = 1; </v>
      </c>
      <c r="AO74" t="str">
        <f t="shared" si="49"/>
        <v xml:space="preserve">                     </v>
      </c>
      <c r="AP74" t="str">
        <f t="shared" si="50"/>
        <v/>
      </c>
      <c r="AQ74" t="str">
        <f t="shared" si="51"/>
        <v xml:space="preserve">["NAME"] = { ["EN"] = "Ally to the Iron Garrison Miners"; }; </v>
      </c>
      <c r="AR74" t="str">
        <f t="shared" si="52"/>
        <v xml:space="preserve">["LORE"] = { ["EN"] = "Amongst the Iron Garrison Miners of Moria you are now considered an ally to their cause."; }; </v>
      </c>
      <c r="AS74" t="str">
        <f t="shared" si="53"/>
        <v xml:space="preserve">["SUMMARY"] = { ["EN"] = "Gain 25000 reputation, Merchant Discount earned"; }; </v>
      </c>
      <c r="AT74" t="str">
        <f t="shared" si="54"/>
        <v xml:space="preserve">["TITLE"] = { ["EN"] = "Ally of the Iron Garrison Miners"; }; </v>
      </c>
      <c r="AU74" t="str">
        <f t="shared" si="55"/>
        <v/>
      </c>
      <c r="AV74" t="str">
        <f t="shared" si="56"/>
        <v>};</v>
      </c>
    </row>
    <row r="75" spans="1:48" x14ac:dyDescent="0.25">
      <c r="A75">
        <v>1879190378</v>
      </c>
      <c r="B75">
        <v>59</v>
      </c>
      <c r="C75" t="s">
        <v>1297</v>
      </c>
      <c r="D75" t="s">
        <v>30</v>
      </c>
      <c r="F75" t="s">
        <v>1297</v>
      </c>
      <c r="G75">
        <v>10</v>
      </c>
      <c r="H75" t="s">
        <v>1291</v>
      </c>
      <c r="I75" t="s">
        <v>1192</v>
      </c>
      <c r="J75" t="s">
        <v>1438</v>
      </c>
      <c r="K75">
        <v>2</v>
      </c>
      <c r="T75" t="str">
        <f t="shared" si="31"/>
        <v xml:space="preserve"> [74] = {["ID"] = 1879190378; }; -- Friend to the Iron Garrison Miners</v>
      </c>
      <c r="U75" s="1" t="str">
        <f t="shared" si="32"/>
        <v xml:space="preserve"> [74] = {["ID"] = 1879190378; ["SAVE_INDEX"] =  59; ["TYPE"] =  7;             ["VXP"] =    0; ["LP"] = 10; ["REP"] =    0; ["FACTION"] =  1; ["TIER"] = 2;                      ["NAME"] = { ["EN"] = "Friend to the Iron Garrison Miners"; }; ["LORE"] = { ["EN"] = "The Iron Garrison Miners attempting to reclaim Moria consider you to be a friend to their efforts."; }; ["SUMMARY"] = { ["EN"] = "Gain 20000 reputation, Travel Discount earned"; }; ["TITLE"] = { ["EN"] = "Friend to the Iron Garrison Miners"; }; };</v>
      </c>
      <c r="V75">
        <f t="shared" si="33"/>
        <v>74</v>
      </c>
      <c r="W75" t="str">
        <f t="shared" si="34"/>
        <v xml:space="preserve"> [74] = {</v>
      </c>
      <c r="X75" t="str">
        <f t="shared" si="35"/>
        <v xml:space="preserve">["ID"] = 1879190378; </v>
      </c>
      <c r="Y75" t="str">
        <f t="shared" si="36"/>
        <v xml:space="preserve">["ID"] = 1879190378; </v>
      </c>
      <c r="Z75" t="str">
        <f t="shared" si="37"/>
        <v/>
      </c>
      <c r="AA75" s="1" t="str">
        <f t="shared" si="38"/>
        <v xml:space="preserve">["SAVE_INDEX"] =  59; </v>
      </c>
      <c r="AB75">
        <f>VLOOKUP(D75,Type!A$2:B$16,2,)</f>
        <v>7</v>
      </c>
      <c r="AC75" t="str">
        <f t="shared" si="39"/>
        <v xml:space="preserve">["TYPE"] =  7; </v>
      </c>
      <c r="AD75" t="str">
        <f>IF(NOT(ISBLANK(E75)),VLOOKUP(E75,Type!D$2:E$6,2,FALSE),"")</f>
        <v/>
      </c>
      <c r="AE75" t="str">
        <f t="shared" si="40"/>
        <v xml:space="preserve">            </v>
      </c>
      <c r="AF75" t="str">
        <f t="shared" si="41"/>
        <v>0</v>
      </c>
      <c r="AG75" t="str">
        <f t="shared" si="42"/>
        <v xml:space="preserve">["VXP"] =    0; </v>
      </c>
      <c r="AH75" t="str">
        <f t="shared" si="43"/>
        <v>10</v>
      </c>
      <c r="AI75" t="str">
        <f t="shared" si="44"/>
        <v xml:space="preserve">["LP"] = 10; </v>
      </c>
      <c r="AJ75" t="str">
        <f t="shared" si="45"/>
        <v>0</v>
      </c>
      <c r="AK75" t="str">
        <f t="shared" si="46"/>
        <v xml:space="preserve">["REP"] =    0; </v>
      </c>
      <c r="AL75">
        <f>IF(LEN(Q75)&gt;0,VLOOKUP(Q75,Faction!A$2:B$77,2,),1)</f>
        <v>1</v>
      </c>
      <c r="AM75" t="str">
        <f t="shared" si="47"/>
        <v xml:space="preserve">["FACTION"] =  1; </v>
      </c>
      <c r="AN75" t="str">
        <f t="shared" si="48"/>
        <v xml:space="preserve">["TIER"] = 2; </v>
      </c>
      <c r="AO75" t="str">
        <f t="shared" si="49"/>
        <v xml:space="preserve">                     </v>
      </c>
      <c r="AP75" t="str">
        <f t="shared" si="50"/>
        <v/>
      </c>
      <c r="AQ75" t="str">
        <f t="shared" si="51"/>
        <v xml:space="preserve">["NAME"] = { ["EN"] = "Friend to the Iron Garrison Miners"; }; </v>
      </c>
      <c r="AR75" t="str">
        <f t="shared" si="52"/>
        <v xml:space="preserve">["LORE"] = { ["EN"] = "The Iron Garrison Miners attempting to reclaim Moria consider you to be a friend to their efforts."; }; </v>
      </c>
      <c r="AS75" t="str">
        <f t="shared" si="53"/>
        <v xml:space="preserve">["SUMMARY"] = { ["EN"] = "Gain 20000 reputation, Travel Discount earned"; }; </v>
      </c>
      <c r="AT75" t="str">
        <f t="shared" si="54"/>
        <v xml:space="preserve">["TITLE"] = { ["EN"] = "Friend to the Iron Garrison Miners"; }; </v>
      </c>
      <c r="AU75" t="str">
        <f t="shared" si="55"/>
        <v/>
      </c>
      <c r="AV75" t="str">
        <f t="shared" si="56"/>
        <v>};</v>
      </c>
    </row>
    <row r="76" spans="1:48" x14ac:dyDescent="0.25">
      <c r="A76">
        <v>1879190377</v>
      </c>
      <c r="B76">
        <v>60</v>
      </c>
      <c r="C76" t="s">
        <v>1296</v>
      </c>
      <c r="D76" t="s">
        <v>30</v>
      </c>
      <c r="F76" t="s">
        <v>1296</v>
      </c>
      <c r="G76">
        <v>5</v>
      </c>
      <c r="H76" t="s">
        <v>1291</v>
      </c>
      <c r="I76" t="s">
        <v>1190</v>
      </c>
      <c r="J76" t="s">
        <v>1439</v>
      </c>
      <c r="K76">
        <v>3</v>
      </c>
      <c r="T76" t="str">
        <f t="shared" si="31"/>
        <v xml:space="preserve"> [75] = {["ID"] = 1879190377; }; -- Known to the Iron Garrison Miners</v>
      </c>
      <c r="U76" s="1" t="str">
        <f t="shared" si="32"/>
        <v xml:space="preserve"> [75] = {["ID"] = 1879190377; ["SAVE_INDEX"] =  60; ["TYPE"] =  7;             ["VXP"] =    0; ["LP"] =  5; ["REP"] =    0; ["FACTION"] =  1; ["TIER"] = 3;                      ["NAME"] = { ["EN"] = "Known to the Iron Garrison Miners"; }; ["LORE"] = { ["EN"] = "The Iron Garrison Miners of Moria now know your name."; }; ["SUMMARY"] = { ["EN"] = "Gain 10000 reputation"; }; ["TITLE"] = { ["EN"] = "Known to the Iron Garrison Miners"; }; };</v>
      </c>
      <c r="V76">
        <f t="shared" si="33"/>
        <v>75</v>
      </c>
      <c r="W76" t="str">
        <f t="shared" si="34"/>
        <v xml:space="preserve"> [75] = {</v>
      </c>
      <c r="X76" t="str">
        <f t="shared" si="35"/>
        <v xml:space="preserve">["ID"] = 1879190377; </v>
      </c>
      <c r="Y76" t="str">
        <f t="shared" si="36"/>
        <v xml:space="preserve">["ID"] = 1879190377; </v>
      </c>
      <c r="Z76" t="str">
        <f t="shared" si="37"/>
        <v/>
      </c>
      <c r="AA76" s="1" t="str">
        <f t="shared" si="38"/>
        <v xml:space="preserve">["SAVE_INDEX"] =  60; </v>
      </c>
      <c r="AB76">
        <f>VLOOKUP(D76,Type!A$2:B$16,2,)</f>
        <v>7</v>
      </c>
      <c r="AC76" t="str">
        <f t="shared" si="39"/>
        <v xml:space="preserve">["TYPE"] =  7; </v>
      </c>
      <c r="AD76" t="str">
        <f>IF(NOT(ISBLANK(E76)),VLOOKUP(E76,Type!D$2:E$6,2,FALSE),"")</f>
        <v/>
      </c>
      <c r="AE76" t="str">
        <f t="shared" si="40"/>
        <v xml:space="preserve">            </v>
      </c>
      <c r="AF76" t="str">
        <f t="shared" si="41"/>
        <v>0</v>
      </c>
      <c r="AG76" t="str">
        <f t="shared" si="42"/>
        <v xml:space="preserve">["VXP"] =    0; </v>
      </c>
      <c r="AH76" t="str">
        <f t="shared" si="43"/>
        <v>5</v>
      </c>
      <c r="AI76" t="str">
        <f t="shared" si="44"/>
        <v xml:space="preserve">["LP"] =  5; </v>
      </c>
      <c r="AJ76" t="str">
        <f t="shared" si="45"/>
        <v>0</v>
      </c>
      <c r="AK76" t="str">
        <f t="shared" si="46"/>
        <v xml:space="preserve">["REP"] =    0; </v>
      </c>
      <c r="AL76">
        <f>IF(LEN(Q76)&gt;0,VLOOKUP(Q76,Faction!A$2:B$77,2,),1)</f>
        <v>1</v>
      </c>
      <c r="AM76" t="str">
        <f t="shared" si="47"/>
        <v xml:space="preserve">["FACTION"] =  1; </v>
      </c>
      <c r="AN76" t="str">
        <f t="shared" si="48"/>
        <v xml:space="preserve">["TIER"] = 3; </v>
      </c>
      <c r="AO76" t="str">
        <f t="shared" si="49"/>
        <v xml:space="preserve">                     </v>
      </c>
      <c r="AP76" t="str">
        <f t="shared" si="50"/>
        <v/>
      </c>
      <c r="AQ76" t="str">
        <f t="shared" si="51"/>
        <v xml:space="preserve">["NAME"] = { ["EN"] = "Known to the Iron Garrison Miners"; }; </v>
      </c>
      <c r="AR76" t="str">
        <f t="shared" si="52"/>
        <v xml:space="preserve">["LORE"] = { ["EN"] = "The Iron Garrison Miners of Moria now know your name."; }; </v>
      </c>
      <c r="AS76" t="str">
        <f t="shared" si="53"/>
        <v xml:space="preserve">["SUMMARY"] = { ["EN"] = "Gain 10000 reputation"; }; </v>
      </c>
      <c r="AT76" t="str">
        <f t="shared" si="54"/>
        <v xml:space="preserve">["TITLE"] = { ["EN"] = "Known to the Iron Garrison Miners"; }; </v>
      </c>
      <c r="AU76" t="str">
        <f t="shared" si="55"/>
        <v/>
      </c>
      <c r="AV76" t="str">
        <f t="shared" si="56"/>
        <v>};</v>
      </c>
    </row>
    <row r="77" spans="1:48" x14ac:dyDescent="0.25">
      <c r="C77" s="2" t="s">
        <v>36</v>
      </c>
      <c r="D77" s="2" t="s">
        <v>812</v>
      </c>
      <c r="E77" s="2"/>
      <c r="R77">
        <v>186</v>
      </c>
      <c r="T77" t="str">
        <f t="shared" si="31"/>
        <v xml:space="preserve"> [76] = {["CAT_ID"] = 186; }; -- Algraig, Men of Enedwaith</v>
      </c>
      <c r="U77" s="1" t="str">
        <f t="shared" si="32"/>
        <v xml:space="preserve"> [76] = {                                           ["TYPE"] = 14;             ["VXP"] =    0; ["LP"] =  0; ["REP"] =    0; ["FACTION"] =  1; ["TIER"] = 0;                      ["NAME"] = { ["EN"] = "Algraig, Men of Enedwaith"; }; };</v>
      </c>
      <c r="V77">
        <f t="shared" si="33"/>
        <v>76</v>
      </c>
      <c r="W77" t="str">
        <f t="shared" si="34"/>
        <v xml:space="preserve"> [76] = {</v>
      </c>
      <c r="X77" t="str">
        <f t="shared" si="35"/>
        <v xml:space="preserve">                     </v>
      </c>
      <c r="Y77" t="str">
        <f t="shared" si="36"/>
        <v/>
      </c>
      <c r="Z77" t="str">
        <f t="shared" si="37"/>
        <v xml:space="preserve">["CAT_ID"] = 186; </v>
      </c>
      <c r="AA77" s="1" t="str">
        <f t="shared" si="38"/>
        <v xml:space="preserve">                      </v>
      </c>
      <c r="AB77">
        <f>VLOOKUP(D77,Type!A$2:B$16,2,)</f>
        <v>14</v>
      </c>
      <c r="AC77" t="str">
        <f t="shared" si="39"/>
        <v xml:space="preserve">["TYPE"] = 14; </v>
      </c>
      <c r="AD77" t="str">
        <f>IF(NOT(ISBLANK(E77)),VLOOKUP(E77,Type!D$2:E$6,2,FALSE),"")</f>
        <v/>
      </c>
      <c r="AE77" t="str">
        <f t="shared" si="40"/>
        <v xml:space="preserve">            </v>
      </c>
      <c r="AF77" t="str">
        <f t="shared" si="41"/>
        <v>0</v>
      </c>
      <c r="AG77" t="str">
        <f t="shared" si="42"/>
        <v xml:space="preserve">["VXP"] =    0; </v>
      </c>
      <c r="AH77" t="str">
        <f t="shared" si="43"/>
        <v>0</v>
      </c>
      <c r="AI77" t="str">
        <f t="shared" si="44"/>
        <v xml:space="preserve">["LP"] =  0; </v>
      </c>
      <c r="AJ77" t="str">
        <f t="shared" si="45"/>
        <v>0</v>
      </c>
      <c r="AK77" t="str">
        <f t="shared" si="46"/>
        <v xml:space="preserve">["REP"] =    0; </v>
      </c>
      <c r="AL77">
        <f>IF(LEN(Q77)&gt;0,VLOOKUP(Q77,Faction!A$2:B$77,2,),1)</f>
        <v>1</v>
      </c>
      <c r="AM77" t="str">
        <f t="shared" si="47"/>
        <v xml:space="preserve">["FACTION"] =  1; </v>
      </c>
      <c r="AN77" t="str">
        <f t="shared" si="48"/>
        <v xml:space="preserve">["TIER"] = 0; </v>
      </c>
      <c r="AO77" t="str">
        <f t="shared" si="49"/>
        <v xml:space="preserve">                     </v>
      </c>
      <c r="AP77" t="str">
        <f t="shared" si="50"/>
        <v/>
      </c>
      <c r="AQ77" t="str">
        <f t="shared" si="51"/>
        <v xml:space="preserve">["NAME"] = { ["EN"] = "Algraig, Men of Enedwaith"; }; </v>
      </c>
      <c r="AR77" t="str">
        <f t="shared" si="52"/>
        <v/>
      </c>
      <c r="AS77" t="str">
        <f t="shared" si="53"/>
        <v/>
      </c>
      <c r="AT77" t="str">
        <f t="shared" si="54"/>
        <v/>
      </c>
      <c r="AU77" t="str">
        <f t="shared" si="55"/>
        <v/>
      </c>
      <c r="AV77" t="str">
        <f t="shared" si="56"/>
        <v>};</v>
      </c>
    </row>
    <row r="78" spans="1:48" x14ac:dyDescent="0.25">
      <c r="A78">
        <v>1879190475</v>
      </c>
      <c r="B78">
        <v>61</v>
      </c>
      <c r="C78" t="s">
        <v>1273</v>
      </c>
      <c r="D78" t="s">
        <v>30</v>
      </c>
      <c r="F78" t="s">
        <v>1274</v>
      </c>
      <c r="G78">
        <v>20</v>
      </c>
      <c r="H78" t="s">
        <v>1270</v>
      </c>
      <c r="I78" t="s">
        <v>1198</v>
      </c>
      <c r="J78" t="s">
        <v>1440</v>
      </c>
      <c r="K78">
        <v>0</v>
      </c>
      <c r="T78" t="str">
        <f t="shared" si="31"/>
        <v xml:space="preserve"> [77] = {["ID"] = 1879190475; }; -- Kindred with the Algraig</v>
      </c>
      <c r="U78" s="1" t="str">
        <f t="shared" si="32"/>
        <v xml:space="preserve"> [77] = {["ID"] = 1879190475; ["SAVE_INDEX"] =  61; ["TYPE"] =  7;             ["VXP"] =    0; ["LP"] = 20; ["REP"] =    0; ["FACTION"] =  1; ["TIER"] = 0;                      ["NAME"] = { ["EN"] = "Kindred with the Algraig"; }; ["LORE"] = { ["EN"] = "You have grown close to the Algraig, and they consider you to be a welcome member of their people."; }; ["SUMMARY"] = { ["EN"] = "Gain 30000 reputation"; }; ["TITLE"] = { ["EN"] = "Honorary Algraig"; }; };</v>
      </c>
      <c r="V78">
        <f t="shared" si="33"/>
        <v>77</v>
      </c>
      <c r="W78" t="str">
        <f t="shared" si="34"/>
        <v xml:space="preserve"> [77] = {</v>
      </c>
      <c r="X78" t="str">
        <f t="shared" si="35"/>
        <v xml:space="preserve">["ID"] = 1879190475; </v>
      </c>
      <c r="Y78" t="str">
        <f t="shared" si="36"/>
        <v xml:space="preserve">["ID"] = 1879190475; </v>
      </c>
      <c r="Z78" t="str">
        <f t="shared" si="37"/>
        <v/>
      </c>
      <c r="AA78" s="1" t="str">
        <f t="shared" si="38"/>
        <v xml:space="preserve">["SAVE_INDEX"] =  61; </v>
      </c>
      <c r="AB78">
        <f>VLOOKUP(D78,Type!A$2:B$16,2,)</f>
        <v>7</v>
      </c>
      <c r="AC78" t="str">
        <f t="shared" si="39"/>
        <v xml:space="preserve">["TYPE"] =  7; </v>
      </c>
      <c r="AD78" t="str">
        <f>IF(NOT(ISBLANK(E78)),VLOOKUP(E78,Type!D$2:E$6,2,FALSE),"")</f>
        <v/>
      </c>
      <c r="AE78" t="str">
        <f t="shared" si="40"/>
        <v xml:space="preserve">            </v>
      </c>
      <c r="AF78" t="str">
        <f t="shared" si="41"/>
        <v>0</v>
      </c>
      <c r="AG78" t="str">
        <f t="shared" si="42"/>
        <v xml:space="preserve">["VXP"] =    0; </v>
      </c>
      <c r="AH78" t="str">
        <f t="shared" si="43"/>
        <v>20</v>
      </c>
      <c r="AI78" t="str">
        <f t="shared" si="44"/>
        <v xml:space="preserve">["LP"] = 20; </v>
      </c>
      <c r="AJ78" t="str">
        <f t="shared" si="45"/>
        <v>0</v>
      </c>
      <c r="AK78" t="str">
        <f t="shared" si="46"/>
        <v xml:space="preserve">["REP"] =    0; </v>
      </c>
      <c r="AL78">
        <f>IF(LEN(Q78)&gt;0,VLOOKUP(Q78,Faction!A$2:B$77,2,),1)</f>
        <v>1</v>
      </c>
      <c r="AM78" t="str">
        <f t="shared" si="47"/>
        <v xml:space="preserve">["FACTION"] =  1; </v>
      </c>
      <c r="AN78" t="str">
        <f t="shared" si="48"/>
        <v xml:space="preserve">["TIER"] = 0; </v>
      </c>
      <c r="AO78" t="str">
        <f t="shared" si="49"/>
        <v xml:space="preserve">                     </v>
      </c>
      <c r="AP78" t="str">
        <f t="shared" si="50"/>
        <v/>
      </c>
      <c r="AQ78" t="str">
        <f t="shared" si="51"/>
        <v xml:space="preserve">["NAME"] = { ["EN"] = "Kindred with the Algraig"; }; </v>
      </c>
      <c r="AR78" t="str">
        <f t="shared" si="52"/>
        <v xml:space="preserve">["LORE"] = { ["EN"] = "You have grown close to the Algraig, and they consider you to be a welcome member of their people."; }; </v>
      </c>
      <c r="AS78" t="str">
        <f t="shared" si="53"/>
        <v xml:space="preserve">["SUMMARY"] = { ["EN"] = "Gain 30000 reputation"; }; </v>
      </c>
      <c r="AT78" t="str">
        <f t="shared" si="54"/>
        <v xml:space="preserve">["TITLE"] = { ["EN"] = "Honorary Algraig"; }; </v>
      </c>
      <c r="AU78" t="str">
        <f t="shared" si="55"/>
        <v/>
      </c>
      <c r="AV78" t="str">
        <f t="shared" si="56"/>
        <v>};</v>
      </c>
    </row>
    <row r="79" spans="1:48" x14ac:dyDescent="0.25">
      <c r="A79">
        <v>1879190457</v>
      </c>
      <c r="B79">
        <v>62</v>
      </c>
      <c r="C79" t="s">
        <v>1272</v>
      </c>
      <c r="D79" t="s">
        <v>30</v>
      </c>
      <c r="F79" t="s">
        <v>1272</v>
      </c>
      <c r="G79">
        <v>15</v>
      </c>
      <c r="H79" t="s">
        <v>1270</v>
      </c>
      <c r="I79" t="s">
        <v>1195</v>
      </c>
      <c r="J79" t="s">
        <v>2213</v>
      </c>
      <c r="K79">
        <v>1</v>
      </c>
      <c r="T79" t="str">
        <f t="shared" si="31"/>
        <v xml:space="preserve"> [78] = {["ID"] = 1879190457; }; -- Ally to the Algraig</v>
      </c>
      <c r="U79" s="1" t="str">
        <f t="shared" si="32"/>
        <v xml:space="preserve"> [78] = {["ID"] = 1879190457; ["SAVE_INDEX"] =  62; ["TYPE"] =  7;             ["VXP"] =    0; ["LP"] = 15; ["REP"] =    0; ["FACTION"] =  1; ["TIER"] = 1;                      ["NAME"] = { ["EN"] = "Ally to the Algraig"; }; ["LORE"] = { ["EN"] = "Your continued efforts to aid the Algraig remove their wariness and endear you to them as an ally."; }; ["SUMMARY"] = { ["EN"] = "Gain 25000 reputation, Merchant Discount earned"; }; ["TITLE"] = { ["EN"] = "Ally to the Algraig"; }; };</v>
      </c>
      <c r="V79">
        <f t="shared" si="33"/>
        <v>78</v>
      </c>
      <c r="W79" t="str">
        <f t="shared" si="34"/>
        <v xml:space="preserve"> [78] = {</v>
      </c>
      <c r="X79" t="str">
        <f t="shared" si="35"/>
        <v xml:space="preserve">["ID"] = 1879190457; </v>
      </c>
      <c r="Y79" t="str">
        <f t="shared" si="36"/>
        <v xml:space="preserve">["ID"] = 1879190457; </v>
      </c>
      <c r="Z79" t="str">
        <f t="shared" si="37"/>
        <v/>
      </c>
      <c r="AA79" s="1" t="str">
        <f t="shared" si="38"/>
        <v xml:space="preserve">["SAVE_INDEX"] =  62; </v>
      </c>
      <c r="AB79">
        <f>VLOOKUP(D79,Type!A$2:B$16,2,)</f>
        <v>7</v>
      </c>
      <c r="AC79" t="str">
        <f t="shared" si="39"/>
        <v xml:space="preserve">["TYPE"] =  7; </v>
      </c>
      <c r="AD79" t="str">
        <f>IF(NOT(ISBLANK(E79)),VLOOKUP(E79,Type!D$2:E$6,2,FALSE),"")</f>
        <v/>
      </c>
      <c r="AE79" t="str">
        <f t="shared" si="40"/>
        <v xml:space="preserve">            </v>
      </c>
      <c r="AF79" t="str">
        <f t="shared" si="41"/>
        <v>0</v>
      </c>
      <c r="AG79" t="str">
        <f t="shared" si="42"/>
        <v xml:space="preserve">["VXP"] =    0; </v>
      </c>
      <c r="AH79" t="str">
        <f t="shared" si="43"/>
        <v>15</v>
      </c>
      <c r="AI79" t="str">
        <f t="shared" si="44"/>
        <v xml:space="preserve">["LP"] = 15; </v>
      </c>
      <c r="AJ79" t="str">
        <f t="shared" si="45"/>
        <v>0</v>
      </c>
      <c r="AK79" t="str">
        <f t="shared" si="46"/>
        <v xml:space="preserve">["REP"] =    0; </v>
      </c>
      <c r="AL79">
        <f>IF(LEN(Q79)&gt;0,VLOOKUP(Q79,Faction!A$2:B$77,2,),1)</f>
        <v>1</v>
      </c>
      <c r="AM79" t="str">
        <f t="shared" si="47"/>
        <v xml:space="preserve">["FACTION"] =  1; </v>
      </c>
      <c r="AN79" t="str">
        <f t="shared" si="48"/>
        <v xml:space="preserve">["TIER"] = 1; </v>
      </c>
      <c r="AO79" t="str">
        <f t="shared" si="49"/>
        <v xml:space="preserve">                     </v>
      </c>
      <c r="AP79" t="str">
        <f t="shared" si="50"/>
        <v/>
      </c>
      <c r="AQ79" t="str">
        <f t="shared" si="51"/>
        <v xml:space="preserve">["NAME"] = { ["EN"] = "Ally to the Algraig"; }; </v>
      </c>
      <c r="AR79" t="str">
        <f t="shared" si="52"/>
        <v xml:space="preserve">["LORE"] = { ["EN"] = "Your continued efforts to aid the Algraig remove their wariness and endear you to them as an ally."; }; </v>
      </c>
      <c r="AS79" t="str">
        <f t="shared" si="53"/>
        <v xml:space="preserve">["SUMMARY"] = { ["EN"] = "Gain 25000 reputation, Merchant Discount earned"; }; </v>
      </c>
      <c r="AT79" t="str">
        <f t="shared" si="54"/>
        <v xml:space="preserve">["TITLE"] = { ["EN"] = "Ally to the Algraig"; }; </v>
      </c>
      <c r="AU79" t="str">
        <f t="shared" si="55"/>
        <v/>
      </c>
      <c r="AV79" t="str">
        <f t="shared" si="56"/>
        <v>};</v>
      </c>
    </row>
    <row r="80" spans="1:48" x14ac:dyDescent="0.25">
      <c r="A80">
        <v>1879190470</v>
      </c>
      <c r="B80">
        <v>63</v>
      </c>
      <c r="C80" t="s">
        <v>1271</v>
      </c>
      <c r="D80" t="s">
        <v>30</v>
      </c>
      <c r="F80" t="s">
        <v>1271</v>
      </c>
      <c r="G80">
        <v>10</v>
      </c>
      <c r="H80" t="s">
        <v>1270</v>
      </c>
      <c r="I80" t="s">
        <v>1192</v>
      </c>
      <c r="J80" t="s">
        <v>1441</v>
      </c>
      <c r="K80">
        <v>2</v>
      </c>
      <c r="T80" t="str">
        <f t="shared" si="31"/>
        <v xml:space="preserve"> [79] = {["ID"] = 1879190470; }; -- Friend to the Algraig</v>
      </c>
      <c r="U80" s="1" t="str">
        <f t="shared" si="32"/>
        <v xml:space="preserve"> [79] = {["ID"] = 1879190470; ["SAVE_INDEX"] =  63; ["TYPE"] =  7;             ["VXP"] =    0; ["LP"] = 10; ["REP"] =    0; ["FACTION"] =  1; ["TIER"] = 2;                      ["NAME"] = { ["EN"] = "Friend to the Algraig"; }; ["LORE"] = { ["EN"] = "You have done enough that the Algraig, normally mistrustful, consider that you are a friend to them."; }; ["SUMMARY"] = { ["EN"] = "Gain 20000 reputation, Travel Discount earned"; }; ["TITLE"] = { ["EN"] = "Friend to the Algraig"; }; };</v>
      </c>
      <c r="V80">
        <f t="shared" si="33"/>
        <v>79</v>
      </c>
      <c r="W80" t="str">
        <f t="shared" si="34"/>
        <v xml:space="preserve"> [79] = {</v>
      </c>
      <c r="X80" t="str">
        <f t="shared" si="35"/>
        <v xml:space="preserve">["ID"] = 1879190470; </v>
      </c>
      <c r="Y80" t="str">
        <f t="shared" si="36"/>
        <v xml:space="preserve">["ID"] = 1879190470; </v>
      </c>
      <c r="Z80" t="str">
        <f t="shared" si="37"/>
        <v/>
      </c>
      <c r="AA80" s="1" t="str">
        <f t="shared" si="38"/>
        <v xml:space="preserve">["SAVE_INDEX"] =  63; </v>
      </c>
      <c r="AB80">
        <f>VLOOKUP(D80,Type!A$2:B$16,2,)</f>
        <v>7</v>
      </c>
      <c r="AC80" t="str">
        <f t="shared" si="39"/>
        <v xml:space="preserve">["TYPE"] =  7; </v>
      </c>
      <c r="AD80" t="str">
        <f>IF(NOT(ISBLANK(E80)),VLOOKUP(E80,Type!D$2:E$6,2,FALSE),"")</f>
        <v/>
      </c>
      <c r="AE80" t="str">
        <f t="shared" si="40"/>
        <v xml:space="preserve">            </v>
      </c>
      <c r="AF80" t="str">
        <f t="shared" si="41"/>
        <v>0</v>
      </c>
      <c r="AG80" t="str">
        <f t="shared" si="42"/>
        <v xml:space="preserve">["VXP"] =    0; </v>
      </c>
      <c r="AH80" t="str">
        <f t="shared" si="43"/>
        <v>10</v>
      </c>
      <c r="AI80" t="str">
        <f t="shared" si="44"/>
        <v xml:space="preserve">["LP"] = 10; </v>
      </c>
      <c r="AJ80" t="str">
        <f t="shared" si="45"/>
        <v>0</v>
      </c>
      <c r="AK80" t="str">
        <f t="shared" si="46"/>
        <v xml:space="preserve">["REP"] =    0; </v>
      </c>
      <c r="AL80">
        <f>IF(LEN(Q80)&gt;0,VLOOKUP(Q80,Faction!A$2:B$77,2,),1)</f>
        <v>1</v>
      </c>
      <c r="AM80" t="str">
        <f t="shared" si="47"/>
        <v xml:space="preserve">["FACTION"] =  1; </v>
      </c>
      <c r="AN80" t="str">
        <f t="shared" si="48"/>
        <v xml:space="preserve">["TIER"] = 2; </v>
      </c>
      <c r="AO80" t="str">
        <f t="shared" si="49"/>
        <v xml:space="preserve">                     </v>
      </c>
      <c r="AP80" t="str">
        <f t="shared" si="50"/>
        <v/>
      </c>
      <c r="AQ80" t="str">
        <f t="shared" si="51"/>
        <v xml:space="preserve">["NAME"] = { ["EN"] = "Friend to the Algraig"; }; </v>
      </c>
      <c r="AR80" t="str">
        <f t="shared" si="52"/>
        <v xml:space="preserve">["LORE"] = { ["EN"] = "You have done enough that the Algraig, normally mistrustful, consider that you are a friend to them."; }; </v>
      </c>
      <c r="AS80" t="str">
        <f t="shared" si="53"/>
        <v xml:space="preserve">["SUMMARY"] = { ["EN"] = "Gain 20000 reputation, Travel Discount earned"; }; </v>
      </c>
      <c r="AT80" t="str">
        <f t="shared" si="54"/>
        <v xml:space="preserve">["TITLE"] = { ["EN"] = "Friend to the Algraig"; }; </v>
      </c>
      <c r="AU80" t="str">
        <f t="shared" si="55"/>
        <v/>
      </c>
      <c r="AV80" t="str">
        <f t="shared" si="56"/>
        <v>};</v>
      </c>
    </row>
    <row r="81" spans="1:48" x14ac:dyDescent="0.25">
      <c r="A81">
        <v>1879190456</v>
      </c>
      <c r="B81">
        <v>64</v>
      </c>
      <c r="C81" t="s">
        <v>1269</v>
      </c>
      <c r="D81" t="s">
        <v>30</v>
      </c>
      <c r="F81" t="s">
        <v>1269</v>
      </c>
      <c r="G81">
        <v>5</v>
      </c>
      <c r="H81" t="s">
        <v>1270</v>
      </c>
      <c r="I81" t="s">
        <v>1190</v>
      </c>
      <c r="J81" t="s">
        <v>1442</v>
      </c>
      <c r="K81">
        <v>3</v>
      </c>
      <c r="T81" t="str">
        <f t="shared" si="31"/>
        <v xml:space="preserve"> [80] = {["ID"] = 1879190456; }; -- Known to the Algraig</v>
      </c>
      <c r="U81" s="1" t="str">
        <f t="shared" si="32"/>
        <v xml:space="preserve"> [80] = {["ID"] = 1879190456; ["SAVE_INDEX"] =  64; ["TYPE"] =  7;             ["VXP"] =    0; ["LP"] =  5; ["REP"] =    0; ["FACTION"] =  1; ["TIER"] = 3;                      ["NAME"] = { ["EN"] = "Known to the Algraig"; }; ["LORE"] = { ["EN"] = "The Men who make the wilds their home in Enedwaith have come to know of you."; }; ["SUMMARY"] = { ["EN"] = "Gain 10000 reputation"; }; ["TITLE"] = { ["EN"] = "Known to the Algraig"; }; };</v>
      </c>
      <c r="V81">
        <f t="shared" si="33"/>
        <v>80</v>
      </c>
      <c r="W81" t="str">
        <f t="shared" si="34"/>
        <v xml:space="preserve"> [80] = {</v>
      </c>
      <c r="X81" t="str">
        <f t="shared" si="35"/>
        <v xml:space="preserve">["ID"] = 1879190456; </v>
      </c>
      <c r="Y81" t="str">
        <f t="shared" si="36"/>
        <v xml:space="preserve">["ID"] = 1879190456; </v>
      </c>
      <c r="Z81" t="str">
        <f t="shared" si="37"/>
        <v/>
      </c>
      <c r="AA81" s="1" t="str">
        <f t="shared" si="38"/>
        <v xml:space="preserve">["SAVE_INDEX"] =  64; </v>
      </c>
      <c r="AB81">
        <f>VLOOKUP(D81,Type!A$2:B$16,2,)</f>
        <v>7</v>
      </c>
      <c r="AC81" t="str">
        <f t="shared" si="39"/>
        <v xml:space="preserve">["TYPE"] =  7; </v>
      </c>
      <c r="AD81" t="str">
        <f>IF(NOT(ISBLANK(E81)),VLOOKUP(E81,Type!D$2:E$6,2,FALSE),"")</f>
        <v/>
      </c>
      <c r="AE81" t="str">
        <f t="shared" si="40"/>
        <v xml:space="preserve">            </v>
      </c>
      <c r="AF81" t="str">
        <f t="shared" si="41"/>
        <v>0</v>
      </c>
      <c r="AG81" t="str">
        <f t="shared" si="42"/>
        <v xml:space="preserve">["VXP"] =    0; </v>
      </c>
      <c r="AH81" t="str">
        <f t="shared" si="43"/>
        <v>5</v>
      </c>
      <c r="AI81" t="str">
        <f t="shared" si="44"/>
        <v xml:space="preserve">["LP"] =  5; </v>
      </c>
      <c r="AJ81" t="str">
        <f t="shared" si="45"/>
        <v>0</v>
      </c>
      <c r="AK81" t="str">
        <f t="shared" si="46"/>
        <v xml:space="preserve">["REP"] =    0; </v>
      </c>
      <c r="AL81">
        <f>IF(LEN(Q81)&gt;0,VLOOKUP(Q81,Faction!A$2:B$77,2,),1)</f>
        <v>1</v>
      </c>
      <c r="AM81" t="str">
        <f t="shared" si="47"/>
        <v xml:space="preserve">["FACTION"] =  1; </v>
      </c>
      <c r="AN81" t="str">
        <f t="shared" si="48"/>
        <v xml:space="preserve">["TIER"] = 3; </v>
      </c>
      <c r="AO81" t="str">
        <f t="shared" si="49"/>
        <v xml:space="preserve">                     </v>
      </c>
      <c r="AP81" t="str">
        <f t="shared" si="50"/>
        <v/>
      </c>
      <c r="AQ81" t="str">
        <f t="shared" si="51"/>
        <v xml:space="preserve">["NAME"] = { ["EN"] = "Known to the Algraig"; }; </v>
      </c>
      <c r="AR81" t="str">
        <f t="shared" si="52"/>
        <v xml:space="preserve">["LORE"] = { ["EN"] = "The Men who make the wilds their home in Enedwaith have come to know of you."; }; </v>
      </c>
      <c r="AS81" t="str">
        <f t="shared" si="53"/>
        <v xml:space="preserve">["SUMMARY"] = { ["EN"] = "Gain 10000 reputation"; }; </v>
      </c>
      <c r="AT81" t="str">
        <f t="shared" si="54"/>
        <v xml:space="preserve">["TITLE"] = { ["EN"] = "Known to the Algraig"; }; </v>
      </c>
      <c r="AU81" t="str">
        <f t="shared" si="55"/>
        <v/>
      </c>
      <c r="AV81" t="str">
        <f t="shared" si="56"/>
        <v>};</v>
      </c>
    </row>
    <row r="82" spans="1:48" x14ac:dyDescent="0.25">
      <c r="C82" s="2" t="s">
        <v>98</v>
      </c>
      <c r="D82" s="2" t="s">
        <v>812</v>
      </c>
      <c r="E82" s="2"/>
      <c r="R82">
        <v>187</v>
      </c>
      <c r="T82" t="str">
        <f t="shared" si="31"/>
        <v xml:space="preserve"> [81] = {["CAT_ID"] = 187; }; -- The Grey Company</v>
      </c>
      <c r="U82" s="1" t="str">
        <f t="shared" si="32"/>
        <v xml:space="preserve"> [81] = {                                           ["TYPE"] = 14;             ["VXP"] =    0; ["LP"] =  0; ["REP"] =    0; ["FACTION"] =  1; ["TIER"] = 0;                      ["NAME"] = { ["EN"] = "The Grey Company"; }; };</v>
      </c>
      <c r="V82">
        <f t="shared" si="33"/>
        <v>81</v>
      </c>
      <c r="W82" t="str">
        <f t="shared" si="34"/>
        <v xml:space="preserve"> [81] = {</v>
      </c>
      <c r="X82" t="str">
        <f t="shared" si="35"/>
        <v xml:space="preserve">                     </v>
      </c>
      <c r="Y82" t="str">
        <f t="shared" si="36"/>
        <v/>
      </c>
      <c r="Z82" t="str">
        <f t="shared" si="37"/>
        <v xml:space="preserve">["CAT_ID"] = 187; </v>
      </c>
      <c r="AA82" s="1" t="str">
        <f t="shared" si="38"/>
        <v xml:space="preserve">                      </v>
      </c>
      <c r="AB82">
        <f>VLOOKUP(D82,Type!A$2:B$16,2,)</f>
        <v>14</v>
      </c>
      <c r="AC82" t="str">
        <f t="shared" si="39"/>
        <v xml:space="preserve">["TYPE"] = 14; </v>
      </c>
      <c r="AD82" t="str">
        <f>IF(NOT(ISBLANK(E82)),VLOOKUP(E82,Type!D$2:E$6,2,FALSE),"")</f>
        <v/>
      </c>
      <c r="AE82" t="str">
        <f t="shared" si="40"/>
        <v xml:space="preserve">            </v>
      </c>
      <c r="AF82" t="str">
        <f t="shared" si="41"/>
        <v>0</v>
      </c>
      <c r="AG82" t="str">
        <f t="shared" si="42"/>
        <v xml:space="preserve">["VXP"] =    0; </v>
      </c>
      <c r="AH82" t="str">
        <f t="shared" si="43"/>
        <v>0</v>
      </c>
      <c r="AI82" t="str">
        <f t="shared" si="44"/>
        <v xml:space="preserve">["LP"] =  0; </v>
      </c>
      <c r="AJ82" t="str">
        <f t="shared" si="45"/>
        <v>0</v>
      </c>
      <c r="AK82" t="str">
        <f t="shared" si="46"/>
        <v xml:space="preserve">["REP"] =    0; </v>
      </c>
      <c r="AL82">
        <f>IF(LEN(Q82)&gt;0,VLOOKUP(Q82,Faction!A$2:B$77,2,),1)</f>
        <v>1</v>
      </c>
      <c r="AM82" t="str">
        <f t="shared" si="47"/>
        <v xml:space="preserve">["FACTION"] =  1; </v>
      </c>
      <c r="AN82" t="str">
        <f t="shared" si="48"/>
        <v xml:space="preserve">["TIER"] = 0; </v>
      </c>
      <c r="AO82" t="str">
        <f t="shared" si="49"/>
        <v xml:space="preserve">                     </v>
      </c>
      <c r="AP82" t="str">
        <f t="shared" si="50"/>
        <v/>
      </c>
      <c r="AQ82" t="str">
        <f t="shared" si="51"/>
        <v xml:space="preserve">["NAME"] = { ["EN"] = "The Grey Company"; }; </v>
      </c>
      <c r="AR82" t="str">
        <f t="shared" si="52"/>
        <v/>
      </c>
      <c r="AS82" t="str">
        <f t="shared" si="53"/>
        <v/>
      </c>
      <c r="AT82" t="str">
        <f t="shared" si="54"/>
        <v/>
      </c>
      <c r="AU82" t="str">
        <f t="shared" si="55"/>
        <v/>
      </c>
      <c r="AV82" t="str">
        <f t="shared" si="56"/>
        <v>};</v>
      </c>
    </row>
    <row r="83" spans="1:48" x14ac:dyDescent="0.25">
      <c r="A83">
        <v>1879190492</v>
      </c>
      <c r="B83">
        <v>65</v>
      </c>
      <c r="C83" t="s">
        <v>1279</v>
      </c>
      <c r="D83" t="s">
        <v>30</v>
      </c>
      <c r="F83" t="s">
        <v>1280</v>
      </c>
      <c r="G83">
        <v>20</v>
      </c>
      <c r="H83" t="s">
        <v>1270</v>
      </c>
      <c r="I83" t="s">
        <v>1198</v>
      </c>
      <c r="J83" t="s">
        <v>1443</v>
      </c>
      <c r="K83">
        <v>0</v>
      </c>
      <c r="T83" t="str">
        <f t="shared" si="31"/>
        <v xml:space="preserve"> [82] = {["ID"] = 1879190492; }; -- Kindred with the Grey Company</v>
      </c>
      <c r="U83" s="1" t="str">
        <f t="shared" si="32"/>
        <v xml:space="preserve"> [82] = {["ID"] = 1879190492; ["SAVE_INDEX"] =  65; ["TYPE"] =  7;             ["VXP"] =    0; ["LP"] = 20; ["REP"] =    0; ["FACTION"] =  1; ["TIER"] = 0;                      ["NAME"] = { ["EN"] = "Kindred with the Grey Company"; }; ["LORE"] = { ["EN"] = "You are considered to be a member of the Grey Company should you choose or would that they were allowed to take you. Still, the respect you have earned cannot be matched."; }; ["SUMMARY"] = { ["EN"] = "Gain 30000 reputation"; }; ["TITLE"] = { ["EN"] = "Grey Company"; }; };</v>
      </c>
      <c r="V83">
        <f t="shared" si="33"/>
        <v>82</v>
      </c>
      <c r="W83" t="str">
        <f t="shared" si="34"/>
        <v xml:space="preserve"> [82] = {</v>
      </c>
      <c r="X83" t="str">
        <f t="shared" si="35"/>
        <v xml:space="preserve">["ID"] = 1879190492; </v>
      </c>
      <c r="Y83" t="str">
        <f t="shared" si="36"/>
        <v xml:space="preserve">["ID"] = 1879190492; </v>
      </c>
      <c r="Z83" t="str">
        <f t="shared" si="37"/>
        <v/>
      </c>
      <c r="AA83" s="1" t="str">
        <f t="shared" si="38"/>
        <v xml:space="preserve">["SAVE_INDEX"] =  65; </v>
      </c>
      <c r="AB83">
        <f>VLOOKUP(D83,Type!A$2:B$16,2,)</f>
        <v>7</v>
      </c>
      <c r="AC83" t="str">
        <f t="shared" si="39"/>
        <v xml:space="preserve">["TYPE"] =  7; </v>
      </c>
      <c r="AD83" t="str">
        <f>IF(NOT(ISBLANK(E83)),VLOOKUP(E83,Type!D$2:E$6,2,FALSE),"")</f>
        <v/>
      </c>
      <c r="AE83" t="str">
        <f t="shared" si="40"/>
        <v xml:space="preserve">            </v>
      </c>
      <c r="AF83" t="str">
        <f t="shared" si="41"/>
        <v>0</v>
      </c>
      <c r="AG83" t="str">
        <f t="shared" si="42"/>
        <v xml:space="preserve">["VXP"] =    0; </v>
      </c>
      <c r="AH83" t="str">
        <f t="shared" si="43"/>
        <v>20</v>
      </c>
      <c r="AI83" t="str">
        <f t="shared" si="44"/>
        <v xml:space="preserve">["LP"] = 20; </v>
      </c>
      <c r="AJ83" t="str">
        <f t="shared" si="45"/>
        <v>0</v>
      </c>
      <c r="AK83" t="str">
        <f t="shared" si="46"/>
        <v xml:space="preserve">["REP"] =    0; </v>
      </c>
      <c r="AL83">
        <f>IF(LEN(Q83)&gt;0,VLOOKUP(Q83,Faction!A$2:B$77,2,),1)</f>
        <v>1</v>
      </c>
      <c r="AM83" t="str">
        <f t="shared" si="47"/>
        <v xml:space="preserve">["FACTION"] =  1; </v>
      </c>
      <c r="AN83" t="str">
        <f t="shared" si="48"/>
        <v xml:space="preserve">["TIER"] = 0; </v>
      </c>
      <c r="AO83" t="str">
        <f t="shared" si="49"/>
        <v xml:space="preserve">                     </v>
      </c>
      <c r="AP83" t="str">
        <f t="shared" si="50"/>
        <v/>
      </c>
      <c r="AQ83" t="str">
        <f t="shared" si="51"/>
        <v xml:space="preserve">["NAME"] = { ["EN"] = "Kindred with the Grey Company"; }; </v>
      </c>
      <c r="AR83" t="str">
        <f t="shared" si="52"/>
        <v xml:space="preserve">["LORE"] = { ["EN"] = "You are considered to be a member of the Grey Company should you choose or would that they were allowed to take you. Still, the respect you have earned cannot be matched."; }; </v>
      </c>
      <c r="AS83" t="str">
        <f t="shared" si="53"/>
        <v xml:space="preserve">["SUMMARY"] = { ["EN"] = "Gain 30000 reputation"; }; </v>
      </c>
      <c r="AT83" t="str">
        <f t="shared" si="54"/>
        <v xml:space="preserve">["TITLE"] = { ["EN"] = "Grey Company"; }; </v>
      </c>
      <c r="AU83" t="str">
        <f t="shared" si="55"/>
        <v/>
      </c>
      <c r="AV83" t="str">
        <f t="shared" si="56"/>
        <v>};</v>
      </c>
    </row>
    <row r="84" spans="1:48" x14ac:dyDescent="0.25">
      <c r="A84">
        <v>1879190476</v>
      </c>
      <c r="B84">
        <v>66</v>
      </c>
      <c r="C84" t="s">
        <v>1277</v>
      </c>
      <c r="D84" t="s">
        <v>30</v>
      </c>
      <c r="F84" t="s">
        <v>1278</v>
      </c>
      <c r="G84">
        <v>15</v>
      </c>
      <c r="H84" t="s">
        <v>1270</v>
      </c>
      <c r="I84" t="s">
        <v>1195</v>
      </c>
      <c r="J84" t="s">
        <v>1444</v>
      </c>
      <c r="K84">
        <v>1</v>
      </c>
      <c r="T84" t="str">
        <f t="shared" si="31"/>
        <v xml:space="preserve"> [83] = {["ID"] = 1879190476; }; -- Ally to the Grey Company</v>
      </c>
      <c r="U84" s="1" t="str">
        <f t="shared" si="32"/>
        <v xml:space="preserve"> [83] = {["ID"] = 1879190476; ["SAVE_INDEX"] =  66; ["TYPE"] =  7;             ["VXP"] =    0; ["LP"] = 15; ["REP"] =    0; ["FACTION"] =  1; ["TIER"] = 1;                      ["NAME"] = { ["EN"] = "Ally to the Grey Company"; }; ["LORE"] = { ["EN"] = "The Grey Company has come to rely upon you in matters that aid their cause. They consider you a reliable and able ally."; }; ["SUMMARY"] = { ["EN"] = "Gain 25000 reputation, Merchant Discount earned"; }; ["TITLE"] = { ["EN"] = "Ally of the Grey Company"; }; };</v>
      </c>
      <c r="V84">
        <f t="shared" si="33"/>
        <v>83</v>
      </c>
      <c r="W84" t="str">
        <f t="shared" si="34"/>
        <v xml:space="preserve"> [83] = {</v>
      </c>
      <c r="X84" t="str">
        <f t="shared" si="35"/>
        <v xml:space="preserve">["ID"] = 1879190476; </v>
      </c>
      <c r="Y84" t="str">
        <f t="shared" si="36"/>
        <v xml:space="preserve">["ID"] = 1879190476; </v>
      </c>
      <c r="Z84" t="str">
        <f t="shared" si="37"/>
        <v/>
      </c>
      <c r="AA84" s="1" t="str">
        <f t="shared" si="38"/>
        <v xml:space="preserve">["SAVE_INDEX"] =  66; </v>
      </c>
      <c r="AB84">
        <f>VLOOKUP(D84,Type!A$2:B$16,2,)</f>
        <v>7</v>
      </c>
      <c r="AC84" t="str">
        <f t="shared" si="39"/>
        <v xml:space="preserve">["TYPE"] =  7; </v>
      </c>
      <c r="AD84" t="str">
        <f>IF(NOT(ISBLANK(E84)),VLOOKUP(E84,Type!D$2:E$6,2,FALSE),"")</f>
        <v/>
      </c>
      <c r="AE84" t="str">
        <f t="shared" si="40"/>
        <v xml:space="preserve">            </v>
      </c>
      <c r="AF84" t="str">
        <f t="shared" si="41"/>
        <v>0</v>
      </c>
      <c r="AG84" t="str">
        <f t="shared" si="42"/>
        <v xml:space="preserve">["VXP"] =    0; </v>
      </c>
      <c r="AH84" t="str">
        <f t="shared" si="43"/>
        <v>15</v>
      </c>
      <c r="AI84" t="str">
        <f t="shared" si="44"/>
        <v xml:space="preserve">["LP"] = 15; </v>
      </c>
      <c r="AJ84" t="str">
        <f t="shared" si="45"/>
        <v>0</v>
      </c>
      <c r="AK84" t="str">
        <f t="shared" si="46"/>
        <v xml:space="preserve">["REP"] =    0; </v>
      </c>
      <c r="AL84">
        <f>IF(LEN(Q84)&gt;0,VLOOKUP(Q84,Faction!A$2:B$77,2,),1)</f>
        <v>1</v>
      </c>
      <c r="AM84" t="str">
        <f t="shared" si="47"/>
        <v xml:space="preserve">["FACTION"] =  1; </v>
      </c>
      <c r="AN84" t="str">
        <f t="shared" si="48"/>
        <v xml:space="preserve">["TIER"] = 1; </v>
      </c>
      <c r="AO84" t="str">
        <f t="shared" si="49"/>
        <v xml:space="preserve">                     </v>
      </c>
      <c r="AP84" t="str">
        <f t="shared" si="50"/>
        <v/>
      </c>
      <c r="AQ84" t="str">
        <f t="shared" si="51"/>
        <v xml:space="preserve">["NAME"] = { ["EN"] = "Ally to the Grey Company"; }; </v>
      </c>
      <c r="AR84" t="str">
        <f t="shared" si="52"/>
        <v xml:space="preserve">["LORE"] = { ["EN"] = "The Grey Company has come to rely upon you in matters that aid their cause. They consider you a reliable and able ally."; }; </v>
      </c>
      <c r="AS84" t="str">
        <f t="shared" si="53"/>
        <v xml:space="preserve">["SUMMARY"] = { ["EN"] = "Gain 25000 reputation, Merchant Discount earned"; }; </v>
      </c>
      <c r="AT84" t="str">
        <f t="shared" si="54"/>
        <v xml:space="preserve">["TITLE"] = { ["EN"] = "Ally of the Grey Company"; }; </v>
      </c>
      <c r="AU84" t="str">
        <f t="shared" si="55"/>
        <v/>
      </c>
      <c r="AV84" t="str">
        <f t="shared" si="56"/>
        <v>};</v>
      </c>
    </row>
    <row r="85" spans="1:48" x14ac:dyDescent="0.25">
      <c r="A85">
        <v>1879190489</v>
      </c>
      <c r="B85">
        <v>67</v>
      </c>
      <c r="C85" t="s">
        <v>1276</v>
      </c>
      <c r="D85" t="s">
        <v>30</v>
      </c>
      <c r="F85" t="s">
        <v>1276</v>
      </c>
      <c r="G85">
        <v>10</v>
      </c>
      <c r="H85" t="s">
        <v>1270</v>
      </c>
      <c r="I85" t="s">
        <v>1192</v>
      </c>
      <c r="J85" t="s">
        <v>2214</v>
      </c>
      <c r="K85">
        <v>2</v>
      </c>
      <c r="T85" t="str">
        <f t="shared" si="31"/>
        <v xml:space="preserve"> [84] = {["ID"] = 1879190489; }; -- Friend to the Grey Company</v>
      </c>
      <c r="U85" s="1" t="str">
        <f t="shared" si="32"/>
        <v xml:space="preserve"> [84] = {["ID"] = 1879190489; ["SAVE_INDEX"] =  67; ["TYPE"] =  7;             ["VXP"] =    0; ["LP"] = 10; ["REP"] =    0; ["FACTION"] =  1; ["TIER"] = 2;                      ["NAME"] = { ["EN"] = "Friend to the Grey Company"; }; ["LORE"] = { ["EN"] = "Your continued efforts to aid the Grey Company endears you to them as a friend."; }; ["SUMMARY"] = { ["EN"] = "Gain 20000 reputation, Travel Discount earned"; }; ["TITLE"] = { ["EN"] = "Friend to the Grey Company"; }; };</v>
      </c>
      <c r="V85">
        <f t="shared" si="33"/>
        <v>84</v>
      </c>
      <c r="W85" t="str">
        <f t="shared" si="34"/>
        <v xml:space="preserve"> [84] = {</v>
      </c>
      <c r="X85" t="str">
        <f t="shared" si="35"/>
        <v xml:space="preserve">["ID"] = 1879190489; </v>
      </c>
      <c r="Y85" t="str">
        <f t="shared" si="36"/>
        <v xml:space="preserve">["ID"] = 1879190489; </v>
      </c>
      <c r="Z85" t="str">
        <f t="shared" si="37"/>
        <v/>
      </c>
      <c r="AA85" s="1" t="str">
        <f t="shared" si="38"/>
        <v xml:space="preserve">["SAVE_INDEX"] =  67; </v>
      </c>
      <c r="AB85">
        <f>VLOOKUP(D85,Type!A$2:B$16,2,)</f>
        <v>7</v>
      </c>
      <c r="AC85" t="str">
        <f t="shared" si="39"/>
        <v xml:space="preserve">["TYPE"] =  7; </v>
      </c>
      <c r="AD85" t="str">
        <f>IF(NOT(ISBLANK(E85)),VLOOKUP(E85,Type!D$2:E$6,2,FALSE),"")</f>
        <v/>
      </c>
      <c r="AE85" t="str">
        <f t="shared" si="40"/>
        <v xml:space="preserve">            </v>
      </c>
      <c r="AF85" t="str">
        <f t="shared" si="41"/>
        <v>0</v>
      </c>
      <c r="AG85" t="str">
        <f t="shared" si="42"/>
        <v xml:space="preserve">["VXP"] =    0; </v>
      </c>
      <c r="AH85" t="str">
        <f t="shared" si="43"/>
        <v>10</v>
      </c>
      <c r="AI85" t="str">
        <f t="shared" si="44"/>
        <v xml:space="preserve">["LP"] = 10; </v>
      </c>
      <c r="AJ85" t="str">
        <f t="shared" si="45"/>
        <v>0</v>
      </c>
      <c r="AK85" t="str">
        <f t="shared" si="46"/>
        <v xml:space="preserve">["REP"] =    0; </v>
      </c>
      <c r="AL85">
        <f>IF(LEN(Q85)&gt;0,VLOOKUP(Q85,Faction!A$2:B$77,2,),1)</f>
        <v>1</v>
      </c>
      <c r="AM85" t="str">
        <f t="shared" si="47"/>
        <v xml:space="preserve">["FACTION"] =  1; </v>
      </c>
      <c r="AN85" t="str">
        <f t="shared" si="48"/>
        <v xml:space="preserve">["TIER"] = 2; </v>
      </c>
      <c r="AO85" t="str">
        <f t="shared" si="49"/>
        <v xml:space="preserve">                     </v>
      </c>
      <c r="AP85" t="str">
        <f t="shared" si="50"/>
        <v/>
      </c>
      <c r="AQ85" t="str">
        <f t="shared" si="51"/>
        <v xml:space="preserve">["NAME"] = { ["EN"] = "Friend to the Grey Company"; }; </v>
      </c>
      <c r="AR85" t="str">
        <f t="shared" si="52"/>
        <v xml:space="preserve">["LORE"] = { ["EN"] = "Your continued efforts to aid the Grey Company endears you to them as a friend."; }; </v>
      </c>
      <c r="AS85" t="str">
        <f t="shared" si="53"/>
        <v xml:space="preserve">["SUMMARY"] = { ["EN"] = "Gain 20000 reputation, Travel Discount earned"; }; </v>
      </c>
      <c r="AT85" t="str">
        <f t="shared" si="54"/>
        <v xml:space="preserve">["TITLE"] = { ["EN"] = "Friend to the Grey Company"; }; </v>
      </c>
      <c r="AU85" t="str">
        <f t="shared" si="55"/>
        <v/>
      </c>
      <c r="AV85" t="str">
        <f t="shared" si="56"/>
        <v>};</v>
      </c>
    </row>
    <row r="86" spans="1:48" x14ac:dyDescent="0.25">
      <c r="A86">
        <v>1879190471</v>
      </c>
      <c r="B86">
        <v>68</v>
      </c>
      <c r="C86" t="s">
        <v>1275</v>
      </c>
      <c r="D86" t="s">
        <v>30</v>
      </c>
      <c r="F86" t="s">
        <v>1275</v>
      </c>
      <c r="G86">
        <v>5</v>
      </c>
      <c r="H86" t="s">
        <v>1270</v>
      </c>
      <c r="I86" t="s">
        <v>1190</v>
      </c>
      <c r="J86" t="s">
        <v>2215</v>
      </c>
      <c r="K86">
        <v>3</v>
      </c>
      <c r="T86" t="str">
        <f t="shared" si="31"/>
        <v xml:space="preserve"> [85] = {["ID"] = 1879190471; }; -- Known to the Grey Company</v>
      </c>
      <c r="U86" s="1" t="str">
        <f t="shared" si="32"/>
        <v xml:space="preserve"> [85] = {["ID"] = 1879190471; ["SAVE_INDEX"] =  68; ["TYPE"] =  7;             ["VXP"] =    0; ["LP"] =  5; ["REP"] =    0; ["FACTION"] =  1; ["TIER"] = 3;                      ["NAME"] = { ["EN"] = "Known to the Grey Company"; }; ["LORE"] = { ["EN"] = "The Grey Company has learned that you are willing to aid them, and this heartens them some."; }; ["SUMMARY"] = { ["EN"] = "Gain 10000 reputation"; }; ["TITLE"] = { ["EN"] = "Known to the Grey Company"; }; };</v>
      </c>
      <c r="V86">
        <f t="shared" si="33"/>
        <v>85</v>
      </c>
      <c r="W86" t="str">
        <f t="shared" si="34"/>
        <v xml:space="preserve"> [85] = {</v>
      </c>
      <c r="X86" t="str">
        <f t="shared" si="35"/>
        <v xml:space="preserve">["ID"] = 1879190471; </v>
      </c>
      <c r="Y86" t="str">
        <f t="shared" si="36"/>
        <v xml:space="preserve">["ID"] = 1879190471; </v>
      </c>
      <c r="Z86" t="str">
        <f t="shared" si="37"/>
        <v/>
      </c>
      <c r="AA86" s="1" t="str">
        <f t="shared" si="38"/>
        <v xml:space="preserve">["SAVE_INDEX"] =  68; </v>
      </c>
      <c r="AB86">
        <f>VLOOKUP(D86,Type!A$2:B$16,2,)</f>
        <v>7</v>
      </c>
      <c r="AC86" t="str">
        <f t="shared" si="39"/>
        <v xml:space="preserve">["TYPE"] =  7; </v>
      </c>
      <c r="AD86" t="str">
        <f>IF(NOT(ISBLANK(E86)),VLOOKUP(E86,Type!D$2:E$6,2,FALSE),"")</f>
        <v/>
      </c>
      <c r="AE86" t="str">
        <f t="shared" si="40"/>
        <v xml:space="preserve">            </v>
      </c>
      <c r="AF86" t="str">
        <f t="shared" si="41"/>
        <v>0</v>
      </c>
      <c r="AG86" t="str">
        <f t="shared" si="42"/>
        <v xml:space="preserve">["VXP"] =    0; </v>
      </c>
      <c r="AH86" t="str">
        <f t="shared" si="43"/>
        <v>5</v>
      </c>
      <c r="AI86" t="str">
        <f t="shared" si="44"/>
        <v xml:space="preserve">["LP"] =  5; </v>
      </c>
      <c r="AJ86" t="str">
        <f t="shared" si="45"/>
        <v>0</v>
      </c>
      <c r="AK86" t="str">
        <f t="shared" si="46"/>
        <v xml:space="preserve">["REP"] =    0; </v>
      </c>
      <c r="AL86">
        <f>IF(LEN(Q86)&gt;0,VLOOKUP(Q86,Faction!A$2:B$77,2,),1)</f>
        <v>1</v>
      </c>
      <c r="AM86" t="str">
        <f t="shared" si="47"/>
        <v xml:space="preserve">["FACTION"] =  1; </v>
      </c>
      <c r="AN86" t="str">
        <f t="shared" si="48"/>
        <v xml:space="preserve">["TIER"] = 3; </v>
      </c>
      <c r="AO86" t="str">
        <f t="shared" si="49"/>
        <v xml:space="preserve">                     </v>
      </c>
      <c r="AP86" t="str">
        <f t="shared" si="50"/>
        <v/>
      </c>
      <c r="AQ86" t="str">
        <f t="shared" si="51"/>
        <v xml:space="preserve">["NAME"] = { ["EN"] = "Known to the Grey Company"; }; </v>
      </c>
      <c r="AR86" t="str">
        <f t="shared" si="52"/>
        <v xml:space="preserve">["LORE"] = { ["EN"] = "The Grey Company has learned that you are willing to aid them, and this heartens them some."; }; </v>
      </c>
      <c r="AS86" t="str">
        <f t="shared" si="53"/>
        <v xml:space="preserve">["SUMMARY"] = { ["EN"] = "Gain 10000 reputation"; }; </v>
      </c>
      <c r="AT86" t="str">
        <f t="shared" si="54"/>
        <v xml:space="preserve">["TITLE"] = { ["EN"] = "Known to the Grey Company"; }; </v>
      </c>
      <c r="AU86" t="str">
        <f t="shared" si="55"/>
        <v/>
      </c>
      <c r="AV86" t="str">
        <f t="shared" si="56"/>
        <v>};</v>
      </c>
    </row>
    <row r="87" spans="1:48" x14ac:dyDescent="0.25">
      <c r="C87" s="2" t="s">
        <v>64</v>
      </c>
      <c r="D87" s="2" t="s">
        <v>812</v>
      </c>
      <c r="E87" s="2"/>
      <c r="R87">
        <v>188</v>
      </c>
      <c r="T87" t="str">
        <f t="shared" si="31"/>
        <v xml:space="preserve"> [86] = {["CAT_ID"] = 188; }; -- Malledhrim</v>
      </c>
      <c r="U87" s="1" t="str">
        <f t="shared" si="32"/>
        <v xml:space="preserve"> [86] = {                                           ["TYPE"] = 14;             ["VXP"] =    0; ["LP"] =  0; ["REP"] =    0; ["FACTION"] =  1; ["TIER"] = 0;                      ["NAME"] = { ["EN"] = "Malledhrim"; }; };</v>
      </c>
      <c r="V87">
        <f t="shared" si="33"/>
        <v>86</v>
      </c>
      <c r="W87" t="str">
        <f t="shared" si="34"/>
        <v xml:space="preserve"> [86] = {</v>
      </c>
      <c r="X87" t="str">
        <f t="shared" si="35"/>
        <v xml:space="preserve">                     </v>
      </c>
      <c r="Y87" t="str">
        <f t="shared" si="36"/>
        <v/>
      </c>
      <c r="Z87" t="str">
        <f t="shared" si="37"/>
        <v xml:space="preserve">["CAT_ID"] = 188; </v>
      </c>
      <c r="AA87" s="1" t="str">
        <f t="shared" si="38"/>
        <v xml:space="preserve">                      </v>
      </c>
      <c r="AB87">
        <f>VLOOKUP(D87,Type!A$2:B$16,2,)</f>
        <v>14</v>
      </c>
      <c r="AC87" t="str">
        <f t="shared" si="39"/>
        <v xml:space="preserve">["TYPE"] = 14; </v>
      </c>
      <c r="AD87" t="str">
        <f>IF(NOT(ISBLANK(E87)),VLOOKUP(E87,Type!D$2:E$6,2,FALSE),"")</f>
        <v/>
      </c>
      <c r="AE87" t="str">
        <f t="shared" si="40"/>
        <v xml:space="preserve">            </v>
      </c>
      <c r="AF87" t="str">
        <f t="shared" si="41"/>
        <v>0</v>
      </c>
      <c r="AG87" t="str">
        <f t="shared" si="42"/>
        <v xml:space="preserve">["VXP"] =    0; </v>
      </c>
      <c r="AH87" t="str">
        <f t="shared" si="43"/>
        <v>0</v>
      </c>
      <c r="AI87" t="str">
        <f t="shared" si="44"/>
        <v xml:space="preserve">["LP"] =  0; </v>
      </c>
      <c r="AJ87" t="str">
        <f t="shared" si="45"/>
        <v>0</v>
      </c>
      <c r="AK87" t="str">
        <f t="shared" si="46"/>
        <v xml:space="preserve">["REP"] =    0; </v>
      </c>
      <c r="AL87">
        <f>IF(LEN(Q87)&gt;0,VLOOKUP(Q87,Faction!A$2:B$77,2,),1)</f>
        <v>1</v>
      </c>
      <c r="AM87" t="str">
        <f t="shared" si="47"/>
        <v xml:space="preserve">["FACTION"] =  1; </v>
      </c>
      <c r="AN87" t="str">
        <f t="shared" si="48"/>
        <v xml:space="preserve">["TIER"] = 0; </v>
      </c>
      <c r="AO87" t="str">
        <f t="shared" si="49"/>
        <v xml:space="preserve">                     </v>
      </c>
      <c r="AP87" t="str">
        <f t="shared" si="50"/>
        <v/>
      </c>
      <c r="AQ87" t="str">
        <f t="shared" si="51"/>
        <v xml:space="preserve">["NAME"] = { ["EN"] = "Malledhrim"; }; </v>
      </c>
      <c r="AR87" t="str">
        <f t="shared" si="52"/>
        <v/>
      </c>
      <c r="AS87" t="str">
        <f t="shared" si="53"/>
        <v/>
      </c>
      <c r="AT87" t="str">
        <f t="shared" si="54"/>
        <v/>
      </c>
      <c r="AU87" t="str">
        <f t="shared" si="55"/>
        <v/>
      </c>
      <c r="AV87" t="str">
        <f t="shared" si="56"/>
        <v>};</v>
      </c>
    </row>
    <row r="88" spans="1:48" x14ac:dyDescent="0.25">
      <c r="A88">
        <v>1879190449</v>
      </c>
      <c r="B88">
        <v>69</v>
      </c>
      <c r="C88" t="s">
        <v>1311</v>
      </c>
      <c r="D88" t="s">
        <v>30</v>
      </c>
      <c r="F88" t="s">
        <v>1312</v>
      </c>
      <c r="G88">
        <v>20</v>
      </c>
      <c r="H88" t="s">
        <v>1308</v>
      </c>
      <c r="I88" t="s">
        <v>1198</v>
      </c>
      <c r="J88" t="s">
        <v>1445</v>
      </c>
      <c r="K88">
        <v>0</v>
      </c>
      <c r="T88" t="str">
        <f t="shared" si="31"/>
        <v xml:space="preserve"> [87] = {["ID"] = 1879190449; }; -- Kindred with the Malledhrim</v>
      </c>
      <c r="U88" s="1" t="str">
        <f t="shared" si="32"/>
        <v xml:space="preserve"> [87] = {["ID"] = 1879190449; ["SAVE_INDEX"] =  69; ["TYPE"] =  7;             ["VXP"] =    0; ["LP"] = 20; ["REP"] =    0; ["FACTION"] =  1; ["TIER"] = 0;                      ["NAME"] = { ["EN"] = "Kindred with the Malledhrim"; }; ["LORE"] = { ["EN"] = "The Malledhrim now consider you one of their own, they will look to you to lead charges against the forces of the Enemy wherever they go."; }; ["SUMMARY"] = { ["EN"] = "Gain 30000 reputation"; }; ["TITLE"] = { ["EN"] = "Liege of the Lord"; }; };</v>
      </c>
      <c r="V88">
        <f t="shared" si="33"/>
        <v>87</v>
      </c>
      <c r="W88" t="str">
        <f t="shared" si="34"/>
        <v xml:space="preserve"> [87] = {</v>
      </c>
      <c r="X88" t="str">
        <f t="shared" si="35"/>
        <v xml:space="preserve">["ID"] = 1879190449; </v>
      </c>
      <c r="Y88" t="str">
        <f t="shared" si="36"/>
        <v xml:space="preserve">["ID"] = 1879190449; </v>
      </c>
      <c r="Z88" t="str">
        <f t="shared" si="37"/>
        <v/>
      </c>
      <c r="AA88" s="1" t="str">
        <f t="shared" si="38"/>
        <v xml:space="preserve">["SAVE_INDEX"] =  69; </v>
      </c>
      <c r="AB88">
        <f>VLOOKUP(D88,Type!A$2:B$16,2,)</f>
        <v>7</v>
      </c>
      <c r="AC88" t="str">
        <f t="shared" si="39"/>
        <v xml:space="preserve">["TYPE"] =  7; </v>
      </c>
      <c r="AD88" t="str">
        <f>IF(NOT(ISBLANK(E88)),VLOOKUP(E88,Type!D$2:E$6,2,FALSE),"")</f>
        <v/>
      </c>
      <c r="AE88" t="str">
        <f t="shared" si="40"/>
        <v xml:space="preserve">            </v>
      </c>
      <c r="AF88" t="str">
        <f t="shared" si="41"/>
        <v>0</v>
      </c>
      <c r="AG88" t="str">
        <f t="shared" si="42"/>
        <v xml:space="preserve">["VXP"] =    0; </v>
      </c>
      <c r="AH88" t="str">
        <f t="shared" si="43"/>
        <v>20</v>
      </c>
      <c r="AI88" t="str">
        <f t="shared" si="44"/>
        <v xml:space="preserve">["LP"] = 20; </v>
      </c>
      <c r="AJ88" t="str">
        <f t="shared" si="45"/>
        <v>0</v>
      </c>
      <c r="AK88" t="str">
        <f t="shared" si="46"/>
        <v xml:space="preserve">["REP"] =    0; </v>
      </c>
      <c r="AL88">
        <f>IF(LEN(Q88)&gt;0,VLOOKUP(Q88,Faction!A$2:B$77,2,),1)</f>
        <v>1</v>
      </c>
      <c r="AM88" t="str">
        <f t="shared" si="47"/>
        <v xml:space="preserve">["FACTION"] =  1; </v>
      </c>
      <c r="AN88" t="str">
        <f t="shared" si="48"/>
        <v xml:space="preserve">["TIER"] = 0; </v>
      </c>
      <c r="AO88" t="str">
        <f t="shared" si="49"/>
        <v xml:space="preserve">                     </v>
      </c>
      <c r="AP88" t="str">
        <f t="shared" si="50"/>
        <v/>
      </c>
      <c r="AQ88" t="str">
        <f t="shared" si="51"/>
        <v xml:space="preserve">["NAME"] = { ["EN"] = "Kindred with the Malledhrim"; }; </v>
      </c>
      <c r="AR88" t="str">
        <f t="shared" si="52"/>
        <v xml:space="preserve">["LORE"] = { ["EN"] = "The Malledhrim now consider you one of their own, they will look to you to lead charges against the forces of the Enemy wherever they go."; }; </v>
      </c>
      <c r="AS88" t="str">
        <f t="shared" si="53"/>
        <v xml:space="preserve">["SUMMARY"] = { ["EN"] = "Gain 30000 reputation"; }; </v>
      </c>
      <c r="AT88" t="str">
        <f t="shared" si="54"/>
        <v xml:space="preserve">["TITLE"] = { ["EN"] = "Liege of the Lord"; }; </v>
      </c>
      <c r="AU88" t="str">
        <f t="shared" si="55"/>
        <v/>
      </c>
      <c r="AV88" t="str">
        <f t="shared" si="56"/>
        <v>};</v>
      </c>
    </row>
    <row r="89" spans="1:48" x14ac:dyDescent="0.25">
      <c r="A89">
        <v>1879190454</v>
      </c>
      <c r="B89">
        <v>70</v>
      </c>
      <c r="C89" t="s">
        <v>1310</v>
      </c>
      <c r="D89" t="s">
        <v>30</v>
      </c>
      <c r="F89" t="s">
        <v>3483</v>
      </c>
      <c r="G89">
        <v>15</v>
      </c>
      <c r="H89" t="s">
        <v>1308</v>
      </c>
      <c r="I89" t="s">
        <v>1195</v>
      </c>
      <c r="J89" t="s">
        <v>2216</v>
      </c>
      <c r="K89">
        <v>1</v>
      </c>
      <c r="T89" t="str">
        <f t="shared" si="31"/>
        <v xml:space="preserve"> [88] = {["ID"] = 1879190454; }; -- Ally to the Malledhrim</v>
      </c>
      <c r="U89" s="1" t="str">
        <f t="shared" si="32"/>
        <v xml:space="preserve"> [88] = {["ID"] = 1879190454; ["SAVE_INDEX"] =  70; ["TYPE"] =  7;             ["VXP"] =    0; ["LP"] = 15; ["REP"] =    0; ["FACTION"] =  1; ["TIER"] = 1;                      ["NAME"] = { ["EN"] = "Ally to the Malledhrim"; }; ["LORE"] = { ["EN"] = "You are now trusted among the Malledhrim, and with that trust comes an expectation of continued assistance."; }; ["SUMMARY"] = { ["EN"] = "Gain 25000 reputation, Merchant Discount earned"; }; ["TITLE"] = { ["EN"] = "Ally of the Malledhrim"; }; };</v>
      </c>
      <c r="V89">
        <f t="shared" si="33"/>
        <v>88</v>
      </c>
      <c r="W89" t="str">
        <f t="shared" si="34"/>
        <v xml:space="preserve"> [88] = {</v>
      </c>
      <c r="X89" t="str">
        <f t="shared" si="35"/>
        <v xml:space="preserve">["ID"] = 1879190454; </v>
      </c>
      <c r="Y89" t="str">
        <f t="shared" si="36"/>
        <v xml:space="preserve">["ID"] = 1879190454; </v>
      </c>
      <c r="Z89" t="str">
        <f t="shared" si="37"/>
        <v/>
      </c>
      <c r="AA89" s="1" t="str">
        <f t="shared" si="38"/>
        <v xml:space="preserve">["SAVE_INDEX"] =  70; </v>
      </c>
      <c r="AB89">
        <f>VLOOKUP(D89,Type!A$2:B$16,2,)</f>
        <v>7</v>
      </c>
      <c r="AC89" t="str">
        <f t="shared" si="39"/>
        <v xml:space="preserve">["TYPE"] =  7; </v>
      </c>
      <c r="AD89" t="str">
        <f>IF(NOT(ISBLANK(E89)),VLOOKUP(E89,Type!D$2:E$6,2,FALSE),"")</f>
        <v/>
      </c>
      <c r="AE89" t="str">
        <f t="shared" si="40"/>
        <v xml:space="preserve">            </v>
      </c>
      <c r="AF89" t="str">
        <f t="shared" si="41"/>
        <v>0</v>
      </c>
      <c r="AG89" t="str">
        <f t="shared" si="42"/>
        <v xml:space="preserve">["VXP"] =    0; </v>
      </c>
      <c r="AH89" t="str">
        <f t="shared" si="43"/>
        <v>15</v>
      </c>
      <c r="AI89" t="str">
        <f t="shared" si="44"/>
        <v xml:space="preserve">["LP"] = 15; </v>
      </c>
      <c r="AJ89" t="str">
        <f t="shared" si="45"/>
        <v>0</v>
      </c>
      <c r="AK89" t="str">
        <f t="shared" si="46"/>
        <v xml:space="preserve">["REP"] =    0; </v>
      </c>
      <c r="AL89">
        <f>IF(LEN(Q89)&gt;0,VLOOKUP(Q89,Faction!A$2:B$77,2,),1)</f>
        <v>1</v>
      </c>
      <c r="AM89" t="str">
        <f t="shared" si="47"/>
        <v xml:space="preserve">["FACTION"] =  1; </v>
      </c>
      <c r="AN89" t="str">
        <f t="shared" si="48"/>
        <v xml:space="preserve">["TIER"] = 1; </v>
      </c>
      <c r="AO89" t="str">
        <f t="shared" si="49"/>
        <v xml:space="preserve">                     </v>
      </c>
      <c r="AP89" t="str">
        <f t="shared" si="50"/>
        <v/>
      </c>
      <c r="AQ89" t="str">
        <f t="shared" si="51"/>
        <v xml:space="preserve">["NAME"] = { ["EN"] = "Ally to the Malledhrim"; }; </v>
      </c>
      <c r="AR89" t="str">
        <f t="shared" si="52"/>
        <v xml:space="preserve">["LORE"] = { ["EN"] = "You are now trusted among the Malledhrim, and with that trust comes an expectation of continued assistance."; }; </v>
      </c>
      <c r="AS89" t="str">
        <f t="shared" si="53"/>
        <v xml:space="preserve">["SUMMARY"] = { ["EN"] = "Gain 25000 reputation, Merchant Discount earned"; }; </v>
      </c>
      <c r="AT89" t="str">
        <f t="shared" si="54"/>
        <v xml:space="preserve">["TITLE"] = { ["EN"] = "Ally of the Malledhrim"; }; </v>
      </c>
      <c r="AU89" t="str">
        <f t="shared" si="55"/>
        <v/>
      </c>
      <c r="AV89" t="str">
        <f t="shared" si="56"/>
        <v>};</v>
      </c>
    </row>
    <row r="90" spans="1:48" x14ac:dyDescent="0.25">
      <c r="A90">
        <v>1879190451</v>
      </c>
      <c r="B90">
        <v>71</v>
      </c>
      <c r="C90" t="s">
        <v>1309</v>
      </c>
      <c r="D90" t="s">
        <v>30</v>
      </c>
      <c r="F90" t="s">
        <v>1309</v>
      </c>
      <c r="G90">
        <v>10</v>
      </c>
      <c r="H90" t="s">
        <v>1308</v>
      </c>
      <c r="I90" t="s">
        <v>1192</v>
      </c>
      <c r="J90" t="s">
        <v>2217</v>
      </c>
      <c r="K90">
        <v>2</v>
      </c>
      <c r="T90" t="str">
        <f t="shared" si="31"/>
        <v xml:space="preserve"> [89] = {["ID"] = 1879190451; }; -- Friend to the Malledhrim</v>
      </c>
      <c r="U90" s="1" t="str">
        <f t="shared" si="32"/>
        <v xml:space="preserve"> [89] = {["ID"] = 1879190451; ["SAVE_INDEX"] =  71; ["TYPE"] =  7;             ["VXP"] =    0; ["LP"] = 10; ["REP"] =    0; ["FACTION"] =  1; ["TIER"] = 2;                      ["NAME"] = { ["EN"] = "Friend to the Malledhrim"; }; ["LORE"] = { ["EN"] = "The Malledhrim now consider you a friend to their cause and respect you more."; }; ["SUMMARY"] = { ["EN"] = "Gain 20000 reputation, Travel Discount earned"; }; ["TITLE"] = { ["EN"] = "Friend to the Malledhrim"; }; };</v>
      </c>
      <c r="V90">
        <f t="shared" si="33"/>
        <v>89</v>
      </c>
      <c r="W90" t="str">
        <f t="shared" si="34"/>
        <v xml:space="preserve"> [89] = {</v>
      </c>
      <c r="X90" t="str">
        <f t="shared" si="35"/>
        <v xml:space="preserve">["ID"] = 1879190451; </v>
      </c>
      <c r="Y90" t="str">
        <f t="shared" si="36"/>
        <v xml:space="preserve">["ID"] = 1879190451; </v>
      </c>
      <c r="Z90" t="str">
        <f t="shared" si="37"/>
        <v/>
      </c>
      <c r="AA90" s="1" t="str">
        <f t="shared" si="38"/>
        <v xml:space="preserve">["SAVE_INDEX"] =  71; </v>
      </c>
      <c r="AB90">
        <f>VLOOKUP(D90,Type!A$2:B$16,2,)</f>
        <v>7</v>
      </c>
      <c r="AC90" t="str">
        <f t="shared" si="39"/>
        <v xml:space="preserve">["TYPE"] =  7; </v>
      </c>
      <c r="AD90" t="str">
        <f>IF(NOT(ISBLANK(E90)),VLOOKUP(E90,Type!D$2:E$6,2,FALSE),"")</f>
        <v/>
      </c>
      <c r="AE90" t="str">
        <f t="shared" si="40"/>
        <v xml:space="preserve">            </v>
      </c>
      <c r="AF90" t="str">
        <f t="shared" si="41"/>
        <v>0</v>
      </c>
      <c r="AG90" t="str">
        <f t="shared" si="42"/>
        <v xml:space="preserve">["VXP"] =    0; </v>
      </c>
      <c r="AH90" t="str">
        <f t="shared" si="43"/>
        <v>10</v>
      </c>
      <c r="AI90" t="str">
        <f t="shared" si="44"/>
        <v xml:space="preserve">["LP"] = 10; </v>
      </c>
      <c r="AJ90" t="str">
        <f t="shared" si="45"/>
        <v>0</v>
      </c>
      <c r="AK90" t="str">
        <f t="shared" si="46"/>
        <v xml:space="preserve">["REP"] =    0; </v>
      </c>
      <c r="AL90">
        <f>IF(LEN(Q90)&gt;0,VLOOKUP(Q90,Faction!A$2:B$77,2,),1)</f>
        <v>1</v>
      </c>
      <c r="AM90" t="str">
        <f t="shared" si="47"/>
        <v xml:space="preserve">["FACTION"] =  1; </v>
      </c>
      <c r="AN90" t="str">
        <f t="shared" si="48"/>
        <v xml:space="preserve">["TIER"] = 2; </v>
      </c>
      <c r="AO90" t="str">
        <f t="shared" si="49"/>
        <v xml:space="preserve">                     </v>
      </c>
      <c r="AP90" t="str">
        <f t="shared" si="50"/>
        <v/>
      </c>
      <c r="AQ90" t="str">
        <f t="shared" si="51"/>
        <v xml:space="preserve">["NAME"] = { ["EN"] = "Friend to the Malledhrim"; }; </v>
      </c>
      <c r="AR90" t="str">
        <f t="shared" si="52"/>
        <v xml:space="preserve">["LORE"] = { ["EN"] = "The Malledhrim now consider you a friend to their cause and respect you more."; }; </v>
      </c>
      <c r="AS90" t="str">
        <f t="shared" si="53"/>
        <v xml:space="preserve">["SUMMARY"] = { ["EN"] = "Gain 20000 reputation, Travel Discount earned"; }; </v>
      </c>
      <c r="AT90" t="str">
        <f t="shared" si="54"/>
        <v xml:space="preserve">["TITLE"] = { ["EN"] = "Friend to the Malledhrim"; }; </v>
      </c>
      <c r="AU90" t="str">
        <f t="shared" si="55"/>
        <v/>
      </c>
      <c r="AV90" t="str">
        <f t="shared" si="56"/>
        <v>};</v>
      </c>
    </row>
    <row r="91" spans="1:48" x14ac:dyDescent="0.25">
      <c r="A91">
        <v>1879190455</v>
      </c>
      <c r="B91">
        <v>72</v>
      </c>
      <c r="C91" t="s">
        <v>1307</v>
      </c>
      <c r="D91" t="s">
        <v>30</v>
      </c>
      <c r="F91" t="s">
        <v>1307</v>
      </c>
      <c r="G91">
        <v>5</v>
      </c>
      <c r="H91" t="s">
        <v>1308</v>
      </c>
      <c r="I91" t="s">
        <v>1190</v>
      </c>
      <c r="J91" t="s">
        <v>2218</v>
      </c>
      <c r="K91">
        <v>3</v>
      </c>
      <c r="T91" t="str">
        <f t="shared" si="31"/>
        <v xml:space="preserve"> [90] = {["ID"] = 1879190455; }; -- Known to the Malledhrim</v>
      </c>
      <c r="U91" s="1" t="str">
        <f t="shared" si="32"/>
        <v xml:space="preserve"> [90] = {["ID"] = 1879190455; ["SAVE_INDEX"] =  72; ["TYPE"] =  7;             ["VXP"] =    0; ["LP"] =  5; ["REP"] =    0; ["FACTION"] =  1; ["TIER"] = 3;                      ["NAME"] = { ["EN"] = "Known to the Malledhrim"; }; ["LORE"] = { ["EN"] = "As the vanguard pushing evil from Mirkwood, the Malledhrim look for any that will stand with them. You have become known to their leaders."; }; ["SUMMARY"] = { ["EN"] = "Gain 10000 reputation"; }; ["TITLE"] = { ["EN"] = "Known to the Malledhrim"; }; };</v>
      </c>
      <c r="V91">
        <f t="shared" si="33"/>
        <v>90</v>
      </c>
      <c r="W91" t="str">
        <f t="shared" si="34"/>
        <v xml:space="preserve"> [90] = {</v>
      </c>
      <c r="X91" t="str">
        <f t="shared" si="35"/>
        <v xml:space="preserve">["ID"] = 1879190455; </v>
      </c>
      <c r="Y91" t="str">
        <f t="shared" si="36"/>
        <v xml:space="preserve">["ID"] = 1879190455; </v>
      </c>
      <c r="Z91" t="str">
        <f t="shared" si="37"/>
        <v/>
      </c>
      <c r="AA91" s="1" t="str">
        <f t="shared" si="38"/>
        <v xml:space="preserve">["SAVE_INDEX"] =  72; </v>
      </c>
      <c r="AB91">
        <f>VLOOKUP(D91,Type!A$2:B$16,2,)</f>
        <v>7</v>
      </c>
      <c r="AC91" t="str">
        <f t="shared" si="39"/>
        <v xml:space="preserve">["TYPE"] =  7; </v>
      </c>
      <c r="AD91" t="str">
        <f>IF(NOT(ISBLANK(E91)),VLOOKUP(E91,Type!D$2:E$6,2,FALSE),"")</f>
        <v/>
      </c>
      <c r="AE91" t="str">
        <f t="shared" si="40"/>
        <v xml:space="preserve">            </v>
      </c>
      <c r="AF91" t="str">
        <f t="shared" si="41"/>
        <v>0</v>
      </c>
      <c r="AG91" t="str">
        <f t="shared" si="42"/>
        <v xml:space="preserve">["VXP"] =    0; </v>
      </c>
      <c r="AH91" t="str">
        <f t="shared" si="43"/>
        <v>5</v>
      </c>
      <c r="AI91" t="str">
        <f t="shared" si="44"/>
        <v xml:space="preserve">["LP"] =  5; </v>
      </c>
      <c r="AJ91" t="str">
        <f t="shared" si="45"/>
        <v>0</v>
      </c>
      <c r="AK91" t="str">
        <f t="shared" si="46"/>
        <v xml:space="preserve">["REP"] =    0; </v>
      </c>
      <c r="AL91">
        <f>IF(LEN(Q91)&gt;0,VLOOKUP(Q91,Faction!A$2:B$77,2,),1)</f>
        <v>1</v>
      </c>
      <c r="AM91" t="str">
        <f t="shared" si="47"/>
        <v xml:space="preserve">["FACTION"] =  1; </v>
      </c>
      <c r="AN91" t="str">
        <f t="shared" si="48"/>
        <v xml:space="preserve">["TIER"] = 3; </v>
      </c>
      <c r="AO91" t="str">
        <f t="shared" si="49"/>
        <v xml:space="preserve">                     </v>
      </c>
      <c r="AP91" t="str">
        <f t="shared" si="50"/>
        <v/>
      </c>
      <c r="AQ91" t="str">
        <f t="shared" si="51"/>
        <v xml:space="preserve">["NAME"] = { ["EN"] = "Known to the Malledhrim"; }; </v>
      </c>
      <c r="AR91" t="str">
        <f t="shared" si="52"/>
        <v xml:space="preserve">["LORE"] = { ["EN"] = "As the vanguard pushing evil from Mirkwood, the Malledhrim look for any that will stand with them. You have become known to their leaders."; }; </v>
      </c>
      <c r="AS91" t="str">
        <f t="shared" si="53"/>
        <v xml:space="preserve">["SUMMARY"] = { ["EN"] = "Gain 10000 reputation"; }; </v>
      </c>
      <c r="AT91" t="str">
        <f t="shared" si="54"/>
        <v xml:space="preserve">["TITLE"] = { ["EN"] = "Known to the Malledhrim"; }; </v>
      </c>
      <c r="AU91" t="str">
        <f t="shared" si="55"/>
        <v/>
      </c>
      <c r="AV91" t="str">
        <f t="shared" si="56"/>
        <v>};</v>
      </c>
    </row>
    <row r="92" spans="1:48" x14ac:dyDescent="0.25">
      <c r="C92" s="2" t="s">
        <v>72</v>
      </c>
      <c r="D92" s="2" t="s">
        <v>812</v>
      </c>
      <c r="E92" s="2"/>
      <c r="R92">
        <v>189</v>
      </c>
      <c r="T92" t="str">
        <f t="shared" si="31"/>
        <v xml:space="preserve"> [91] = {["CAT_ID"] = 189; }; -- Men of Dunland</v>
      </c>
      <c r="U92" s="1" t="str">
        <f t="shared" si="32"/>
        <v xml:space="preserve"> [91] = {                                           ["TYPE"] = 14;             ["VXP"] =    0; ["LP"] =  0; ["REP"] =    0; ["FACTION"] =  1; ["TIER"] = 0;                      ["NAME"] = { ["EN"] = "Men of Dunland"; }; };</v>
      </c>
      <c r="V92">
        <f t="shared" si="33"/>
        <v>91</v>
      </c>
      <c r="W92" t="str">
        <f t="shared" si="34"/>
        <v xml:space="preserve"> [91] = {</v>
      </c>
      <c r="X92" t="str">
        <f t="shared" si="35"/>
        <v xml:space="preserve">                     </v>
      </c>
      <c r="Y92" t="str">
        <f t="shared" si="36"/>
        <v/>
      </c>
      <c r="Z92" t="str">
        <f t="shared" si="37"/>
        <v xml:space="preserve">["CAT_ID"] = 189; </v>
      </c>
      <c r="AA92" s="1" t="str">
        <f t="shared" si="38"/>
        <v xml:space="preserve">                      </v>
      </c>
      <c r="AB92">
        <f>VLOOKUP(D92,Type!A$2:B$16,2,)</f>
        <v>14</v>
      </c>
      <c r="AC92" t="str">
        <f t="shared" si="39"/>
        <v xml:space="preserve">["TYPE"] = 14; </v>
      </c>
      <c r="AD92" t="str">
        <f>IF(NOT(ISBLANK(E92)),VLOOKUP(E92,Type!D$2:E$6,2,FALSE),"")</f>
        <v/>
      </c>
      <c r="AE92" t="str">
        <f t="shared" si="40"/>
        <v xml:space="preserve">            </v>
      </c>
      <c r="AF92" t="str">
        <f t="shared" si="41"/>
        <v>0</v>
      </c>
      <c r="AG92" t="str">
        <f t="shared" si="42"/>
        <v xml:space="preserve">["VXP"] =    0; </v>
      </c>
      <c r="AH92" t="str">
        <f t="shared" si="43"/>
        <v>0</v>
      </c>
      <c r="AI92" t="str">
        <f t="shared" si="44"/>
        <v xml:space="preserve">["LP"] =  0; </v>
      </c>
      <c r="AJ92" t="str">
        <f t="shared" si="45"/>
        <v>0</v>
      </c>
      <c r="AK92" t="str">
        <f t="shared" si="46"/>
        <v xml:space="preserve">["REP"] =    0; </v>
      </c>
      <c r="AL92">
        <f>IF(LEN(Q92)&gt;0,VLOOKUP(Q92,Faction!A$2:B$77,2,),1)</f>
        <v>1</v>
      </c>
      <c r="AM92" t="str">
        <f t="shared" si="47"/>
        <v xml:space="preserve">["FACTION"] =  1; </v>
      </c>
      <c r="AN92" t="str">
        <f t="shared" si="48"/>
        <v xml:space="preserve">["TIER"] = 0; </v>
      </c>
      <c r="AO92" t="str">
        <f t="shared" si="49"/>
        <v xml:space="preserve">                     </v>
      </c>
      <c r="AP92" t="str">
        <f t="shared" si="50"/>
        <v/>
      </c>
      <c r="AQ92" t="str">
        <f t="shared" si="51"/>
        <v xml:space="preserve">["NAME"] = { ["EN"] = "Men of Dunland"; }; </v>
      </c>
      <c r="AR92" t="str">
        <f t="shared" si="52"/>
        <v/>
      </c>
      <c r="AS92" t="str">
        <f t="shared" si="53"/>
        <v/>
      </c>
      <c r="AT92" t="str">
        <f t="shared" si="54"/>
        <v/>
      </c>
      <c r="AU92" t="str">
        <f t="shared" si="55"/>
        <v/>
      </c>
      <c r="AV92" t="str">
        <f t="shared" si="56"/>
        <v>};</v>
      </c>
    </row>
    <row r="93" spans="1:48" x14ac:dyDescent="0.25">
      <c r="A93">
        <v>1879222238</v>
      </c>
      <c r="B93">
        <v>73</v>
      </c>
      <c r="C93" t="s">
        <v>1285</v>
      </c>
      <c r="D93" t="s">
        <v>30</v>
      </c>
      <c r="F93" t="s">
        <v>3489</v>
      </c>
      <c r="G93">
        <v>20</v>
      </c>
      <c r="H93" t="s">
        <v>1282</v>
      </c>
      <c r="I93" t="s">
        <v>1198</v>
      </c>
      <c r="J93" t="s">
        <v>1446</v>
      </c>
      <c r="K93">
        <v>0</v>
      </c>
      <c r="T93" t="str">
        <f t="shared" si="31"/>
        <v xml:space="preserve"> [92] = {["ID"] = 1879222238; }; -- Kindred to the Men of Dunland</v>
      </c>
      <c r="U93" s="1" t="str">
        <f t="shared" si="32"/>
        <v xml:space="preserve"> [92] = {["ID"] = 1879222238; ["SAVE_INDEX"] =  73; ["TYPE"] =  7;             ["VXP"] =    0; ["LP"] = 20; ["REP"] =    0; ["FACTION"] =  1; ["TIER"] = 0;                      ["NAME"] = { ["EN"] = "Kindred to the Men of Dunland"; }; ["LORE"] = { ["EN"] = "You may not have been born among the Men of Dunland and you may not make the small towns throughout Dunland your home, but you are welcome wherever you go."; }; ["SUMMARY"] = { ["EN"] = "Gain 30000 reputation"; }; ["TITLE"] = { ["EN"] = "Kin of the Dunlendings"; }; };</v>
      </c>
      <c r="V93">
        <f t="shared" si="33"/>
        <v>92</v>
      </c>
      <c r="W93" t="str">
        <f t="shared" si="34"/>
        <v xml:space="preserve"> [92] = {</v>
      </c>
      <c r="X93" t="str">
        <f t="shared" si="35"/>
        <v xml:space="preserve">["ID"] = 1879222238; </v>
      </c>
      <c r="Y93" t="str">
        <f t="shared" si="36"/>
        <v xml:space="preserve">["ID"] = 1879222238; </v>
      </c>
      <c r="Z93" t="str">
        <f t="shared" si="37"/>
        <v/>
      </c>
      <c r="AA93" s="1" t="str">
        <f t="shared" si="38"/>
        <v xml:space="preserve">["SAVE_INDEX"] =  73; </v>
      </c>
      <c r="AB93">
        <f>VLOOKUP(D93,Type!A$2:B$16,2,)</f>
        <v>7</v>
      </c>
      <c r="AC93" t="str">
        <f t="shared" si="39"/>
        <v xml:space="preserve">["TYPE"] =  7; </v>
      </c>
      <c r="AD93" t="str">
        <f>IF(NOT(ISBLANK(E93)),VLOOKUP(E93,Type!D$2:E$6,2,FALSE),"")</f>
        <v/>
      </c>
      <c r="AE93" t="str">
        <f t="shared" si="40"/>
        <v xml:space="preserve">            </v>
      </c>
      <c r="AF93" t="str">
        <f t="shared" si="41"/>
        <v>0</v>
      </c>
      <c r="AG93" t="str">
        <f t="shared" si="42"/>
        <v xml:space="preserve">["VXP"] =    0; </v>
      </c>
      <c r="AH93" t="str">
        <f t="shared" si="43"/>
        <v>20</v>
      </c>
      <c r="AI93" t="str">
        <f t="shared" si="44"/>
        <v xml:space="preserve">["LP"] = 20; </v>
      </c>
      <c r="AJ93" t="str">
        <f t="shared" si="45"/>
        <v>0</v>
      </c>
      <c r="AK93" t="str">
        <f t="shared" si="46"/>
        <v xml:space="preserve">["REP"] =    0; </v>
      </c>
      <c r="AL93">
        <f>IF(LEN(Q93)&gt;0,VLOOKUP(Q93,Faction!A$2:B$77,2,),1)</f>
        <v>1</v>
      </c>
      <c r="AM93" t="str">
        <f t="shared" si="47"/>
        <v xml:space="preserve">["FACTION"] =  1; </v>
      </c>
      <c r="AN93" t="str">
        <f t="shared" si="48"/>
        <v xml:space="preserve">["TIER"] = 0; </v>
      </c>
      <c r="AO93" t="str">
        <f t="shared" si="49"/>
        <v xml:space="preserve">                     </v>
      </c>
      <c r="AP93" t="str">
        <f t="shared" si="50"/>
        <v/>
      </c>
      <c r="AQ93" t="str">
        <f t="shared" si="51"/>
        <v xml:space="preserve">["NAME"] = { ["EN"] = "Kindred to the Men of Dunland"; }; </v>
      </c>
      <c r="AR93" t="str">
        <f t="shared" si="52"/>
        <v xml:space="preserve">["LORE"] = { ["EN"] = "You may not have been born among the Men of Dunland and you may not make the small towns throughout Dunland your home, but you are welcome wherever you go."; }; </v>
      </c>
      <c r="AS93" t="str">
        <f t="shared" si="53"/>
        <v xml:space="preserve">["SUMMARY"] = { ["EN"] = "Gain 30000 reputation"; }; </v>
      </c>
      <c r="AT93" t="str">
        <f t="shared" si="54"/>
        <v xml:space="preserve">["TITLE"] = { ["EN"] = "Kin of the Dunlendings"; }; </v>
      </c>
      <c r="AU93" t="str">
        <f t="shared" si="55"/>
        <v/>
      </c>
      <c r="AV93" t="str">
        <f t="shared" si="56"/>
        <v>};</v>
      </c>
    </row>
    <row r="94" spans="1:48" x14ac:dyDescent="0.25">
      <c r="A94">
        <v>1879222237</v>
      </c>
      <c r="B94">
        <v>74</v>
      </c>
      <c r="C94" t="s">
        <v>1284</v>
      </c>
      <c r="D94" t="s">
        <v>30</v>
      </c>
      <c r="F94" t="s">
        <v>3488</v>
      </c>
      <c r="G94">
        <v>15</v>
      </c>
      <c r="H94" t="s">
        <v>1282</v>
      </c>
      <c r="I94" t="s">
        <v>1195</v>
      </c>
      <c r="J94" t="s">
        <v>1447</v>
      </c>
      <c r="K94">
        <v>1</v>
      </c>
      <c r="T94" t="str">
        <f t="shared" si="31"/>
        <v xml:space="preserve"> [93] = {["ID"] = 1879222237; }; -- Ally to the Men of Dunland</v>
      </c>
      <c r="U94" s="1" t="str">
        <f t="shared" si="32"/>
        <v xml:space="preserve"> [93] = {["ID"] = 1879222237; ["SAVE_INDEX"] =  74; ["TYPE"] =  7;             ["VXP"] =    0; ["LP"] = 15; ["REP"] =    0; ["FACTION"] =  1; ["TIER"] = 1;                      ["NAME"] = { ["EN"] = "Ally to the Men of Dunland"; }; ["LORE"] = { ["EN"] = "When Dunland is in need of aid the Men of Dunland expect that you will find your way to the forefront of battle to assist them in their time of need."; }; ["SUMMARY"] = { ["EN"] = "Gain 25000 reputation, Merchant Discount earned"; }; ["TITLE"] = { ["EN"] = "Ally of the Dunlendings"; }; };</v>
      </c>
      <c r="V94">
        <f t="shared" si="33"/>
        <v>93</v>
      </c>
      <c r="W94" t="str">
        <f t="shared" si="34"/>
        <v xml:space="preserve"> [93] = {</v>
      </c>
      <c r="X94" t="str">
        <f t="shared" si="35"/>
        <v xml:space="preserve">["ID"] = 1879222237; </v>
      </c>
      <c r="Y94" t="str">
        <f t="shared" si="36"/>
        <v xml:space="preserve">["ID"] = 1879222237; </v>
      </c>
      <c r="Z94" t="str">
        <f t="shared" si="37"/>
        <v/>
      </c>
      <c r="AA94" s="1" t="str">
        <f t="shared" si="38"/>
        <v xml:space="preserve">["SAVE_INDEX"] =  74; </v>
      </c>
      <c r="AB94">
        <f>VLOOKUP(D94,Type!A$2:B$16,2,)</f>
        <v>7</v>
      </c>
      <c r="AC94" t="str">
        <f t="shared" si="39"/>
        <v xml:space="preserve">["TYPE"] =  7; </v>
      </c>
      <c r="AD94" t="str">
        <f>IF(NOT(ISBLANK(E94)),VLOOKUP(E94,Type!D$2:E$6,2,FALSE),"")</f>
        <v/>
      </c>
      <c r="AE94" t="str">
        <f t="shared" si="40"/>
        <v xml:space="preserve">            </v>
      </c>
      <c r="AF94" t="str">
        <f t="shared" si="41"/>
        <v>0</v>
      </c>
      <c r="AG94" t="str">
        <f t="shared" si="42"/>
        <v xml:space="preserve">["VXP"] =    0; </v>
      </c>
      <c r="AH94" t="str">
        <f t="shared" si="43"/>
        <v>15</v>
      </c>
      <c r="AI94" t="str">
        <f t="shared" si="44"/>
        <v xml:space="preserve">["LP"] = 15; </v>
      </c>
      <c r="AJ94" t="str">
        <f t="shared" si="45"/>
        <v>0</v>
      </c>
      <c r="AK94" t="str">
        <f t="shared" si="46"/>
        <v xml:space="preserve">["REP"] =    0; </v>
      </c>
      <c r="AL94">
        <f>IF(LEN(Q94)&gt;0,VLOOKUP(Q94,Faction!A$2:B$77,2,),1)</f>
        <v>1</v>
      </c>
      <c r="AM94" t="str">
        <f t="shared" si="47"/>
        <v xml:space="preserve">["FACTION"] =  1; </v>
      </c>
      <c r="AN94" t="str">
        <f t="shared" si="48"/>
        <v xml:space="preserve">["TIER"] = 1; </v>
      </c>
      <c r="AO94" t="str">
        <f t="shared" si="49"/>
        <v xml:space="preserve">                     </v>
      </c>
      <c r="AP94" t="str">
        <f t="shared" si="50"/>
        <v/>
      </c>
      <c r="AQ94" t="str">
        <f t="shared" si="51"/>
        <v xml:space="preserve">["NAME"] = { ["EN"] = "Ally to the Men of Dunland"; }; </v>
      </c>
      <c r="AR94" t="str">
        <f t="shared" si="52"/>
        <v xml:space="preserve">["LORE"] = { ["EN"] = "When Dunland is in need of aid the Men of Dunland expect that you will find your way to the forefront of battle to assist them in their time of need."; }; </v>
      </c>
      <c r="AS94" t="str">
        <f t="shared" si="53"/>
        <v xml:space="preserve">["SUMMARY"] = { ["EN"] = "Gain 25000 reputation, Merchant Discount earned"; }; </v>
      </c>
      <c r="AT94" t="str">
        <f t="shared" si="54"/>
        <v xml:space="preserve">["TITLE"] = { ["EN"] = "Ally of the Dunlendings"; }; </v>
      </c>
      <c r="AU94" t="str">
        <f t="shared" si="55"/>
        <v/>
      </c>
      <c r="AV94" t="str">
        <f t="shared" si="56"/>
        <v>};</v>
      </c>
    </row>
    <row r="95" spans="1:48" x14ac:dyDescent="0.25">
      <c r="A95">
        <v>1879222236</v>
      </c>
      <c r="B95">
        <v>75</v>
      </c>
      <c r="C95" t="s">
        <v>1283</v>
      </c>
      <c r="D95" t="s">
        <v>30</v>
      </c>
      <c r="F95" t="s">
        <v>3487</v>
      </c>
      <c r="G95">
        <v>10</v>
      </c>
      <c r="H95" t="s">
        <v>1282</v>
      </c>
      <c r="I95" t="s">
        <v>1192</v>
      </c>
      <c r="J95" t="s">
        <v>2219</v>
      </c>
      <c r="K95">
        <v>2</v>
      </c>
      <c r="T95" t="str">
        <f t="shared" si="31"/>
        <v xml:space="preserve"> [94] = {["ID"] = 1879222236; }; -- Friend to the Men of Dunland</v>
      </c>
      <c r="U95" s="1" t="str">
        <f t="shared" si="32"/>
        <v xml:space="preserve"> [94] = {["ID"] = 1879222236; ["SAVE_INDEX"] =  75; ["TYPE"] =  7;             ["VXP"] =    0; ["LP"] = 10; ["REP"] =    0; ["FACTION"] =  1; ["TIER"] = 2;                      ["NAME"] = { ["EN"] = "Friend to the Men of Dunland"; }; ["LORE"] = { ["EN"] = "All you have done within the bounds of Dunland has made the folk who live there friendly to you."; }; ["SUMMARY"] = { ["EN"] = "Gain 20000 reputation, Travel Discount earned"; }; ["TITLE"] = { ["EN"] = "Friend to the Dunlendings"; }; };</v>
      </c>
      <c r="V95">
        <f t="shared" si="33"/>
        <v>94</v>
      </c>
      <c r="W95" t="str">
        <f t="shared" si="34"/>
        <v xml:space="preserve"> [94] = {</v>
      </c>
      <c r="X95" t="str">
        <f t="shared" si="35"/>
        <v xml:space="preserve">["ID"] = 1879222236; </v>
      </c>
      <c r="Y95" t="str">
        <f t="shared" si="36"/>
        <v xml:space="preserve">["ID"] = 1879222236; </v>
      </c>
      <c r="Z95" t="str">
        <f t="shared" si="37"/>
        <v/>
      </c>
      <c r="AA95" s="1" t="str">
        <f t="shared" si="38"/>
        <v xml:space="preserve">["SAVE_INDEX"] =  75; </v>
      </c>
      <c r="AB95">
        <f>VLOOKUP(D95,Type!A$2:B$16,2,)</f>
        <v>7</v>
      </c>
      <c r="AC95" t="str">
        <f t="shared" si="39"/>
        <v xml:space="preserve">["TYPE"] =  7; </v>
      </c>
      <c r="AD95" t="str">
        <f>IF(NOT(ISBLANK(E95)),VLOOKUP(E95,Type!D$2:E$6,2,FALSE),"")</f>
        <v/>
      </c>
      <c r="AE95" t="str">
        <f t="shared" si="40"/>
        <v xml:space="preserve">            </v>
      </c>
      <c r="AF95" t="str">
        <f t="shared" si="41"/>
        <v>0</v>
      </c>
      <c r="AG95" t="str">
        <f t="shared" si="42"/>
        <v xml:space="preserve">["VXP"] =    0; </v>
      </c>
      <c r="AH95" t="str">
        <f t="shared" si="43"/>
        <v>10</v>
      </c>
      <c r="AI95" t="str">
        <f t="shared" si="44"/>
        <v xml:space="preserve">["LP"] = 10; </v>
      </c>
      <c r="AJ95" t="str">
        <f t="shared" si="45"/>
        <v>0</v>
      </c>
      <c r="AK95" t="str">
        <f t="shared" si="46"/>
        <v xml:space="preserve">["REP"] =    0; </v>
      </c>
      <c r="AL95">
        <f>IF(LEN(Q95)&gt;0,VLOOKUP(Q95,Faction!A$2:B$77,2,),1)</f>
        <v>1</v>
      </c>
      <c r="AM95" t="str">
        <f t="shared" si="47"/>
        <v xml:space="preserve">["FACTION"] =  1; </v>
      </c>
      <c r="AN95" t="str">
        <f t="shared" si="48"/>
        <v xml:space="preserve">["TIER"] = 2; </v>
      </c>
      <c r="AO95" t="str">
        <f t="shared" si="49"/>
        <v xml:space="preserve">                     </v>
      </c>
      <c r="AP95" t="str">
        <f t="shared" si="50"/>
        <v/>
      </c>
      <c r="AQ95" t="str">
        <f t="shared" si="51"/>
        <v xml:space="preserve">["NAME"] = { ["EN"] = "Friend to the Men of Dunland"; }; </v>
      </c>
      <c r="AR95" t="str">
        <f t="shared" si="52"/>
        <v xml:space="preserve">["LORE"] = { ["EN"] = "All you have done within the bounds of Dunland has made the folk who live there friendly to you."; }; </v>
      </c>
      <c r="AS95" t="str">
        <f t="shared" si="53"/>
        <v xml:space="preserve">["SUMMARY"] = { ["EN"] = "Gain 20000 reputation, Travel Discount earned"; }; </v>
      </c>
      <c r="AT95" t="str">
        <f t="shared" si="54"/>
        <v xml:space="preserve">["TITLE"] = { ["EN"] = "Friend to the Dunlendings"; }; </v>
      </c>
      <c r="AU95" t="str">
        <f t="shared" si="55"/>
        <v/>
      </c>
      <c r="AV95" t="str">
        <f t="shared" si="56"/>
        <v>};</v>
      </c>
    </row>
    <row r="96" spans="1:48" x14ac:dyDescent="0.25">
      <c r="A96">
        <v>1879222235</v>
      </c>
      <c r="B96">
        <v>76</v>
      </c>
      <c r="C96" t="s">
        <v>1281</v>
      </c>
      <c r="D96" t="s">
        <v>30</v>
      </c>
      <c r="F96" t="s">
        <v>3486</v>
      </c>
      <c r="G96">
        <v>5</v>
      </c>
      <c r="H96" t="s">
        <v>1282</v>
      </c>
      <c r="I96" t="s">
        <v>1190</v>
      </c>
      <c r="J96" t="s">
        <v>1448</v>
      </c>
      <c r="K96">
        <v>3</v>
      </c>
      <c r="T96" t="str">
        <f t="shared" si="31"/>
        <v xml:space="preserve"> [95] = {["ID"] = 1879222235; }; -- Known to the Men of Dunland</v>
      </c>
      <c r="U96" s="1" t="str">
        <f t="shared" si="32"/>
        <v xml:space="preserve"> [95] = {["ID"] = 1879222235; ["SAVE_INDEX"] =  76; ["TYPE"] =  7;             ["VXP"] =    0; ["LP"] =  5; ["REP"] =    0; ["FACTION"] =  1; ["TIER"] = 3;                      ["NAME"] = { ["EN"] = "Known to the Men of Dunland"; }; ["LORE"] = { ["EN"] = "Your name is now known throughout the entirety of Dunland and the people know that you act in their interest."; }; ["SUMMARY"] = { ["EN"] = "Gain 10000 reputation"; }; ["TITLE"] = { ["EN"] = "Known to the Dunlendings"; }; };</v>
      </c>
      <c r="V96">
        <f t="shared" si="33"/>
        <v>95</v>
      </c>
      <c r="W96" t="str">
        <f t="shared" si="34"/>
        <v xml:space="preserve"> [95] = {</v>
      </c>
      <c r="X96" t="str">
        <f t="shared" si="35"/>
        <v xml:space="preserve">["ID"] = 1879222235; </v>
      </c>
      <c r="Y96" t="str">
        <f t="shared" si="36"/>
        <v xml:space="preserve">["ID"] = 1879222235; </v>
      </c>
      <c r="Z96" t="str">
        <f t="shared" si="37"/>
        <v/>
      </c>
      <c r="AA96" s="1" t="str">
        <f t="shared" si="38"/>
        <v xml:space="preserve">["SAVE_INDEX"] =  76; </v>
      </c>
      <c r="AB96">
        <f>VLOOKUP(D96,Type!A$2:B$16,2,)</f>
        <v>7</v>
      </c>
      <c r="AC96" t="str">
        <f t="shared" si="39"/>
        <v xml:space="preserve">["TYPE"] =  7; </v>
      </c>
      <c r="AD96" t="str">
        <f>IF(NOT(ISBLANK(E96)),VLOOKUP(E96,Type!D$2:E$6,2,FALSE),"")</f>
        <v/>
      </c>
      <c r="AE96" t="str">
        <f t="shared" si="40"/>
        <v xml:space="preserve">            </v>
      </c>
      <c r="AF96" t="str">
        <f t="shared" si="41"/>
        <v>0</v>
      </c>
      <c r="AG96" t="str">
        <f t="shared" si="42"/>
        <v xml:space="preserve">["VXP"] =    0; </v>
      </c>
      <c r="AH96" t="str">
        <f t="shared" si="43"/>
        <v>5</v>
      </c>
      <c r="AI96" t="str">
        <f t="shared" si="44"/>
        <v xml:space="preserve">["LP"] =  5; </v>
      </c>
      <c r="AJ96" t="str">
        <f t="shared" si="45"/>
        <v>0</v>
      </c>
      <c r="AK96" t="str">
        <f t="shared" si="46"/>
        <v xml:space="preserve">["REP"] =    0; </v>
      </c>
      <c r="AL96">
        <f>IF(LEN(Q96)&gt;0,VLOOKUP(Q96,Faction!A$2:B$77,2,),1)</f>
        <v>1</v>
      </c>
      <c r="AM96" t="str">
        <f t="shared" si="47"/>
        <v xml:space="preserve">["FACTION"] =  1; </v>
      </c>
      <c r="AN96" t="str">
        <f t="shared" si="48"/>
        <v xml:space="preserve">["TIER"] = 3; </v>
      </c>
      <c r="AO96" t="str">
        <f t="shared" si="49"/>
        <v xml:space="preserve">                     </v>
      </c>
      <c r="AP96" t="str">
        <f t="shared" si="50"/>
        <v/>
      </c>
      <c r="AQ96" t="str">
        <f t="shared" si="51"/>
        <v xml:space="preserve">["NAME"] = { ["EN"] = "Known to the Men of Dunland"; }; </v>
      </c>
      <c r="AR96" t="str">
        <f t="shared" si="52"/>
        <v xml:space="preserve">["LORE"] = { ["EN"] = "Your name is now known throughout the entirety of Dunland and the people know that you act in their interest."; }; </v>
      </c>
      <c r="AS96" t="str">
        <f t="shared" si="53"/>
        <v xml:space="preserve">["SUMMARY"] = { ["EN"] = "Gain 10000 reputation"; }; </v>
      </c>
      <c r="AT96" t="str">
        <f t="shared" si="54"/>
        <v xml:space="preserve">["TITLE"] = { ["EN"] = "Known to the Dunlendings"; }; </v>
      </c>
      <c r="AU96" t="str">
        <f t="shared" si="55"/>
        <v/>
      </c>
      <c r="AV96" t="str">
        <f t="shared" si="56"/>
        <v>};</v>
      </c>
    </row>
    <row r="97" spans="1:48" x14ac:dyDescent="0.25">
      <c r="C97" s="2" t="s">
        <v>103</v>
      </c>
      <c r="D97" s="2" t="s">
        <v>812</v>
      </c>
      <c r="E97" s="2"/>
      <c r="R97">
        <v>190</v>
      </c>
      <c r="T97" t="str">
        <f t="shared" si="31"/>
        <v xml:space="preserve"> [96] = {["CAT_ID"] = 190; }; -- The Riders of Stangard</v>
      </c>
      <c r="U97" s="1" t="str">
        <f t="shared" si="32"/>
        <v xml:space="preserve"> [96] = {                                           ["TYPE"] = 14;             ["VXP"] =    0; ["LP"] =  0; ["REP"] =    0; ["FACTION"] =  1; ["TIER"] = 0;                      ["NAME"] = { ["EN"] = "The Riders of Stangard"; }; };</v>
      </c>
      <c r="V97">
        <f t="shared" si="33"/>
        <v>96</v>
      </c>
      <c r="W97" t="str">
        <f t="shared" si="34"/>
        <v xml:space="preserve"> [96] = {</v>
      </c>
      <c r="X97" t="str">
        <f t="shared" si="35"/>
        <v xml:space="preserve">                     </v>
      </c>
      <c r="Y97" t="str">
        <f t="shared" si="36"/>
        <v/>
      </c>
      <c r="Z97" t="str">
        <f t="shared" si="37"/>
        <v xml:space="preserve">["CAT_ID"] = 190; </v>
      </c>
      <c r="AA97" s="1" t="str">
        <f t="shared" si="38"/>
        <v xml:space="preserve">                      </v>
      </c>
      <c r="AB97">
        <f>VLOOKUP(D97,Type!A$2:B$16,2,)</f>
        <v>14</v>
      </c>
      <c r="AC97" t="str">
        <f t="shared" si="39"/>
        <v xml:space="preserve">["TYPE"] = 14; </v>
      </c>
      <c r="AD97" t="str">
        <f>IF(NOT(ISBLANK(E97)),VLOOKUP(E97,Type!D$2:E$6,2,FALSE),"")</f>
        <v/>
      </c>
      <c r="AE97" t="str">
        <f t="shared" si="40"/>
        <v xml:space="preserve">            </v>
      </c>
      <c r="AF97" t="str">
        <f t="shared" si="41"/>
        <v>0</v>
      </c>
      <c r="AG97" t="str">
        <f t="shared" si="42"/>
        <v xml:space="preserve">["VXP"] =    0; </v>
      </c>
      <c r="AH97" t="str">
        <f t="shared" si="43"/>
        <v>0</v>
      </c>
      <c r="AI97" t="str">
        <f t="shared" si="44"/>
        <v xml:space="preserve">["LP"] =  0; </v>
      </c>
      <c r="AJ97" t="str">
        <f t="shared" si="45"/>
        <v>0</v>
      </c>
      <c r="AK97" t="str">
        <f t="shared" si="46"/>
        <v xml:space="preserve">["REP"] =    0; </v>
      </c>
      <c r="AL97">
        <f>IF(LEN(Q97)&gt;0,VLOOKUP(Q97,Faction!A$2:B$77,2,),1)</f>
        <v>1</v>
      </c>
      <c r="AM97" t="str">
        <f t="shared" si="47"/>
        <v xml:space="preserve">["FACTION"] =  1; </v>
      </c>
      <c r="AN97" t="str">
        <f t="shared" si="48"/>
        <v xml:space="preserve">["TIER"] = 0; </v>
      </c>
      <c r="AO97" t="str">
        <f t="shared" si="49"/>
        <v xml:space="preserve">                     </v>
      </c>
      <c r="AP97" t="str">
        <f t="shared" si="50"/>
        <v/>
      </c>
      <c r="AQ97" t="str">
        <f t="shared" si="51"/>
        <v xml:space="preserve">["NAME"] = { ["EN"] = "The Riders of Stangard"; }; </v>
      </c>
      <c r="AR97" t="str">
        <f t="shared" si="52"/>
        <v/>
      </c>
      <c r="AS97" t="str">
        <f t="shared" si="53"/>
        <v/>
      </c>
      <c r="AT97" t="str">
        <f t="shared" si="54"/>
        <v/>
      </c>
      <c r="AU97" t="str">
        <f t="shared" si="55"/>
        <v/>
      </c>
      <c r="AV97" t="str">
        <f t="shared" si="56"/>
        <v>};</v>
      </c>
    </row>
    <row r="98" spans="1:48" x14ac:dyDescent="0.25">
      <c r="A98">
        <v>1879233014</v>
      </c>
      <c r="B98">
        <v>77</v>
      </c>
      <c r="C98" t="s">
        <v>1317</v>
      </c>
      <c r="D98" t="s">
        <v>30</v>
      </c>
      <c r="F98" t="s">
        <v>3495</v>
      </c>
      <c r="G98">
        <v>20</v>
      </c>
      <c r="H98" t="s">
        <v>1314</v>
      </c>
      <c r="I98" t="s">
        <v>1198</v>
      </c>
      <c r="J98" t="s">
        <v>2220</v>
      </c>
      <c r="K98">
        <v>0</v>
      </c>
      <c r="T98" t="str">
        <f t="shared" si="31"/>
        <v xml:space="preserve"> [97] = {["ID"] = 1879233014; }; -- Kindred with the Riders of Stangard</v>
      </c>
      <c r="U98" s="1" t="str">
        <f t="shared" si="32"/>
        <v xml:space="preserve"> [97] = {["ID"] = 1879233014; ["SAVE_INDEX"] =  77; ["TYPE"] =  7;             ["VXP"] =    0; ["LP"] = 20; ["REP"] =    0; ["FACTION"] =  1; ["TIER"] = 0;                      ["NAME"] = { ["EN"] = "Kindred with the Riders of Stangard"; }; ["LORE"] = { ["EN"] = "The Riders of Stangard now consider you one of their own, they will look to you to lead charges against the forces of the Enemy wherever they go."; }; ["SUMMARY"] = { ["EN"] = "Gain 30000 reputation"; }; ["TITLE"] = { ["EN"] = "Champion of Stangard"; }; };</v>
      </c>
      <c r="V98">
        <f t="shared" si="33"/>
        <v>97</v>
      </c>
      <c r="W98" t="str">
        <f t="shared" si="34"/>
        <v xml:space="preserve"> [97] = {</v>
      </c>
      <c r="X98" t="str">
        <f t="shared" si="35"/>
        <v xml:space="preserve">["ID"] = 1879233014; </v>
      </c>
      <c r="Y98" t="str">
        <f t="shared" si="36"/>
        <v xml:space="preserve">["ID"] = 1879233014; </v>
      </c>
      <c r="Z98" t="str">
        <f t="shared" si="37"/>
        <v/>
      </c>
      <c r="AA98" s="1" t="str">
        <f t="shared" si="38"/>
        <v xml:space="preserve">["SAVE_INDEX"] =  77; </v>
      </c>
      <c r="AB98">
        <f>VLOOKUP(D98,Type!A$2:B$16,2,)</f>
        <v>7</v>
      </c>
      <c r="AC98" t="str">
        <f t="shared" si="39"/>
        <v xml:space="preserve">["TYPE"] =  7; </v>
      </c>
      <c r="AD98" t="str">
        <f>IF(NOT(ISBLANK(E98)),VLOOKUP(E98,Type!D$2:E$6,2,FALSE),"")</f>
        <v/>
      </c>
      <c r="AE98" t="str">
        <f t="shared" si="40"/>
        <v xml:space="preserve">            </v>
      </c>
      <c r="AF98" t="str">
        <f t="shared" si="41"/>
        <v>0</v>
      </c>
      <c r="AG98" t="str">
        <f t="shared" si="42"/>
        <v xml:space="preserve">["VXP"] =    0; </v>
      </c>
      <c r="AH98" t="str">
        <f t="shared" si="43"/>
        <v>20</v>
      </c>
      <c r="AI98" t="str">
        <f t="shared" si="44"/>
        <v xml:space="preserve">["LP"] = 20; </v>
      </c>
      <c r="AJ98" t="str">
        <f t="shared" si="45"/>
        <v>0</v>
      </c>
      <c r="AK98" t="str">
        <f t="shared" si="46"/>
        <v xml:space="preserve">["REP"] =    0; </v>
      </c>
      <c r="AL98">
        <f>IF(LEN(Q98)&gt;0,VLOOKUP(Q98,Faction!A$2:B$77,2,),1)</f>
        <v>1</v>
      </c>
      <c r="AM98" t="str">
        <f t="shared" si="47"/>
        <v xml:space="preserve">["FACTION"] =  1; </v>
      </c>
      <c r="AN98" t="str">
        <f t="shared" si="48"/>
        <v xml:space="preserve">["TIER"] = 0; </v>
      </c>
      <c r="AO98" t="str">
        <f t="shared" si="49"/>
        <v xml:space="preserve">                     </v>
      </c>
      <c r="AP98" t="str">
        <f t="shared" si="50"/>
        <v/>
      </c>
      <c r="AQ98" t="str">
        <f t="shared" si="51"/>
        <v xml:space="preserve">["NAME"] = { ["EN"] = "Kindred with the Riders of Stangard"; }; </v>
      </c>
      <c r="AR98" t="str">
        <f t="shared" si="52"/>
        <v xml:space="preserve">["LORE"] = { ["EN"] = "The Riders of Stangard now consider you one of their own, they will look to you to lead charges against the forces of the Enemy wherever they go."; }; </v>
      </c>
      <c r="AS98" t="str">
        <f t="shared" si="53"/>
        <v xml:space="preserve">["SUMMARY"] = { ["EN"] = "Gain 30000 reputation"; }; </v>
      </c>
      <c r="AT98" t="str">
        <f t="shared" si="54"/>
        <v xml:space="preserve">["TITLE"] = { ["EN"] = "Champion of Stangard"; }; </v>
      </c>
      <c r="AU98" t="str">
        <f t="shared" si="55"/>
        <v/>
      </c>
      <c r="AV98" t="str">
        <f t="shared" si="56"/>
        <v>};</v>
      </c>
    </row>
    <row r="99" spans="1:48" x14ac:dyDescent="0.25">
      <c r="A99">
        <v>1879233015</v>
      </c>
      <c r="B99">
        <v>78</v>
      </c>
      <c r="C99" t="s">
        <v>1316</v>
      </c>
      <c r="D99" t="s">
        <v>30</v>
      </c>
      <c r="F99" t="s">
        <v>3496</v>
      </c>
      <c r="G99">
        <v>15</v>
      </c>
      <c r="H99" t="s">
        <v>1314</v>
      </c>
      <c r="I99" t="s">
        <v>1195</v>
      </c>
      <c r="J99" t="s">
        <v>1449</v>
      </c>
      <c r="K99">
        <v>1</v>
      </c>
      <c r="T99" t="str">
        <f t="shared" si="31"/>
        <v xml:space="preserve"> [98] = {["ID"] = 1879233015; }; -- Ally to the Riders of Stangard</v>
      </c>
      <c r="U99" s="1" t="str">
        <f t="shared" si="32"/>
        <v xml:space="preserve"> [98] = {["ID"] = 1879233015; ["SAVE_INDEX"] =  78; ["TYPE"] =  7;             ["VXP"] =    0; ["LP"] = 15; ["REP"] =    0; ["FACTION"] =  1; ["TIER"] = 1;                      ["NAME"] = { ["EN"] = "Ally to the Riders of Stangard"; }; ["LORE"] = { ["EN"] = "You are now trusted among the Riders of Stangard, and with that trust comes an expectation of continued assistance."; }; ["SUMMARY"] = { ["EN"] = "Gain 25000 reputation, Merchant Discount earned"; }; ["TITLE"] = { ["EN"] = "Defender of Stangard"; }; };</v>
      </c>
      <c r="V99">
        <f t="shared" si="33"/>
        <v>98</v>
      </c>
      <c r="W99" t="str">
        <f t="shared" si="34"/>
        <v xml:space="preserve"> [98] = {</v>
      </c>
      <c r="X99" t="str">
        <f t="shared" si="35"/>
        <v xml:space="preserve">["ID"] = 1879233015; </v>
      </c>
      <c r="Y99" t="str">
        <f t="shared" si="36"/>
        <v xml:space="preserve">["ID"] = 1879233015; </v>
      </c>
      <c r="Z99" t="str">
        <f t="shared" si="37"/>
        <v/>
      </c>
      <c r="AA99" s="1" t="str">
        <f t="shared" si="38"/>
        <v xml:space="preserve">["SAVE_INDEX"] =  78; </v>
      </c>
      <c r="AB99">
        <f>VLOOKUP(D99,Type!A$2:B$16,2,)</f>
        <v>7</v>
      </c>
      <c r="AC99" t="str">
        <f t="shared" si="39"/>
        <v xml:space="preserve">["TYPE"] =  7; </v>
      </c>
      <c r="AD99" t="str">
        <f>IF(NOT(ISBLANK(E99)),VLOOKUP(E99,Type!D$2:E$6,2,FALSE),"")</f>
        <v/>
      </c>
      <c r="AE99" t="str">
        <f t="shared" si="40"/>
        <v xml:space="preserve">            </v>
      </c>
      <c r="AF99" t="str">
        <f t="shared" si="41"/>
        <v>0</v>
      </c>
      <c r="AG99" t="str">
        <f t="shared" si="42"/>
        <v xml:space="preserve">["VXP"] =    0; </v>
      </c>
      <c r="AH99" t="str">
        <f t="shared" si="43"/>
        <v>15</v>
      </c>
      <c r="AI99" t="str">
        <f t="shared" si="44"/>
        <v xml:space="preserve">["LP"] = 15; </v>
      </c>
      <c r="AJ99" t="str">
        <f t="shared" si="45"/>
        <v>0</v>
      </c>
      <c r="AK99" t="str">
        <f t="shared" si="46"/>
        <v xml:space="preserve">["REP"] =    0; </v>
      </c>
      <c r="AL99">
        <f>IF(LEN(Q99)&gt;0,VLOOKUP(Q99,Faction!A$2:B$77,2,),1)</f>
        <v>1</v>
      </c>
      <c r="AM99" t="str">
        <f t="shared" si="47"/>
        <v xml:space="preserve">["FACTION"] =  1; </v>
      </c>
      <c r="AN99" t="str">
        <f t="shared" si="48"/>
        <v xml:space="preserve">["TIER"] = 1; </v>
      </c>
      <c r="AO99" t="str">
        <f t="shared" si="49"/>
        <v xml:space="preserve">                     </v>
      </c>
      <c r="AP99" t="str">
        <f t="shared" si="50"/>
        <v/>
      </c>
      <c r="AQ99" t="str">
        <f t="shared" si="51"/>
        <v xml:space="preserve">["NAME"] = { ["EN"] = "Ally to the Riders of Stangard"; }; </v>
      </c>
      <c r="AR99" t="str">
        <f t="shared" si="52"/>
        <v xml:space="preserve">["LORE"] = { ["EN"] = "You are now trusted among the Riders of Stangard, and with that trust comes an expectation of continued assistance."; }; </v>
      </c>
      <c r="AS99" t="str">
        <f t="shared" si="53"/>
        <v xml:space="preserve">["SUMMARY"] = { ["EN"] = "Gain 25000 reputation, Merchant Discount earned"; }; </v>
      </c>
      <c r="AT99" t="str">
        <f t="shared" si="54"/>
        <v xml:space="preserve">["TITLE"] = { ["EN"] = "Defender of Stangard"; }; </v>
      </c>
      <c r="AU99" t="str">
        <f t="shared" si="55"/>
        <v/>
      </c>
      <c r="AV99" t="str">
        <f t="shared" si="56"/>
        <v>};</v>
      </c>
    </row>
    <row r="100" spans="1:48" x14ac:dyDescent="0.25">
      <c r="A100">
        <v>1879233012</v>
      </c>
      <c r="B100">
        <v>79</v>
      </c>
      <c r="C100" t="s">
        <v>1315</v>
      </c>
      <c r="D100" t="s">
        <v>30</v>
      </c>
      <c r="F100" t="s">
        <v>3493</v>
      </c>
      <c r="G100">
        <v>10</v>
      </c>
      <c r="H100" t="s">
        <v>1314</v>
      </c>
      <c r="I100" t="s">
        <v>1192</v>
      </c>
      <c r="J100" t="s">
        <v>2221</v>
      </c>
      <c r="K100">
        <v>2</v>
      </c>
      <c r="T100" t="str">
        <f t="shared" si="31"/>
        <v xml:space="preserve"> [99] = {["ID"] = 1879233012; }; -- Friend to the Riders of Stangard</v>
      </c>
      <c r="U100" s="1" t="str">
        <f t="shared" si="32"/>
        <v xml:space="preserve"> [99] = {["ID"] = 1879233012; ["SAVE_INDEX"] =  79; ["TYPE"] =  7;             ["VXP"] =    0; ["LP"] = 10; ["REP"] =    0; ["FACTION"] =  1; ["TIER"] = 2;                      ["NAME"] = { ["EN"] = "Friend to the Riders of Stangard"; }; ["LORE"] = { ["EN"] = "The Riders of Stangard now consider you a friend to their cause and respect you more."; }; ["SUMMARY"] = { ["EN"] = "Gain 20000 reputation, Travel Discount earned"; }; ["TITLE"] = { ["EN"] = "Rider of Stangard"; }; };</v>
      </c>
      <c r="V100">
        <f t="shared" si="33"/>
        <v>99</v>
      </c>
      <c r="W100" t="str">
        <f t="shared" si="34"/>
        <v xml:space="preserve"> [99] = {</v>
      </c>
      <c r="X100" t="str">
        <f t="shared" si="35"/>
        <v xml:space="preserve">["ID"] = 1879233012; </v>
      </c>
      <c r="Y100" t="str">
        <f t="shared" si="36"/>
        <v xml:space="preserve">["ID"] = 1879233012; </v>
      </c>
      <c r="Z100" t="str">
        <f t="shared" si="37"/>
        <v/>
      </c>
      <c r="AA100" s="1" t="str">
        <f t="shared" si="38"/>
        <v xml:space="preserve">["SAVE_INDEX"] =  79; </v>
      </c>
      <c r="AB100">
        <f>VLOOKUP(D100,Type!A$2:B$16,2,)</f>
        <v>7</v>
      </c>
      <c r="AC100" t="str">
        <f t="shared" si="39"/>
        <v xml:space="preserve">["TYPE"] =  7; </v>
      </c>
      <c r="AD100" t="str">
        <f>IF(NOT(ISBLANK(E100)),VLOOKUP(E100,Type!D$2:E$6,2,FALSE),"")</f>
        <v/>
      </c>
      <c r="AE100" t="str">
        <f t="shared" si="40"/>
        <v xml:space="preserve">            </v>
      </c>
      <c r="AF100" t="str">
        <f t="shared" si="41"/>
        <v>0</v>
      </c>
      <c r="AG100" t="str">
        <f t="shared" si="42"/>
        <v xml:space="preserve">["VXP"] =    0; </v>
      </c>
      <c r="AH100" t="str">
        <f t="shared" si="43"/>
        <v>10</v>
      </c>
      <c r="AI100" t="str">
        <f t="shared" si="44"/>
        <v xml:space="preserve">["LP"] = 10; </v>
      </c>
      <c r="AJ100" t="str">
        <f t="shared" si="45"/>
        <v>0</v>
      </c>
      <c r="AK100" t="str">
        <f t="shared" si="46"/>
        <v xml:space="preserve">["REP"] =    0; </v>
      </c>
      <c r="AL100">
        <f>IF(LEN(Q100)&gt;0,VLOOKUP(Q100,Faction!A$2:B$77,2,),1)</f>
        <v>1</v>
      </c>
      <c r="AM100" t="str">
        <f t="shared" si="47"/>
        <v xml:space="preserve">["FACTION"] =  1; </v>
      </c>
      <c r="AN100" t="str">
        <f t="shared" si="48"/>
        <v xml:space="preserve">["TIER"] = 2; </v>
      </c>
      <c r="AO100" t="str">
        <f t="shared" si="49"/>
        <v xml:space="preserve">                     </v>
      </c>
      <c r="AP100" t="str">
        <f t="shared" si="50"/>
        <v/>
      </c>
      <c r="AQ100" t="str">
        <f t="shared" si="51"/>
        <v xml:space="preserve">["NAME"] = { ["EN"] = "Friend to the Riders of Stangard"; }; </v>
      </c>
      <c r="AR100" t="str">
        <f t="shared" si="52"/>
        <v xml:space="preserve">["LORE"] = { ["EN"] = "The Riders of Stangard now consider you a friend to their cause and respect you more."; }; </v>
      </c>
      <c r="AS100" t="str">
        <f t="shared" si="53"/>
        <v xml:space="preserve">["SUMMARY"] = { ["EN"] = "Gain 20000 reputation, Travel Discount earned"; }; </v>
      </c>
      <c r="AT100" t="str">
        <f t="shared" si="54"/>
        <v xml:space="preserve">["TITLE"] = { ["EN"] = "Rider of Stangard"; }; </v>
      </c>
      <c r="AU100" t="str">
        <f t="shared" si="55"/>
        <v/>
      </c>
      <c r="AV100" t="str">
        <f t="shared" si="56"/>
        <v>};</v>
      </c>
    </row>
    <row r="101" spans="1:48" x14ac:dyDescent="0.25">
      <c r="A101">
        <v>1879233013</v>
      </c>
      <c r="B101">
        <v>80</v>
      </c>
      <c r="C101" t="s">
        <v>1313</v>
      </c>
      <c r="D101" t="s">
        <v>30</v>
      </c>
      <c r="F101" t="s">
        <v>3494</v>
      </c>
      <c r="G101">
        <v>5</v>
      </c>
      <c r="H101" t="s">
        <v>1314</v>
      </c>
      <c r="I101" t="s">
        <v>1190</v>
      </c>
      <c r="J101" t="s">
        <v>1450</v>
      </c>
      <c r="K101">
        <v>3</v>
      </c>
      <c r="T101" t="str">
        <f t="shared" si="31"/>
        <v>[100] = {["ID"] = 1879233013; }; -- Known to the Riders of Stangard</v>
      </c>
      <c r="U101" s="1" t="str">
        <f t="shared" si="32"/>
        <v>[100] = {["ID"] = 1879233013; ["SAVE_INDEX"] =  80; ["TYPE"] =  7;             ["VXP"] =    0; ["LP"] =  5; ["REP"] =    0; ["FACTION"] =  1; ["TIER"] = 3;                      ["NAME"] = { ["EN"] = "Known to the Riders of Stangard"; }; ["LORE"] = { ["EN"] = "As the vanguard pushing evil from Mirkwood, the Riders of Stangard look for any that will stand with them. You have become known to their leaders."; }; ["SUMMARY"] = { ["EN"] = "Gain 10000 reputation"; }; ["TITLE"] = { ["EN"] = "Warrior of Stangard"; }; };</v>
      </c>
      <c r="V101">
        <f t="shared" si="33"/>
        <v>100</v>
      </c>
      <c r="W101" t="str">
        <f t="shared" si="34"/>
        <v>[100] = {</v>
      </c>
      <c r="X101" t="str">
        <f t="shared" si="35"/>
        <v xml:space="preserve">["ID"] = 1879233013; </v>
      </c>
      <c r="Y101" t="str">
        <f t="shared" si="36"/>
        <v xml:space="preserve">["ID"] = 1879233013; </v>
      </c>
      <c r="Z101" t="str">
        <f t="shared" si="37"/>
        <v/>
      </c>
      <c r="AA101" s="1" t="str">
        <f t="shared" si="38"/>
        <v xml:space="preserve">["SAVE_INDEX"] =  80; </v>
      </c>
      <c r="AB101">
        <f>VLOOKUP(D101,Type!A$2:B$16,2,)</f>
        <v>7</v>
      </c>
      <c r="AC101" t="str">
        <f t="shared" si="39"/>
        <v xml:space="preserve">["TYPE"] =  7; </v>
      </c>
      <c r="AD101" t="str">
        <f>IF(NOT(ISBLANK(E101)),VLOOKUP(E101,Type!D$2:E$6,2,FALSE),"")</f>
        <v/>
      </c>
      <c r="AE101" t="str">
        <f t="shared" si="40"/>
        <v xml:space="preserve">            </v>
      </c>
      <c r="AF101" t="str">
        <f t="shared" si="41"/>
        <v>0</v>
      </c>
      <c r="AG101" t="str">
        <f t="shared" si="42"/>
        <v xml:space="preserve">["VXP"] =    0; </v>
      </c>
      <c r="AH101" t="str">
        <f t="shared" si="43"/>
        <v>5</v>
      </c>
      <c r="AI101" t="str">
        <f t="shared" si="44"/>
        <v xml:space="preserve">["LP"] =  5; </v>
      </c>
      <c r="AJ101" t="str">
        <f t="shared" si="45"/>
        <v>0</v>
      </c>
      <c r="AK101" t="str">
        <f t="shared" si="46"/>
        <v xml:space="preserve">["REP"] =    0; </v>
      </c>
      <c r="AL101">
        <f>IF(LEN(Q101)&gt;0,VLOOKUP(Q101,Faction!A$2:B$77,2,),1)</f>
        <v>1</v>
      </c>
      <c r="AM101" t="str">
        <f t="shared" si="47"/>
        <v xml:space="preserve">["FACTION"] =  1; </v>
      </c>
      <c r="AN101" t="str">
        <f t="shared" si="48"/>
        <v xml:space="preserve">["TIER"] = 3; </v>
      </c>
      <c r="AO101" t="str">
        <f t="shared" si="49"/>
        <v xml:space="preserve">                     </v>
      </c>
      <c r="AP101" t="str">
        <f t="shared" si="50"/>
        <v/>
      </c>
      <c r="AQ101" t="str">
        <f t="shared" si="51"/>
        <v xml:space="preserve">["NAME"] = { ["EN"] = "Known to the Riders of Stangard"; }; </v>
      </c>
      <c r="AR101" t="str">
        <f t="shared" si="52"/>
        <v xml:space="preserve">["LORE"] = { ["EN"] = "As the vanguard pushing evil from Mirkwood, the Riders of Stangard look for any that will stand with them. You have become known to their leaders."; }; </v>
      </c>
      <c r="AS101" t="str">
        <f t="shared" si="53"/>
        <v xml:space="preserve">["SUMMARY"] = { ["EN"] = "Gain 10000 reputation"; }; </v>
      </c>
      <c r="AT101" t="str">
        <f t="shared" si="54"/>
        <v xml:space="preserve">["TITLE"] = { ["EN"] = "Warrior of Stangard"; }; </v>
      </c>
      <c r="AU101" t="str">
        <f t="shared" si="55"/>
        <v/>
      </c>
      <c r="AV101" t="str">
        <f t="shared" si="56"/>
        <v>};</v>
      </c>
    </row>
    <row r="102" spans="1:48" x14ac:dyDescent="0.25">
      <c r="C102" s="2" t="s">
        <v>106</v>
      </c>
      <c r="D102" s="2" t="s">
        <v>812</v>
      </c>
      <c r="E102" s="2"/>
      <c r="R102">
        <v>191</v>
      </c>
      <c r="T102" t="str">
        <f t="shared" si="31"/>
        <v>[101] = {["CAT_ID"] = 191; }; -- Théodred's Riders</v>
      </c>
      <c r="U102" s="1" t="str">
        <f t="shared" si="32"/>
        <v>[101] = {                                           ["TYPE"] = 14;             ["VXP"] =    0; ["LP"] =  0; ["REP"] =    0; ["FACTION"] =  1; ["TIER"] = 0;                      ["NAME"] = { ["EN"] = "Théodred's Riders"; }; };</v>
      </c>
      <c r="V102">
        <f t="shared" si="33"/>
        <v>101</v>
      </c>
      <c r="W102" t="str">
        <f t="shared" si="34"/>
        <v>[101] = {</v>
      </c>
      <c r="X102" t="str">
        <f t="shared" si="35"/>
        <v xml:space="preserve">                     </v>
      </c>
      <c r="Y102" t="str">
        <f t="shared" si="36"/>
        <v/>
      </c>
      <c r="Z102" t="str">
        <f t="shared" si="37"/>
        <v xml:space="preserve">["CAT_ID"] = 191; </v>
      </c>
      <c r="AA102" s="1" t="str">
        <f t="shared" si="38"/>
        <v xml:space="preserve">                      </v>
      </c>
      <c r="AB102">
        <f>VLOOKUP(D102,Type!A$2:B$16,2,)</f>
        <v>14</v>
      </c>
      <c r="AC102" t="str">
        <f t="shared" si="39"/>
        <v xml:space="preserve">["TYPE"] = 14; </v>
      </c>
      <c r="AD102" t="str">
        <f>IF(NOT(ISBLANK(E102)),VLOOKUP(E102,Type!D$2:E$6,2,FALSE),"")</f>
        <v/>
      </c>
      <c r="AE102" t="str">
        <f t="shared" si="40"/>
        <v xml:space="preserve">            </v>
      </c>
      <c r="AF102" t="str">
        <f t="shared" si="41"/>
        <v>0</v>
      </c>
      <c r="AG102" t="str">
        <f t="shared" si="42"/>
        <v xml:space="preserve">["VXP"] =    0; </v>
      </c>
      <c r="AH102" t="str">
        <f t="shared" si="43"/>
        <v>0</v>
      </c>
      <c r="AI102" t="str">
        <f t="shared" si="44"/>
        <v xml:space="preserve">["LP"] =  0; </v>
      </c>
      <c r="AJ102" t="str">
        <f t="shared" si="45"/>
        <v>0</v>
      </c>
      <c r="AK102" t="str">
        <f t="shared" si="46"/>
        <v xml:space="preserve">["REP"] =    0; </v>
      </c>
      <c r="AL102">
        <f>IF(LEN(Q102)&gt;0,VLOOKUP(Q102,Faction!A$2:B$77,2,),1)</f>
        <v>1</v>
      </c>
      <c r="AM102" t="str">
        <f t="shared" si="47"/>
        <v xml:space="preserve">["FACTION"] =  1; </v>
      </c>
      <c r="AN102" t="str">
        <f t="shared" si="48"/>
        <v xml:space="preserve">["TIER"] = 0; </v>
      </c>
      <c r="AO102" t="str">
        <f t="shared" si="49"/>
        <v xml:space="preserve">                     </v>
      </c>
      <c r="AP102" t="str">
        <f t="shared" si="50"/>
        <v/>
      </c>
      <c r="AQ102" t="str">
        <f t="shared" si="51"/>
        <v xml:space="preserve">["NAME"] = { ["EN"] = "Théodred's Riders"; }; </v>
      </c>
      <c r="AR102" t="str">
        <f t="shared" si="52"/>
        <v/>
      </c>
      <c r="AS102" t="str">
        <f t="shared" si="53"/>
        <v/>
      </c>
      <c r="AT102" t="str">
        <f t="shared" si="54"/>
        <v/>
      </c>
      <c r="AU102" t="str">
        <f t="shared" si="55"/>
        <v/>
      </c>
      <c r="AV102" t="str">
        <f t="shared" si="56"/>
        <v>};</v>
      </c>
    </row>
    <row r="103" spans="1:48" x14ac:dyDescent="0.25">
      <c r="A103">
        <v>1879222242</v>
      </c>
      <c r="B103">
        <v>81</v>
      </c>
      <c r="C103" t="s">
        <v>1289</v>
      </c>
      <c r="D103" t="s">
        <v>30</v>
      </c>
      <c r="F103" t="s">
        <v>3491</v>
      </c>
      <c r="G103">
        <v>20</v>
      </c>
      <c r="H103" t="s">
        <v>1282</v>
      </c>
      <c r="I103" t="s">
        <v>1198</v>
      </c>
      <c r="J103" t="s">
        <v>2222</v>
      </c>
      <c r="K103">
        <v>0</v>
      </c>
      <c r="T103" t="str">
        <f t="shared" si="31"/>
        <v>[102] = {["ID"] = 1879222242; }; -- Kindred to Théodred's Riders</v>
      </c>
      <c r="U103" s="1" t="str">
        <f t="shared" si="32"/>
        <v>[102] = {["ID"] = 1879222242; ["SAVE_INDEX"] =  81; ["TYPE"] =  7;             ["VXP"] =    0; ["LP"] = 20; ["REP"] =    0; ["FACTION"] =  1; ["TIER"] = 0;                      ["NAME"] = { ["EN"] = "Kindred to Théodred's Riders"; }; ["LORE"] = { ["EN"] = "You may not have been born among the Rohirrim and you may not make the small towns throughout Rohan your home, but you are welcome wherever you go among Théodred's Company."; }; ["SUMMARY"] = { ["EN"] = "Gain 30000 reputation"; }; ["TITLE"] = { ["EN"] = "Kin of Théodred's Riders"; }; };</v>
      </c>
      <c r="V103">
        <f t="shared" si="33"/>
        <v>102</v>
      </c>
      <c r="W103" t="str">
        <f t="shared" si="34"/>
        <v>[102] = {</v>
      </c>
      <c r="X103" t="str">
        <f t="shared" si="35"/>
        <v xml:space="preserve">["ID"] = 1879222242; </v>
      </c>
      <c r="Y103" t="str">
        <f t="shared" si="36"/>
        <v xml:space="preserve">["ID"] = 1879222242; </v>
      </c>
      <c r="Z103" t="str">
        <f t="shared" si="37"/>
        <v/>
      </c>
      <c r="AA103" s="1" t="str">
        <f t="shared" si="38"/>
        <v xml:space="preserve">["SAVE_INDEX"] =  81; </v>
      </c>
      <c r="AB103">
        <f>VLOOKUP(D103,Type!A$2:B$16,2,)</f>
        <v>7</v>
      </c>
      <c r="AC103" t="str">
        <f t="shared" si="39"/>
        <v xml:space="preserve">["TYPE"] =  7; </v>
      </c>
      <c r="AD103" t="str">
        <f>IF(NOT(ISBLANK(E103)),VLOOKUP(E103,Type!D$2:E$6,2,FALSE),"")</f>
        <v/>
      </c>
      <c r="AE103" t="str">
        <f t="shared" si="40"/>
        <v xml:space="preserve">            </v>
      </c>
      <c r="AF103" t="str">
        <f t="shared" si="41"/>
        <v>0</v>
      </c>
      <c r="AG103" t="str">
        <f t="shared" si="42"/>
        <v xml:space="preserve">["VXP"] =    0; </v>
      </c>
      <c r="AH103" t="str">
        <f t="shared" si="43"/>
        <v>20</v>
      </c>
      <c r="AI103" t="str">
        <f t="shared" si="44"/>
        <v xml:space="preserve">["LP"] = 20; </v>
      </c>
      <c r="AJ103" t="str">
        <f t="shared" si="45"/>
        <v>0</v>
      </c>
      <c r="AK103" t="str">
        <f t="shared" si="46"/>
        <v xml:space="preserve">["REP"] =    0; </v>
      </c>
      <c r="AL103">
        <f>IF(LEN(Q103)&gt;0,VLOOKUP(Q103,Faction!A$2:B$77,2,),1)</f>
        <v>1</v>
      </c>
      <c r="AM103" t="str">
        <f t="shared" si="47"/>
        <v xml:space="preserve">["FACTION"] =  1; </v>
      </c>
      <c r="AN103" t="str">
        <f t="shared" si="48"/>
        <v xml:space="preserve">["TIER"] = 0; </v>
      </c>
      <c r="AO103" t="str">
        <f t="shared" si="49"/>
        <v xml:space="preserve">                     </v>
      </c>
      <c r="AP103" t="str">
        <f t="shared" si="50"/>
        <v/>
      </c>
      <c r="AQ103" t="str">
        <f t="shared" si="51"/>
        <v xml:space="preserve">["NAME"] = { ["EN"] = "Kindred to Théodred's Riders"; }; </v>
      </c>
      <c r="AR103" t="str">
        <f t="shared" si="52"/>
        <v xml:space="preserve">["LORE"] = { ["EN"] = "You may not have been born among the Rohirrim and you may not make the small towns throughout Rohan your home, but you are welcome wherever you go among Théodred's Company."; }; </v>
      </c>
      <c r="AS103" t="str">
        <f t="shared" si="53"/>
        <v xml:space="preserve">["SUMMARY"] = { ["EN"] = "Gain 30000 reputation"; }; </v>
      </c>
      <c r="AT103" t="str">
        <f t="shared" si="54"/>
        <v xml:space="preserve">["TITLE"] = { ["EN"] = "Kin of Théodred's Riders"; }; </v>
      </c>
      <c r="AU103" t="str">
        <f t="shared" si="55"/>
        <v/>
      </c>
      <c r="AV103" t="str">
        <f t="shared" si="56"/>
        <v>};</v>
      </c>
    </row>
    <row r="104" spans="1:48" x14ac:dyDescent="0.25">
      <c r="A104">
        <v>1879222240</v>
      </c>
      <c r="B104">
        <v>82</v>
      </c>
      <c r="C104" t="s">
        <v>1288</v>
      </c>
      <c r="D104" t="s">
        <v>30</v>
      </c>
      <c r="F104" t="s">
        <v>3490</v>
      </c>
      <c r="G104">
        <v>15</v>
      </c>
      <c r="H104" t="s">
        <v>1282</v>
      </c>
      <c r="I104" t="s">
        <v>1195</v>
      </c>
      <c r="J104" t="s">
        <v>1451</v>
      </c>
      <c r="K104">
        <v>1</v>
      </c>
      <c r="T104" t="str">
        <f t="shared" si="31"/>
        <v>[103] = {["ID"] = 1879222240; }; -- Ally to the Riders of Théodred</v>
      </c>
      <c r="U104" s="1" t="str">
        <f t="shared" si="32"/>
        <v>[103] = {["ID"] = 1879222240; ["SAVE_INDEX"] =  82; ["TYPE"] =  7;             ["VXP"] =    0; ["LP"] = 15; ["REP"] =    0; ["FACTION"] =  1; ["TIER"] = 1;                      ["NAME"] = { ["EN"] = "Ally to the Riders of Théodred"; }; ["LORE"] = { ["EN"] = "When Rohan is in need of aid the Riders of Théodred expect that you will find your way to the forefront of battle to assist them in their time of need."; }; ["SUMMARY"] = { ["EN"] = "Gain 25000 reputation, Merchant Discount earned"; }; ["TITLE"] = { ["EN"] = "Ally of Théodred's Riders"; }; };</v>
      </c>
      <c r="V104">
        <f t="shared" si="33"/>
        <v>103</v>
      </c>
      <c r="W104" t="str">
        <f t="shared" si="34"/>
        <v>[103] = {</v>
      </c>
      <c r="X104" t="str">
        <f t="shared" si="35"/>
        <v xml:space="preserve">["ID"] = 1879222240; </v>
      </c>
      <c r="Y104" t="str">
        <f t="shared" si="36"/>
        <v xml:space="preserve">["ID"] = 1879222240; </v>
      </c>
      <c r="Z104" t="str">
        <f t="shared" si="37"/>
        <v/>
      </c>
      <c r="AA104" s="1" t="str">
        <f t="shared" si="38"/>
        <v xml:space="preserve">["SAVE_INDEX"] =  82; </v>
      </c>
      <c r="AB104">
        <f>VLOOKUP(D104,Type!A$2:B$16,2,)</f>
        <v>7</v>
      </c>
      <c r="AC104" t="str">
        <f t="shared" si="39"/>
        <v xml:space="preserve">["TYPE"] =  7; </v>
      </c>
      <c r="AD104" t="str">
        <f>IF(NOT(ISBLANK(E104)),VLOOKUP(E104,Type!D$2:E$6,2,FALSE),"")</f>
        <v/>
      </c>
      <c r="AE104" t="str">
        <f t="shared" si="40"/>
        <v xml:space="preserve">            </v>
      </c>
      <c r="AF104" t="str">
        <f t="shared" si="41"/>
        <v>0</v>
      </c>
      <c r="AG104" t="str">
        <f t="shared" si="42"/>
        <v xml:space="preserve">["VXP"] =    0; </v>
      </c>
      <c r="AH104" t="str">
        <f t="shared" si="43"/>
        <v>15</v>
      </c>
      <c r="AI104" t="str">
        <f t="shared" si="44"/>
        <v xml:space="preserve">["LP"] = 15; </v>
      </c>
      <c r="AJ104" t="str">
        <f t="shared" si="45"/>
        <v>0</v>
      </c>
      <c r="AK104" t="str">
        <f t="shared" si="46"/>
        <v xml:space="preserve">["REP"] =    0; </v>
      </c>
      <c r="AL104">
        <f>IF(LEN(Q104)&gt;0,VLOOKUP(Q104,Faction!A$2:B$77,2,),1)</f>
        <v>1</v>
      </c>
      <c r="AM104" t="str">
        <f t="shared" si="47"/>
        <v xml:space="preserve">["FACTION"] =  1; </v>
      </c>
      <c r="AN104" t="str">
        <f t="shared" si="48"/>
        <v xml:space="preserve">["TIER"] = 1; </v>
      </c>
      <c r="AO104" t="str">
        <f t="shared" si="49"/>
        <v xml:space="preserve">                     </v>
      </c>
      <c r="AP104" t="str">
        <f t="shared" si="50"/>
        <v/>
      </c>
      <c r="AQ104" t="str">
        <f t="shared" si="51"/>
        <v xml:space="preserve">["NAME"] = { ["EN"] = "Ally to the Riders of Théodred"; }; </v>
      </c>
      <c r="AR104" t="str">
        <f t="shared" si="52"/>
        <v xml:space="preserve">["LORE"] = { ["EN"] = "When Rohan is in need of aid the Riders of Théodred expect that you will find your way to the forefront of battle to assist them in their time of need."; }; </v>
      </c>
      <c r="AS104" t="str">
        <f t="shared" si="53"/>
        <v xml:space="preserve">["SUMMARY"] = { ["EN"] = "Gain 25000 reputation, Merchant Discount earned"; }; </v>
      </c>
      <c r="AT104" t="str">
        <f t="shared" si="54"/>
        <v xml:space="preserve">["TITLE"] = { ["EN"] = "Ally of Théodred's Riders"; }; </v>
      </c>
      <c r="AU104" t="str">
        <f t="shared" si="55"/>
        <v/>
      </c>
      <c r="AV104" t="str">
        <f t="shared" si="56"/>
        <v>};</v>
      </c>
    </row>
    <row r="105" spans="1:48" x14ac:dyDescent="0.25">
      <c r="A105">
        <v>1879222241</v>
      </c>
      <c r="B105">
        <v>83</v>
      </c>
      <c r="C105" t="s">
        <v>1287</v>
      </c>
      <c r="D105" t="s">
        <v>30</v>
      </c>
      <c r="F105" t="s">
        <v>1287</v>
      </c>
      <c r="G105">
        <v>10</v>
      </c>
      <c r="H105" t="s">
        <v>1282</v>
      </c>
      <c r="I105" t="s">
        <v>1192</v>
      </c>
      <c r="J105" t="s">
        <v>2223</v>
      </c>
      <c r="K105">
        <v>2</v>
      </c>
      <c r="T105" t="str">
        <f t="shared" si="31"/>
        <v>[104] = {["ID"] = 1879222241; }; -- Friend to Théodred's Riders</v>
      </c>
      <c r="U105" s="1" t="str">
        <f t="shared" si="32"/>
        <v>[104] = {["ID"] = 1879222241; ["SAVE_INDEX"] =  83; ["TYPE"] =  7;             ["VXP"] =    0; ["LP"] = 10; ["REP"] =    0; ["FACTION"] =  1; ["TIER"] = 2;                      ["NAME"] = { ["EN"] = "Friend to Théodred's Riders"; }; ["LORE"] = { ["EN"] = "All you have done for Théodred's Company has made these Rohirrim friendly with you."; }; ["SUMMARY"] = { ["EN"] = "Gain 20000 reputation, Travel Discount earned"; }; ["TITLE"] = { ["EN"] = "Friend to Théodred's Riders"; }; };</v>
      </c>
      <c r="V105">
        <f t="shared" si="33"/>
        <v>104</v>
      </c>
      <c r="W105" t="str">
        <f t="shared" si="34"/>
        <v>[104] = {</v>
      </c>
      <c r="X105" t="str">
        <f t="shared" si="35"/>
        <v xml:space="preserve">["ID"] = 1879222241; </v>
      </c>
      <c r="Y105" t="str">
        <f t="shared" si="36"/>
        <v xml:space="preserve">["ID"] = 1879222241; </v>
      </c>
      <c r="Z105" t="str">
        <f t="shared" si="37"/>
        <v/>
      </c>
      <c r="AA105" s="1" t="str">
        <f t="shared" si="38"/>
        <v xml:space="preserve">["SAVE_INDEX"] =  83; </v>
      </c>
      <c r="AB105">
        <f>VLOOKUP(D105,Type!A$2:B$16,2,)</f>
        <v>7</v>
      </c>
      <c r="AC105" t="str">
        <f t="shared" si="39"/>
        <v xml:space="preserve">["TYPE"] =  7; </v>
      </c>
      <c r="AD105" t="str">
        <f>IF(NOT(ISBLANK(E105)),VLOOKUP(E105,Type!D$2:E$6,2,FALSE),"")</f>
        <v/>
      </c>
      <c r="AE105" t="str">
        <f t="shared" si="40"/>
        <v xml:space="preserve">            </v>
      </c>
      <c r="AF105" t="str">
        <f t="shared" si="41"/>
        <v>0</v>
      </c>
      <c r="AG105" t="str">
        <f t="shared" si="42"/>
        <v xml:space="preserve">["VXP"] =    0; </v>
      </c>
      <c r="AH105" t="str">
        <f t="shared" si="43"/>
        <v>10</v>
      </c>
      <c r="AI105" t="str">
        <f t="shared" si="44"/>
        <v xml:space="preserve">["LP"] = 10; </v>
      </c>
      <c r="AJ105" t="str">
        <f t="shared" si="45"/>
        <v>0</v>
      </c>
      <c r="AK105" t="str">
        <f t="shared" si="46"/>
        <v xml:space="preserve">["REP"] =    0; </v>
      </c>
      <c r="AL105">
        <f>IF(LEN(Q105)&gt;0,VLOOKUP(Q105,Faction!A$2:B$77,2,),1)</f>
        <v>1</v>
      </c>
      <c r="AM105" t="str">
        <f t="shared" si="47"/>
        <v xml:space="preserve">["FACTION"] =  1; </v>
      </c>
      <c r="AN105" t="str">
        <f t="shared" si="48"/>
        <v xml:space="preserve">["TIER"] = 2; </v>
      </c>
      <c r="AO105" t="str">
        <f t="shared" si="49"/>
        <v xml:space="preserve">                     </v>
      </c>
      <c r="AP105" t="str">
        <f t="shared" si="50"/>
        <v/>
      </c>
      <c r="AQ105" t="str">
        <f t="shared" si="51"/>
        <v xml:space="preserve">["NAME"] = { ["EN"] = "Friend to Théodred's Riders"; }; </v>
      </c>
      <c r="AR105" t="str">
        <f t="shared" si="52"/>
        <v xml:space="preserve">["LORE"] = { ["EN"] = "All you have done for Théodred's Company has made these Rohirrim friendly with you."; }; </v>
      </c>
      <c r="AS105" t="str">
        <f t="shared" si="53"/>
        <v xml:space="preserve">["SUMMARY"] = { ["EN"] = "Gain 20000 reputation, Travel Discount earned"; }; </v>
      </c>
      <c r="AT105" t="str">
        <f t="shared" si="54"/>
        <v xml:space="preserve">["TITLE"] = { ["EN"] = "Friend to Théodred's Riders"; }; </v>
      </c>
      <c r="AU105" t="str">
        <f t="shared" si="55"/>
        <v/>
      </c>
      <c r="AV105" t="str">
        <f t="shared" si="56"/>
        <v>};</v>
      </c>
    </row>
    <row r="106" spans="1:48" x14ac:dyDescent="0.25">
      <c r="A106">
        <v>1879222243</v>
      </c>
      <c r="B106">
        <v>84</v>
      </c>
      <c r="C106" t="s">
        <v>1286</v>
      </c>
      <c r="D106" t="s">
        <v>30</v>
      </c>
      <c r="F106" t="s">
        <v>1286</v>
      </c>
      <c r="G106">
        <v>5</v>
      </c>
      <c r="H106" t="s">
        <v>1282</v>
      </c>
      <c r="I106" t="s">
        <v>1190</v>
      </c>
      <c r="J106" t="s">
        <v>1452</v>
      </c>
      <c r="K106">
        <v>3</v>
      </c>
      <c r="T106" t="str">
        <f t="shared" si="31"/>
        <v>[105] = {["ID"] = 1879222243; }; -- Known to Théodred's Riders</v>
      </c>
      <c r="U106" s="1" t="str">
        <f t="shared" si="32"/>
        <v>[105] = {["ID"] = 1879222243; ["SAVE_INDEX"] =  84; ["TYPE"] =  7;             ["VXP"] =    0; ["LP"] =  5; ["REP"] =    0; ["FACTION"] =  1; ["TIER"] = 3;                      ["NAME"] = { ["EN"] = "Known to Théodred's Riders"; }; ["LORE"] = { ["EN"] = "Your name is now known throughout the entirety of Théodred's Company, and the people know that you act in their interest."; }; ["SUMMARY"] = { ["EN"] = "Gain 10000 reputation"; }; ["TITLE"] = { ["EN"] = "Known to Théodred's Riders"; }; };</v>
      </c>
      <c r="V106">
        <f t="shared" si="33"/>
        <v>105</v>
      </c>
      <c r="W106" t="str">
        <f t="shared" si="34"/>
        <v>[105] = {</v>
      </c>
      <c r="X106" t="str">
        <f t="shared" si="35"/>
        <v xml:space="preserve">["ID"] = 1879222243; </v>
      </c>
      <c r="Y106" t="str">
        <f t="shared" si="36"/>
        <v xml:space="preserve">["ID"] = 1879222243; </v>
      </c>
      <c r="Z106" t="str">
        <f t="shared" si="37"/>
        <v/>
      </c>
      <c r="AA106" s="1" t="str">
        <f t="shared" si="38"/>
        <v xml:space="preserve">["SAVE_INDEX"] =  84; </v>
      </c>
      <c r="AB106">
        <f>VLOOKUP(D106,Type!A$2:B$16,2,)</f>
        <v>7</v>
      </c>
      <c r="AC106" t="str">
        <f t="shared" si="39"/>
        <v xml:space="preserve">["TYPE"] =  7; </v>
      </c>
      <c r="AD106" t="str">
        <f>IF(NOT(ISBLANK(E106)),VLOOKUP(E106,Type!D$2:E$6,2,FALSE),"")</f>
        <v/>
      </c>
      <c r="AE106" t="str">
        <f t="shared" si="40"/>
        <v xml:space="preserve">            </v>
      </c>
      <c r="AF106" t="str">
        <f t="shared" si="41"/>
        <v>0</v>
      </c>
      <c r="AG106" t="str">
        <f t="shared" si="42"/>
        <v xml:space="preserve">["VXP"] =    0; </v>
      </c>
      <c r="AH106" t="str">
        <f t="shared" si="43"/>
        <v>5</v>
      </c>
      <c r="AI106" t="str">
        <f t="shared" si="44"/>
        <v xml:space="preserve">["LP"] =  5; </v>
      </c>
      <c r="AJ106" t="str">
        <f t="shared" si="45"/>
        <v>0</v>
      </c>
      <c r="AK106" t="str">
        <f t="shared" si="46"/>
        <v xml:space="preserve">["REP"] =    0; </v>
      </c>
      <c r="AL106">
        <f>IF(LEN(Q106)&gt;0,VLOOKUP(Q106,Faction!A$2:B$77,2,),1)</f>
        <v>1</v>
      </c>
      <c r="AM106" t="str">
        <f t="shared" si="47"/>
        <v xml:space="preserve">["FACTION"] =  1; </v>
      </c>
      <c r="AN106" t="str">
        <f t="shared" si="48"/>
        <v xml:space="preserve">["TIER"] = 3; </v>
      </c>
      <c r="AO106" t="str">
        <f t="shared" si="49"/>
        <v xml:space="preserve">                     </v>
      </c>
      <c r="AP106" t="str">
        <f t="shared" si="50"/>
        <v/>
      </c>
      <c r="AQ106" t="str">
        <f t="shared" si="51"/>
        <v xml:space="preserve">["NAME"] = { ["EN"] = "Known to Théodred's Riders"; }; </v>
      </c>
      <c r="AR106" t="str">
        <f t="shared" si="52"/>
        <v xml:space="preserve">["LORE"] = { ["EN"] = "Your name is now known throughout the entirety of Théodred's Company, and the people know that you act in their interest."; }; </v>
      </c>
      <c r="AS106" t="str">
        <f t="shared" si="53"/>
        <v xml:space="preserve">["SUMMARY"] = { ["EN"] = "Gain 10000 reputation"; }; </v>
      </c>
      <c r="AT106" t="str">
        <f t="shared" si="54"/>
        <v xml:space="preserve">["TITLE"] = { ["EN"] = "Known to Théodred's Riders"; }; </v>
      </c>
      <c r="AU106" t="str">
        <f t="shared" si="55"/>
        <v/>
      </c>
      <c r="AV106" t="str">
        <f t="shared" si="56"/>
        <v>};</v>
      </c>
    </row>
    <row r="107" spans="1:48" x14ac:dyDescent="0.25">
      <c r="C107" s="2" t="s">
        <v>57</v>
      </c>
      <c r="D107" s="2" t="s">
        <v>812</v>
      </c>
      <c r="E107" s="2"/>
      <c r="R107">
        <v>192</v>
      </c>
      <c r="T107" t="str">
        <f t="shared" si="31"/>
        <v>[106] = {["CAT_ID"] = 192; }; -- Heroes of Limlight Gorge</v>
      </c>
      <c r="U107" s="1" t="str">
        <f t="shared" si="32"/>
        <v>[106] = {                                           ["TYPE"] = 14;             ["VXP"] =    0; ["LP"] =  0; ["REP"] =    0; ["FACTION"] =  1; ["TIER"] = 0;                      ["NAME"] = { ["EN"] = "Heroes of Limlight Gorge"; }; };</v>
      </c>
      <c r="V107">
        <f t="shared" si="33"/>
        <v>106</v>
      </c>
      <c r="W107" t="str">
        <f t="shared" si="34"/>
        <v>[106] = {</v>
      </c>
      <c r="X107" t="str">
        <f t="shared" si="35"/>
        <v xml:space="preserve">                     </v>
      </c>
      <c r="Y107" t="str">
        <f t="shared" si="36"/>
        <v/>
      </c>
      <c r="Z107" t="str">
        <f t="shared" si="37"/>
        <v xml:space="preserve">["CAT_ID"] = 192; </v>
      </c>
      <c r="AA107" s="1" t="str">
        <f t="shared" si="38"/>
        <v xml:space="preserve">                      </v>
      </c>
      <c r="AB107">
        <f>VLOOKUP(D107,Type!A$2:B$16,2,)</f>
        <v>14</v>
      </c>
      <c r="AC107" t="str">
        <f t="shared" si="39"/>
        <v xml:space="preserve">["TYPE"] = 14; </v>
      </c>
      <c r="AD107" t="str">
        <f>IF(NOT(ISBLANK(E107)),VLOOKUP(E107,Type!D$2:E$6,2,FALSE),"")</f>
        <v/>
      </c>
      <c r="AE107" t="str">
        <f t="shared" si="40"/>
        <v xml:space="preserve">            </v>
      </c>
      <c r="AF107" t="str">
        <f t="shared" si="41"/>
        <v>0</v>
      </c>
      <c r="AG107" t="str">
        <f t="shared" si="42"/>
        <v xml:space="preserve">["VXP"] =    0; </v>
      </c>
      <c r="AH107" t="str">
        <f t="shared" si="43"/>
        <v>0</v>
      </c>
      <c r="AI107" t="str">
        <f t="shared" si="44"/>
        <v xml:space="preserve">["LP"] =  0; </v>
      </c>
      <c r="AJ107" t="str">
        <f t="shared" si="45"/>
        <v>0</v>
      </c>
      <c r="AK107" t="str">
        <f t="shared" si="46"/>
        <v xml:space="preserve">["REP"] =    0; </v>
      </c>
      <c r="AL107">
        <f>IF(LEN(Q107)&gt;0,VLOOKUP(Q107,Faction!A$2:B$77,2,),1)</f>
        <v>1</v>
      </c>
      <c r="AM107" t="str">
        <f t="shared" si="47"/>
        <v xml:space="preserve">["FACTION"] =  1; </v>
      </c>
      <c r="AN107" t="str">
        <f t="shared" si="48"/>
        <v xml:space="preserve">["TIER"] = 0; </v>
      </c>
      <c r="AO107" t="str">
        <f t="shared" si="49"/>
        <v xml:space="preserve">                     </v>
      </c>
      <c r="AP107" t="str">
        <f t="shared" si="50"/>
        <v/>
      </c>
      <c r="AQ107" t="str">
        <f t="shared" si="51"/>
        <v xml:space="preserve">["NAME"] = { ["EN"] = "Heroes of Limlight Gorge"; }; </v>
      </c>
      <c r="AR107" t="str">
        <f t="shared" si="52"/>
        <v/>
      </c>
      <c r="AS107" t="str">
        <f t="shared" si="53"/>
        <v/>
      </c>
      <c r="AT107" t="str">
        <f t="shared" si="54"/>
        <v/>
      </c>
      <c r="AU107" t="str">
        <f t="shared" si="55"/>
        <v/>
      </c>
      <c r="AV107" t="str">
        <f t="shared" si="56"/>
        <v>};</v>
      </c>
    </row>
    <row r="108" spans="1:48" x14ac:dyDescent="0.25">
      <c r="A108">
        <v>1879258418</v>
      </c>
      <c r="B108">
        <v>85</v>
      </c>
      <c r="C108" t="s">
        <v>1321</v>
      </c>
      <c r="D108" t="s">
        <v>30</v>
      </c>
      <c r="F108" t="s">
        <v>3497</v>
      </c>
      <c r="G108">
        <v>20</v>
      </c>
      <c r="H108" t="s">
        <v>1314</v>
      </c>
      <c r="I108" t="s">
        <v>1198</v>
      </c>
      <c r="J108" t="s">
        <v>3422</v>
      </c>
      <c r="K108">
        <v>0</v>
      </c>
      <c r="T108" t="str">
        <f t="shared" si="31"/>
        <v>[107] = {["ID"] = 1879258418; }; -- Kindred with the Heroes of Limlight Gorge</v>
      </c>
      <c r="U108" s="1" t="str">
        <f t="shared" si="32"/>
        <v>[107] = {["ID"] = 1879258418; ["SAVE_INDEX"] =  85; ["TYPE"] =  7;             ["VXP"] =    0; ["LP"] = 20; ["REP"] =    0; ["FACTION"] =  1; ["TIER"] = 0;                      ["NAME"] = { ["EN"] = "Kindred with the Heroes of Limlight Gorge"; }; ["LORE"] = { ["EN"] = "The beasts of Limlight Gorge pose a threat to the people of Stangard, yet there are few brave enough to face such deadly creatures - fewer still that live to tell the tale of their heroism round the camp-fire in years to come."; }; ["SUMMARY"] = { ["EN"] = "Gain 30000 reputation"; }; ["TITLE"] = { ["EN"] = "Hero of Limlight Gorge"; }; };</v>
      </c>
      <c r="V108">
        <f t="shared" si="33"/>
        <v>107</v>
      </c>
      <c r="W108" t="str">
        <f t="shared" si="34"/>
        <v>[107] = {</v>
      </c>
      <c r="X108" t="str">
        <f t="shared" si="35"/>
        <v xml:space="preserve">["ID"] = 1879258418; </v>
      </c>
      <c r="Y108" t="str">
        <f t="shared" si="36"/>
        <v xml:space="preserve">["ID"] = 1879258418; </v>
      </c>
      <c r="Z108" t="str">
        <f t="shared" si="37"/>
        <v/>
      </c>
      <c r="AA108" s="1" t="str">
        <f t="shared" si="38"/>
        <v xml:space="preserve">["SAVE_INDEX"] =  85; </v>
      </c>
      <c r="AB108">
        <f>VLOOKUP(D108,Type!A$2:B$16,2,)</f>
        <v>7</v>
      </c>
      <c r="AC108" t="str">
        <f t="shared" si="39"/>
        <v xml:space="preserve">["TYPE"] =  7; </v>
      </c>
      <c r="AD108" t="str">
        <f>IF(NOT(ISBLANK(E108)),VLOOKUP(E108,Type!D$2:E$6,2,FALSE),"")</f>
        <v/>
      </c>
      <c r="AE108" t="str">
        <f t="shared" si="40"/>
        <v xml:space="preserve">            </v>
      </c>
      <c r="AF108" t="str">
        <f t="shared" si="41"/>
        <v>0</v>
      </c>
      <c r="AG108" t="str">
        <f t="shared" si="42"/>
        <v xml:space="preserve">["VXP"] =    0; </v>
      </c>
      <c r="AH108" t="str">
        <f t="shared" si="43"/>
        <v>20</v>
      </c>
      <c r="AI108" t="str">
        <f t="shared" si="44"/>
        <v xml:space="preserve">["LP"] = 20; </v>
      </c>
      <c r="AJ108" t="str">
        <f t="shared" si="45"/>
        <v>0</v>
      </c>
      <c r="AK108" t="str">
        <f t="shared" si="46"/>
        <v xml:space="preserve">["REP"] =    0; </v>
      </c>
      <c r="AL108">
        <f>IF(LEN(Q108)&gt;0,VLOOKUP(Q108,Faction!A$2:B$77,2,),1)</f>
        <v>1</v>
      </c>
      <c r="AM108" t="str">
        <f t="shared" si="47"/>
        <v xml:space="preserve">["FACTION"] =  1; </v>
      </c>
      <c r="AN108" t="str">
        <f t="shared" si="48"/>
        <v xml:space="preserve">["TIER"] = 0; </v>
      </c>
      <c r="AO108" t="str">
        <f t="shared" si="49"/>
        <v xml:space="preserve">                     </v>
      </c>
      <c r="AP108" t="str">
        <f t="shared" si="50"/>
        <v/>
      </c>
      <c r="AQ108" t="str">
        <f t="shared" si="51"/>
        <v xml:space="preserve">["NAME"] = { ["EN"] = "Kindred with the Heroes of Limlight Gorge"; }; </v>
      </c>
      <c r="AR108" t="str">
        <f t="shared" si="52"/>
        <v xml:space="preserve">["LORE"] = { ["EN"] = "The beasts of Limlight Gorge pose a threat to the people of Stangard, yet there are few brave enough to face such deadly creatures - fewer still that live to tell the tale of their heroism round the camp-fire in years to come."; }; </v>
      </c>
      <c r="AS108" t="str">
        <f t="shared" si="53"/>
        <v xml:space="preserve">["SUMMARY"] = { ["EN"] = "Gain 30000 reputation"; }; </v>
      </c>
      <c r="AT108" t="str">
        <f t="shared" si="54"/>
        <v xml:space="preserve">["TITLE"] = { ["EN"] = "Hero of Limlight Gorge"; }; </v>
      </c>
      <c r="AU108" t="str">
        <f t="shared" si="55"/>
        <v/>
      </c>
      <c r="AV108" t="str">
        <f t="shared" si="56"/>
        <v>};</v>
      </c>
    </row>
    <row r="109" spans="1:48" x14ac:dyDescent="0.25">
      <c r="A109">
        <v>1879258419</v>
      </c>
      <c r="B109">
        <v>86</v>
      </c>
      <c r="C109" t="s">
        <v>1320</v>
      </c>
      <c r="D109" t="s">
        <v>30</v>
      </c>
      <c r="F109" t="s">
        <v>3498</v>
      </c>
      <c r="G109">
        <v>15</v>
      </c>
      <c r="H109" t="s">
        <v>1314</v>
      </c>
      <c r="I109" t="s">
        <v>1195</v>
      </c>
      <c r="J109" t="s">
        <v>3422</v>
      </c>
      <c r="K109">
        <v>1</v>
      </c>
      <c r="T109" t="str">
        <f t="shared" si="31"/>
        <v>[108] = {["ID"] = 1879258419; }; -- Ally to the Heroes of Limlight Gorge</v>
      </c>
      <c r="U109" s="1" t="str">
        <f t="shared" si="32"/>
        <v>[108] = {["ID"] = 1879258419; ["SAVE_INDEX"] =  86; ["TYPE"] =  7;             ["VXP"] =    0; ["LP"] = 15; ["REP"] =    0; ["FACTION"] =  1; ["TIER"] = 1;                      ["NAME"] = { ["EN"] = "Ally to the Heroes of Limlight Gorge"; }; ["LORE"] = { ["EN"] = "The beasts of Limlight Gorge pose a threat to the people of Stangard, yet there are few brave enough to face such deadly creatures - fewer still that live to tell the tale of their heroism round the camp-fire in years to come."; }; ["SUMMARY"] = { ["EN"] = "Gain 25000 reputation, Merchant Discount earned"; }; ["TITLE"] = { ["EN"] = "Ally of Limlight Gorge"; }; };</v>
      </c>
      <c r="V109">
        <f t="shared" si="33"/>
        <v>108</v>
      </c>
      <c r="W109" t="str">
        <f t="shared" si="34"/>
        <v>[108] = {</v>
      </c>
      <c r="X109" t="str">
        <f t="shared" si="35"/>
        <v xml:space="preserve">["ID"] = 1879258419; </v>
      </c>
      <c r="Y109" t="str">
        <f t="shared" si="36"/>
        <v xml:space="preserve">["ID"] = 1879258419; </v>
      </c>
      <c r="Z109" t="str">
        <f t="shared" si="37"/>
        <v/>
      </c>
      <c r="AA109" s="1" t="str">
        <f t="shared" si="38"/>
        <v xml:space="preserve">["SAVE_INDEX"] =  86; </v>
      </c>
      <c r="AB109">
        <f>VLOOKUP(D109,Type!A$2:B$16,2,)</f>
        <v>7</v>
      </c>
      <c r="AC109" t="str">
        <f t="shared" si="39"/>
        <v xml:space="preserve">["TYPE"] =  7; </v>
      </c>
      <c r="AD109" t="str">
        <f>IF(NOT(ISBLANK(E109)),VLOOKUP(E109,Type!D$2:E$6,2,FALSE),"")</f>
        <v/>
      </c>
      <c r="AE109" t="str">
        <f t="shared" si="40"/>
        <v xml:space="preserve">            </v>
      </c>
      <c r="AF109" t="str">
        <f t="shared" si="41"/>
        <v>0</v>
      </c>
      <c r="AG109" t="str">
        <f t="shared" si="42"/>
        <v xml:space="preserve">["VXP"] =    0; </v>
      </c>
      <c r="AH109" t="str">
        <f t="shared" si="43"/>
        <v>15</v>
      </c>
      <c r="AI109" t="str">
        <f t="shared" si="44"/>
        <v xml:space="preserve">["LP"] = 15; </v>
      </c>
      <c r="AJ109" t="str">
        <f t="shared" si="45"/>
        <v>0</v>
      </c>
      <c r="AK109" t="str">
        <f t="shared" si="46"/>
        <v xml:space="preserve">["REP"] =    0; </v>
      </c>
      <c r="AL109">
        <f>IF(LEN(Q109)&gt;0,VLOOKUP(Q109,Faction!A$2:B$77,2,),1)</f>
        <v>1</v>
      </c>
      <c r="AM109" t="str">
        <f t="shared" si="47"/>
        <v xml:space="preserve">["FACTION"] =  1; </v>
      </c>
      <c r="AN109" t="str">
        <f t="shared" si="48"/>
        <v xml:space="preserve">["TIER"] = 1; </v>
      </c>
      <c r="AO109" t="str">
        <f t="shared" si="49"/>
        <v xml:space="preserve">                     </v>
      </c>
      <c r="AP109" t="str">
        <f t="shared" si="50"/>
        <v/>
      </c>
      <c r="AQ109" t="str">
        <f t="shared" si="51"/>
        <v xml:space="preserve">["NAME"] = { ["EN"] = "Ally to the Heroes of Limlight Gorge"; }; </v>
      </c>
      <c r="AR109" t="str">
        <f t="shared" si="52"/>
        <v xml:space="preserve">["LORE"] = { ["EN"] = "The beasts of Limlight Gorge pose a threat to the people of Stangard, yet there are few brave enough to face such deadly creatures - fewer still that live to tell the tale of their heroism round the camp-fire in years to come."; }; </v>
      </c>
      <c r="AS109" t="str">
        <f t="shared" si="53"/>
        <v xml:space="preserve">["SUMMARY"] = { ["EN"] = "Gain 25000 reputation, Merchant Discount earned"; }; </v>
      </c>
      <c r="AT109" t="str">
        <f t="shared" si="54"/>
        <v xml:space="preserve">["TITLE"] = { ["EN"] = "Ally of Limlight Gorge"; }; </v>
      </c>
      <c r="AU109" t="str">
        <f t="shared" si="55"/>
        <v/>
      </c>
      <c r="AV109" t="str">
        <f t="shared" si="56"/>
        <v>};</v>
      </c>
    </row>
    <row r="110" spans="1:48" x14ac:dyDescent="0.25">
      <c r="A110">
        <v>1879258420</v>
      </c>
      <c r="B110">
        <v>87</v>
      </c>
      <c r="C110" t="s">
        <v>1319</v>
      </c>
      <c r="D110" t="s">
        <v>30</v>
      </c>
      <c r="F110" t="s">
        <v>3499</v>
      </c>
      <c r="G110">
        <v>10</v>
      </c>
      <c r="H110" t="s">
        <v>1314</v>
      </c>
      <c r="I110" t="s">
        <v>1192</v>
      </c>
      <c r="J110" t="s">
        <v>3422</v>
      </c>
      <c r="K110">
        <v>2</v>
      </c>
      <c r="T110" t="str">
        <f t="shared" si="31"/>
        <v>[109] = {["ID"] = 1879258420; }; -- Friend to the Heroes of Limlight Gorge</v>
      </c>
      <c r="U110" s="1" t="str">
        <f t="shared" si="32"/>
        <v>[109] = {["ID"] = 1879258420; ["SAVE_INDEX"] =  87; ["TYPE"] =  7;             ["VXP"] =    0; ["LP"] = 10; ["REP"] =    0; ["FACTION"] =  1; ["TIER"] = 2;                      ["NAME"] = { ["EN"] = "Friend to the Heroes of Limlight Gorge"; }; ["LORE"] = { ["EN"] = "The beasts of Limlight Gorge pose a threat to the people of Stangard, yet there are few brave enough to face such deadly creatures - fewer still that live to tell the tale of their heroism round the camp-fire in years to come."; }; ["SUMMARY"] = { ["EN"] = "Gain 20000 reputation, Travel Discount earned"; }; ["TITLE"] = { ["EN"] = "Rider of Limlight Gorge"; }; };</v>
      </c>
      <c r="V110">
        <f t="shared" si="33"/>
        <v>109</v>
      </c>
      <c r="W110" t="str">
        <f t="shared" si="34"/>
        <v>[109] = {</v>
      </c>
      <c r="X110" t="str">
        <f t="shared" si="35"/>
        <v xml:space="preserve">["ID"] = 1879258420; </v>
      </c>
      <c r="Y110" t="str">
        <f t="shared" si="36"/>
        <v xml:space="preserve">["ID"] = 1879258420; </v>
      </c>
      <c r="Z110" t="str">
        <f t="shared" si="37"/>
        <v/>
      </c>
      <c r="AA110" s="1" t="str">
        <f t="shared" si="38"/>
        <v xml:space="preserve">["SAVE_INDEX"] =  87; </v>
      </c>
      <c r="AB110">
        <f>VLOOKUP(D110,Type!A$2:B$16,2,)</f>
        <v>7</v>
      </c>
      <c r="AC110" t="str">
        <f t="shared" si="39"/>
        <v xml:space="preserve">["TYPE"] =  7; </v>
      </c>
      <c r="AD110" t="str">
        <f>IF(NOT(ISBLANK(E110)),VLOOKUP(E110,Type!D$2:E$6,2,FALSE),"")</f>
        <v/>
      </c>
      <c r="AE110" t="str">
        <f t="shared" si="40"/>
        <v xml:space="preserve">            </v>
      </c>
      <c r="AF110" t="str">
        <f t="shared" si="41"/>
        <v>0</v>
      </c>
      <c r="AG110" t="str">
        <f t="shared" si="42"/>
        <v xml:space="preserve">["VXP"] =    0; </v>
      </c>
      <c r="AH110" t="str">
        <f t="shared" si="43"/>
        <v>10</v>
      </c>
      <c r="AI110" t="str">
        <f t="shared" si="44"/>
        <v xml:space="preserve">["LP"] = 10; </v>
      </c>
      <c r="AJ110" t="str">
        <f t="shared" si="45"/>
        <v>0</v>
      </c>
      <c r="AK110" t="str">
        <f t="shared" si="46"/>
        <v xml:space="preserve">["REP"] =    0; </v>
      </c>
      <c r="AL110">
        <f>IF(LEN(Q110)&gt;0,VLOOKUP(Q110,Faction!A$2:B$77,2,),1)</f>
        <v>1</v>
      </c>
      <c r="AM110" t="str">
        <f t="shared" si="47"/>
        <v xml:space="preserve">["FACTION"] =  1; </v>
      </c>
      <c r="AN110" t="str">
        <f t="shared" si="48"/>
        <v xml:space="preserve">["TIER"] = 2; </v>
      </c>
      <c r="AO110" t="str">
        <f t="shared" si="49"/>
        <v xml:space="preserve">                     </v>
      </c>
      <c r="AP110" t="str">
        <f t="shared" si="50"/>
        <v/>
      </c>
      <c r="AQ110" t="str">
        <f t="shared" si="51"/>
        <v xml:space="preserve">["NAME"] = { ["EN"] = "Friend to the Heroes of Limlight Gorge"; }; </v>
      </c>
      <c r="AR110" t="str">
        <f t="shared" si="52"/>
        <v xml:space="preserve">["LORE"] = { ["EN"] = "The beasts of Limlight Gorge pose a threat to the people of Stangard, yet there are few brave enough to face such deadly creatures - fewer still that live to tell the tale of their heroism round the camp-fire in years to come."; }; </v>
      </c>
      <c r="AS110" t="str">
        <f t="shared" si="53"/>
        <v xml:space="preserve">["SUMMARY"] = { ["EN"] = "Gain 20000 reputation, Travel Discount earned"; }; </v>
      </c>
      <c r="AT110" t="str">
        <f t="shared" si="54"/>
        <v xml:space="preserve">["TITLE"] = { ["EN"] = "Rider of Limlight Gorge"; }; </v>
      </c>
      <c r="AU110" t="str">
        <f t="shared" si="55"/>
        <v/>
      </c>
      <c r="AV110" t="str">
        <f t="shared" si="56"/>
        <v>};</v>
      </c>
    </row>
    <row r="111" spans="1:48" x14ac:dyDescent="0.25">
      <c r="A111">
        <v>1879258421</v>
      </c>
      <c r="B111">
        <v>88</v>
      </c>
      <c r="C111" t="s">
        <v>1318</v>
      </c>
      <c r="D111" t="s">
        <v>30</v>
      </c>
      <c r="F111" t="s">
        <v>3500</v>
      </c>
      <c r="G111">
        <v>5</v>
      </c>
      <c r="H111" t="s">
        <v>1314</v>
      </c>
      <c r="I111" t="s">
        <v>1190</v>
      </c>
      <c r="J111" t="s">
        <v>3422</v>
      </c>
      <c r="K111">
        <v>3</v>
      </c>
      <c r="T111" t="str">
        <f t="shared" si="31"/>
        <v>[110] = {["ID"] = 1879258421; }; -- Known to the Heroes of Limlight Gorge</v>
      </c>
      <c r="U111" s="1" t="str">
        <f t="shared" si="32"/>
        <v>[110] = {["ID"] = 1879258421; ["SAVE_INDEX"] =  88; ["TYPE"] =  7;             ["VXP"] =    0; ["LP"] =  5; ["REP"] =    0; ["FACTION"] =  1; ["TIER"] = 3;                      ["NAME"] = { ["EN"] = "Known to the Heroes of Limlight Gorge"; }; ["LORE"] = { ["EN"] = "The beasts of Limlight Gorge pose a threat to the people of Stangard, yet there are few brave enough to face such deadly creatures - fewer still that live to tell the tale of their heroism round the camp-fire in years to come."; }; ["SUMMARY"] = { ["EN"] = "Gain 10000 reputation"; }; ["TITLE"] = { ["EN"] = "Warrior of Limlight Gorge"; }; };</v>
      </c>
      <c r="V111">
        <f t="shared" si="33"/>
        <v>110</v>
      </c>
      <c r="W111" t="str">
        <f t="shared" si="34"/>
        <v>[110] = {</v>
      </c>
      <c r="X111" t="str">
        <f t="shared" si="35"/>
        <v xml:space="preserve">["ID"] = 1879258421; </v>
      </c>
      <c r="Y111" t="str">
        <f t="shared" si="36"/>
        <v xml:space="preserve">["ID"] = 1879258421; </v>
      </c>
      <c r="Z111" t="str">
        <f t="shared" si="37"/>
        <v/>
      </c>
      <c r="AA111" s="1" t="str">
        <f t="shared" si="38"/>
        <v xml:space="preserve">["SAVE_INDEX"] =  88; </v>
      </c>
      <c r="AB111">
        <f>VLOOKUP(D111,Type!A$2:B$16,2,)</f>
        <v>7</v>
      </c>
      <c r="AC111" t="str">
        <f t="shared" si="39"/>
        <v xml:space="preserve">["TYPE"] =  7; </v>
      </c>
      <c r="AD111" t="str">
        <f>IF(NOT(ISBLANK(E111)),VLOOKUP(E111,Type!D$2:E$6,2,FALSE),"")</f>
        <v/>
      </c>
      <c r="AE111" t="str">
        <f t="shared" si="40"/>
        <v xml:space="preserve">            </v>
      </c>
      <c r="AF111" t="str">
        <f t="shared" si="41"/>
        <v>0</v>
      </c>
      <c r="AG111" t="str">
        <f t="shared" si="42"/>
        <v xml:space="preserve">["VXP"] =    0; </v>
      </c>
      <c r="AH111" t="str">
        <f t="shared" si="43"/>
        <v>5</v>
      </c>
      <c r="AI111" t="str">
        <f t="shared" si="44"/>
        <v xml:space="preserve">["LP"] =  5; </v>
      </c>
      <c r="AJ111" t="str">
        <f t="shared" si="45"/>
        <v>0</v>
      </c>
      <c r="AK111" t="str">
        <f t="shared" si="46"/>
        <v xml:space="preserve">["REP"] =    0; </v>
      </c>
      <c r="AL111">
        <f>IF(LEN(Q111)&gt;0,VLOOKUP(Q111,Faction!A$2:B$77,2,),1)</f>
        <v>1</v>
      </c>
      <c r="AM111" t="str">
        <f t="shared" si="47"/>
        <v xml:space="preserve">["FACTION"] =  1; </v>
      </c>
      <c r="AN111" t="str">
        <f t="shared" si="48"/>
        <v xml:space="preserve">["TIER"] = 3; </v>
      </c>
      <c r="AO111" t="str">
        <f t="shared" si="49"/>
        <v xml:space="preserve">                     </v>
      </c>
      <c r="AP111" t="str">
        <f t="shared" si="50"/>
        <v/>
      </c>
      <c r="AQ111" t="str">
        <f t="shared" si="51"/>
        <v xml:space="preserve">["NAME"] = { ["EN"] = "Known to the Heroes of Limlight Gorge"; }; </v>
      </c>
      <c r="AR111" t="str">
        <f t="shared" si="52"/>
        <v xml:space="preserve">["LORE"] = { ["EN"] = "The beasts of Limlight Gorge pose a threat to the people of Stangard, yet there are few brave enough to face such deadly creatures - fewer still that live to tell the tale of their heroism round the camp-fire in years to come."; }; </v>
      </c>
      <c r="AS111" t="str">
        <f t="shared" si="53"/>
        <v xml:space="preserve">["SUMMARY"] = { ["EN"] = "Gain 10000 reputation"; }; </v>
      </c>
      <c r="AT111" t="str">
        <f t="shared" si="54"/>
        <v xml:space="preserve">["TITLE"] = { ["EN"] = "Warrior of Limlight Gorge"; }; </v>
      </c>
      <c r="AU111" t="str">
        <f t="shared" si="55"/>
        <v/>
      </c>
      <c r="AV111" t="str">
        <f t="shared" si="56"/>
        <v>};</v>
      </c>
    </row>
    <row r="112" spans="1:48" x14ac:dyDescent="0.25">
      <c r="C112" s="2" t="s">
        <v>78</v>
      </c>
      <c r="D112" s="2" t="s">
        <v>812</v>
      </c>
      <c r="E112" s="2"/>
      <c r="R112">
        <v>193</v>
      </c>
      <c r="T112" t="str">
        <f t="shared" si="31"/>
        <v>[111] = {["CAT_ID"] = 193; }; -- Men of the Wold</v>
      </c>
      <c r="U112" s="1" t="str">
        <f t="shared" si="32"/>
        <v>[111] = {                                           ["TYPE"] = 14;             ["VXP"] =    0; ["LP"] =  0; ["REP"] =    0; ["FACTION"] =  1; ["TIER"] = 0;                      ["NAME"] = { ["EN"] = "Men of the Wold"; }; };</v>
      </c>
      <c r="V112">
        <f t="shared" si="33"/>
        <v>111</v>
      </c>
      <c r="W112" t="str">
        <f t="shared" si="34"/>
        <v>[111] = {</v>
      </c>
      <c r="X112" t="str">
        <f t="shared" si="35"/>
        <v xml:space="preserve">                     </v>
      </c>
      <c r="Y112" t="str">
        <f t="shared" si="36"/>
        <v/>
      </c>
      <c r="Z112" t="str">
        <f t="shared" si="37"/>
        <v xml:space="preserve">["CAT_ID"] = 193; </v>
      </c>
      <c r="AA112" s="1" t="str">
        <f t="shared" si="38"/>
        <v xml:space="preserve">                      </v>
      </c>
      <c r="AB112">
        <f>VLOOKUP(D112,Type!A$2:B$16,2,)</f>
        <v>14</v>
      </c>
      <c r="AC112" t="str">
        <f t="shared" si="39"/>
        <v xml:space="preserve">["TYPE"] = 14; </v>
      </c>
      <c r="AD112" t="str">
        <f>IF(NOT(ISBLANK(E112)),VLOOKUP(E112,Type!D$2:E$6,2,FALSE),"")</f>
        <v/>
      </c>
      <c r="AE112" t="str">
        <f t="shared" si="40"/>
        <v xml:space="preserve">            </v>
      </c>
      <c r="AF112" t="str">
        <f t="shared" si="41"/>
        <v>0</v>
      </c>
      <c r="AG112" t="str">
        <f t="shared" si="42"/>
        <v xml:space="preserve">["VXP"] =    0; </v>
      </c>
      <c r="AH112" t="str">
        <f t="shared" si="43"/>
        <v>0</v>
      </c>
      <c r="AI112" t="str">
        <f t="shared" si="44"/>
        <v xml:space="preserve">["LP"] =  0; </v>
      </c>
      <c r="AJ112" t="str">
        <f t="shared" si="45"/>
        <v>0</v>
      </c>
      <c r="AK112" t="str">
        <f t="shared" si="46"/>
        <v xml:space="preserve">["REP"] =    0; </v>
      </c>
      <c r="AL112">
        <f>IF(LEN(Q112)&gt;0,VLOOKUP(Q112,Faction!A$2:B$77,2,),1)</f>
        <v>1</v>
      </c>
      <c r="AM112" t="str">
        <f t="shared" si="47"/>
        <v xml:space="preserve">["FACTION"] =  1; </v>
      </c>
      <c r="AN112" t="str">
        <f t="shared" si="48"/>
        <v xml:space="preserve">["TIER"] = 0; </v>
      </c>
      <c r="AO112" t="str">
        <f t="shared" si="49"/>
        <v xml:space="preserve">                     </v>
      </c>
      <c r="AP112" t="str">
        <f t="shared" si="50"/>
        <v/>
      </c>
      <c r="AQ112" t="str">
        <f t="shared" si="51"/>
        <v xml:space="preserve">["NAME"] = { ["EN"] = "Men of the Wold"; }; </v>
      </c>
      <c r="AR112" t="str">
        <f t="shared" si="52"/>
        <v/>
      </c>
      <c r="AS112" t="str">
        <f t="shared" si="53"/>
        <v/>
      </c>
      <c r="AT112" t="str">
        <f t="shared" si="54"/>
        <v/>
      </c>
      <c r="AU112" t="str">
        <f t="shared" si="55"/>
        <v/>
      </c>
      <c r="AV112" t="str">
        <f t="shared" si="56"/>
        <v>};</v>
      </c>
    </row>
    <row r="113" spans="1:48" x14ac:dyDescent="0.25">
      <c r="A113">
        <v>1879246620</v>
      </c>
      <c r="B113">
        <v>89</v>
      </c>
      <c r="C113" t="s">
        <v>1327</v>
      </c>
      <c r="D113" t="s">
        <v>30</v>
      </c>
      <c r="F113" t="s">
        <v>1328</v>
      </c>
      <c r="G113">
        <v>20</v>
      </c>
      <c r="H113" t="s">
        <v>1323</v>
      </c>
      <c r="I113" t="s">
        <v>1198</v>
      </c>
      <c r="J113" t="s">
        <v>2918</v>
      </c>
      <c r="K113">
        <v>0</v>
      </c>
      <c r="T113" t="str">
        <f t="shared" si="31"/>
        <v>[112] = {["ID"] = 1879246620; }; -- Kindred to the Wold</v>
      </c>
      <c r="U113" s="1" t="str">
        <f t="shared" si="32"/>
        <v>[112] = {["ID"] = 1879246620; ["SAVE_INDEX"] =  89; ["TYPE"] =  7;             ["VXP"] =    0; ["LP"] = 20; ["REP"] =    0; ["FACTION"] =  1; ["TIER"] = 0;                      ["NAME"] = { ["EN"] = "Kindred to the Wold"; }; ["LORE"] = { ["EN"] = "You may not have been born among the Men of the Wold, and you may not make the small towns throughout Rohan your home, but you are welcome wherever you go."; }; ["SUMMARY"] = { ["EN"] = "Gain 30000 reputation"; }; ["TITLE"] = { ["EN"] = "Kin of the Wold"; }; };</v>
      </c>
      <c r="V113">
        <f t="shared" si="33"/>
        <v>112</v>
      </c>
      <c r="W113" t="str">
        <f t="shared" si="34"/>
        <v>[112] = {</v>
      </c>
      <c r="X113" t="str">
        <f t="shared" si="35"/>
        <v xml:space="preserve">["ID"] = 1879246620; </v>
      </c>
      <c r="Y113" t="str">
        <f t="shared" si="36"/>
        <v xml:space="preserve">["ID"] = 1879246620; </v>
      </c>
      <c r="Z113" t="str">
        <f t="shared" si="37"/>
        <v/>
      </c>
      <c r="AA113" s="1" t="str">
        <f t="shared" si="38"/>
        <v xml:space="preserve">["SAVE_INDEX"] =  89; </v>
      </c>
      <c r="AB113">
        <f>VLOOKUP(D113,Type!A$2:B$16,2,)</f>
        <v>7</v>
      </c>
      <c r="AC113" t="str">
        <f t="shared" si="39"/>
        <v xml:space="preserve">["TYPE"] =  7; </v>
      </c>
      <c r="AD113" t="str">
        <f>IF(NOT(ISBLANK(E113)),VLOOKUP(E113,Type!D$2:E$6,2,FALSE),"")</f>
        <v/>
      </c>
      <c r="AE113" t="str">
        <f t="shared" si="40"/>
        <v xml:space="preserve">            </v>
      </c>
      <c r="AF113" t="str">
        <f t="shared" si="41"/>
        <v>0</v>
      </c>
      <c r="AG113" t="str">
        <f t="shared" si="42"/>
        <v xml:space="preserve">["VXP"] =    0; </v>
      </c>
      <c r="AH113" t="str">
        <f t="shared" si="43"/>
        <v>20</v>
      </c>
      <c r="AI113" t="str">
        <f t="shared" si="44"/>
        <v xml:space="preserve">["LP"] = 20; </v>
      </c>
      <c r="AJ113" t="str">
        <f t="shared" si="45"/>
        <v>0</v>
      </c>
      <c r="AK113" t="str">
        <f t="shared" si="46"/>
        <v xml:space="preserve">["REP"] =    0; </v>
      </c>
      <c r="AL113">
        <f>IF(LEN(Q113)&gt;0,VLOOKUP(Q113,Faction!A$2:B$77,2,),1)</f>
        <v>1</v>
      </c>
      <c r="AM113" t="str">
        <f t="shared" si="47"/>
        <v xml:space="preserve">["FACTION"] =  1; </v>
      </c>
      <c r="AN113" t="str">
        <f t="shared" si="48"/>
        <v xml:space="preserve">["TIER"] = 0; </v>
      </c>
      <c r="AO113" t="str">
        <f t="shared" si="49"/>
        <v xml:space="preserve">                     </v>
      </c>
      <c r="AP113" t="str">
        <f t="shared" si="50"/>
        <v/>
      </c>
      <c r="AQ113" t="str">
        <f t="shared" si="51"/>
        <v xml:space="preserve">["NAME"] = { ["EN"] = "Kindred to the Wold"; }; </v>
      </c>
      <c r="AR113" t="str">
        <f t="shared" si="52"/>
        <v xml:space="preserve">["LORE"] = { ["EN"] = "You may not have been born among the Men of the Wold, and you may not make the small towns throughout Rohan your home, but you are welcome wherever you go."; }; </v>
      </c>
      <c r="AS113" t="str">
        <f t="shared" si="53"/>
        <v xml:space="preserve">["SUMMARY"] = { ["EN"] = "Gain 30000 reputation"; }; </v>
      </c>
      <c r="AT113" t="str">
        <f t="shared" si="54"/>
        <v xml:space="preserve">["TITLE"] = { ["EN"] = "Kin of the Wold"; }; </v>
      </c>
      <c r="AU113" t="str">
        <f t="shared" si="55"/>
        <v/>
      </c>
      <c r="AV113" t="str">
        <f t="shared" si="56"/>
        <v>};</v>
      </c>
    </row>
    <row r="114" spans="1:48" x14ac:dyDescent="0.25">
      <c r="A114">
        <v>1879246619</v>
      </c>
      <c r="B114">
        <v>90</v>
      </c>
      <c r="C114" t="s">
        <v>1325</v>
      </c>
      <c r="D114" t="s">
        <v>30</v>
      </c>
      <c r="F114" t="s">
        <v>1326</v>
      </c>
      <c r="G114">
        <v>15</v>
      </c>
      <c r="H114" t="s">
        <v>1323</v>
      </c>
      <c r="I114" t="s">
        <v>1195</v>
      </c>
      <c r="J114" t="s">
        <v>2224</v>
      </c>
      <c r="K114">
        <v>1</v>
      </c>
      <c r="T114" t="str">
        <f t="shared" si="31"/>
        <v>[113] = {["ID"] = 1879246619; }; -- Ally to the Wold</v>
      </c>
      <c r="U114" s="1" t="str">
        <f t="shared" si="32"/>
        <v>[113] = {["ID"] = 1879246619; ["SAVE_INDEX"] =  90; ["TYPE"] =  7;             ["VXP"] =    0; ["LP"] = 15; ["REP"] =    0; ["FACTION"] =  1; ["TIER"] = 1;                      ["NAME"] = { ["EN"] = "Ally to the Wold"; }; ["LORE"] = { ["EN"] = "When the Wold is in need of aid, its inhabitants expect that you will find your way to the forefront of battle to assist them."; }; ["SUMMARY"] = { ["EN"] = "Gain 25000 reputation, Merchant Discount earned"; }; ["TITLE"] = { ["EN"] = "Ally of the Wold"; }; };</v>
      </c>
      <c r="V114">
        <f t="shared" si="33"/>
        <v>113</v>
      </c>
      <c r="W114" t="str">
        <f t="shared" si="34"/>
        <v>[113] = {</v>
      </c>
      <c r="X114" t="str">
        <f t="shared" si="35"/>
        <v xml:space="preserve">["ID"] = 1879246619; </v>
      </c>
      <c r="Y114" t="str">
        <f t="shared" si="36"/>
        <v xml:space="preserve">["ID"] = 1879246619; </v>
      </c>
      <c r="Z114" t="str">
        <f t="shared" si="37"/>
        <v/>
      </c>
      <c r="AA114" s="1" t="str">
        <f t="shared" si="38"/>
        <v xml:space="preserve">["SAVE_INDEX"] =  90; </v>
      </c>
      <c r="AB114">
        <f>VLOOKUP(D114,Type!A$2:B$16,2,)</f>
        <v>7</v>
      </c>
      <c r="AC114" t="str">
        <f t="shared" si="39"/>
        <v xml:space="preserve">["TYPE"] =  7; </v>
      </c>
      <c r="AD114" t="str">
        <f>IF(NOT(ISBLANK(E114)),VLOOKUP(E114,Type!D$2:E$6,2,FALSE),"")</f>
        <v/>
      </c>
      <c r="AE114" t="str">
        <f t="shared" si="40"/>
        <v xml:space="preserve">            </v>
      </c>
      <c r="AF114" t="str">
        <f t="shared" si="41"/>
        <v>0</v>
      </c>
      <c r="AG114" t="str">
        <f t="shared" si="42"/>
        <v xml:space="preserve">["VXP"] =    0; </v>
      </c>
      <c r="AH114" t="str">
        <f t="shared" si="43"/>
        <v>15</v>
      </c>
      <c r="AI114" t="str">
        <f t="shared" si="44"/>
        <v xml:space="preserve">["LP"] = 15; </v>
      </c>
      <c r="AJ114" t="str">
        <f t="shared" si="45"/>
        <v>0</v>
      </c>
      <c r="AK114" t="str">
        <f t="shared" si="46"/>
        <v xml:space="preserve">["REP"] =    0; </v>
      </c>
      <c r="AL114">
        <f>IF(LEN(Q114)&gt;0,VLOOKUP(Q114,Faction!A$2:B$77,2,),1)</f>
        <v>1</v>
      </c>
      <c r="AM114" t="str">
        <f t="shared" si="47"/>
        <v xml:space="preserve">["FACTION"] =  1; </v>
      </c>
      <c r="AN114" t="str">
        <f t="shared" si="48"/>
        <v xml:space="preserve">["TIER"] = 1; </v>
      </c>
      <c r="AO114" t="str">
        <f t="shared" si="49"/>
        <v xml:space="preserve">                     </v>
      </c>
      <c r="AP114" t="str">
        <f t="shared" si="50"/>
        <v/>
      </c>
      <c r="AQ114" t="str">
        <f t="shared" si="51"/>
        <v xml:space="preserve">["NAME"] = { ["EN"] = "Ally to the Wold"; }; </v>
      </c>
      <c r="AR114" t="str">
        <f t="shared" si="52"/>
        <v xml:space="preserve">["LORE"] = { ["EN"] = "When the Wold is in need of aid, its inhabitants expect that you will find your way to the forefront of battle to assist them."; }; </v>
      </c>
      <c r="AS114" t="str">
        <f t="shared" si="53"/>
        <v xml:space="preserve">["SUMMARY"] = { ["EN"] = "Gain 25000 reputation, Merchant Discount earned"; }; </v>
      </c>
      <c r="AT114" t="str">
        <f t="shared" si="54"/>
        <v xml:space="preserve">["TITLE"] = { ["EN"] = "Ally of the Wold"; }; </v>
      </c>
      <c r="AU114" t="str">
        <f t="shared" si="55"/>
        <v/>
      </c>
      <c r="AV114" t="str">
        <f t="shared" si="56"/>
        <v>};</v>
      </c>
    </row>
    <row r="115" spans="1:48" x14ac:dyDescent="0.25">
      <c r="A115">
        <v>1879246618</v>
      </c>
      <c r="B115">
        <v>91</v>
      </c>
      <c r="C115" t="s">
        <v>1324</v>
      </c>
      <c r="D115" t="s">
        <v>30</v>
      </c>
      <c r="F115" t="s">
        <v>1324</v>
      </c>
      <c r="G115">
        <v>10</v>
      </c>
      <c r="H115" t="s">
        <v>1323</v>
      </c>
      <c r="I115" t="s">
        <v>1192</v>
      </c>
      <c r="J115" t="s">
        <v>1453</v>
      </c>
      <c r="K115">
        <v>2</v>
      </c>
      <c r="T115" t="str">
        <f t="shared" si="31"/>
        <v>[114] = {["ID"] = 1879246618; }; -- Friend to the Wold</v>
      </c>
      <c r="U115" s="1" t="str">
        <f t="shared" si="32"/>
        <v>[114] = {["ID"] = 1879246618; ["SAVE_INDEX"] =  91; ["TYPE"] =  7;             ["VXP"] =    0; ["LP"] = 10; ["REP"] =    0; ["FACTION"] =  1; ["TIER"] = 2;                      ["NAME"] = { ["EN"] = "Friend to the Wold"; }; ["LORE"] = { ["EN"] = "All you have done within the bounds of the Wold has made the folk who live within its bounds friendly to you."; }; ["SUMMARY"] = { ["EN"] = "Gain 20000 reputation, Travel Discount earned"; }; ["TITLE"] = { ["EN"] = "Friend to the Wold"; }; };</v>
      </c>
      <c r="V115">
        <f t="shared" si="33"/>
        <v>114</v>
      </c>
      <c r="W115" t="str">
        <f t="shared" si="34"/>
        <v>[114] = {</v>
      </c>
      <c r="X115" t="str">
        <f t="shared" si="35"/>
        <v xml:space="preserve">["ID"] = 1879246618; </v>
      </c>
      <c r="Y115" t="str">
        <f t="shared" si="36"/>
        <v xml:space="preserve">["ID"] = 1879246618; </v>
      </c>
      <c r="Z115" t="str">
        <f t="shared" si="37"/>
        <v/>
      </c>
      <c r="AA115" s="1" t="str">
        <f t="shared" si="38"/>
        <v xml:space="preserve">["SAVE_INDEX"] =  91; </v>
      </c>
      <c r="AB115">
        <f>VLOOKUP(D115,Type!A$2:B$16,2,)</f>
        <v>7</v>
      </c>
      <c r="AC115" t="str">
        <f t="shared" si="39"/>
        <v xml:space="preserve">["TYPE"] =  7; </v>
      </c>
      <c r="AD115" t="str">
        <f>IF(NOT(ISBLANK(E115)),VLOOKUP(E115,Type!D$2:E$6,2,FALSE),"")</f>
        <v/>
      </c>
      <c r="AE115" t="str">
        <f t="shared" si="40"/>
        <v xml:space="preserve">            </v>
      </c>
      <c r="AF115" t="str">
        <f t="shared" si="41"/>
        <v>0</v>
      </c>
      <c r="AG115" t="str">
        <f t="shared" si="42"/>
        <v xml:space="preserve">["VXP"] =    0; </v>
      </c>
      <c r="AH115" t="str">
        <f t="shared" si="43"/>
        <v>10</v>
      </c>
      <c r="AI115" t="str">
        <f t="shared" si="44"/>
        <v xml:space="preserve">["LP"] = 10; </v>
      </c>
      <c r="AJ115" t="str">
        <f t="shared" si="45"/>
        <v>0</v>
      </c>
      <c r="AK115" t="str">
        <f t="shared" si="46"/>
        <v xml:space="preserve">["REP"] =    0; </v>
      </c>
      <c r="AL115">
        <f>IF(LEN(Q115)&gt;0,VLOOKUP(Q115,Faction!A$2:B$77,2,),1)</f>
        <v>1</v>
      </c>
      <c r="AM115" t="str">
        <f t="shared" si="47"/>
        <v xml:space="preserve">["FACTION"] =  1; </v>
      </c>
      <c r="AN115" t="str">
        <f t="shared" si="48"/>
        <v xml:space="preserve">["TIER"] = 2; </v>
      </c>
      <c r="AO115" t="str">
        <f t="shared" si="49"/>
        <v xml:space="preserve">                     </v>
      </c>
      <c r="AP115" t="str">
        <f t="shared" si="50"/>
        <v/>
      </c>
      <c r="AQ115" t="str">
        <f t="shared" si="51"/>
        <v xml:space="preserve">["NAME"] = { ["EN"] = "Friend to the Wold"; }; </v>
      </c>
      <c r="AR115" t="str">
        <f t="shared" si="52"/>
        <v xml:space="preserve">["LORE"] = { ["EN"] = "All you have done within the bounds of the Wold has made the folk who live within its bounds friendly to you."; }; </v>
      </c>
      <c r="AS115" t="str">
        <f t="shared" si="53"/>
        <v xml:space="preserve">["SUMMARY"] = { ["EN"] = "Gain 20000 reputation, Travel Discount earned"; }; </v>
      </c>
      <c r="AT115" t="str">
        <f t="shared" si="54"/>
        <v xml:space="preserve">["TITLE"] = { ["EN"] = "Friend to the Wold"; }; </v>
      </c>
      <c r="AU115" t="str">
        <f t="shared" si="55"/>
        <v/>
      </c>
      <c r="AV115" t="str">
        <f t="shared" si="56"/>
        <v>};</v>
      </c>
    </row>
    <row r="116" spans="1:48" x14ac:dyDescent="0.25">
      <c r="A116">
        <v>1879246617</v>
      </c>
      <c r="B116">
        <v>92</v>
      </c>
      <c r="C116" t="s">
        <v>1322</v>
      </c>
      <c r="D116" t="s">
        <v>30</v>
      </c>
      <c r="F116" t="s">
        <v>1322</v>
      </c>
      <c r="G116">
        <v>5</v>
      </c>
      <c r="H116" t="s">
        <v>1323</v>
      </c>
      <c r="I116" t="s">
        <v>1190</v>
      </c>
      <c r="J116" t="s">
        <v>1454</v>
      </c>
      <c r="K116">
        <v>3</v>
      </c>
      <c r="T116" t="str">
        <f t="shared" si="31"/>
        <v>[115] = {["ID"] = 1879246617; }; -- Known to the Wold</v>
      </c>
      <c r="U116" s="1" t="str">
        <f t="shared" si="32"/>
        <v>[115] = {["ID"] = 1879246617; ["SAVE_INDEX"] =  92; ["TYPE"] =  7;             ["VXP"] =    0; ["LP"] =  5; ["REP"] =    0; ["FACTION"] =  1; ["TIER"] = 3;                      ["NAME"] = { ["EN"] = "Known to the Wold"; }; ["LORE"] = { ["EN"] = "Your name is now known throughout the entirety of the Wold, and the people know that you act in their interest."; }; ["SUMMARY"] = { ["EN"] = "Gain 10000 reputation"; }; ["TITLE"] = { ["EN"] = "Known to the Wold"; }; };</v>
      </c>
      <c r="V116">
        <f t="shared" si="33"/>
        <v>115</v>
      </c>
      <c r="W116" t="str">
        <f t="shared" si="34"/>
        <v>[115] = {</v>
      </c>
      <c r="X116" t="str">
        <f t="shared" si="35"/>
        <v xml:space="preserve">["ID"] = 1879246617; </v>
      </c>
      <c r="Y116" t="str">
        <f t="shared" si="36"/>
        <v xml:space="preserve">["ID"] = 1879246617; </v>
      </c>
      <c r="Z116" t="str">
        <f t="shared" si="37"/>
        <v/>
      </c>
      <c r="AA116" s="1" t="str">
        <f t="shared" si="38"/>
        <v xml:space="preserve">["SAVE_INDEX"] =  92; </v>
      </c>
      <c r="AB116">
        <f>VLOOKUP(D116,Type!A$2:B$16,2,)</f>
        <v>7</v>
      </c>
      <c r="AC116" t="str">
        <f t="shared" si="39"/>
        <v xml:space="preserve">["TYPE"] =  7; </v>
      </c>
      <c r="AD116" t="str">
        <f>IF(NOT(ISBLANK(E116)),VLOOKUP(E116,Type!D$2:E$6,2,FALSE),"")</f>
        <v/>
      </c>
      <c r="AE116" t="str">
        <f t="shared" si="40"/>
        <v xml:space="preserve">            </v>
      </c>
      <c r="AF116" t="str">
        <f t="shared" si="41"/>
        <v>0</v>
      </c>
      <c r="AG116" t="str">
        <f t="shared" si="42"/>
        <v xml:space="preserve">["VXP"] =    0; </v>
      </c>
      <c r="AH116" t="str">
        <f t="shared" si="43"/>
        <v>5</v>
      </c>
      <c r="AI116" t="str">
        <f t="shared" si="44"/>
        <v xml:space="preserve">["LP"] =  5; </v>
      </c>
      <c r="AJ116" t="str">
        <f t="shared" si="45"/>
        <v>0</v>
      </c>
      <c r="AK116" t="str">
        <f t="shared" si="46"/>
        <v xml:space="preserve">["REP"] =    0; </v>
      </c>
      <c r="AL116">
        <f>IF(LEN(Q116)&gt;0,VLOOKUP(Q116,Faction!A$2:B$77,2,),1)</f>
        <v>1</v>
      </c>
      <c r="AM116" t="str">
        <f t="shared" si="47"/>
        <v xml:space="preserve">["FACTION"] =  1; </v>
      </c>
      <c r="AN116" t="str">
        <f t="shared" si="48"/>
        <v xml:space="preserve">["TIER"] = 3; </v>
      </c>
      <c r="AO116" t="str">
        <f t="shared" si="49"/>
        <v xml:space="preserve">                     </v>
      </c>
      <c r="AP116" t="str">
        <f t="shared" si="50"/>
        <v/>
      </c>
      <c r="AQ116" t="str">
        <f t="shared" si="51"/>
        <v xml:space="preserve">["NAME"] = { ["EN"] = "Known to the Wold"; }; </v>
      </c>
      <c r="AR116" t="str">
        <f t="shared" si="52"/>
        <v xml:space="preserve">["LORE"] = { ["EN"] = "Your name is now known throughout the entirety of the Wold, and the people know that you act in their interest."; }; </v>
      </c>
      <c r="AS116" t="str">
        <f t="shared" si="53"/>
        <v xml:space="preserve">["SUMMARY"] = { ["EN"] = "Gain 10000 reputation"; }; </v>
      </c>
      <c r="AT116" t="str">
        <f t="shared" si="54"/>
        <v xml:space="preserve">["TITLE"] = { ["EN"] = "Known to the Wold"; }; </v>
      </c>
      <c r="AU116" t="str">
        <f t="shared" si="55"/>
        <v/>
      </c>
      <c r="AV116" t="str">
        <f t="shared" si="56"/>
        <v>};</v>
      </c>
    </row>
    <row r="117" spans="1:48" x14ac:dyDescent="0.25">
      <c r="C117" s="2" t="s">
        <v>76</v>
      </c>
      <c r="D117" s="2" t="s">
        <v>812</v>
      </c>
      <c r="E117" s="2"/>
      <c r="R117">
        <v>194</v>
      </c>
      <c r="T117" t="str">
        <f t="shared" si="31"/>
        <v>[116] = {["CAT_ID"] = 194; }; -- Men of the Norcrofts</v>
      </c>
      <c r="U117" s="1" t="str">
        <f t="shared" si="32"/>
        <v>[116] = {                                           ["TYPE"] = 14;             ["VXP"] =    0; ["LP"] =  0; ["REP"] =    0; ["FACTION"] =  1; ["TIER"] = 0;                      ["NAME"] = { ["EN"] = "Men of the Norcrofts"; }; };</v>
      </c>
      <c r="V117">
        <f t="shared" si="33"/>
        <v>116</v>
      </c>
      <c r="W117" t="str">
        <f t="shared" si="34"/>
        <v>[116] = {</v>
      </c>
      <c r="X117" t="str">
        <f t="shared" si="35"/>
        <v xml:space="preserve">                     </v>
      </c>
      <c r="Y117" t="str">
        <f t="shared" si="36"/>
        <v/>
      </c>
      <c r="Z117" t="str">
        <f t="shared" si="37"/>
        <v xml:space="preserve">["CAT_ID"] = 194; </v>
      </c>
      <c r="AA117" s="1" t="str">
        <f t="shared" si="38"/>
        <v xml:space="preserve">                      </v>
      </c>
      <c r="AB117">
        <f>VLOOKUP(D117,Type!A$2:B$16,2,)</f>
        <v>14</v>
      </c>
      <c r="AC117" t="str">
        <f t="shared" si="39"/>
        <v xml:space="preserve">["TYPE"] = 14; </v>
      </c>
      <c r="AD117" t="str">
        <f>IF(NOT(ISBLANK(E117)),VLOOKUP(E117,Type!D$2:E$6,2,FALSE),"")</f>
        <v/>
      </c>
      <c r="AE117" t="str">
        <f t="shared" si="40"/>
        <v xml:space="preserve">            </v>
      </c>
      <c r="AF117" t="str">
        <f t="shared" si="41"/>
        <v>0</v>
      </c>
      <c r="AG117" t="str">
        <f t="shared" si="42"/>
        <v xml:space="preserve">["VXP"] =    0; </v>
      </c>
      <c r="AH117" t="str">
        <f t="shared" si="43"/>
        <v>0</v>
      </c>
      <c r="AI117" t="str">
        <f t="shared" si="44"/>
        <v xml:space="preserve">["LP"] =  0; </v>
      </c>
      <c r="AJ117" t="str">
        <f t="shared" si="45"/>
        <v>0</v>
      </c>
      <c r="AK117" t="str">
        <f t="shared" si="46"/>
        <v xml:space="preserve">["REP"] =    0; </v>
      </c>
      <c r="AL117">
        <f>IF(LEN(Q117)&gt;0,VLOOKUP(Q117,Faction!A$2:B$77,2,),1)</f>
        <v>1</v>
      </c>
      <c r="AM117" t="str">
        <f t="shared" si="47"/>
        <v xml:space="preserve">["FACTION"] =  1; </v>
      </c>
      <c r="AN117" t="str">
        <f t="shared" si="48"/>
        <v xml:space="preserve">["TIER"] = 0; </v>
      </c>
      <c r="AO117" t="str">
        <f t="shared" si="49"/>
        <v xml:space="preserve">                     </v>
      </c>
      <c r="AP117" t="str">
        <f t="shared" si="50"/>
        <v/>
      </c>
      <c r="AQ117" t="str">
        <f t="shared" si="51"/>
        <v xml:space="preserve">["NAME"] = { ["EN"] = "Men of the Norcrofts"; }; </v>
      </c>
      <c r="AR117" t="str">
        <f t="shared" si="52"/>
        <v/>
      </c>
      <c r="AS117" t="str">
        <f t="shared" si="53"/>
        <v/>
      </c>
      <c r="AT117" t="str">
        <f t="shared" si="54"/>
        <v/>
      </c>
      <c r="AU117" t="str">
        <f t="shared" si="55"/>
        <v/>
      </c>
      <c r="AV117" t="str">
        <f t="shared" si="56"/>
        <v>};</v>
      </c>
    </row>
    <row r="118" spans="1:48" x14ac:dyDescent="0.25">
      <c r="A118">
        <v>1879246623</v>
      </c>
      <c r="B118">
        <v>93</v>
      </c>
      <c r="C118" t="s">
        <v>1333</v>
      </c>
      <c r="D118" t="s">
        <v>30</v>
      </c>
      <c r="F118" t="s">
        <v>1334</v>
      </c>
      <c r="G118">
        <v>20</v>
      </c>
      <c r="H118" t="s">
        <v>1323</v>
      </c>
      <c r="I118" t="s">
        <v>1198</v>
      </c>
      <c r="J118" t="s">
        <v>2225</v>
      </c>
      <c r="K118">
        <v>0</v>
      </c>
      <c r="T118" t="str">
        <f t="shared" si="31"/>
        <v>[117] = {["ID"] = 1879246623; }; -- Kindred to the Norcrofts</v>
      </c>
      <c r="U118" s="1" t="str">
        <f t="shared" si="32"/>
        <v>[117] = {["ID"] = 1879246623; ["SAVE_INDEX"] =  93; ["TYPE"] =  7;             ["VXP"] =    0; ["LP"] = 20; ["REP"] =    0; ["FACTION"] =  1; ["TIER"] = 0;                      ["NAME"] = { ["EN"] = "Kindred to the Norcrofts"; }; ["LORE"] = { ["EN"] = "You may not have been born among the Men of the Norcrofts, and you may not make the small towns throughout Rohan your home, but you are welcome wherever you go."; }; ["SUMMARY"] = { ["EN"] = "Gain 30000 reputation"; }; ["TITLE"] = { ["EN"] = "Kin of the Norcrofts"; }; };</v>
      </c>
      <c r="V118">
        <f t="shared" si="33"/>
        <v>117</v>
      </c>
      <c r="W118" t="str">
        <f t="shared" si="34"/>
        <v>[117] = {</v>
      </c>
      <c r="X118" t="str">
        <f t="shared" si="35"/>
        <v xml:space="preserve">["ID"] = 1879246623; </v>
      </c>
      <c r="Y118" t="str">
        <f t="shared" si="36"/>
        <v xml:space="preserve">["ID"] = 1879246623; </v>
      </c>
      <c r="Z118" t="str">
        <f t="shared" si="37"/>
        <v/>
      </c>
      <c r="AA118" s="1" t="str">
        <f t="shared" si="38"/>
        <v xml:space="preserve">["SAVE_INDEX"] =  93; </v>
      </c>
      <c r="AB118">
        <f>VLOOKUP(D118,Type!A$2:B$16,2,)</f>
        <v>7</v>
      </c>
      <c r="AC118" t="str">
        <f t="shared" si="39"/>
        <v xml:space="preserve">["TYPE"] =  7; </v>
      </c>
      <c r="AD118" t="str">
        <f>IF(NOT(ISBLANK(E118)),VLOOKUP(E118,Type!D$2:E$6,2,FALSE),"")</f>
        <v/>
      </c>
      <c r="AE118" t="str">
        <f t="shared" si="40"/>
        <v xml:space="preserve">            </v>
      </c>
      <c r="AF118" t="str">
        <f t="shared" si="41"/>
        <v>0</v>
      </c>
      <c r="AG118" t="str">
        <f t="shared" si="42"/>
        <v xml:space="preserve">["VXP"] =    0; </v>
      </c>
      <c r="AH118" t="str">
        <f t="shared" si="43"/>
        <v>20</v>
      </c>
      <c r="AI118" t="str">
        <f t="shared" si="44"/>
        <v xml:space="preserve">["LP"] = 20; </v>
      </c>
      <c r="AJ118" t="str">
        <f t="shared" si="45"/>
        <v>0</v>
      </c>
      <c r="AK118" t="str">
        <f t="shared" si="46"/>
        <v xml:space="preserve">["REP"] =    0; </v>
      </c>
      <c r="AL118">
        <f>IF(LEN(Q118)&gt;0,VLOOKUP(Q118,Faction!A$2:B$77,2,),1)</f>
        <v>1</v>
      </c>
      <c r="AM118" t="str">
        <f t="shared" si="47"/>
        <v xml:space="preserve">["FACTION"] =  1; </v>
      </c>
      <c r="AN118" t="str">
        <f t="shared" si="48"/>
        <v xml:space="preserve">["TIER"] = 0; </v>
      </c>
      <c r="AO118" t="str">
        <f t="shared" si="49"/>
        <v xml:space="preserve">                     </v>
      </c>
      <c r="AP118" t="str">
        <f t="shared" si="50"/>
        <v/>
      </c>
      <c r="AQ118" t="str">
        <f t="shared" si="51"/>
        <v xml:space="preserve">["NAME"] = { ["EN"] = "Kindred to the Norcrofts"; }; </v>
      </c>
      <c r="AR118" t="str">
        <f t="shared" si="52"/>
        <v xml:space="preserve">["LORE"] = { ["EN"] = "You may not have been born among the Men of the Norcrofts, and you may not make the small towns throughout Rohan your home, but you are welcome wherever you go."; }; </v>
      </c>
      <c r="AS118" t="str">
        <f t="shared" si="53"/>
        <v xml:space="preserve">["SUMMARY"] = { ["EN"] = "Gain 30000 reputation"; }; </v>
      </c>
      <c r="AT118" t="str">
        <f t="shared" si="54"/>
        <v xml:space="preserve">["TITLE"] = { ["EN"] = "Kin of the Norcrofts"; }; </v>
      </c>
      <c r="AU118" t="str">
        <f t="shared" si="55"/>
        <v/>
      </c>
      <c r="AV118" t="str">
        <f t="shared" si="56"/>
        <v>};</v>
      </c>
    </row>
    <row r="119" spans="1:48" x14ac:dyDescent="0.25">
      <c r="A119">
        <v>1879246622</v>
      </c>
      <c r="B119">
        <v>94</v>
      </c>
      <c r="C119" t="s">
        <v>1331</v>
      </c>
      <c r="D119" t="s">
        <v>30</v>
      </c>
      <c r="F119" t="s">
        <v>1332</v>
      </c>
      <c r="G119">
        <v>15</v>
      </c>
      <c r="H119" t="s">
        <v>1323</v>
      </c>
      <c r="I119" t="s">
        <v>1195</v>
      </c>
      <c r="J119" t="s">
        <v>2226</v>
      </c>
      <c r="K119">
        <v>1</v>
      </c>
      <c r="T119" t="str">
        <f t="shared" si="31"/>
        <v>[118] = {["ID"] = 1879246622; }; -- Ally to the Norcrofts</v>
      </c>
      <c r="U119" s="1" t="str">
        <f t="shared" si="32"/>
        <v>[118] = {["ID"] = 1879246622; ["SAVE_INDEX"] =  94; ["TYPE"] =  7;             ["VXP"] =    0; ["LP"] = 15; ["REP"] =    0; ["FACTION"] =  1; ["TIER"] = 1;                      ["NAME"] = { ["EN"] = "Ally to the Norcrofts"; }; ["LORE"] = { ["EN"] = "When the Norcrofts are in need of aid, the inhabitants expect that you will find your way to the forefront of battle to assist them."; }; ["SUMMARY"] = { ["EN"] = "Gain 25000 reputation, Merchant Discount earned"; }; ["TITLE"] = { ["EN"] = "Ally of the Norcrofts"; }; };</v>
      </c>
      <c r="V119">
        <f t="shared" si="33"/>
        <v>118</v>
      </c>
      <c r="W119" t="str">
        <f t="shared" si="34"/>
        <v>[118] = {</v>
      </c>
      <c r="X119" t="str">
        <f t="shared" si="35"/>
        <v xml:space="preserve">["ID"] = 1879246622; </v>
      </c>
      <c r="Y119" t="str">
        <f t="shared" si="36"/>
        <v xml:space="preserve">["ID"] = 1879246622; </v>
      </c>
      <c r="Z119" t="str">
        <f t="shared" si="37"/>
        <v/>
      </c>
      <c r="AA119" s="1" t="str">
        <f t="shared" si="38"/>
        <v xml:space="preserve">["SAVE_INDEX"] =  94; </v>
      </c>
      <c r="AB119">
        <f>VLOOKUP(D119,Type!A$2:B$16,2,)</f>
        <v>7</v>
      </c>
      <c r="AC119" t="str">
        <f t="shared" si="39"/>
        <v xml:space="preserve">["TYPE"] =  7; </v>
      </c>
      <c r="AD119" t="str">
        <f>IF(NOT(ISBLANK(E119)),VLOOKUP(E119,Type!D$2:E$6,2,FALSE),"")</f>
        <v/>
      </c>
      <c r="AE119" t="str">
        <f t="shared" si="40"/>
        <v xml:space="preserve">            </v>
      </c>
      <c r="AF119" t="str">
        <f t="shared" si="41"/>
        <v>0</v>
      </c>
      <c r="AG119" t="str">
        <f t="shared" si="42"/>
        <v xml:space="preserve">["VXP"] =    0; </v>
      </c>
      <c r="AH119" t="str">
        <f t="shared" si="43"/>
        <v>15</v>
      </c>
      <c r="AI119" t="str">
        <f t="shared" si="44"/>
        <v xml:space="preserve">["LP"] = 15; </v>
      </c>
      <c r="AJ119" t="str">
        <f t="shared" si="45"/>
        <v>0</v>
      </c>
      <c r="AK119" t="str">
        <f t="shared" si="46"/>
        <v xml:space="preserve">["REP"] =    0; </v>
      </c>
      <c r="AL119">
        <f>IF(LEN(Q119)&gt;0,VLOOKUP(Q119,Faction!A$2:B$77,2,),1)</f>
        <v>1</v>
      </c>
      <c r="AM119" t="str">
        <f t="shared" si="47"/>
        <v xml:space="preserve">["FACTION"] =  1; </v>
      </c>
      <c r="AN119" t="str">
        <f t="shared" si="48"/>
        <v xml:space="preserve">["TIER"] = 1; </v>
      </c>
      <c r="AO119" t="str">
        <f t="shared" si="49"/>
        <v xml:space="preserve">                     </v>
      </c>
      <c r="AP119" t="str">
        <f t="shared" si="50"/>
        <v/>
      </c>
      <c r="AQ119" t="str">
        <f t="shared" si="51"/>
        <v xml:space="preserve">["NAME"] = { ["EN"] = "Ally to the Norcrofts"; }; </v>
      </c>
      <c r="AR119" t="str">
        <f t="shared" si="52"/>
        <v xml:space="preserve">["LORE"] = { ["EN"] = "When the Norcrofts are in need of aid, the inhabitants expect that you will find your way to the forefront of battle to assist them."; }; </v>
      </c>
      <c r="AS119" t="str">
        <f t="shared" si="53"/>
        <v xml:space="preserve">["SUMMARY"] = { ["EN"] = "Gain 25000 reputation, Merchant Discount earned"; }; </v>
      </c>
      <c r="AT119" t="str">
        <f t="shared" si="54"/>
        <v xml:space="preserve">["TITLE"] = { ["EN"] = "Ally of the Norcrofts"; }; </v>
      </c>
      <c r="AU119" t="str">
        <f t="shared" si="55"/>
        <v/>
      </c>
      <c r="AV119" t="str">
        <f t="shared" si="56"/>
        <v>};</v>
      </c>
    </row>
    <row r="120" spans="1:48" x14ac:dyDescent="0.25">
      <c r="A120">
        <v>1879246621</v>
      </c>
      <c r="B120">
        <v>95</v>
      </c>
      <c r="C120" t="s">
        <v>1330</v>
      </c>
      <c r="D120" t="s">
        <v>30</v>
      </c>
      <c r="F120" t="s">
        <v>1330</v>
      </c>
      <c r="G120">
        <v>10</v>
      </c>
      <c r="H120" t="s">
        <v>1323</v>
      </c>
      <c r="I120" t="s">
        <v>1192</v>
      </c>
      <c r="J120" t="s">
        <v>1455</v>
      </c>
      <c r="K120">
        <v>2</v>
      </c>
      <c r="T120" t="str">
        <f t="shared" si="31"/>
        <v>[119] = {["ID"] = 1879246621; }; -- Friend to the Norcrofts</v>
      </c>
      <c r="U120" s="1" t="str">
        <f t="shared" si="32"/>
        <v>[119] = {["ID"] = 1879246621; ["SAVE_INDEX"] =  95; ["TYPE"] =  7;             ["VXP"] =    0; ["LP"] = 10; ["REP"] =    0; ["FACTION"] =  1; ["TIER"] = 2;                      ["NAME"] = { ["EN"] = "Friend to the Norcrofts"; }; ["LORE"] = { ["EN"] = "All you have done within the bounds of the Norcrofts has made the folk who live within its bounds friendly to you."; }; ["SUMMARY"] = { ["EN"] = "Gain 20000 reputation, Travel Discount earned"; }; ["TITLE"] = { ["EN"] = "Friend to the Norcrofts"; }; };</v>
      </c>
      <c r="V120">
        <f t="shared" si="33"/>
        <v>119</v>
      </c>
      <c r="W120" t="str">
        <f t="shared" si="34"/>
        <v>[119] = {</v>
      </c>
      <c r="X120" t="str">
        <f t="shared" si="35"/>
        <v xml:space="preserve">["ID"] = 1879246621; </v>
      </c>
      <c r="Y120" t="str">
        <f t="shared" si="36"/>
        <v xml:space="preserve">["ID"] = 1879246621; </v>
      </c>
      <c r="Z120" t="str">
        <f t="shared" si="37"/>
        <v/>
      </c>
      <c r="AA120" s="1" t="str">
        <f t="shared" si="38"/>
        <v xml:space="preserve">["SAVE_INDEX"] =  95; </v>
      </c>
      <c r="AB120">
        <f>VLOOKUP(D120,Type!A$2:B$16,2,)</f>
        <v>7</v>
      </c>
      <c r="AC120" t="str">
        <f t="shared" si="39"/>
        <v xml:space="preserve">["TYPE"] =  7; </v>
      </c>
      <c r="AD120" t="str">
        <f>IF(NOT(ISBLANK(E120)),VLOOKUP(E120,Type!D$2:E$6,2,FALSE),"")</f>
        <v/>
      </c>
      <c r="AE120" t="str">
        <f t="shared" si="40"/>
        <v xml:space="preserve">            </v>
      </c>
      <c r="AF120" t="str">
        <f t="shared" si="41"/>
        <v>0</v>
      </c>
      <c r="AG120" t="str">
        <f t="shared" si="42"/>
        <v xml:space="preserve">["VXP"] =    0; </v>
      </c>
      <c r="AH120" t="str">
        <f t="shared" si="43"/>
        <v>10</v>
      </c>
      <c r="AI120" t="str">
        <f t="shared" si="44"/>
        <v xml:space="preserve">["LP"] = 10; </v>
      </c>
      <c r="AJ120" t="str">
        <f t="shared" si="45"/>
        <v>0</v>
      </c>
      <c r="AK120" t="str">
        <f t="shared" si="46"/>
        <v xml:space="preserve">["REP"] =    0; </v>
      </c>
      <c r="AL120">
        <f>IF(LEN(Q120)&gt;0,VLOOKUP(Q120,Faction!A$2:B$77,2,),1)</f>
        <v>1</v>
      </c>
      <c r="AM120" t="str">
        <f t="shared" si="47"/>
        <v xml:space="preserve">["FACTION"] =  1; </v>
      </c>
      <c r="AN120" t="str">
        <f t="shared" si="48"/>
        <v xml:space="preserve">["TIER"] = 2; </v>
      </c>
      <c r="AO120" t="str">
        <f t="shared" si="49"/>
        <v xml:space="preserve">                     </v>
      </c>
      <c r="AP120" t="str">
        <f t="shared" si="50"/>
        <v/>
      </c>
      <c r="AQ120" t="str">
        <f t="shared" si="51"/>
        <v xml:space="preserve">["NAME"] = { ["EN"] = "Friend to the Norcrofts"; }; </v>
      </c>
      <c r="AR120" t="str">
        <f t="shared" si="52"/>
        <v xml:space="preserve">["LORE"] = { ["EN"] = "All you have done within the bounds of the Norcrofts has made the folk who live within its bounds friendly to you."; }; </v>
      </c>
      <c r="AS120" t="str">
        <f t="shared" si="53"/>
        <v xml:space="preserve">["SUMMARY"] = { ["EN"] = "Gain 20000 reputation, Travel Discount earned"; }; </v>
      </c>
      <c r="AT120" t="str">
        <f t="shared" si="54"/>
        <v xml:space="preserve">["TITLE"] = { ["EN"] = "Friend to the Norcrofts"; }; </v>
      </c>
      <c r="AU120" t="str">
        <f t="shared" si="55"/>
        <v/>
      </c>
      <c r="AV120" t="str">
        <f t="shared" si="56"/>
        <v>};</v>
      </c>
    </row>
    <row r="121" spans="1:48" x14ac:dyDescent="0.25">
      <c r="A121">
        <v>1879246624</v>
      </c>
      <c r="B121">
        <v>96</v>
      </c>
      <c r="C121" t="s">
        <v>1329</v>
      </c>
      <c r="D121" t="s">
        <v>30</v>
      </c>
      <c r="F121" t="s">
        <v>1329</v>
      </c>
      <c r="G121">
        <v>5</v>
      </c>
      <c r="H121" t="s">
        <v>1323</v>
      </c>
      <c r="I121" t="s">
        <v>1190</v>
      </c>
      <c r="J121" t="s">
        <v>2227</v>
      </c>
      <c r="K121">
        <v>3</v>
      </c>
      <c r="T121" t="str">
        <f t="shared" si="31"/>
        <v>[120] = {["ID"] = 1879246624; }; -- Known to the Norcrofts</v>
      </c>
      <c r="U121" s="1" t="str">
        <f t="shared" si="32"/>
        <v>[120] = {["ID"] = 1879246624; ["SAVE_INDEX"] =  96; ["TYPE"] =  7;             ["VXP"] =    0; ["LP"] =  5; ["REP"] =    0; ["FACTION"] =  1; ["TIER"] = 3;                      ["NAME"] = { ["EN"] = "Known to the Norcrofts"; }; ["LORE"] = { ["EN"] = "Your name is now known throughout the entirety of the Norcrofts, and the people know that you act in their interest."; }; ["SUMMARY"] = { ["EN"] = "Gain 10000 reputation"; }; ["TITLE"] = { ["EN"] = "Known to the Norcrofts"; }; };</v>
      </c>
      <c r="V121">
        <f t="shared" si="33"/>
        <v>120</v>
      </c>
      <c r="W121" t="str">
        <f t="shared" si="34"/>
        <v>[120] = {</v>
      </c>
      <c r="X121" t="str">
        <f t="shared" si="35"/>
        <v xml:space="preserve">["ID"] = 1879246624; </v>
      </c>
      <c r="Y121" t="str">
        <f t="shared" si="36"/>
        <v xml:space="preserve">["ID"] = 1879246624; </v>
      </c>
      <c r="Z121" t="str">
        <f t="shared" si="37"/>
        <v/>
      </c>
      <c r="AA121" s="1" t="str">
        <f t="shared" si="38"/>
        <v xml:space="preserve">["SAVE_INDEX"] =  96; </v>
      </c>
      <c r="AB121">
        <f>VLOOKUP(D121,Type!A$2:B$16,2,)</f>
        <v>7</v>
      </c>
      <c r="AC121" t="str">
        <f t="shared" si="39"/>
        <v xml:space="preserve">["TYPE"] =  7; </v>
      </c>
      <c r="AD121" t="str">
        <f>IF(NOT(ISBLANK(E121)),VLOOKUP(E121,Type!D$2:E$6,2,FALSE),"")</f>
        <v/>
      </c>
      <c r="AE121" t="str">
        <f t="shared" si="40"/>
        <v xml:space="preserve">            </v>
      </c>
      <c r="AF121" t="str">
        <f t="shared" si="41"/>
        <v>0</v>
      </c>
      <c r="AG121" t="str">
        <f t="shared" si="42"/>
        <v xml:space="preserve">["VXP"] =    0; </v>
      </c>
      <c r="AH121" t="str">
        <f t="shared" si="43"/>
        <v>5</v>
      </c>
      <c r="AI121" t="str">
        <f t="shared" si="44"/>
        <v xml:space="preserve">["LP"] =  5; </v>
      </c>
      <c r="AJ121" t="str">
        <f t="shared" si="45"/>
        <v>0</v>
      </c>
      <c r="AK121" t="str">
        <f t="shared" si="46"/>
        <v xml:space="preserve">["REP"] =    0; </v>
      </c>
      <c r="AL121">
        <f>IF(LEN(Q121)&gt;0,VLOOKUP(Q121,Faction!A$2:B$77,2,),1)</f>
        <v>1</v>
      </c>
      <c r="AM121" t="str">
        <f t="shared" si="47"/>
        <v xml:space="preserve">["FACTION"] =  1; </v>
      </c>
      <c r="AN121" t="str">
        <f t="shared" si="48"/>
        <v xml:space="preserve">["TIER"] = 3; </v>
      </c>
      <c r="AO121" t="str">
        <f t="shared" si="49"/>
        <v xml:space="preserve">                     </v>
      </c>
      <c r="AP121" t="str">
        <f t="shared" si="50"/>
        <v/>
      </c>
      <c r="AQ121" t="str">
        <f t="shared" si="51"/>
        <v xml:space="preserve">["NAME"] = { ["EN"] = "Known to the Norcrofts"; }; </v>
      </c>
      <c r="AR121" t="str">
        <f t="shared" si="52"/>
        <v xml:space="preserve">["LORE"] = { ["EN"] = "Your name is now known throughout the entirety of the Norcrofts, and the people know that you act in their interest."; }; </v>
      </c>
      <c r="AS121" t="str">
        <f t="shared" si="53"/>
        <v xml:space="preserve">["SUMMARY"] = { ["EN"] = "Gain 10000 reputation"; }; </v>
      </c>
      <c r="AT121" t="str">
        <f t="shared" si="54"/>
        <v xml:space="preserve">["TITLE"] = { ["EN"] = "Known to the Norcrofts"; }; </v>
      </c>
      <c r="AU121" t="str">
        <f t="shared" si="55"/>
        <v/>
      </c>
      <c r="AV121" t="str">
        <f t="shared" si="56"/>
        <v>};</v>
      </c>
    </row>
    <row r="122" spans="1:48" x14ac:dyDescent="0.25">
      <c r="C122" s="2" t="s">
        <v>77</v>
      </c>
      <c r="D122" s="2" t="s">
        <v>812</v>
      </c>
      <c r="E122" s="2"/>
      <c r="R122">
        <v>195</v>
      </c>
      <c r="T122" t="str">
        <f t="shared" si="31"/>
        <v>[121] = {["CAT_ID"] = 195; }; -- Men of the Sutcrofts</v>
      </c>
      <c r="U122" s="1" t="str">
        <f t="shared" si="32"/>
        <v>[121] = {                                           ["TYPE"] = 14;             ["VXP"] =    0; ["LP"] =  0; ["REP"] =    0; ["FACTION"] =  1; ["TIER"] = 0;                      ["NAME"] = { ["EN"] = "Men of the Sutcrofts"; }; };</v>
      </c>
      <c r="V122">
        <f t="shared" si="33"/>
        <v>121</v>
      </c>
      <c r="W122" t="str">
        <f t="shared" si="34"/>
        <v>[121] = {</v>
      </c>
      <c r="X122" t="str">
        <f t="shared" si="35"/>
        <v xml:space="preserve">                     </v>
      </c>
      <c r="Y122" t="str">
        <f t="shared" si="36"/>
        <v/>
      </c>
      <c r="Z122" t="str">
        <f t="shared" si="37"/>
        <v xml:space="preserve">["CAT_ID"] = 195; </v>
      </c>
      <c r="AA122" s="1" t="str">
        <f t="shared" si="38"/>
        <v xml:space="preserve">                      </v>
      </c>
      <c r="AB122">
        <f>VLOOKUP(D122,Type!A$2:B$16,2,)</f>
        <v>14</v>
      </c>
      <c r="AC122" t="str">
        <f t="shared" si="39"/>
        <v xml:space="preserve">["TYPE"] = 14; </v>
      </c>
      <c r="AD122" t="str">
        <f>IF(NOT(ISBLANK(E122)),VLOOKUP(E122,Type!D$2:E$6,2,FALSE),"")</f>
        <v/>
      </c>
      <c r="AE122" t="str">
        <f t="shared" si="40"/>
        <v xml:space="preserve">            </v>
      </c>
      <c r="AF122" t="str">
        <f t="shared" si="41"/>
        <v>0</v>
      </c>
      <c r="AG122" t="str">
        <f t="shared" si="42"/>
        <v xml:space="preserve">["VXP"] =    0; </v>
      </c>
      <c r="AH122" t="str">
        <f t="shared" si="43"/>
        <v>0</v>
      </c>
      <c r="AI122" t="str">
        <f t="shared" si="44"/>
        <v xml:space="preserve">["LP"] =  0; </v>
      </c>
      <c r="AJ122" t="str">
        <f t="shared" si="45"/>
        <v>0</v>
      </c>
      <c r="AK122" t="str">
        <f t="shared" si="46"/>
        <v xml:space="preserve">["REP"] =    0; </v>
      </c>
      <c r="AL122">
        <f>IF(LEN(Q122)&gt;0,VLOOKUP(Q122,Faction!A$2:B$77,2,),1)</f>
        <v>1</v>
      </c>
      <c r="AM122" t="str">
        <f t="shared" si="47"/>
        <v xml:space="preserve">["FACTION"] =  1; </v>
      </c>
      <c r="AN122" t="str">
        <f t="shared" si="48"/>
        <v xml:space="preserve">["TIER"] = 0; </v>
      </c>
      <c r="AO122" t="str">
        <f t="shared" si="49"/>
        <v xml:space="preserve">                     </v>
      </c>
      <c r="AP122" t="str">
        <f t="shared" si="50"/>
        <v/>
      </c>
      <c r="AQ122" t="str">
        <f t="shared" si="51"/>
        <v xml:space="preserve">["NAME"] = { ["EN"] = "Men of the Sutcrofts"; }; </v>
      </c>
      <c r="AR122" t="str">
        <f t="shared" si="52"/>
        <v/>
      </c>
      <c r="AS122" t="str">
        <f t="shared" si="53"/>
        <v/>
      </c>
      <c r="AT122" t="str">
        <f t="shared" si="54"/>
        <v/>
      </c>
      <c r="AU122" t="str">
        <f t="shared" si="55"/>
        <v/>
      </c>
      <c r="AV122" t="str">
        <f t="shared" si="56"/>
        <v>};</v>
      </c>
    </row>
    <row r="123" spans="1:48" x14ac:dyDescent="0.25">
      <c r="A123">
        <v>1879246632</v>
      </c>
      <c r="B123">
        <v>97</v>
      </c>
      <c r="C123" t="s">
        <v>1339</v>
      </c>
      <c r="D123" t="s">
        <v>30</v>
      </c>
      <c r="F123" t="s">
        <v>1340</v>
      </c>
      <c r="G123">
        <v>20</v>
      </c>
      <c r="H123" t="s">
        <v>1323</v>
      </c>
      <c r="I123" t="s">
        <v>1198</v>
      </c>
      <c r="J123" t="s">
        <v>2228</v>
      </c>
      <c r="K123">
        <v>0</v>
      </c>
      <c r="T123" t="str">
        <f t="shared" si="31"/>
        <v>[122] = {["ID"] = 1879246632; }; -- Kindred to the Sutcrofts</v>
      </c>
      <c r="U123" s="1" t="str">
        <f t="shared" si="32"/>
        <v>[122] = {["ID"] = 1879246632; ["SAVE_INDEX"] =  97; ["TYPE"] =  7;             ["VXP"] =    0; ["LP"] = 20; ["REP"] =    0; ["FACTION"] =  1; ["TIER"] = 0;                      ["NAME"] = { ["EN"] = "Kindred to the Sutcrofts"; }; ["LORE"] = { ["EN"] = "You may not have been born among the Men of the Sutcrofts, and you may not make the small towns throughout Rohan your home, but you are welcome wherever you go."; }; ["SUMMARY"] = { ["EN"] = "Gain 30000 reputation"; }; ["TITLE"] = { ["EN"] = "Kin of the Sutcrofts"; }; };</v>
      </c>
      <c r="V123">
        <f t="shared" si="33"/>
        <v>122</v>
      </c>
      <c r="W123" t="str">
        <f t="shared" si="34"/>
        <v>[122] = {</v>
      </c>
      <c r="X123" t="str">
        <f t="shared" si="35"/>
        <v xml:space="preserve">["ID"] = 1879246632; </v>
      </c>
      <c r="Y123" t="str">
        <f t="shared" si="36"/>
        <v xml:space="preserve">["ID"] = 1879246632; </v>
      </c>
      <c r="Z123" t="str">
        <f t="shared" si="37"/>
        <v/>
      </c>
      <c r="AA123" s="1" t="str">
        <f t="shared" si="38"/>
        <v xml:space="preserve">["SAVE_INDEX"] =  97; </v>
      </c>
      <c r="AB123">
        <f>VLOOKUP(D123,Type!A$2:B$16,2,)</f>
        <v>7</v>
      </c>
      <c r="AC123" t="str">
        <f t="shared" si="39"/>
        <v xml:space="preserve">["TYPE"] =  7; </v>
      </c>
      <c r="AD123" t="str">
        <f>IF(NOT(ISBLANK(E123)),VLOOKUP(E123,Type!D$2:E$6,2,FALSE),"")</f>
        <v/>
      </c>
      <c r="AE123" t="str">
        <f t="shared" si="40"/>
        <v xml:space="preserve">            </v>
      </c>
      <c r="AF123" t="str">
        <f t="shared" si="41"/>
        <v>0</v>
      </c>
      <c r="AG123" t="str">
        <f t="shared" si="42"/>
        <v xml:space="preserve">["VXP"] =    0; </v>
      </c>
      <c r="AH123" t="str">
        <f t="shared" si="43"/>
        <v>20</v>
      </c>
      <c r="AI123" t="str">
        <f t="shared" si="44"/>
        <v xml:space="preserve">["LP"] = 20; </v>
      </c>
      <c r="AJ123" t="str">
        <f t="shared" si="45"/>
        <v>0</v>
      </c>
      <c r="AK123" t="str">
        <f t="shared" si="46"/>
        <v xml:space="preserve">["REP"] =    0; </v>
      </c>
      <c r="AL123">
        <f>IF(LEN(Q123)&gt;0,VLOOKUP(Q123,Faction!A$2:B$77,2,),1)</f>
        <v>1</v>
      </c>
      <c r="AM123" t="str">
        <f t="shared" si="47"/>
        <v xml:space="preserve">["FACTION"] =  1; </v>
      </c>
      <c r="AN123" t="str">
        <f t="shared" si="48"/>
        <v xml:space="preserve">["TIER"] = 0; </v>
      </c>
      <c r="AO123" t="str">
        <f t="shared" si="49"/>
        <v xml:space="preserve">                     </v>
      </c>
      <c r="AP123" t="str">
        <f t="shared" si="50"/>
        <v/>
      </c>
      <c r="AQ123" t="str">
        <f t="shared" si="51"/>
        <v xml:space="preserve">["NAME"] = { ["EN"] = "Kindred to the Sutcrofts"; }; </v>
      </c>
      <c r="AR123" t="str">
        <f t="shared" si="52"/>
        <v xml:space="preserve">["LORE"] = { ["EN"] = "You may not have been born among the Men of the Sutcrofts, and you may not make the small towns throughout Rohan your home, but you are welcome wherever you go."; }; </v>
      </c>
      <c r="AS123" t="str">
        <f t="shared" si="53"/>
        <v xml:space="preserve">["SUMMARY"] = { ["EN"] = "Gain 30000 reputation"; }; </v>
      </c>
      <c r="AT123" t="str">
        <f t="shared" si="54"/>
        <v xml:space="preserve">["TITLE"] = { ["EN"] = "Kin of the Sutcrofts"; }; </v>
      </c>
      <c r="AU123" t="str">
        <f t="shared" si="55"/>
        <v/>
      </c>
      <c r="AV123" t="str">
        <f t="shared" si="56"/>
        <v>};</v>
      </c>
    </row>
    <row r="124" spans="1:48" x14ac:dyDescent="0.25">
      <c r="A124">
        <v>1879246631</v>
      </c>
      <c r="B124">
        <v>98</v>
      </c>
      <c r="C124" t="s">
        <v>1337</v>
      </c>
      <c r="D124" t="s">
        <v>30</v>
      </c>
      <c r="F124" t="s">
        <v>1338</v>
      </c>
      <c r="G124">
        <v>15</v>
      </c>
      <c r="H124" t="s">
        <v>1323</v>
      </c>
      <c r="I124" t="s">
        <v>1195</v>
      </c>
      <c r="J124" t="s">
        <v>2229</v>
      </c>
      <c r="K124">
        <v>1</v>
      </c>
      <c r="T124" t="str">
        <f t="shared" si="31"/>
        <v>[123] = {["ID"] = 1879246631; }; -- Ally to the Sutcrofts</v>
      </c>
      <c r="U124" s="1" t="str">
        <f t="shared" si="32"/>
        <v>[123] = {["ID"] = 1879246631; ["SAVE_INDEX"] =  98; ["TYPE"] =  7;             ["VXP"] =    0; ["LP"] = 15; ["REP"] =    0; ["FACTION"] =  1; ["TIER"] = 1;                      ["NAME"] = { ["EN"] = "Ally to the Sutcrofts"; }; ["LORE"] = { ["EN"] = "When the Sutcrofts are in need of aid, their inhabitants expect that you will find your way to the forefront of battle to assist them."; }; ["SUMMARY"] = { ["EN"] = "Gain 25000 reputation, Merchant Discount earned"; }; ["TITLE"] = { ["EN"] = "Ally of the Sutcrofts"; }; };</v>
      </c>
      <c r="V124">
        <f t="shared" si="33"/>
        <v>123</v>
      </c>
      <c r="W124" t="str">
        <f t="shared" si="34"/>
        <v>[123] = {</v>
      </c>
      <c r="X124" t="str">
        <f t="shared" si="35"/>
        <v xml:space="preserve">["ID"] = 1879246631; </v>
      </c>
      <c r="Y124" t="str">
        <f t="shared" si="36"/>
        <v xml:space="preserve">["ID"] = 1879246631; </v>
      </c>
      <c r="Z124" t="str">
        <f t="shared" si="37"/>
        <v/>
      </c>
      <c r="AA124" s="1" t="str">
        <f t="shared" si="38"/>
        <v xml:space="preserve">["SAVE_INDEX"] =  98; </v>
      </c>
      <c r="AB124">
        <f>VLOOKUP(D124,Type!A$2:B$16,2,)</f>
        <v>7</v>
      </c>
      <c r="AC124" t="str">
        <f t="shared" si="39"/>
        <v xml:space="preserve">["TYPE"] =  7; </v>
      </c>
      <c r="AD124" t="str">
        <f>IF(NOT(ISBLANK(E124)),VLOOKUP(E124,Type!D$2:E$6,2,FALSE),"")</f>
        <v/>
      </c>
      <c r="AE124" t="str">
        <f t="shared" si="40"/>
        <v xml:space="preserve">            </v>
      </c>
      <c r="AF124" t="str">
        <f t="shared" si="41"/>
        <v>0</v>
      </c>
      <c r="AG124" t="str">
        <f t="shared" si="42"/>
        <v xml:space="preserve">["VXP"] =    0; </v>
      </c>
      <c r="AH124" t="str">
        <f t="shared" si="43"/>
        <v>15</v>
      </c>
      <c r="AI124" t="str">
        <f t="shared" si="44"/>
        <v xml:space="preserve">["LP"] = 15; </v>
      </c>
      <c r="AJ124" t="str">
        <f t="shared" si="45"/>
        <v>0</v>
      </c>
      <c r="AK124" t="str">
        <f t="shared" si="46"/>
        <v xml:space="preserve">["REP"] =    0; </v>
      </c>
      <c r="AL124">
        <f>IF(LEN(Q124)&gt;0,VLOOKUP(Q124,Faction!A$2:B$77,2,),1)</f>
        <v>1</v>
      </c>
      <c r="AM124" t="str">
        <f t="shared" si="47"/>
        <v xml:space="preserve">["FACTION"] =  1; </v>
      </c>
      <c r="AN124" t="str">
        <f t="shared" si="48"/>
        <v xml:space="preserve">["TIER"] = 1; </v>
      </c>
      <c r="AO124" t="str">
        <f t="shared" si="49"/>
        <v xml:space="preserve">                     </v>
      </c>
      <c r="AP124" t="str">
        <f t="shared" si="50"/>
        <v/>
      </c>
      <c r="AQ124" t="str">
        <f t="shared" si="51"/>
        <v xml:space="preserve">["NAME"] = { ["EN"] = "Ally to the Sutcrofts"; }; </v>
      </c>
      <c r="AR124" t="str">
        <f t="shared" si="52"/>
        <v xml:space="preserve">["LORE"] = { ["EN"] = "When the Sutcrofts are in need of aid, their inhabitants expect that you will find your way to the forefront of battle to assist them."; }; </v>
      </c>
      <c r="AS124" t="str">
        <f t="shared" si="53"/>
        <v xml:space="preserve">["SUMMARY"] = { ["EN"] = "Gain 25000 reputation, Merchant Discount earned"; }; </v>
      </c>
      <c r="AT124" t="str">
        <f t="shared" si="54"/>
        <v xml:space="preserve">["TITLE"] = { ["EN"] = "Ally of the Sutcrofts"; }; </v>
      </c>
      <c r="AU124" t="str">
        <f t="shared" si="55"/>
        <v/>
      </c>
      <c r="AV124" t="str">
        <f t="shared" si="56"/>
        <v>};</v>
      </c>
    </row>
    <row r="125" spans="1:48" x14ac:dyDescent="0.25">
      <c r="A125">
        <v>1879246630</v>
      </c>
      <c r="B125">
        <v>99</v>
      </c>
      <c r="C125" t="s">
        <v>1336</v>
      </c>
      <c r="D125" t="s">
        <v>30</v>
      </c>
      <c r="F125" t="s">
        <v>1336</v>
      </c>
      <c r="G125">
        <v>10</v>
      </c>
      <c r="H125" t="s">
        <v>1323</v>
      </c>
      <c r="I125" t="s">
        <v>1192</v>
      </c>
      <c r="J125" t="s">
        <v>1456</v>
      </c>
      <c r="K125">
        <v>2</v>
      </c>
      <c r="T125" t="str">
        <f t="shared" si="31"/>
        <v>[124] = {["ID"] = 1879246630; }; -- Friend to the Sutcrofts</v>
      </c>
      <c r="U125" s="1" t="str">
        <f t="shared" si="32"/>
        <v>[124] = {["ID"] = 1879246630; ["SAVE_INDEX"] =  99; ["TYPE"] =  7;             ["VXP"] =    0; ["LP"] = 10; ["REP"] =    0; ["FACTION"] =  1; ["TIER"] = 2;                      ["NAME"] = { ["EN"] = "Friend to the Sutcrofts"; }; ["LORE"] = { ["EN"] = "All you have done within the bounds of the Sutcrofts has made the folk who live within its bounds friendly to you."; }; ["SUMMARY"] = { ["EN"] = "Gain 20000 reputation, Travel Discount earned"; }; ["TITLE"] = { ["EN"] = "Friend to the Sutcrofts"; }; };</v>
      </c>
      <c r="V125">
        <f t="shared" si="33"/>
        <v>124</v>
      </c>
      <c r="W125" t="str">
        <f t="shared" si="34"/>
        <v>[124] = {</v>
      </c>
      <c r="X125" t="str">
        <f t="shared" si="35"/>
        <v xml:space="preserve">["ID"] = 1879246630; </v>
      </c>
      <c r="Y125" t="str">
        <f t="shared" si="36"/>
        <v xml:space="preserve">["ID"] = 1879246630; </v>
      </c>
      <c r="Z125" t="str">
        <f t="shared" si="37"/>
        <v/>
      </c>
      <c r="AA125" s="1" t="str">
        <f t="shared" si="38"/>
        <v xml:space="preserve">["SAVE_INDEX"] =  99; </v>
      </c>
      <c r="AB125">
        <f>VLOOKUP(D125,Type!A$2:B$16,2,)</f>
        <v>7</v>
      </c>
      <c r="AC125" t="str">
        <f t="shared" si="39"/>
        <v xml:space="preserve">["TYPE"] =  7; </v>
      </c>
      <c r="AD125" t="str">
        <f>IF(NOT(ISBLANK(E125)),VLOOKUP(E125,Type!D$2:E$6,2,FALSE),"")</f>
        <v/>
      </c>
      <c r="AE125" t="str">
        <f t="shared" si="40"/>
        <v xml:space="preserve">            </v>
      </c>
      <c r="AF125" t="str">
        <f t="shared" si="41"/>
        <v>0</v>
      </c>
      <c r="AG125" t="str">
        <f t="shared" si="42"/>
        <v xml:space="preserve">["VXP"] =    0; </v>
      </c>
      <c r="AH125" t="str">
        <f t="shared" si="43"/>
        <v>10</v>
      </c>
      <c r="AI125" t="str">
        <f t="shared" si="44"/>
        <v xml:space="preserve">["LP"] = 10; </v>
      </c>
      <c r="AJ125" t="str">
        <f t="shared" si="45"/>
        <v>0</v>
      </c>
      <c r="AK125" t="str">
        <f t="shared" si="46"/>
        <v xml:space="preserve">["REP"] =    0; </v>
      </c>
      <c r="AL125">
        <f>IF(LEN(Q125)&gt;0,VLOOKUP(Q125,Faction!A$2:B$77,2,),1)</f>
        <v>1</v>
      </c>
      <c r="AM125" t="str">
        <f t="shared" si="47"/>
        <v xml:space="preserve">["FACTION"] =  1; </v>
      </c>
      <c r="AN125" t="str">
        <f t="shared" si="48"/>
        <v xml:space="preserve">["TIER"] = 2; </v>
      </c>
      <c r="AO125" t="str">
        <f t="shared" si="49"/>
        <v xml:space="preserve">                     </v>
      </c>
      <c r="AP125" t="str">
        <f t="shared" si="50"/>
        <v/>
      </c>
      <c r="AQ125" t="str">
        <f t="shared" si="51"/>
        <v xml:space="preserve">["NAME"] = { ["EN"] = "Friend to the Sutcrofts"; }; </v>
      </c>
      <c r="AR125" t="str">
        <f t="shared" si="52"/>
        <v xml:space="preserve">["LORE"] = { ["EN"] = "All you have done within the bounds of the Sutcrofts has made the folk who live within its bounds friendly to you."; }; </v>
      </c>
      <c r="AS125" t="str">
        <f t="shared" si="53"/>
        <v xml:space="preserve">["SUMMARY"] = { ["EN"] = "Gain 20000 reputation, Travel Discount earned"; }; </v>
      </c>
      <c r="AT125" t="str">
        <f t="shared" si="54"/>
        <v xml:space="preserve">["TITLE"] = { ["EN"] = "Friend to the Sutcrofts"; }; </v>
      </c>
      <c r="AU125" t="str">
        <f t="shared" si="55"/>
        <v/>
      </c>
      <c r="AV125" t="str">
        <f t="shared" si="56"/>
        <v>};</v>
      </c>
    </row>
    <row r="126" spans="1:48" x14ac:dyDescent="0.25">
      <c r="A126">
        <v>1879246629</v>
      </c>
      <c r="B126">
        <v>100</v>
      </c>
      <c r="C126" t="s">
        <v>1335</v>
      </c>
      <c r="D126" t="s">
        <v>30</v>
      </c>
      <c r="F126" t="s">
        <v>1335</v>
      </c>
      <c r="G126">
        <v>5</v>
      </c>
      <c r="H126" t="s">
        <v>1323</v>
      </c>
      <c r="I126" t="s">
        <v>1190</v>
      </c>
      <c r="J126" t="s">
        <v>2230</v>
      </c>
      <c r="K126">
        <v>3</v>
      </c>
      <c r="T126" t="str">
        <f t="shared" si="31"/>
        <v>[125] = {["ID"] = 1879246629; }; -- Known to the Sutcrofts</v>
      </c>
      <c r="U126" s="1" t="str">
        <f t="shared" si="32"/>
        <v>[125] = {["ID"] = 1879246629; ["SAVE_INDEX"] = 100; ["TYPE"] =  7;             ["VXP"] =    0; ["LP"] =  5; ["REP"] =    0; ["FACTION"] =  1; ["TIER"] = 3;                      ["NAME"] = { ["EN"] = "Known to the Sutcrofts"; }; ["LORE"] = { ["EN"] = "Your name is now known throughout the entirety of the Sutcrofts, and the people know that you act in their interest."; }; ["SUMMARY"] = { ["EN"] = "Gain 10000 reputation"; }; ["TITLE"] = { ["EN"] = "Known to the Sutcrofts"; }; };</v>
      </c>
      <c r="V126">
        <f t="shared" si="33"/>
        <v>125</v>
      </c>
      <c r="W126" t="str">
        <f t="shared" si="34"/>
        <v>[125] = {</v>
      </c>
      <c r="X126" t="str">
        <f t="shared" si="35"/>
        <v xml:space="preserve">["ID"] = 1879246629; </v>
      </c>
      <c r="Y126" t="str">
        <f t="shared" si="36"/>
        <v xml:space="preserve">["ID"] = 1879246629; </v>
      </c>
      <c r="Z126" t="str">
        <f t="shared" si="37"/>
        <v/>
      </c>
      <c r="AA126" s="1" t="str">
        <f t="shared" si="38"/>
        <v xml:space="preserve">["SAVE_INDEX"] = 100; </v>
      </c>
      <c r="AB126">
        <f>VLOOKUP(D126,Type!A$2:B$16,2,)</f>
        <v>7</v>
      </c>
      <c r="AC126" t="str">
        <f t="shared" si="39"/>
        <v xml:space="preserve">["TYPE"] =  7; </v>
      </c>
      <c r="AD126" t="str">
        <f>IF(NOT(ISBLANK(E126)),VLOOKUP(E126,Type!D$2:E$6,2,FALSE),"")</f>
        <v/>
      </c>
      <c r="AE126" t="str">
        <f t="shared" si="40"/>
        <v xml:space="preserve">            </v>
      </c>
      <c r="AF126" t="str">
        <f t="shared" si="41"/>
        <v>0</v>
      </c>
      <c r="AG126" t="str">
        <f t="shared" si="42"/>
        <v xml:space="preserve">["VXP"] =    0; </v>
      </c>
      <c r="AH126" t="str">
        <f t="shared" si="43"/>
        <v>5</v>
      </c>
      <c r="AI126" t="str">
        <f t="shared" si="44"/>
        <v xml:space="preserve">["LP"] =  5; </v>
      </c>
      <c r="AJ126" t="str">
        <f t="shared" si="45"/>
        <v>0</v>
      </c>
      <c r="AK126" t="str">
        <f t="shared" si="46"/>
        <v xml:space="preserve">["REP"] =    0; </v>
      </c>
      <c r="AL126">
        <f>IF(LEN(Q126)&gt;0,VLOOKUP(Q126,Faction!A$2:B$77,2,),1)</f>
        <v>1</v>
      </c>
      <c r="AM126" t="str">
        <f t="shared" si="47"/>
        <v xml:space="preserve">["FACTION"] =  1; </v>
      </c>
      <c r="AN126" t="str">
        <f t="shared" si="48"/>
        <v xml:space="preserve">["TIER"] = 3; </v>
      </c>
      <c r="AO126" t="str">
        <f t="shared" si="49"/>
        <v xml:space="preserve">                     </v>
      </c>
      <c r="AP126" t="str">
        <f t="shared" si="50"/>
        <v/>
      </c>
      <c r="AQ126" t="str">
        <f t="shared" si="51"/>
        <v xml:space="preserve">["NAME"] = { ["EN"] = "Known to the Sutcrofts"; }; </v>
      </c>
      <c r="AR126" t="str">
        <f t="shared" si="52"/>
        <v xml:space="preserve">["LORE"] = { ["EN"] = "Your name is now known throughout the entirety of the Sutcrofts, and the people know that you act in their interest."; }; </v>
      </c>
      <c r="AS126" t="str">
        <f t="shared" si="53"/>
        <v xml:space="preserve">["SUMMARY"] = { ["EN"] = "Gain 10000 reputation"; }; </v>
      </c>
      <c r="AT126" t="str">
        <f t="shared" si="54"/>
        <v xml:space="preserve">["TITLE"] = { ["EN"] = "Known to the Sutcrofts"; }; </v>
      </c>
      <c r="AU126" t="str">
        <f t="shared" si="55"/>
        <v/>
      </c>
      <c r="AV126" t="str">
        <f t="shared" si="56"/>
        <v>};</v>
      </c>
    </row>
    <row r="127" spans="1:48" x14ac:dyDescent="0.25">
      <c r="C127" s="2" t="s">
        <v>75</v>
      </c>
      <c r="D127" s="2" t="s">
        <v>812</v>
      </c>
      <c r="E127" s="2"/>
      <c r="R127">
        <v>196</v>
      </c>
      <c r="T127" t="str">
        <f t="shared" si="31"/>
        <v>[126] = {["CAT_ID"] = 196; }; -- Men of the Entwash Vale</v>
      </c>
      <c r="U127" s="1" t="str">
        <f t="shared" si="32"/>
        <v>[126] = {                                           ["TYPE"] = 14;             ["VXP"] =    0; ["LP"] =  0; ["REP"] =    0; ["FACTION"] =  1; ["TIER"] = 0;                      ["NAME"] = { ["EN"] = "Men of the Entwash Vale"; }; };</v>
      </c>
      <c r="V127">
        <f t="shared" si="33"/>
        <v>126</v>
      </c>
      <c r="W127" t="str">
        <f t="shared" si="34"/>
        <v>[126] = {</v>
      </c>
      <c r="X127" t="str">
        <f t="shared" si="35"/>
        <v xml:space="preserve">                     </v>
      </c>
      <c r="Y127" t="str">
        <f t="shared" si="36"/>
        <v/>
      </c>
      <c r="Z127" t="str">
        <f t="shared" si="37"/>
        <v xml:space="preserve">["CAT_ID"] = 196; </v>
      </c>
      <c r="AA127" s="1" t="str">
        <f t="shared" si="38"/>
        <v xml:space="preserve">                      </v>
      </c>
      <c r="AB127">
        <f>VLOOKUP(D127,Type!A$2:B$16,2,)</f>
        <v>14</v>
      </c>
      <c r="AC127" t="str">
        <f t="shared" si="39"/>
        <v xml:space="preserve">["TYPE"] = 14; </v>
      </c>
      <c r="AD127" t="str">
        <f>IF(NOT(ISBLANK(E127)),VLOOKUP(E127,Type!D$2:E$6,2,FALSE),"")</f>
        <v/>
      </c>
      <c r="AE127" t="str">
        <f t="shared" si="40"/>
        <v xml:space="preserve">            </v>
      </c>
      <c r="AF127" t="str">
        <f t="shared" si="41"/>
        <v>0</v>
      </c>
      <c r="AG127" t="str">
        <f t="shared" si="42"/>
        <v xml:space="preserve">["VXP"] =    0; </v>
      </c>
      <c r="AH127" t="str">
        <f t="shared" si="43"/>
        <v>0</v>
      </c>
      <c r="AI127" t="str">
        <f t="shared" si="44"/>
        <v xml:space="preserve">["LP"] =  0; </v>
      </c>
      <c r="AJ127" t="str">
        <f t="shared" si="45"/>
        <v>0</v>
      </c>
      <c r="AK127" t="str">
        <f t="shared" si="46"/>
        <v xml:space="preserve">["REP"] =    0; </v>
      </c>
      <c r="AL127">
        <f>IF(LEN(Q127)&gt;0,VLOOKUP(Q127,Faction!A$2:B$77,2,),1)</f>
        <v>1</v>
      </c>
      <c r="AM127" t="str">
        <f t="shared" si="47"/>
        <v xml:space="preserve">["FACTION"] =  1; </v>
      </c>
      <c r="AN127" t="str">
        <f t="shared" si="48"/>
        <v xml:space="preserve">["TIER"] = 0; </v>
      </c>
      <c r="AO127" t="str">
        <f t="shared" si="49"/>
        <v xml:space="preserve">                     </v>
      </c>
      <c r="AP127" t="str">
        <f t="shared" si="50"/>
        <v/>
      </c>
      <c r="AQ127" t="str">
        <f t="shared" si="51"/>
        <v xml:space="preserve">["NAME"] = { ["EN"] = "Men of the Entwash Vale"; }; </v>
      </c>
      <c r="AR127" t="str">
        <f t="shared" si="52"/>
        <v/>
      </c>
      <c r="AS127" t="str">
        <f t="shared" si="53"/>
        <v/>
      </c>
      <c r="AT127" t="str">
        <f t="shared" si="54"/>
        <v/>
      </c>
      <c r="AU127" t="str">
        <f t="shared" si="55"/>
        <v/>
      </c>
      <c r="AV127" t="str">
        <f t="shared" si="56"/>
        <v>};</v>
      </c>
    </row>
    <row r="128" spans="1:48" x14ac:dyDescent="0.25">
      <c r="A128">
        <v>1879246628</v>
      </c>
      <c r="B128">
        <v>101</v>
      </c>
      <c r="C128" t="s">
        <v>1646</v>
      </c>
      <c r="D128" t="s">
        <v>30</v>
      </c>
      <c r="F128" t="s">
        <v>1345</v>
      </c>
      <c r="G128">
        <v>20</v>
      </c>
      <c r="H128" t="s">
        <v>1323</v>
      </c>
      <c r="I128" t="s">
        <v>1198</v>
      </c>
      <c r="J128" t="s">
        <v>2231</v>
      </c>
      <c r="K128">
        <v>0</v>
      </c>
      <c r="T128" t="str">
        <f t="shared" si="31"/>
        <v>[127] = {["ID"] = 1879246628; }; -- Kindred to the Entwash</v>
      </c>
      <c r="U128" s="1" t="str">
        <f t="shared" si="32"/>
        <v>[127] = {["ID"] = 1879246628; ["SAVE_INDEX"] = 101; ["TYPE"] =  7;             ["VXP"] =    0; ["LP"] = 20; ["REP"] =    0; ["FACTION"] =  1; ["TIER"] = 0;                      ["NAME"] = { ["EN"] = "Kindred to the Entwash"; }; ["LORE"] = { ["EN"] = "You may not have been born among the Men of the Entwash Vale, and you may not make the small towns throughout Rohan your home, but you are welcome wherever you go."; }; ["SUMMARY"] = { ["EN"] = "Gain 30000 reputation"; }; ["TITLE"] = { ["EN"] = "Kin of the Entwash Vale"; }; };</v>
      </c>
      <c r="V128">
        <f t="shared" si="33"/>
        <v>127</v>
      </c>
      <c r="W128" t="str">
        <f t="shared" si="34"/>
        <v>[127] = {</v>
      </c>
      <c r="X128" t="str">
        <f t="shared" si="35"/>
        <v xml:space="preserve">["ID"] = 1879246628; </v>
      </c>
      <c r="Y128" t="str">
        <f t="shared" si="36"/>
        <v xml:space="preserve">["ID"] = 1879246628; </v>
      </c>
      <c r="Z128" t="str">
        <f t="shared" si="37"/>
        <v/>
      </c>
      <c r="AA128" s="1" t="str">
        <f t="shared" si="38"/>
        <v xml:space="preserve">["SAVE_INDEX"] = 101; </v>
      </c>
      <c r="AB128">
        <f>VLOOKUP(D128,Type!A$2:B$16,2,)</f>
        <v>7</v>
      </c>
      <c r="AC128" t="str">
        <f t="shared" si="39"/>
        <v xml:space="preserve">["TYPE"] =  7; </v>
      </c>
      <c r="AD128" t="str">
        <f>IF(NOT(ISBLANK(E128)),VLOOKUP(E128,Type!D$2:E$6,2,FALSE),"")</f>
        <v/>
      </c>
      <c r="AE128" t="str">
        <f t="shared" si="40"/>
        <v xml:space="preserve">            </v>
      </c>
      <c r="AF128" t="str">
        <f t="shared" si="41"/>
        <v>0</v>
      </c>
      <c r="AG128" t="str">
        <f t="shared" si="42"/>
        <v xml:space="preserve">["VXP"] =    0; </v>
      </c>
      <c r="AH128" t="str">
        <f t="shared" si="43"/>
        <v>20</v>
      </c>
      <c r="AI128" t="str">
        <f t="shared" si="44"/>
        <v xml:space="preserve">["LP"] = 20; </v>
      </c>
      <c r="AJ128" t="str">
        <f t="shared" si="45"/>
        <v>0</v>
      </c>
      <c r="AK128" t="str">
        <f t="shared" si="46"/>
        <v xml:space="preserve">["REP"] =    0; </v>
      </c>
      <c r="AL128">
        <f>IF(LEN(Q128)&gt;0,VLOOKUP(Q128,Faction!A$2:B$77,2,),1)</f>
        <v>1</v>
      </c>
      <c r="AM128" t="str">
        <f t="shared" si="47"/>
        <v xml:space="preserve">["FACTION"] =  1; </v>
      </c>
      <c r="AN128" t="str">
        <f t="shared" si="48"/>
        <v xml:space="preserve">["TIER"] = 0; </v>
      </c>
      <c r="AO128" t="str">
        <f t="shared" si="49"/>
        <v xml:space="preserve">                     </v>
      </c>
      <c r="AP128" t="str">
        <f t="shared" si="50"/>
        <v/>
      </c>
      <c r="AQ128" t="str">
        <f t="shared" si="51"/>
        <v xml:space="preserve">["NAME"] = { ["EN"] = "Kindred to the Entwash"; }; </v>
      </c>
      <c r="AR128" t="str">
        <f t="shared" si="52"/>
        <v xml:space="preserve">["LORE"] = { ["EN"] = "You may not have been born among the Men of the Entwash Vale, and you may not make the small towns throughout Rohan your home, but you are welcome wherever you go."; }; </v>
      </c>
      <c r="AS128" t="str">
        <f t="shared" si="53"/>
        <v xml:space="preserve">["SUMMARY"] = { ["EN"] = "Gain 30000 reputation"; }; </v>
      </c>
      <c r="AT128" t="str">
        <f t="shared" si="54"/>
        <v xml:space="preserve">["TITLE"] = { ["EN"] = "Kin of the Entwash Vale"; }; </v>
      </c>
      <c r="AU128" t="str">
        <f t="shared" si="55"/>
        <v/>
      </c>
      <c r="AV128" t="str">
        <f t="shared" si="56"/>
        <v>};</v>
      </c>
    </row>
    <row r="129" spans="1:48" x14ac:dyDescent="0.25">
      <c r="A129">
        <v>1879246627</v>
      </c>
      <c r="B129">
        <v>102</v>
      </c>
      <c r="C129" t="s">
        <v>1343</v>
      </c>
      <c r="D129" t="s">
        <v>30</v>
      </c>
      <c r="F129" t="s">
        <v>1344</v>
      </c>
      <c r="G129">
        <v>15</v>
      </c>
      <c r="H129" t="s">
        <v>1323</v>
      </c>
      <c r="I129" t="s">
        <v>1195</v>
      </c>
      <c r="J129" t="s">
        <v>2232</v>
      </c>
      <c r="K129">
        <v>1</v>
      </c>
      <c r="T129" t="str">
        <f t="shared" si="31"/>
        <v>[128] = {["ID"] = 1879246627; }; -- Ally to the Entwash Vale</v>
      </c>
      <c r="U129" s="1" t="str">
        <f t="shared" si="32"/>
        <v>[128] = {["ID"] = 1879246627; ["SAVE_INDEX"] = 102; ["TYPE"] =  7;             ["VXP"] =    0; ["LP"] = 15; ["REP"] =    0; ["FACTION"] =  1; ["TIER"] = 1;                      ["NAME"] = { ["EN"] = "Ally to the Entwash Vale"; }; ["LORE"] = { ["EN"] = "When the Entwash Vale is in need of aid, its inhabitants expect that you will find your way to the forefront of battle to assist them in their time of need."; }; ["SUMMARY"] = { ["EN"] = "Gain 25000 reputation, Merchant Discount earned"; }; ["TITLE"] = { ["EN"] = "Ally of the Entwash Vale"; }; };</v>
      </c>
      <c r="V129">
        <f t="shared" si="33"/>
        <v>128</v>
      </c>
      <c r="W129" t="str">
        <f t="shared" si="34"/>
        <v>[128] = {</v>
      </c>
      <c r="X129" t="str">
        <f t="shared" si="35"/>
        <v xml:space="preserve">["ID"] = 1879246627; </v>
      </c>
      <c r="Y129" t="str">
        <f t="shared" si="36"/>
        <v xml:space="preserve">["ID"] = 1879246627; </v>
      </c>
      <c r="Z129" t="str">
        <f t="shared" si="37"/>
        <v/>
      </c>
      <c r="AA129" s="1" t="str">
        <f t="shared" si="38"/>
        <v xml:space="preserve">["SAVE_INDEX"] = 102; </v>
      </c>
      <c r="AB129">
        <f>VLOOKUP(D129,Type!A$2:B$16,2,)</f>
        <v>7</v>
      </c>
      <c r="AC129" t="str">
        <f t="shared" si="39"/>
        <v xml:space="preserve">["TYPE"] =  7; </v>
      </c>
      <c r="AD129" t="str">
        <f>IF(NOT(ISBLANK(E129)),VLOOKUP(E129,Type!D$2:E$6,2,FALSE),"")</f>
        <v/>
      </c>
      <c r="AE129" t="str">
        <f t="shared" si="40"/>
        <v xml:space="preserve">            </v>
      </c>
      <c r="AF129" t="str">
        <f t="shared" si="41"/>
        <v>0</v>
      </c>
      <c r="AG129" t="str">
        <f t="shared" si="42"/>
        <v xml:space="preserve">["VXP"] =    0; </v>
      </c>
      <c r="AH129" t="str">
        <f t="shared" si="43"/>
        <v>15</v>
      </c>
      <c r="AI129" t="str">
        <f t="shared" si="44"/>
        <v xml:space="preserve">["LP"] = 15; </v>
      </c>
      <c r="AJ129" t="str">
        <f t="shared" si="45"/>
        <v>0</v>
      </c>
      <c r="AK129" t="str">
        <f t="shared" si="46"/>
        <v xml:space="preserve">["REP"] =    0; </v>
      </c>
      <c r="AL129">
        <f>IF(LEN(Q129)&gt;0,VLOOKUP(Q129,Faction!A$2:B$77,2,),1)</f>
        <v>1</v>
      </c>
      <c r="AM129" t="str">
        <f t="shared" si="47"/>
        <v xml:space="preserve">["FACTION"] =  1; </v>
      </c>
      <c r="AN129" t="str">
        <f t="shared" si="48"/>
        <v xml:space="preserve">["TIER"] = 1; </v>
      </c>
      <c r="AO129" t="str">
        <f t="shared" si="49"/>
        <v xml:space="preserve">                     </v>
      </c>
      <c r="AP129" t="str">
        <f t="shared" si="50"/>
        <v/>
      </c>
      <c r="AQ129" t="str">
        <f t="shared" si="51"/>
        <v xml:space="preserve">["NAME"] = { ["EN"] = "Ally to the Entwash Vale"; }; </v>
      </c>
      <c r="AR129" t="str">
        <f t="shared" si="52"/>
        <v xml:space="preserve">["LORE"] = { ["EN"] = "When the Entwash Vale is in need of aid, its inhabitants expect that you will find your way to the forefront of battle to assist them in their time of need."; }; </v>
      </c>
      <c r="AS129" t="str">
        <f t="shared" si="53"/>
        <v xml:space="preserve">["SUMMARY"] = { ["EN"] = "Gain 25000 reputation, Merchant Discount earned"; }; </v>
      </c>
      <c r="AT129" t="str">
        <f t="shared" si="54"/>
        <v xml:space="preserve">["TITLE"] = { ["EN"] = "Ally of the Entwash Vale"; }; </v>
      </c>
      <c r="AU129" t="str">
        <f t="shared" si="55"/>
        <v/>
      </c>
      <c r="AV129" t="str">
        <f t="shared" si="56"/>
        <v>};</v>
      </c>
    </row>
    <row r="130" spans="1:48" x14ac:dyDescent="0.25">
      <c r="A130">
        <v>1879246626</v>
      </c>
      <c r="B130">
        <v>103</v>
      </c>
      <c r="C130" t="s">
        <v>1342</v>
      </c>
      <c r="D130" t="s">
        <v>30</v>
      </c>
      <c r="F130" t="s">
        <v>1342</v>
      </c>
      <c r="G130">
        <v>10</v>
      </c>
      <c r="H130" t="s">
        <v>1323</v>
      </c>
      <c r="I130" t="s">
        <v>1192</v>
      </c>
      <c r="J130" t="s">
        <v>1457</v>
      </c>
      <c r="K130">
        <v>2</v>
      </c>
      <c r="T130" t="str">
        <f t="shared" si="31"/>
        <v>[129] = {["ID"] = 1879246626; }; -- Friend to the Entwash Vale</v>
      </c>
      <c r="U130" s="1" t="str">
        <f t="shared" si="32"/>
        <v>[129] = {["ID"] = 1879246626; ["SAVE_INDEX"] = 103; ["TYPE"] =  7;             ["VXP"] =    0; ["LP"] = 10; ["REP"] =    0; ["FACTION"] =  1; ["TIER"] = 2;                      ["NAME"] = { ["EN"] = "Friend to the Entwash Vale"; }; ["LORE"] = { ["EN"] = "All you have done within the bounds of the Entwash Vale has made the folk who live within its bounds friendly to you."; }; ["SUMMARY"] = { ["EN"] = "Gain 20000 reputation, Travel Discount earned"; }; ["TITLE"] = { ["EN"] = "Friend to the Entwash Vale"; }; };</v>
      </c>
      <c r="V130">
        <f t="shared" si="33"/>
        <v>129</v>
      </c>
      <c r="W130" t="str">
        <f t="shared" si="34"/>
        <v>[129] = {</v>
      </c>
      <c r="X130" t="str">
        <f t="shared" si="35"/>
        <v xml:space="preserve">["ID"] = 1879246626; </v>
      </c>
      <c r="Y130" t="str">
        <f t="shared" si="36"/>
        <v xml:space="preserve">["ID"] = 1879246626; </v>
      </c>
      <c r="Z130" t="str">
        <f t="shared" si="37"/>
        <v/>
      </c>
      <c r="AA130" s="1" t="str">
        <f t="shared" si="38"/>
        <v xml:space="preserve">["SAVE_INDEX"] = 103; </v>
      </c>
      <c r="AB130">
        <f>VLOOKUP(D130,Type!A$2:B$16,2,)</f>
        <v>7</v>
      </c>
      <c r="AC130" t="str">
        <f t="shared" si="39"/>
        <v xml:space="preserve">["TYPE"] =  7; </v>
      </c>
      <c r="AD130" t="str">
        <f>IF(NOT(ISBLANK(E130)),VLOOKUP(E130,Type!D$2:E$6,2,FALSE),"")</f>
        <v/>
      </c>
      <c r="AE130" t="str">
        <f t="shared" si="40"/>
        <v xml:space="preserve">            </v>
      </c>
      <c r="AF130" t="str">
        <f t="shared" si="41"/>
        <v>0</v>
      </c>
      <c r="AG130" t="str">
        <f t="shared" si="42"/>
        <v xml:space="preserve">["VXP"] =    0; </v>
      </c>
      <c r="AH130" t="str">
        <f t="shared" si="43"/>
        <v>10</v>
      </c>
      <c r="AI130" t="str">
        <f t="shared" si="44"/>
        <v xml:space="preserve">["LP"] = 10; </v>
      </c>
      <c r="AJ130" t="str">
        <f t="shared" si="45"/>
        <v>0</v>
      </c>
      <c r="AK130" t="str">
        <f t="shared" si="46"/>
        <v xml:space="preserve">["REP"] =    0; </v>
      </c>
      <c r="AL130">
        <f>IF(LEN(Q130)&gt;0,VLOOKUP(Q130,Faction!A$2:B$77,2,),1)</f>
        <v>1</v>
      </c>
      <c r="AM130" t="str">
        <f t="shared" si="47"/>
        <v xml:space="preserve">["FACTION"] =  1; </v>
      </c>
      <c r="AN130" t="str">
        <f t="shared" si="48"/>
        <v xml:space="preserve">["TIER"] = 2; </v>
      </c>
      <c r="AO130" t="str">
        <f t="shared" si="49"/>
        <v xml:space="preserve">                     </v>
      </c>
      <c r="AP130" t="str">
        <f t="shared" si="50"/>
        <v/>
      </c>
      <c r="AQ130" t="str">
        <f t="shared" si="51"/>
        <v xml:space="preserve">["NAME"] = { ["EN"] = "Friend to the Entwash Vale"; }; </v>
      </c>
      <c r="AR130" t="str">
        <f t="shared" si="52"/>
        <v xml:space="preserve">["LORE"] = { ["EN"] = "All you have done within the bounds of the Entwash Vale has made the folk who live within its bounds friendly to you."; }; </v>
      </c>
      <c r="AS130" t="str">
        <f t="shared" si="53"/>
        <v xml:space="preserve">["SUMMARY"] = { ["EN"] = "Gain 20000 reputation, Travel Discount earned"; }; </v>
      </c>
      <c r="AT130" t="str">
        <f t="shared" si="54"/>
        <v xml:space="preserve">["TITLE"] = { ["EN"] = "Friend to the Entwash Vale"; }; </v>
      </c>
      <c r="AU130" t="str">
        <f t="shared" si="55"/>
        <v/>
      </c>
      <c r="AV130" t="str">
        <f t="shared" si="56"/>
        <v>};</v>
      </c>
    </row>
    <row r="131" spans="1:48" x14ac:dyDescent="0.25">
      <c r="A131">
        <v>1879246625</v>
      </c>
      <c r="B131">
        <v>104</v>
      </c>
      <c r="C131" t="s">
        <v>1341</v>
      </c>
      <c r="D131" t="s">
        <v>30</v>
      </c>
      <c r="F131" t="s">
        <v>1341</v>
      </c>
      <c r="G131">
        <v>5</v>
      </c>
      <c r="H131" t="s">
        <v>1323</v>
      </c>
      <c r="I131" t="s">
        <v>1190</v>
      </c>
      <c r="J131" t="s">
        <v>2233</v>
      </c>
      <c r="K131">
        <v>3</v>
      </c>
      <c r="T131" t="str">
        <f t="shared" ref="T131:T194" si="57">CONCATENATE(W131,Y131,Z131,AV131," -- ",C131)</f>
        <v>[130] = {["ID"] = 1879246625; }; -- Known to the Entwash Vale</v>
      </c>
      <c r="U131" s="1" t="str">
        <f t="shared" ref="U131:U194" si="58">CONCATENATE(W131,X131,AA131,AC131,AE131,AG131,AI131,AK131,AM131,AN131,AO131,AP131,AQ131,AR131,AS131,AT131,AU131,AV131)</f>
        <v>[130] = {["ID"] = 1879246625; ["SAVE_INDEX"] = 104; ["TYPE"] =  7;             ["VXP"] =    0; ["LP"] =  5; ["REP"] =    0; ["FACTION"] =  1; ["TIER"] = 3;                      ["NAME"] = { ["EN"] = "Known to the Entwash Vale"; }; ["LORE"] = { ["EN"] = "Your name is now known throughout the entirety of the Entwash Vale, and the people know that you act in their interest."; }; ["SUMMARY"] = { ["EN"] = "Gain 10000 reputation"; }; ["TITLE"] = { ["EN"] = "Known to the Entwash Vale"; }; };</v>
      </c>
      <c r="V131">
        <f t="shared" ref="V131:V194" si="59">ROW()-1</f>
        <v>130</v>
      </c>
      <c r="W131" t="str">
        <f t="shared" ref="W131:W194" si="60">CONCATENATE(REPT(" ",3-LEN(V131)),"[",V131,"] = {")</f>
        <v>[130] = {</v>
      </c>
      <c r="X131" t="str">
        <f t="shared" ref="X131:X194" si="61">IF(LEN(A131)&gt;0,CONCATENATE("[""ID""] = ",A131,"; "),"                     ")</f>
        <v xml:space="preserve">["ID"] = 1879246625; </v>
      </c>
      <c r="Y131" t="str">
        <f t="shared" ref="Y131:Y194" si="62">IF(LEN(A131)&gt;0,CONCATENATE("[""ID""] = ",A131,"; "),"")</f>
        <v xml:space="preserve">["ID"] = 1879246625; </v>
      </c>
      <c r="Z131" t="str">
        <f t="shared" ref="Z131:Z194" si="63">IF(LEN(R131)&gt;0,CONCATENATE("[""CAT_ID""] = ",R131,"; "),"")</f>
        <v/>
      </c>
      <c r="AA131" s="1" t="str">
        <f t="shared" ref="AA131:AA194" si="64">IF(LEN(B131)&gt;0,CONCATENATE("[""SAVE_INDEX""] = ",REPT(" ",3-LEN(B131)),B131,"; "),"                      ")</f>
        <v xml:space="preserve">["SAVE_INDEX"] = 104; </v>
      </c>
      <c r="AB131">
        <f>VLOOKUP(D131,Type!A$2:B$16,2,)</f>
        <v>7</v>
      </c>
      <c r="AC131" t="str">
        <f t="shared" ref="AC131:AC194" si="65">CONCATENATE("[""TYPE""] = ",REPT(" ",2-LEN(AB131)),AB131,"; ")</f>
        <v xml:space="preserve">["TYPE"] =  7; </v>
      </c>
      <c r="AD131" t="str">
        <f>IF(NOT(ISBLANK(E131)),VLOOKUP(E131,Type!D$2:E$6,2,FALSE),"")</f>
        <v/>
      </c>
      <c r="AE131" t="str">
        <f t="shared" ref="AE131:AE194" si="66">IF(NOT(ISBLANK(E131)),CONCATENATE("[""NA""] = ",AD131,"; "),"            ")</f>
        <v xml:space="preserve">            </v>
      </c>
      <c r="AF131" t="str">
        <f t="shared" ref="AF131:AF194" si="67">TEXT(O131,0)</f>
        <v>0</v>
      </c>
      <c r="AG131" t="str">
        <f t="shared" ref="AG131:AG194" si="68">CONCATENATE("[""VXP""] = ",REPT(" ",4-LEN(AF131)),TEXT(AF131,"0"),"; ")</f>
        <v xml:space="preserve">["VXP"] =    0; </v>
      </c>
      <c r="AH131" t="str">
        <f t="shared" ref="AH131:AH194" si="69">TEXT(G131,0)</f>
        <v>5</v>
      </c>
      <c r="AI131" t="str">
        <f t="shared" ref="AI131:AI194" si="70">CONCATENATE("[""LP""] = ",REPT(" ",2-LEN(AH131)),TEXT(AH131,"0"),"; ")</f>
        <v xml:space="preserve">["LP"] =  5; </v>
      </c>
      <c r="AJ131" t="str">
        <f t="shared" ref="AJ131:AJ194" si="71">TEXT(P131,0)</f>
        <v>0</v>
      </c>
      <c r="AK131" t="str">
        <f t="shared" ref="AK131:AK194" si="72">CONCATENATE("[""REP""] = ",REPT(" ",4-LEN(AJ131)),TEXT(AJ131,"0"),"; ")</f>
        <v xml:space="preserve">["REP"] =    0; </v>
      </c>
      <c r="AL131">
        <f>IF(LEN(Q131)&gt;0,VLOOKUP(Q131,Faction!A$2:B$77,2,),1)</f>
        <v>1</v>
      </c>
      <c r="AM131" t="str">
        <f t="shared" ref="AM131:AM194" si="73">CONCATENATE("[""FACTION""] = ",REPT(" ",2-LEN(AL131)),TEXT(AL131,"0"),"; ")</f>
        <v xml:space="preserve">["FACTION"] =  1; </v>
      </c>
      <c r="AN131" t="str">
        <f t="shared" ref="AN131:AN194" si="74">CONCATENATE("[""TIER""] = ",TEXT(K131,"0"),"; ")</f>
        <v xml:space="preserve">["TIER"] = 3; </v>
      </c>
      <c r="AO131" t="str">
        <f t="shared" ref="AO131:AO194" si="75">IF(LEN(L131)&gt;0,CONCATENATE("[""MIN_LVL""] = ",REPT(" ",3-LEN(L131)),"""",L131,"""; "),"                     ")</f>
        <v xml:space="preserve">                     </v>
      </c>
      <c r="AP131" t="str">
        <f t="shared" ref="AP131:AP194" si="76">IF(LEN(M131)&gt;0,CONCATENATE("[""MIN_LVL""] = ",REPT(" ",3-LEN(M131)),"""",M131,"""; "),"")</f>
        <v/>
      </c>
      <c r="AQ131" t="str">
        <f t="shared" ref="AQ131:AQ194" si="77">CONCATENATE("[""NAME""] = { [""EN""] = """,C131,"""; }; ")</f>
        <v xml:space="preserve">["NAME"] = { ["EN"] = "Known to the Entwash Vale"; }; </v>
      </c>
      <c r="AR131" t="str">
        <f t="shared" ref="AR131:AR194" si="78">IF(LEN(J131)&gt;0,CONCATENATE("[""LORE""] = { [""EN""] = """,J131,"""; }; "),"")</f>
        <v xml:space="preserve">["LORE"] = { ["EN"] = "Your name is now known throughout the entirety of the Entwash Vale, and the people know that you act in their interest."; }; </v>
      </c>
      <c r="AS131" t="str">
        <f t="shared" ref="AS131:AS194" si="79">IF(LEN(I131)&gt;0,CONCATENATE("[""SUMMARY""] = { [""EN""] = """,I131,"""; }; "),"")</f>
        <v xml:space="preserve">["SUMMARY"] = { ["EN"] = "Gain 10000 reputation"; }; </v>
      </c>
      <c r="AT131" t="str">
        <f t="shared" ref="AT131:AT194" si="80">IF(LEN(F131)&gt;0,CONCATENATE("[""TITLE""] = { [""EN""] = """,F131,"""; }; "),"")</f>
        <v xml:space="preserve">["TITLE"] = { ["EN"] = "Known to the Entwash Vale"; }; </v>
      </c>
      <c r="AU131" t="str">
        <f t="shared" ref="AU131:AU194" si="81">IF(LEN(N131)&gt;0,CONCATENATE("[""PAIRED""] = { ",N131, " }; "),"")</f>
        <v/>
      </c>
      <c r="AV131" t="str">
        <f t="shared" ref="AV131:AV194" si="82">CONCATENATE("};")</f>
        <v>};</v>
      </c>
    </row>
    <row r="132" spans="1:48" x14ac:dyDescent="0.25">
      <c r="C132" s="2" t="s">
        <v>81</v>
      </c>
      <c r="D132" s="2" t="s">
        <v>812</v>
      </c>
      <c r="E132" s="2"/>
      <c r="R132">
        <v>197</v>
      </c>
      <c r="T132" t="str">
        <f t="shared" si="57"/>
        <v>[131] = {["CAT_ID"] = 197; }; -- People of Wildermore</v>
      </c>
      <c r="U132" s="1" t="str">
        <f t="shared" si="58"/>
        <v>[131] = {                                           ["TYPE"] = 14;             ["VXP"] =    0; ["LP"] =  0; ["REP"] =    0; ["FACTION"] =  1; ["TIER"] = 0;                      ["NAME"] = { ["EN"] = "People of Wildermore"; }; };</v>
      </c>
      <c r="V132">
        <f t="shared" si="59"/>
        <v>131</v>
      </c>
      <c r="W132" t="str">
        <f t="shared" si="60"/>
        <v>[131] = {</v>
      </c>
      <c r="X132" t="str">
        <f t="shared" si="61"/>
        <v xml:space="preserve">                     </v>
      </c>
      <c r="Y132" t="str">
        <f t="shared" si="62"/>
        <v/>
      </c>
      <c r="Z132" t="str">
        <f t="shared" si="63"/>
        <v xml:space="preserve">["CAT_ID"] = 197; </v>
      </c>
      <c r="AA132" s="1" t="str">
        <f t="shared" si="64"/>
        <v xml:space="preserve">                      </v>
      </c>
      <c r="AB132">
        <f>VLOOKUP(D132,Type!A$2:B$16,2,)</f>
        <v>14</v>
      </c>
      <c r="AC132" t="str">
        <f t="shared" si="65"/>
        <v xml:space="preserve">["TYPE"] = 14; </v>
      </c>
      <c r="AD132" t="str">
        <f>IF(NOT(ISBLANK(E132)),VLOOKUP(E132,Type!D$2:E$6,2,FALSE),"")</f>
        <v/>
      </c>
      <c r="AE132" t="str">
        <f t="shared" si="66"/>
        <v xml:space="preserve">            </v>
      </c>
      <c r="AF132" t="str">
        <f t="shared" si="67"/>
        <v>0</v>
      </c>
      <c r="AG132" t="str">
        <f t="shared" si="68"/>
        <v xml:space="preserve">["VXP"] =    0; </v>
      </c>
      <c r="AH132" t="str">
        <f t="shared" si="69"/>
        <v>0</v>
      </c>
      <c r="AI132" t="str">
        <f t="shared" si="70"/>
        <v xml:space="preserve">["LP"] =  0; </v>
      </c>
      <c r="AJ132" t="str">
        <f t="shared" si="71"/>
        <v>0</v>
      </c>
      <c r="AK132" t="str">
        <f t="shared" si="72"/>
        <v xml:space="preserve">["REP"] =    0; </v>
      </c>
      <c r="AL132">
        <f>IF(LEN(Q132)&gt;0,VLOOKUP(Q132,Faction!A$2:B$77,2,),1)</f>
        <v>1</v>
      </c>
      <c r="AM132" t="str">
        <f t="shared" si="73"/>
        <v xml:space="preserve">["FACTION"] =  1; </v>
      </c>
      <c r="AN132" t="str">
        <f t="shared" si="74"/>
        <v xml:space="preserve">["TIER"] = 0; </v>
      </c>
      <c r="AO132" t="str">
        <f t="shared" si="75"/>
        <v xml:space="preserve">                     </v>
      </c>
      <c r="AP132" t="str">
        <f t="shared" si="76"/>
        <v/>
      </c>
      <c r="AQ132" t="str">
        <f t="shared" si="77"/>
        <v xml:space="preserve">["NAME"] = { ["EN"] = "People of Wildermore"; }; </v>
      </c>
      <c r="AR132" t="str">
        <f t="shared" si="78"/>
        <v/>
      </c>
      <c r="AS132" t="str">
        <f t="shared" si="79"/>
        <v/>
      </c>
      <c r="AT132" t="str">
        <f t="shared" si="80"/>
        <v/>
      </c>
      <c r="AU132" t="str">
        <f t="shared" si="81"/>
        <v/>
      </c>
      <c r="AV132" t="str">
        <f t="shared" si="82"/>
        <v>};</v>
      </c>
    </row>
    <row r="133" spans="1:48" x14ac:dyDescent="0.25">
      <c r="A133">
        <v>1879259466</v>
      </c>
      <c r="B133">
        <v>113</v>
      </c>
      <c r="C133" t="s">
        <v>1350</v>
      </c>
      <c r="D133" t="s">
        <v>30</v>
      </c>
      <c r="F133" t="s">
        <v>3504</v>
      </c>
      <c r="G133">
        <v>20</v>
      </c>
      <c r="H133" t="s">
        <v>1347</v>
      </c>
      <c r="I133" t="s">
        <v>1198</v>
      </c>
      <c r="J133" t="s">
        <v>1459</v>
      </c>
      <c r="K133">
        <v>0</v>
      </c>
      <c r="T133" t="str">
        <f t="shared" si="57"/>
        <v>[132] = {["ID"] = 1879259466; }; -- Kindred to the People of Wildermore</v>
      </c>
      <c r="U133" s="1" t="str">
        <f t="shared" si="58"/>
        <v>[132] = {["ID"] = 1879259466; ["SAVE_INDEX"] = 113; ["TYPE"] =  7;             ["VXP"] =    0; ["LP"] = 20; ["REP"] =    0; ["FACTION"] =  1; ["TIER"] = 0;                      ["NAME"] = { ["EN"] = "Kindred to the People of Wildermore"; }; ["LORE"] = { ["EN"] = "You may not have been born among the People of Wildermore, and you may not make the small towns throughout the northern reaches your home, but you are welcome wherever you go."; }; ["SUMMARY"] = { ["EN"] = "Gain 30000 reputation"; }; ["TITLE"] = { ["EN"] = "Kin of Wildermore"; }; };</v>
      </c>
      <c r="V133">
        <f t="shared" si="59"/>
        <v>132</v>
      </c>
      <c r="W133" t="str">
        <f t="shared" si="60"/>
        <v>[132] = {</v>
      </c>
      <c r="X133" t="str">
        <f t="shared" si="61"/>
        <v xml:space="preserve">["ID"] = 1879259466; </v>
      </c>
      <c r="Y133" t="str">
        <f t="shared" si="62"/>
        <v xml:space="preserve">["ID"] = 1879259466; </v>
      </c>
      <c r="Z133" t="str">
        <f t="shared" si="63"/>
        <v/>
      </c>
      <c r="AA133" s="1" t="str">
        <f t="shared" si="64"/>
        <v xml:space="preserve">["SAVE_INDEX"] = 113; </v>
      </c>
      <c r="AB133">
        <f>VLOOKUP(D133,Type!A$2:B$16,2,)</f>
        <v>7</v>
      </c>
      <c r="AC133" t="str">
        <f t="shared" si="65"/>
        <v xml:space="preserve">["TYPE"] =  7; </v>
      </c>
      <c r="AD133" t="str">
        <f>IF(NOT(ISBLANK(E133)),VLOOKUP(E133,Type!D$2:E$6,2,FALSE),"")</f>
        <v/>
      </c>
      <c r="AE133" t="str">
        <f t="shared" si="66"/>
        <v xml:space="preserve">            </v>
      </c>
      <c r="AF133" t="str">
        <f t="shared" si="67"/>
        <v>0</v>
      </c>
      <c r="AG133" t="str">
        <f t="shared" si="68"/>
        <v xml:space="preserve">["VXP"] =    0; </v>
      </c>
      <c r="AH133" t="str">
        <f t="shared" si="69"/>
        <v>20</v>
      </c>
      <c r="AI133" t="str">
        <f t="shared" si="70"/>
        <v xml:space="preserve">["LP"] = 20; </v>
      </c>
      <c r="AJ133" t="str">
        <f t="shared" si="71"/>
        <v>0</v>
      </c>
      <c r="AK133" t="str">
        <f t="shared" si="72"/>
        <v xml:space="preserve">["REP"] =    0; </v>
      </c>
      <c r="AL133">
        <f>IF(LEN(Q133)&gt;0,VLOOKUP(Q133,Faction!A$2:B$77,2,),1)</f>
        <v>1</v>
      </c>
      <c r="AM133" t="str">
        <f t="shared" si="73"/>
        <v xml:space="preserve">["FACTION"] =  1; </v>
      </c>
      <c r="AN133" t="str">
        <f t="shared" si="74"/>
        <v xml:space="preserve">["TIER"] = 0; </v>
      </c>
      <c r="AO133" t="str">
        <f t="shared" si="75"/>
        <v xml:space="preserve">                     </v>
      </c>
      <c r="AP133" t="str">
        <f t="shared" si="76"/>
        <v/>
      </c>
      <c r="AQ133" t="str">
        <f t="shared" si="77"/>
        <v xml:space="preserve">["NAME"] = { ["EN"] = "Kindred to the People of Wildermore"; }; </v>
      </c>
      <c r="AR133" t="str">
        <f t="shared" si="78"/>
        <v xml:space="preserve">["LORE"] = { ["EN"] = "You may not have been born among the People of Wildermore, and you may not make the small towns throughout the northern reaches your home, but you are welcome wherever you go."; }; </v>
      </c>
      <c r="AS133" t="str">
        <f t="shared" si="79"/>
        <v xml:space="preserve">["SUMMARY"] = { ["EN"] = "Gain 30000 reputation"; }; </v>
      </c>
      <c r="AT133" t="str">
        <f t="shared" si="80"/>
        <v xml:space="preserve">["TITLE"] = { ["EN"] = "Kin of Wildermore"; }; </v>
      </c>
      <c r="AU133" t="str">
        <f t="shared" si="81"/>
        <v/>
      </c>
      <c r="AV133" t="str">
        <f t="shared" si="82"/>
        <v>};</v>
      </c>
    </row>
    <row r="134" spans="1:48" x14ac:dyDescent="0.25">
      <c r="A134">
        <v>1879259464</v>
      </c>
      <c r="B134">
        <v>114</v>
      </c>
      <c r="C134" t="s">
        <v>1349</v>
      </c>
      <c r="D134" t="s">
        <v>30</v>
      </c>
      <c r="F134" t="s">
        <v>3502</v>
      </c>
      <c r="G134">
        <v>15</v>
      </c>
      <c r="H134" t="s">
        <v>1347</v>
      </c>
      <c r="I134" t="s">
        <v>1195</v>
      </c>
      <c r="J134" t="s">
        <v>2234</v>
      </c>
      <c r="K134">
        <v>1</v>
      </c>
      <c r="T134" t="str">
        <f t="shared" si="57"/>
        <v>[133] = {["ID"] = 1879259464; }; -- Ally to the People of Wildermore</v>
      </c>
      <c r="U134" s="1" t="str">
        <f t="shared" si="58"/>
        <v>[133] = {["ID"] = 1879259464; ["SAVE_INDEX"] = 114; ["TYPE"] =  7;             ["VXP"] =    0; ["LP"] = 15; ["REP"] =    0; ["FACTION"] =  1; ["TIER"] = 1;                      ["NAME"] = { ["EN"] = "Ally to the People of Wildermore"; }; ["LORE"] = { ["EN"] = "When Wildermore is in need of aid, its inhabitants expect that you will find your way to the forefront of battle to assist them."; }; ["SUMMARY"] = { ["EN"] = "Gain 25000 reputation, Merchant Discount earned"; }; ["TITLE"] = { ["EN"] = "Ally of Wildermore"; }; };</v>
      </c>
      <c r="V134">
        <f t="shared" si="59"/>
        <v>133</v>
      </c>
      <c r="W134" t="str">
        <f t="shared" si="60"/>
        <v>[133] = {</v>
      </c>
      <c r="X134" t="str">
        <f t="shared" si="61"/>
        <v xml:space="preserve">["ID"] = 1879259464; </v>
      </c>
      <c r="Y134" t="str">
        <f t="shared" si="62"/>
        <v xml:space="preserve">["ID"] = 1879259464; </v>
      </c>
      <c r="Z134" t="str">
        <f t="shared" si="63"/>
        <v/>
      </c>
      <c r="AA134" s="1" t="str">
        <f t="shared" si="64"/>
        <v xml:space="preserve">["SAVE_INDEX"] = 114; </v>
      </c>
      <c r="AB134">
        <f>VLOOKUP(D134,Type!A$2:B$16,2,)</f>
        <v>7</v>
      </c>
      <c r="AC134" t="str">
        <f t="shared" si="65"/>
        <v xml:space="preserve">["TYPE"] =  7; </v>
      </c>
      <c r="AD134" t="str">
        <f>IF(NOT(ISBLANK(E134)),VLOOKUP(E134,Type!D$2:E$6,2,FALSE),"")</f>
        <v/>
      </c>
      <c r="AE134" t="str">
        <f t="shared" si="66"/>
        <v xml:space="preserve">            </v>
      </c>
      <c r="AF134" t="str">
        <f t="shared" si="67"/>
        <v>0</v>
      </c>
      <c r="AG134" t="str">
        <f t="shared" si="68"/>
        <v xml:space="preserve">["VXP"] =    0; </v>
      </c>
      <c r="AH134" t="str">
        <f t="shared" si="69"/>
        <v>15</v>
      </c>
      <c r="AI134" t="str">
        <f t="shared" si="70"/>
        <v xml:space="preserve">["LP"] = 15; </v>
      </c>
      <c r="AJ134" t="str">
        <f t="shared" si="71"/>
        <v>0</v>
      </c>
      <c r="AK134" t="str">
        <f t="shared" si="72"/>
        <v xml:space="preserve">["REP"] =    0; </v>
      </c>
      <c r="AL134">
        <f>IF(LEN(Q134)&gt;0,VLOOKUP(Q134,Faction!A$2:B$77,2,),1)</f>
        <v>1</v>
      </c>
      <c r="AM134" t="str">
        <f t="shared" si="73"/>
        <v xml:space="preserve">["FACTION"] =  1; </v>
      </c>
      <c r="AN134" t="str">
        <f t="shared" si="74"/>
        <v xml:space="preserve">["TIER"] = 1; </v>
      </c>
      <c r="AO134" t="str">
        <f t="shared" si="75"/>
        <v xml:space="preserve">                     </v>
      </c>
      <c r="AP134" t="str">
        <f t="shared" si="76"/>
        <v/>
      </c>
      <c r="AQ134" t="str">
        <f t="shared" si="77"/>
        <v xml:space="preserve">["NAME"] = { ["EN"] = "Ally to the People of Wildermore"; }; </v>
      </c>
      <c r="AR134" t="str">
        <f t="shared" si="78"/>
        <v xml:space="preserve">["LORE"] = { ["EN"] = "When Wildermore is in need of aid, its inhabitants expect that you will find your way to the forefront of battle to assist them."; }; </v>
      </c>
      <c r="AS134" t="str">
        <f t="shared" si="79"/>
        <v xml:space="preserve">["SUMMARY"] = { ["EN"] = "Gain 25000 reputation, Merchant Discount earned"; }; </v>
      </c>
      <c r="AT134" t="str">
        <f t="shared" si="80"/>
        <v xml:space="preserve">["TITLE"] = { ["EN"] = "Ally of Wildermore"; }; </v>
      </c>
      <c r="AU134" t="str">
        <f t="shared" si="81"/>
        <v/>
      </c>
      <c r="AV134" t="str">
        <f t="shared" si="82"/>
        <v>};</v>
      </c>
    </row>
    <row r="135" spans="1:48" x14ac:dyDescent="0.25">
      <c r="A135">
        <v>1879259465</v>
      </c>
      <c r="B135">
        <v>115</v>
      </c>
      <c r="C135" t="s">
        <v>1348</v>
      </c>
      <c r="D135" t="s">
        <v>30</v>
      </c>
      <c r="F135" t="s">
        <v>3503</v>
      </c>
      <c r="G135">
        <v>10</v>
      </c>
      <c r="H135" t="s">
        <v>1347</v>
      </c>
      <c r="I135" t="s">
        <v>1192</v>
      </c>
      <c r="J135" t="s">
        <v>2235</v>
      </c>
      <c r="K135">
        <v>2</v>
      </c>
      <c r="T135" t="str">
        <f t="shared" si="57"/>
        <v>[134] = {["ID"] = 1879259465; }; -- Friend to the People of Wildermore</v>
      </c>
      <c r="U135" s="1" t="str">
        <f t="shared" si="58"/>
        <v>[134] = {["ID"] = 1879259465; ["SAVE_INDEX"] = 115; ["TYPE"] =  7;             ["VXP"] =    0; ["LP"] = 10; ["REP"] =    0; ["FACTION"] =  1; ["TIER"] = 2;                      ["NAME"] = { ["EN"] = "Friend to the People of Wildermore"; }; ["LORE"] = { ["EN"] = "All you have done within the bounds of Wildermore has made the folk who live here friendly to you."; }; ["SUMMARY"] = { ["EN"] = "Gain 20000 reputation, Travel Discount earned"; }; ["TITLE"] = { ["EN"] = "Friend to Wildermore"; }; };</v>
      </c>
      <c r="V135">
        <f t="shared" si="59"/>
        <v>134</v>
      </c>
      <c r="W135" t="str">
        <f t="shared" si="60"/>
        <v>[134] = {</v>
      </c>
      <c r="X135" t="str">
        <f t="shared" si="61"/>
        <v xml:space="preserve">["ID"] = 1879259465; </v>
      </c>
      <c r="Y135" t="str">
        <f t="shared" si="62"/>
        <v xml:space="preserve">["ID"] = 1879259465; </v>
      </c>
      <c r="Z135" t="str">
        <f t="shared" si="63"/>
        <v/>
      </c>
      <c r="AA135" s="1" t="str">
        <f t="shared" si="64"/>
        <v xml:space="preserve">["SAVE_INDEX"] = 115; </v>
      </c>
      <c r="AB135">
        <f>VLOOKUP(D135,Type!A$2:B$16,2,)</f>
        <v>7</v>
      </c>
      <c r="AC135" t="str">
        <f t="shared" si="65"/>
        <v xml:space="preserve">["TYPE"] =  7; </v>
      </c>
      <c r="AD135" t="str">
        <f>IF(NOT(ISBLANK(E135)),VLOOKUP(E135,Type!D$2:E$6,2,FALSE),"")</f>
        <v/>
      </c>
      <c r="AE135" t="str">
        <f t="shared" si="66"/>
        <v xml:space="preserve">            </v>
      </c>
      <c r="AF135" t="str">
        <f t="shared" si="67"/>
        <v>0</v>
      </c>
      <c r="AG135" t="str">
        <f t="shared" si="68"/>
        <v xml:space="preserve">["VXP"] =    0; </v>
      </c>
      <c r="AH135" t="str">
        <f t="shared" si="69"/>
        <v>10</v>
      </c>
      <c r="AI135" t="str">
        <f t="shared" si="70"/>
        <v xml:space="preserve">["LP"] = 10; </v>
      </c>
      <c r="AJ135" t="str">
        <f t="shared" si="71"/>
        <v>0</v>
      </c>
      <c r="AK135" t="str">
        <f t="shared" si="72"/>
        <v xml:space="preserve">["REP"] =    0; </v>
      </c>
      <c r="AL135">
        <f>IF(LEN(Q135)&gt;0,VLOOKUP(Q135,Faction!A$2:B$77,2,),1)</f>
        <v>1</v>
      </c>
      <c r="AM135" t="str">
        <f t="shared" si="73"/>
        <v xml:space="preserve">["FACTION"] =  1; </v>
      </c>
      <c r="AN135" t="str">
        <f t="shared" si="74"/>
        <v xml:space="preserve">["TIER"] = 2; </v>
      </c>
      <c r="AO135" t="str">
        <f t="shared" si="75"/>
        <v xml:space="preserve">                     </v>
      </c>
      <c r="AP135" t="str">
        <f t="shared" si="76"/>
        <v/>
      </c>
      <c r="AQ135" t="str">
        <f t="shared" si="77"/>
        <v xml:space="preserve">["NAME"] = { ["EN"] = "Friend to the People of Wildermore"; }; </v>
      </c>
      <c r="AR135" t="str">
        <f t="shared" si="78"/>
        <v xml:space="preserve">["LORE"] = { ["EN"] = "All you have done within the bounds of Wildermore has made the folk who live here friendly to you."; }; </v>
      </c>
      <c r="AS135" t="str">
        <f t="shared" si="79"/>
        <v xml:space="preserve">["SUMMARY"] = { ["EN"] = "Gain 20000 reputation, Travel Discount earned"; }; </v>
      </c>
      <c r="AT135" t="str">
        <f t="shared" si="80"/>
        <v xml:space="preserve">["TITLE"] = { ["EN"] = "Friend to Wildermore"; }; </v>
      </c>
      <c r="AU135" t="str">
        <f t="shared" si="81"/>
        <v/>
      </c>
      <c r="AV135" t="str">
        <f t="shared" si="82"/>
        <v>};</v>
      </c>
    </row>
    <row r="136" spans="1:48" x14ac:dyDescent="0.25">
      <c r="A136">
        <v>1879259463</v>
      </c>
      <c r="B136">
        <v>116</v>
      </c>
      <c r="C136" t="s">
        <v>1346</v>
      </c>
      <c r="D136" t="s">
        <v>30</v>
      </c>
      <c r="F136" t="s">
        <v>3501</v>
      </c>
      <c r="G136">
        <v>5</v>
      </c>
      <c r="H136" t="s">
        <v>1347</v>
      </c>
      <c r="I136" t="s">
        <v>1190</v>
      </c>
      <c r="J136" t="s">
        <v>1460</v>
      </c>
      <c r="K136">
        <v>3</v>
      </c>
      <c r="T136" t="str">
        <f t="shared" si="57"/>
        <v>[135] = {["ID"] = 1879259463; }; -- Known to the People of Wildermore</v>
      </c>
      <c r="U136" s="1" t="str">
        <f t="shared" si="58"/>
        <v>[135] = {["ID"] = 1879259463; ["SAVE_INDEX"] = 116; ["TYPE"] =  7;             ["VXP"] =    0; ["LP"] =  5; ["REP"] =    0; ["FACTION"] =  1; ["TIER"] = 3;                      ["NAME"] = { ["EN"] = "Known to the People of Wildermore"; }; ["LORE"] = { ["EN"] = "Your name is now known throughout the entirety of Wildermore, and the people know that you act in their interest."; }; ["SUMMARY"] = { ["EN"] = "Gain 10000 reputation"; }; ["TITLE"] = { ["EN"] = "Known to Wildermore"; }; };</v>
      </c>
      <c r="V136">
        <f t="shared" si="59"/>
        <v>135</v>
      </c>
      <c r="W136" t="str">
        <f t="shared" si="60"/>
        <v>[135] = {</v>
      </c>
      <c r="X136" t="str">
        <f t="shared" si="61"/>
        <v xml:space="preserve">["ID"] = 1879259463; </v>
      </c>
      <c r="Y136" t="str">
        <f t="shared" si="62"/>
        <v xml:space="preserve">["ID"] = 1879259463; </v>
      </c>
      <c r="Z136" t="str">
        <f t="shared" si="63"/>
        <v/>
      </c>
      <c r="AA136" s="1" t="str">
        <f t="shared" si="64"/>
        <v xml:space="preserve">["SAVE_INDEX"] = 116; </v>
      </c>
      <c r="AB136">
        <f>VLOOKUP(D136,Type!A$2:B$16,2,)</f>
        <v>7</v>
      </c>
      <c r="AC136" t="str">
        <f t="shared" si="65"/>
        <v xml:space="preserve">["TYPE"] =  7; </v>
      </c>
      <c r="AD136" t="str">
        <f>IF(NOT(ISBLANK(E136)),VLOOKUP(E136,Type!D$2:E$6,2,FALSE),"")</f>
        <v/>
      </c>
      <c r="AE136" t="str">
        <f t="shared" si="66"/>
        <v xml:space="preserve">            </v>
      </c>
      <c r="AF136" t="str">
        <f t="shared" si="67"/>
        <v>0</v>
      </c>
      <c r="AG136" t="str">
        <f t="shared" si="68"/>
        <v xml:space="preserve">["VXP"] =    0; </v>
      </c>
      <c r="AH136" t="str">
        <f t="shared" si="69"/>
        <v>5</v>
      </c>
      <c r="AI136" t="str">
        <f t="shared" si="70"/>
        <v xml:space="preserve">["LP"] =  5; </v>
      </c>
      <c r="AJ136" t="str">
        <f t="shared" si="71"/>
        <v>0</v>
      </c>
      <c r="AK136" t="str">
        <f t="shared" si="72"/>
        <v xml:space="preserve">["REP"] =    0; </v>
      </c>
      <c r="AL136">
        <f>IF(LEN(Q136)&gt;0,VLOOKUP(Q136,Faction!A$2:B$77,2,),1)</f>
        <v>1</v>
      </c>
      <c r="AM136" t="str">
        <f t="shared" si="73"/>
        <v xml:space="preserve">["FACTION"] =  1; </v>
      </c>
      <c r="AN136" t="str">
        <f t="shared" si="74"/>
        <v xml:space="preserve">["TIER"] = 3; </v>
      </c>
      <c r="AO136" t="str">
        <f t="shared" si="75"/>
        <v xml:space="preserve">                     </v>
      </c>
      <c r="AP136" t="str">
        <f t="shared" si="76"/>
        <v/>
      </c>
      <c r="AQ136" t="str">
        <f t="shared" si="77"/>
        <v xml:space="preserve">["NAME"] = { ["EN"] = "Known to the People of Wildermore"; }; </v>
      </c>
      <c r="AR136" t="str">
        <f t="shared" si="78"/>
        <v xml:space="preserve">["LORE"] = { ["EN"] = "Your name is now known throughout the entirety of Wildermore, and the people know that you act in their interest."; }; </v>
      </c>
      <c r="AS136" t="str">
        <f t="shared" si="79"/>
        <v xml:space="preserve">["SUMMARY"] = { ["EN"] = "Gain 10000 reputation"; }; </v>
      </c>
      <c r="AT136" t="str">
        <f t="shared" si="80"/>
        <v xml:space="preserve">["TITLE"] = { ["EN"] = "Known to Wildermore"; }; </v>
      </c>
      <c r="AU136" t="str">
        <f t="shared" si="81"/>
        <v/>
      </c>
      <c r="AV136" t="str">
        <f t="shared" si="82"/>
        <v>};</v>
      </c>
    </row>
    <row r="137" spans="1:48" x14ac:dyDescent="0.25">
      <c r="C137" s="2" t="s">
        <v>89</v>
      </c>
      <c r="D137" s="2" t="s">
        <v>812</v>
      </c>
      <c r="E137" s="2"/>
      <c r="R137">
        <v>198</v>
      </c>
      <c r="T137" t="str">
        <f t="shared" si="57"/>
        <v>[136] = {["CAT_ID"] = 198; }; -- Survivors of Wildermore</v>
      </c>
      <c r="U137" s="1" t="str">
        <f t="shared" si="58"/>
        <v>[136] = {                                           ["TYPE"] = 14;             ["VXP"] =    0; ["LP"] =  0; ["REP"] =    0; ["FACTION"] =  1; ["TIER"] = 0;                      ["NAME"] = { ["EN"] = "Survivors of Wildermore"; }; };</v>
      </c>
      <c r="V137">
        <f t="shared" si="59"/>
        <v>136</v>
      </c>
      <c r="W137" t="str">
        <f t="shared" si="60"/>
        <v>[136] = {</v>
      </c>
      <c r="X137" t="str">
        <f t="shared" si="61"/>
        <v xml:space="preserve">                     </v>
      </c>
      <c r="Y137" t="str">
        <f t="shared" si="62"/>
        <v/>
      </c>
      <c r="Z137" t="str">
        <f t="shared" si="63"/>
        <v xml:space="preserve">["CAT_ID"] = 198; </v>
      </c>
      <c r="AA137" s="1" t="str">
        <f t="shared" si="64"/>
        <v xml:space="preserve">                      </v>
      </c>
      <c r="AB137">
        <f>VLOOKUP(D137,Type!A$2:B$16,2,)</f>
        <v>14</v>
      </c>
      <c r="AC137" t="str">
        <f t="shared" si="65"/>
        <v xml:space="preserve">["TYPE"] = 14; </v>
      </c>
      <c r="AD137" t="str">
        <f>IF(NOT(ISBLANK(E137)),VLOOKUP(E137,Type!D$2:E$6,2,FALSE),"")</f>
        <v/>
      </c>
      <c r="AE137" t="str">
        <f t="shared" si="66"/>
        <v xml:space="preserve">            </v>
      </c>
      <c r="AF137" t="str">
        <f t="shared" si="67"/>
        <v>0</v>
      </c>
      <c r="AG137" t="str">
        <f t="shared" si="68"/>
        <v xml:space="preserve">["VXP"] =    0; </v>
      </c>
      <c r="AH137" t="str">
        <f t="shared" si="69"/>
        <v>0</v>
      </c>
      <c r="AI137" t="str">
        <f t="shared" si="70"/>
        <v xml:space="preserve">["LP"] =  0; </v>
      </c>
      <c r="AJ137" t="str">
        <f t="shared" si="71"/>
        <v>0</v>
      </c>
      <c r="AK137" t="str">
        <f t="shared" si="72"/>
        <v xml:space="preserve">["REP"] =    0; </v>
      </c>
      <c r="AL137">
        <f>IF(LEN(Q137)&gt;0,VLOOKUP(Q137,Faction!A$2:B$77,2,),1)</f>
        <v>1</v>
      </c>
      <c r="AM137" t="str">
        <f t="shared" si="73"/>
        <v xml:space="preserve">["FACTION"] =  1; </v>
      </c>
      <c r="AN137" t="str">
        <f t="shared" si="74"/>
        <v xml:space="preserve">["TIER"] = 0; </v>
      </c>
      <c r="AO137" t="str">
        <f t="shared" si="75"/>
        <v xml:space="preserve">                     </v>
      </c>
      <c r="AP137" t="str">
        <f t="shared" si="76"/>
        <v/>
      </c>
      <c r="AQ137" t="str">
        <f t="shared" si="77"/>
        <v xml:space="preserve">["NAME"] = { ["EN"] = "Survivors of Wildermore"; }; </v>
      </c>
      <c r="AR137" t="str">
        <f t="shared" si="78"/>
        <v/>
      </c>
      <c r="AS137" t="str">
        <f t="shared" si="79"/>
        <v/>
      </c>
      <c r="AT137" t="str">
        <f t="shared" si="80"/>
        <v/>
      </c>
      <c r="AU137" t="str">
        <f t="shared" si="81"/>
        <v/>
      </c>
      <c r="AV137" t="str">
        <f t="shared" si="82"/>
        <v>};</v>
      </c>
    </row>
    <row r="138" spans="1:48" x14ac:dyDescent="0.25">
      <c r="A138">
        <v>1879259468</v>
      </c>
      <c r="B138">
        <v>117</v>
      </c>
      <c r="C138" t="s">
        <v>1354</v>
      </c>
      <c r="D138" t="s">
        <v>30</v>
      </c>
      <c r="F138" t="s">
        <v>3506</v>
      </c>
      <c r="G138">
        <v>20</v>
      </c>
      <c r="H138" t="s">
        <v>1347</v>
      </c>
      <c r="I138" t="s">
        <v>1198</v>
      </c>
      <c r="J138" t="s">
        <v>1461</v>
      </c>
      <c r="K138">
        <v>0</v>
      </c>
      <c r="T138" t="str">
        <f t="shared" si="57"/>
        <v>[137] = {["ID"] = 1879259468; }; -- Kindred to the Survivors of Wildermore</v>
      </c>
      <c r="U138" s="1" t="str">
        <f t="shared" si="58"/>
        <v>[137] = {["ID"] = 1879259468; ["SAVE_INDEX"] = 117; ["TYPE"] =  7;             ["VXP"] =    0; ["LP"] = 20; ["REP"] =    0; ["FACTION"] =  1; ["TIER"] = 0;                      ["NAME"] = { ["EN"] = "Kindred to the Survivors of Wildermore"; }; ["LORE"] = { ["EN"] = "The Survivors of Wildermore are honoured to call you kin."; }; ["SUMMARY"] = { ["EN"] = "Gain 30000 reputation"; }; ["TITLE"] = { ["EN"] = "Núrzum's Bane"; }; };</v>
      </c>
      <c r="V138">
        <f t="shared" si="59"/>
        <v>137</v>
      </c>
      <c r="W138" t="str">
        <f t="shared" si="60"/>
        <v>[137] = {</v>
      </c>
      <c r="X138" t="str">
        <f t="shared" si="61"/>
        <v xml:space="preserve">["ID"] = 1879259468; </v>
      </c>
      <c r="Y138" t="str">
        <f t="shared" si="62"/>
        <v xml:space="preserve">["ID"] = 1879259468; </v>
      </c>
      <c r="Z138" t="str">
        <f t="shared" si="63"/>
        <v/>
      </c>
      <c r="AA138" s="1" t="str">
        <f t="shared" si="64"/>
        <v xml:space="preserve">["SAVE_INDEX"] = 117; </v>
      </c>
      <c r="AB138">
        <f>VLOOKUP(D138,Type!A$2:B$16,2,)</f>
        <v>7</v>
      </c>
      <c r="AC138" t="str">
        <f t="shared" si="65"/>
        <v xml:space="preserve">["TYPE"] =  7; </v>
      </c>
      <c r="AD138" t="str">
        <f>IF(NOT(ISBLANK(E138)),VLOOKUP(E138,Type!D$2:E$6,2,FALSE),"")</f>
        <v/>
      </c>
      <c r="AE138" t="str">
        <f t="shared" si="66"/>
        <v xml:space="preserve">            </v>
      </c>
      <c r="AF138" t="str">
        <f t="shared" si="67"/>
        <v>0</v>
      </c>
      <c r="AG138" t="str">
        <f t="shared" si="68"/>
        <v xml:space="preserve">["VXP"] =    0; </v>
      </c>
      <c r="AH138" t="str">
        <f t="shared" si="69"/>
        <v>20</v>
      </c>
      <c r="AI138" t="str">
        <f t="shared" si="70"/>
        <v xml:space="preserve">["LP"] = 20; </v>
      </c>
      <c r="AJ138" t="str">
        <f t="shared" si="71"/>
        <v>0</v>
      </c>
      <c r="AK138" t="str">
        <f t="shared" si="72"/>
        <v xml:space="preserve">["REP"] =    0; </v>
      </c>
      <c r="AL138">
        <f>IF(LEN(Q138)&gt;0,VLOOKUP(Q138,Faction!A$2:B$77,2,),1)</f>
        <v>1</v>
      </c>
      <c r="AM138" t="str">
        <f t="shared" si="73"/>
        <v xml:space="preserve">["FACTION"] =  1; </v>
      </c>
      <c r="AN138" t="str">
        <f t="shared" si="74"/>
        <v xml:space="preserve">["TIER"] = 0; </v>
      </c>
      <c r="AO138" t="str">
        <f t="shared" si="75"/>
        <v xml:space="preserve">                     </v>
      </c>
      <c r="AP138" t="str">
        <f t="shared" si="76"/>
        <v/>
      </c>
      <c r="AQ138" t="str">
        <f t="shared" si="77"/>
        <v xml:space="preserve">["NAME"] = { ["EN"] = "Kindred to the Survivors of Wildermore"; }; </v>
      </c>
      <c r="AR138" t="str">
        <f t="shared" si="78"/>
        <v xml:space="preserve">["LORE"] = { ["EN"] = "The Survivors of Wildermore are honoured to call you kin."; }; </v>
      </c>
      <c r="AS138" t="str">
        <f t="shared" si="79"/>
        <v xml:space="preserve">["SUMMARY"] = { ["EN"] = "Gain 30000 reputation"; }; </v>
      </c>
      <c r="AT138" t="str">
        <f t="shared" si="80"/>
        <v xml:space="preserve">["TITLE"] = { ["EN"] = "Núrzum's Bane"; }; </v>
      </c>
      <c r="AU138" t="str">
        <f t="shared" si="81"/>
        <v/>
      </c>
      <c r="AV138" t="str">
        <f t="shared" si="82"/>
        <v>};</v>
      </c>
    </row>
    <row r="139" spans="1:48" x14ac:dyDescent="0.25">
      <c r="A139">
        <v>1879259469</v>
      </c>
      <c r="B139">
        <v>118</v>
      </c>
      <c r="C139" t="s">
        <v>1353</v>
      </c>
      <c r="D139" t="s">
        <v>30</v>
      </c>
      <c r="F139" t="s">
        <v>3507</v>
      </c>
      <c r="G139">
        <v>15</v>
      </c>
      <c r="H139" t="s">
        <v>1347</v>
      </c>
      <c r="I139" t="s">
        <v>1195</v>
      </c>
      <c r="J139" t="s">
        <v>1462</v>
      </c>
      <c r="K139">
        <v>1</v>
      </c>
      <c r="T139" t="str">
        <f t="shared" si="57"/>
        <v>[138] = {["ID"] = 1879259469; }; -- Ally to the Survivors of Wildermore</v>
      </c>
      <c r="U139" s="1" t="str">
        <f t="shared" si="58"/>
        <v>[138] = {["ID"] = 1879259469; ["SAVE_INDEX"] = 118; ["TYPE"] =  7;             ["VXP"] =    0; ["LP"] = 15; ["REP"] =    0; ["FACTION"] =  1; ["TIER"] = 1;                      ["NAME"] = { ["EN"] = "Ally to the Survivors of Wildermore"; }; ["LORE"] = { ["EN"] = "The Survivors of Wildermore are honoured to call you ally."; }; ["SUMMARY"] = { ["EN"] = "Gain 25000 reputation, Merchant Discount earned"; }; ["TITLE"] = { ["EN"] = "Mender of Frost-ruined Lands"; }; };</v>
      </c>
      <c r="V139">
        <f t="shared" si="59"/>
        <v>138</v>
      </c>
      <c r="W139" t="str">
        <f t="shared" si="60"/>
        <v>[138] = {</v>
      </c>
      <c r="X139" t="str">
        <f t="shared" si="61"/>
        <v xml:space="preserve">["ID"] = 1879259469; </v>
      </c>
      <c r="Y139" t="str">
        <f t="shared" si="62"/>
        <v xml:space="preserve">["ID"] = 1879259469; </v>
      </c>
      <c r="Z139" t="str">
        <f t="shared" si="63"/>
        <v/>
      </c>
      <c r="AA139" s="1" t="str">
        <f t="shared" si="64"/>
        <v xml:space="preserve">["SAVE_INDEX"] = 118; </v>
      </c>
      <c r="AB139">
        <f>VLOOKUP(D139,Type!A$2:B$16,2,)</f>
        <v>7</v>
      </c>
      <c r="AC139" t="str">
        <f t="shared" si="65"/>
        <v xml:space="preserve">["TYPE"] =  7; </v>
      </c>
      <c r="AD139" t="str">
        <f>IF(NOT(ISBLANK(E139)),VLOOKUP(E139,Type!D$2:E$6,2,FALSE),"")</f>
        <v/>
      </c>
      <c r="AE139" t="str">
        <f t="shared" si="66"/>
        <v xml:space="preserve">            </v>
      </c>
      <c r="AF139" t="str">
        <f t="shared" si="67"/>
        <v>0</v>
      </c>
      <c r="AG139" t="str">
        <f t="shared" si="68"/>
        <v xml:space="preserve">["VXP"] =    0; </v>
      </c>
      <c r="AH139" t="str">
        <f t="shared" si="69"/>
        <v>15</v>
      </c>
      <c r="AI139" t="str">
        <f t="shared" si="70"/>
        <v xml:space="preserve">["LP"] = 15; </v>
      </c>
      <c r="AJ139" t="str">
        <f t="shared" si="71"/>
        <v>0</v>
      </c>
      <c r="AK139" t="str">
        <f t="shared" si="72"/>
        <v xml:space="preserve">["REP"] =    0; </v>
      </c>
      <c r="AL139">
        <f>IF(LEN(Q139)&gt;0,VLOOKUP(Q139,Faction!A$2:B$77,2,),1)</f>
        <v>1</v>
      </c>
      <c r="AM139" t="str">
        <f t="shared" si="73"/>
        <v xml:space="preserve">["FACTION"] =  1; </v>
      </c>
      <c r="AN139" t="str">
        <f t="shared" si="74"/>
        <v xml:space="preserve">["TIER"] = 1; </v>
      </c>
      <c r="AO139" t="str">
        <f t="shared" si="75"/>
        <v xml:space="preserve">                     </v>
      </c>
      <c r="AP139" t="str">
        <f t="shared" si="76"/>
        <v/>
      </c>
      <c r="AQ139" t="str">
        <f t="shared" si="77"/>
        <v xml:space="preserve">["NAME"] = { ["EN"] = "Ally to the Survivors of Wildermore"; }; </v>
      </c>
      <c r="AR139" t="str">
        <f t="shared" si="78"/>
        <v xml:space="preserve">["LORE"] = { ["EN"] = "The Survivors of Wildermore are honoured to call you ally."; }; </v>
      </c>
      <c r="AS139" t="str">
        <f t="shared" si="79"/>
        <v xml:space="preserve">["SUMMARY"] = { ["EN"] = "Gain 25000 reputation, Merchant Discount earned"; }; </v>
      </c>
      <c r="AT139" t="str">
        <f t="shared" si="80"/>
        <v xml:space="preserve">["TITLE"] = { ["EN"] = "Mender of Frost-ruined Lands"; }; </v>
      </c>
      <c r="AU139" t="str">
        <f t="shared" si="81"/>
        <v/>
      </c>
      <c r="AV139" t="str">
        <f t="shared" si="82"/>
        <v>};</v>
      </c>
    </row>
    <row r="140" spans="1:48" x14ac:dyDescent="0.25">
      <c r="A140">
        <v>1879259470</v>
      </c>
      <c r="B140">
        <v>119</v>
      </c>
      <c r="C140" t="s">
        <v>1352</v>
      </c>
      <c r="D140" t="s">
        <v>30</v>
      </c>
      <c r="F140" t="s">
        <v>3508</v>
      </c>
      <c r="G140">
        <v>10</v>
      </c>
      <c r="H140" t="s">
        <v>1347</v>
      </c>
      <c r="I140" t="s">
        <v>1192</v>
      </c>
      <c r="J140" t="s">
        <v>1463</v>
      </c>
      <c r="K140">
        <v>2</v>
      </c>
      <c r="T140" t="str">
        <f t="shared" si="57"/>
        <v>[139] = {["ID"] = 1879259470; }; -- Friend to the Survivors of Wildermore</v>
      </c>
      <c r="U140" s="1" t="str">
        <f t="shared" si="58"/>
        <v>[139] = {["ID"] = 1879259470; ["SAVE_INDEX"] = 119; ["TYPE"] =  7;             ["VXP"] =    0; ["LP"] = 10; ["REP"] =    0; ["FACTION"] =  1; ["TIER"] = 2;                      ["NAME"] = { ["EN"] = "Friend to the Survivors of Wildermore"; }; ["LORE"] = { ["EN"] = "The Survivors of Wildermore are honoured to call you friend."; }; ["SUMMARY"] = { ["EN"] = "Gain 20000 reputation, Travel Discount earned"; }; ["TITLE"] = { ["EN"] = "Protector of Wildermore"; }; };</v>
      </c>
      <c r="V140">
        <f t="shared" si="59"/>
        <v>139</v>
      </c>
      <c r="W140" t="str">
        <f t="shared" si="60"/>
        <v>[139] = {</v>
      </c>
      <c r="X140" t="str">
        <f t="shared" si="61"/>
        <v xml:space="preserve">["ID"] = 1879259470; </v>
      </c>
      <c r="Y140" t="str">
        <f t="shared" si="62"/>
        <v xml:space="preserve">["ID"] = 1879259470; </v>
      </c>
      <c r="Z140" t="str">
        <f t="shared" si="63"/>
        <v/>
      </c>
      <c r="AA140" s="1" t="str">
        <f t="shared" si="64"/>
        <v xml:space="preserve">["SAVE_INDEX"] = 119; </v>
      </c>
      <c r="AB140">
        <f>VLOOKUP(D140,Type!A$2:B$16,2,)</f>
        <v>7</v>
      </c>
      <c r="AC140" t="str">
        <f t="shared" si="65"/>
        <v xml:space="preserve">["TYPE"] =  7; </v>
      </c>
      <c r="AD140" t="str">
        <f>IF(NOT(ISBLANK(E140)),VLOOKUP(E140,Type!D$2:E$6,2,FALSE),"")</f>
        <v/>
      </c>
      <c r="AE140" t="str">
        <f t="shared" si="66"/>
        <v xml:space="preserve">            </v>
      </c>
      <c r="AF140" t="str">
        <f t="shared" si="67"/>
        <v>0</v>
      </c>
      <c r="AG140" t="str">
        <f t="shared" si="68"/>
        <v xml:space="preserve">["VXP"] =    0; </v>
      </c>
      <c r="AH140" t="str">
        <f t="shared" si="69"/>
        <v>10</v>
      </c>
      <c r="AI140" t="str">
        <f t="shared" si="70"/>
        <v xml:space="preserve">["LP"] = 10; </v>
      </c>
      <c r="AJ140" t="str">
        <f t="shared" si="71"/>
        <v>0</v>
      </c>
      <c r="AK140" t="str">
        <f t="shared" si="72"/>
        <v xml:space="preserve">["REP"] =    0; </v>
      </c>
      <c r="AL140">
        <f>IF(LEN(Q140)&gt;0,VLOOKUP(Q140,Faction!A$2:B$77,2,),1)</f>
        <v>1</v>
      </c>
      <c r="AM140" t="str">
        <f t="shared" si="73"/>
        <v xml:space="preserve">["FACTION"] =  1; </v>
      </c>
      <c r="AN140" t="str">
        <f t="shared" si="74"/>
        <v xml:space="preserve">["TIER"] = 2; </v>
      </c>
      <c r="AO140" t="str">
        <f t="shared" si="75"/>
        <v xml:space="preserve">                     </v>
      </c>
      <c r="AP140" t="str">
        <f t="shared" si="76"/>
        <v/>
      </c>
      <c r="AQ140" t="str">
        <f t="shared" si="77"/>
        <v xml:space="preserve">["NAME"] = { ["EN"] = "Friend to the Survivors of Wildermore"; }; </v>
      </c>
      <c r="AR140" t="str">
        <f t="shared" si="78"/>
        <v xml:space="preserve">["LORE"] = { ["EN"] = "The Survivors of Wildermore are honoured to call you friend."; }; </v>
      </c>
      <c r="AS140" t="str">
        <f t="shared" si="79"/>
        <v xml:space="preserve">["SUMMARY"] = { ["EN"] = "Gain 20000 reputation, Travel Discount earned"; }; </v>
      </c>
      <c r="AT140" t="str">
        <f t="shared" si="80"/>
        <v xml:space="preserve">["TITLE"] = { ["EN"] = "Protector of Wildermore"; }; </v>
      </c>
      <c r="AU140" t="str">
        <f t="shared" si="81"/>
        <v/>
      </c>
      <c r="AV140" t="str">
        <f t="shared" si="82"/>
        <v>};</v>
      </c>
    </row>
    <row r="141" spans="1:48" x14ac:dyDescent="0.25">
      <c r="A141">
        <v>1879259467</v>
      </c>
      <c r="B141">
        <v>120</v>
      </c>
      <c r="C141" t="s">
        <v>1351</v>
      </c>
      <c r="D141" t="s">
        <v>30</v>
      </c>
      <c r="F141" t="s">
        <v>3505</v>
      </c>
      <c r="G141">
        <v>5</v>
      </c>
      <c r="H141" t="s">
        <v>1347</v>
      </c>
      <c r="I141" t="s">
        <v>1190</v>
      </c>
      <c r="J141" t="s">
        <v>1464</v>
      </c>
      <c r="K141">
        <v>3</v>
      </c>
      <c r="T141" t="str">
        <f t="shared" si="57"/>
        <v>[140] = {["ID"] = 1879259467; }; -- Known to the Survivors of Wildermore</v>
      </c>
      <c r="U141" s="1" t="str">
        <f t="shared" si="58"/>
        <v>[140] = {["ID"] = 1879259467; ["SAVE_INDEX"] = 120; ["TYPE"] =  7;             ["VXP"] =    0; ["LP"] =  5; ["REP"] =    0; ["FACTION"] =  1; ["TIER"] = 3;                      ["NAME"] = { ["EN"] = "Known to the Survivors of Wildermore"; }; ["LORE"] = { ["EN"] = "The Survivors of Wildermore are honoured to call you an acquaintance."; }; ["SUMMARY"] = { ["EN"] = "Gain 10000 reputation"; }; ["TITLE"] = { ["EN"] = "Survivor of Wildermore"; }; };</v>
      </c>
      <c r="V141">
        <f t="shared" si="59"/>
        <v>140</v>
      </c>
      <c r="W141" t="str">
        <f t="shared" si="60"/>
        <v>[140] = {</v>
      </c>
      <c r="X141" t="str">
        <f t="shared" si="61"/>
        <v xml:space="preserve">["ID"] = 1879259467; </v>
      </c>
      <c r="Y141" t="str">
        <f t="shared" si="62"/>
        <v xml:space="preserve">["ID"] = 1879259467; </v>
      </c>
      <c r="Z141" t="str">
        <f t="shared" si="63"/>
        <v/>
      </c>
      <c r="AA141" s="1" t="str">
        <f t="shared" si="64"/>
        <v xml:space="preserve">["SAVE_INDEX"] = 120; </v>
      </c>
      <c r="AB141">
        <f>VLOOKUP(D141,Type!A$2:B$16,2,)</f>
        <v>7</v>
      </c>
      <c r="AC141" t="str">
        <f t="shared" si="65"/>
        <v xml:space="preserve">["TYPE"] =  7; </v>
      </c>
      <c r="AD141" t="str">
        <f>IF(NOT(ISBLANK(E141)),VLOOKUP(E141,Type!D$2:E$6,2,FALSE),"")</f>
        <v/>
      </c>
      <c r="AE141" t="str">
        <f t="shared" si="66"/>
        <v xml:space="preserve">            </v>
      </c>
      <c r="AF141" t="str">
        <f t="shared" si="67"/>
        <v>0</v>
      </c>
      <c r="AG141" t="str">
        <f t="shared" si="68"/>
        <v xml:space="preserve">["VXP"] =    0; </v>
      </c>
      <c r="AH141" t="str">
        <f t="shared" si="69"/>
        <v>5</v>
      </c>
      <c r="AI141" t="str">
        <f t="shared" si="70"/>
        <v xml:space="preserve">["LP"] =  5; </v>
      </c>
      <c r="AJ141" t="str">
        <f t="shared" si="71"/>
        <v>0</v>
      </c>
      <c r="AK141" t="str">
        <f t="shared" si="72"/>
        <v xml:space="preserve">["REP"] =    0; </v>
      </c>
      <c r="AL141">
        <f>IF(LEN(Q141)&gt;0,VLOOKUP(Q141,Faction!A$2:B$77,2,),1)</f>
        <v>1</v>
      </c>
      <c r="AM141" t="str">
        <f t="shared" si="73"/>
        <v xml:space="preserve">["FACTION"] =  1; </v>
      </c>
      <c r="AN141" t="str">
        <f t="shared" si="74"/>
        <v xml:space="preserve">["TIER"] = 3; </v>
      </c>
      <c r="AO141" t="str">
        <f t="shared" si="75"/>
        <v xml:space="preserve">                     </v>
      </c>
      <c r="AP141" t="str">
        <f t="shared" si="76"/>
        <v/>
      </c>
      <c r="AQ141" t="str">
        <f t="shared" si="77"/>
        <v xml:space="preserve">["NAME"] = { ["EN"] = "Known to the Survivors of Wildermore"; }; </v>
      </c>
      <c r="AR141" t="str">
        <f t="shared" si="78"/>
        <v xml:space="preserve">["LORE"] = { ["EN"] = "The Survivors of Wildermore are honoured to call you an acquaintance."; }; </v>
      </c>
      <c r="AS141" t="str">
        <f t="shared" si="79"/>
        <v xml:space="preserve">["SUMMARY"] = { ["EN"] = "Gain 10000 reputation"; }; </v>
      </c>
      <c r="AT141" t="str">
        <f t="shared" si="80"/>
        <v xml:space="preserve">["TITLE"] = { ["EN"] = "Survivor of Wildermore"; }; </v>
      </c>
      <c r="AU141" t="str">
        <f t="shared" si="81"/>
        <v/>
      </c>
      <c r="AV141" t="str">
        <f t="shared" si="82"/>
        <v>};</v>
      </c>
    </row>
    <row r="142" spans="1:48" x14ac:dyDescent="0.25">
      <c r="C142" s="2" t="s">
        <v>95</v>
      </c>
      <c r="D142" s="2" t="s">
        <v>812</v>
      </c>
      <c r="E142" s="2"/>
      <c r="R142">
        <v>199</v>
      </c>
      <c r="T142" t="str">
        <f t="shared" si="57"/>
        <v>[141] = {["CAT_ID"] = 199; }; -- The Ents of Fangorn Forest</v>
      </c>
      <c r="U142" s="1" t="str">
        <f t="shared" si="58"/>
        <v>[141] = {                                           ["TYPE"] = 14;             ["VXP"] =    0; ["LP"] =  0; ["REP"] =    0; ["FACTION"] =  1; ["TIER"] = 0;                      ["NAME"] = { ["EN"] = "The Ents of Fangorn Forest"; }; };</v>
      </c>
      <c r="V142">
        <f t="shared" si="59"/>
        <v>141</v>
      </c>
      <c r="W142" t="str">
        <f t="shared" si="60"/>
        <v>[141] = {</v>
      </c>
      <c r="X142" t="str">
        <f t="shared" si="61"/>
        <v xml:space="preserve">                     </v>
      </c>
      <c r="Y142" t="str">
        <f t="shared" si="62"/>
        <v/>
      </c>
      <c r="Z142" t="str">
        <f t="shared" si="63"/>
        <v xml:space="preserve">["CAT_ID"] = 199; </v>
      </c>
      <c r="AA142" s="1" t="str">
        <f t="shared" si="64"/>
        <v xml:space="preserve">                      </v>
      </c>
      <c r="AB142">
        <f>VLOOKUP(D142,Type!A$2:B$16,2,)</f>
        <v>14</v>
      </c>
      <c r="AC142" t="str">
        <f t="shared" si="65"/>
        <v xml:space="preserve">["TYPE"] = 14; </v>
      </c>
      <c r="AD142" t="str">
        <f>IF(NOT(ISBLANK(E142)),VLOOKUP(E142,Type!D$2:E$6,2,FALSE),"")</f>
        <v/>
      </c>
      <c r="AE142" t="str">
        <f t="shared" si="66"/>
        <v xml:space="preserve">            </v>
      </c>
      <c r="AF142" t="str">
        <f t="shared" si="67"/>
        <v>0</v>
      </c>
      <c r="AG142" t="str">
        <f t="shared" si="68"/>
        <v xml:space="preserve">["VXP"] =    0; </v>
      </c>
      <c r="AH142" t="str">
        <f t="shared" si="69"/>
        <v>0</v>
      </c>
      <c r="AI142" t="str">
        <f t="shared" si="70"/>
        <v xml:space="preserve">["LP"] =  0; </v>
      </c>
      <c r="AJ142" t="str">
        <f t="shared" si="71"/>
        <v>0</v>
      </c>
      <c r="AK142" t="str">
        <f t="shared" si="72"/>
        <v xml:space="preserve">["REP"] =    0; </v>
      </c>
      <c r="AL142">
        <f>IF(LEN(Q142)&gt;0,VLOOKUP(Q142,Faction!A$2:B$77,2,),1)</f>
        <v>1</v>
      </c>
      <c r="AM142" t="str">
        <f t="shared" si="73"/>
        <v xml:space="preserve">["FACTION"] =  1; </v>
      </c>
      <c r="AN142" t="str">
        <f t="shared" si="74"/>
        <v xml:space="preserve">["TIER"] = 0; </v>
      </c>
      <c r="AO142" t="str">
        <f t="shared" si="75"/>
        <v xml:space="preserve">                     </v>
      </c>
      <c r="AP142" t="str">
        <f t="shared" si="76"/>
        <v/>
      </c>
      <c r="AQ142" t="str">
        <f t="shared" si="77"/>
        <v xml:space="preserve">["NAME"] = { ["EN"] = "The Ents of Fangorn Forest"; }; </v>
      </c>
      <c r="AR142" t="str">
        <f t="shared" si="78"/>
        <v/>
      </c>
      <c r="AS142" t="str">
        <f t="shared" si="79"/>
        <v/>
      </c>
      <c r="AT142" t="str">
        <f t="shared" si="80"/>
        <v/>
      </c>
      <c r="AU142" t="str">
        <f t="shared" si="81"/>
        <v/>
      </c>
      <c r="AV142" t="str">
        <f t="shared" si="82"/>
        <v>};</v>
      </c>
    </row>
    <row r="143" spans="1:48" x14ac:dyDescent="0.25">
      <c r="A143">
        <v>1879305674</v>
      </c>
      <c r="B143">
        <v>121</v>
      </c>
      <c r="C143" t="s">
        <v>1465</v>
      </c>
      <c r="D143" t="s">
        <v>30</v>
      </c>
      <c r="F143" t="s">
        <v>2901</v>
      </c>
      <c r="G143">
        <v>20</v>
      </c>
      <c r="H143" t="s">
        <v>1356</v>
      </c>
      <c r="I143" t="s">
        <v>1198</v>
      </c>
      <c r="J143" t="s">
        <v>1467</v>
      </c>
      <c r="K143">
        <v>0</v>
      </c>
      <c r="T143" t="str">
        <f t="shared" si="57"/>
        <v>[142] = {["ID"] = 1879305674; }; -- Kindred with the Ents of Fangorn</v>
      </c>
      <c r="U143" s="1" t="str">
        <f t="shared" si="58"/>
        <v>[142] = {["ID"] = 1879305674; ["SAVE_INDEX"] = 121; ["TYPE"] =  7;             ["VXP"] =    0; ["LP"] = 20; ["REP"] =    0; ["FACTION"] =  1; ["TIER"] = 0;                      ["NAME"] = { ["EN"] = "Kindred with the Ents of Fangorn"; }; ["LORE"] = { ["EN"] = "The Ents of Fangorn look upon you as an honorary member of the forest. You are welcome among the trees and bushes of the ancient wood."; }; ["SUMMARY"] = { ["EN"] = "Gain 30000 reputation"; }; ["TITLE"] = { ["EN"] = "Ent-kin"; }; };</v>
      </c>
      <c r="V143">
        <f t="shared" si="59"/>
        <v>142</v>
      </c>
      <c r="W143" t="str">
        <f t="shared" si="60"/>
        <v>[142] = {</v>
      </c>
      <c r="X143" t="str">
        <f t="shared" si="61"/>
        <v xml:space="preserve">["ID"] = 1879305674; </v>
      </c>
      <c r="Y143" t="str">
        <f t="shared" si="62"/>
        <v xml:space="preserve">["ID"] = 1879305674; </v>
      </c>
      <c r="Z143" t="str">
        <f t="shared" si="63"/>
        <v/>
      </c>
      <c r="AA143" s="1" t="str">
        <f t="shared" si="64"/>
        <v xml:space="preserve">["SAVE_INDEX"] = 121; </v>
      </c>
      <c r="AB143">
        <f>VLOOKUP(D143,Type!A$2:B$16,2,)</f>
        <v>7</v>
      </c>
      <c r="AC143" t="str">
        <f t="shared" si="65"/>
        <v xml:space="preserve">["TYPE"] =  7; </v>
      </c>
      <c r="AD143" t="str">
        <f>IF(NOT(ISBLANK(E143)),VLOOKUP(E143,Type!D$2:E$6,2,FALSE),"")</f>
        <v/>
      </c>
      <c r="AE143" t="str">
        <f t="shared" si="66"/>
        <v xml:space="preserve">            </v>
      </c>
      <c r="AF143" t="str">
        <f t="shared" si="67"/>
        <v>0</v>
      </c>
      <c r="AG143" t="str">
        <f t="shared" si="68"/>
        <v xml:space="preserve">["VXP"] =    0; </v>
      </c>
      <c r="AH143" t="str">
        <f t="shared" si="69"/>
        <v>20</v>
      </c>
      <c r="AI143" t="str">
        <f t="shared" si="70"/>
        <v xml:space="preserve">["LP"] = 20; </v>
      </c>
      <c r="AJ143" t="str">
        <f t="shared" si="71"/>
        <v>0</v>
      </c>
      <c r="AK143" t="str">
        <f t="shared" si="72"/>
        <v xml:space="preserve">["REP"] =    0; </v>
      </c>
      <c r="AL143">
        <f>IF(LEN(Q143)&gt;0,VLOOKUP(Q143,Faction!A$2:B$77,2,),1)</f>
        <v>1</v>
      </c>
      <c r="AM143" t="str">
        <f t="shared" si="73"/>
        <v xml:space="preserve">["FACTION"] =  1; </v>
      </c>
      <c r="AN143" t="str">
        <f t="shared" si="74"/>
        <v xml:space="preserve">["TIER"] = 0; </v>
      </c>
      <c r="AO143" t="str">
        <f t="shared" si="75"/>
        <v xml:space="preserve">                     </v>
      </c>
      <c r="AP143" t="str">
        <f t="shared" si="76"/>
        <v/>
      </c>
      <c r="AQ143" t="str">
        <f t="shared" si="77"/>
        <v xml:space="preserve">["NAME"] = { ["EN"] = "Kindred with the Ents of Fangorn"; }; </v>
      </c>
      <c r="AR143" t="str">
        <f t="shared" si="78"/>
        <v xml:space="preserve">["LORE"] = { ["EN"] = "The Ents of Fangorn look upon you as an honorary member of the forest. You are welcome among the trees and bushes of the ancient wood."; }; </v>
      </c>
      <c r="AS143" t="str">
        <f t="shared" si="79"/>
        <v xml:space="preserve">["SUMMARY"] = { ["EN"] = "Gain 30000 reputation"; }; </v>
      </c>
      <c r="AT143" t="str">
        <f t="shared" si="80"/>
        <v xml:space="preserve">["TITLE"] = { ["EN"] = "Ent-kin"; }; </v>
      </c>
      <c r="AU143" t="str">
        <f t="shared" si="81"/>
        <v/>
      </c>
      <c r="AV143" t="str">
        <f t="shared" si="82"/>
        <v>};</v>
      </c>
    </row>
    <row r="144" spans="1:48" x14ac:dyDescent="0.25">
      <c r="A144">
        <v>1879305673</v>
      </c>
      <c r="B144">
        <v>122</v>
      </c>
      <c r="C144" t="s">
        <v>1371</v>
      </c>
      <c r="D144" t="s">
        <v>30</v>
      </c>
      <c r="F144" t="s">
        <v>1372</v>
      </c>
      <c r="G144">
        <v>15</v>
      </c>
      <c r="H144" t="s">
        <v>1356</v>
      </c>
      <c r="I144" t="s">
        <v>1373</v>
      </c>
      <c r="J144" t="s">
        <v>2236</v>
      </c>
      <c r="K144">
        <v>1</v>
      </c>
      <c r="T144" t="str">
        <f t="shared" si="57"/>
        <v>[143] = {["ID"] = 1879305673; }; -- Ally to the Ents of Fangorn</v>
      </c>
      <c r="U144" s="1" t="str">
        <f t="shared" si="58"/>
        <v>[143] = {["ID"] = 1879305673; ["SAVE_INDEX"] = 122; ["TYPE"] =  7;             ["VXP"] =    0; ["LP"] = 15; ["REP"] =    0; ["FACTION"] =  1; ["TIER"] = 1;                      ["NAME"] = { ["EN"] = "Ally to the Ents of Fangorn"; }; ["LORE"] = { ["EN"] = "The Ents of Fangorn consider you a stalwart ally and trusted confidant in all things that they do."; }; ["SUMMARY"] = { ["EN"] = "Gain 25000 reputation"; }; ["TITLE"] = { ["EN"] = "Ally of the Ents"; }; };</v>
      </c>
      <c r="V144">
        <f t="shared" si="59"/>
        <v>143</v>
      </c>
      <c r="W144" t="str">
        <f t="shared" si="60"/>
        <v>[143] = {</v>
      </c>
      <c r="X144" t="str">
        <f t="shared" si="61"/>
        <v xml:space="preserve">["ID"] = 1879305673; </v>
      </c>
      <c r="Y144" t="str">
        <f t="shared" si="62"/>
        <v xml:space="preserve">["ID"] = 1879305673; </v>
      </c>
      <c r="Z144" t="str">
        <f t="shared" si="63"/>
        <v/>
      </c>
      <c r="AA144" s="1" t="str">
        <f t="shared" si="64"/>
        <v xml:space="preserve">["SAVE_INDEX"] = 122; </v>
      </c>
      <c r="AB144">
        <f>VLOOKUP(D144,Type!A$2:B$16,2,)</f>
        <v>7</v>
      </c>
      <c r="AC144" t="str">
        <f t="shared" si="65"/>
        <v xml:space="preserve">["TYPE"] =  7; </v>
      </c>
      <c r="AD144" t="str">
        <f>IF(NOT(ISBLANK(E144)),VLOOKUP(E144,Type!D$2:E$6,2,FALSE),"")</f>
        <v/>
      </c>
      <c r="AE144" t="str">
        <f t="shared" si="66"/>
        <v xml:space="preserve">            </v>
      </c>
      <c r="AF144" t="str">
        <f t="shared" si="67"/>
        <v>0</v>
      </c>
      <c r="AG144" t="str">
        <f t="shared" si="68"/>
        <v xml:space="preserve">["VXP"] =    0; </v>
      </c>
      <c r="AH144" t="str">
        <f t="shared" si="69"/>
        <v>15</v>
      </c>
      <c r="AI144" t="str">
        <f t="shared" si="70"/>
        <v xml:space="preserve">["LP"] = 15; </v>
      </c>
      <c r="AJ144" t="str">
        <f t="shared" si="71"/>
        <v>0</v>
      </c>
      <c r="AK144" t="str">
        <f t="shared" si="72"/>
        <v xml:space="preserve">["REP"] =    0; </v>
      </c>
      <c r="AL144">
        <f>IF(LEN(Q144)&gt;0,VLOOKUP(Q144,Faction!A$2:B$77,2,),1)</f>
        <v>1</v>
      </c>
      <c r="AM144" t="str">
        <f t="shared" si="73"/>
        <v xml:space="preserve">["FACTION"] =  1; </v>
      </c>
      <c r="AN144" t="str">
        <f t="shared" si="74"/>
        <v xml:space="preserve">["TIER"] = 1; </v>
      </c>
      <c r="AO144" t="str">
        <f t="shared" si="75"/>
        <v xml:space="preserve">                     </v>
      </c>
      <c r="AP144" t="str">
        <f t="shared" si="76"/>
        <v/>
      </c>
      <c r="AQ144" t="str">
        <f t="shared" si="77"/>
        <v xml:space="preserve">["NAME"] = { ["EN"] = "Ally to the Ents of Fangorn"; }; </v>
      </c>
      <c r="AR144" t="str">
        <f t="shared" si="78"/>
        <v xml:space="preserve">["LORE"] = { ["EN"] = "The Ents of Fangorn consider you a stalwart ally and trusted confidant in all things that they do."; }; </v>
      </c>
      <c r="AS144" t="str">
        <f t="shared" si="79"/>
        <v xml:space="preserve">["SUMMARY"] = { ["EN"] = "Gain 25000 reputation"; }; </v>
      </c>
      <c r="AT144" t="str">
        <f t="shared" si="80"/>
        <v xml:space="preserve">["TITLE"] = { ["EN"] = "Ally of the Ents"; }; </v>
      </c>
      <c r="AU144" t="str">
        <f t="shared" si="81"/>
        <v/>
      </c>
      <c r="AV144" t="str">
        <f t="shared" si="82"/>
        <v>};</v>
      </c>
    </row>
    <row r="145" spans="1:48" x14ac:dyDescent="0.25">
      <c r="A145">
        <v>1879305671</v>
      </c>
      <c r="B145">
        <v>123</v>
      </c>
      <c r="C145" t="s">
        <v>1368</v>
      </c>
      <c r="D145" t="s">
        <v>30</v>
      </c>
      <c r="F145" t="s">
        <v>1369</v>
      </c>
      <c r="G145">
        <v>10</v>
      </c>
      <c r="H145" t="s">
        <v>1356</v>
      </c>
      <c r="I145" t="s">
        <v>1370</v>
      </c>
      <c r="J145" t="s">
        <v>2237</v>
      </c>
      <c r="K145">
        <v>2</v>
      </c>
      <c r="T145" t="str">
        <f t="shared" si="57"/>
        <v>[144] = {["ID"] = 1879305671; }; -- Friend to the Ents of Fangorn</v>
      </c>
      <c r="U145" s="1" t="str">
        <f t="shared" si="58"/>
        <v>[144] = {["ID"] = 1879305671; ["SAVE_INDEX"] = 123; ["TYPE"] =  7;             ["VXP"] =    0; ["LP"] = 10; ["REP"] =    0; ["FACTION"] =  1; ["TIER"] = 2;                      ["NAME"] = { ["EN"] = "Friend to the Ents of Fangorn"; }; ["LORE"] = { ["EN"] = "The Ents of Fangorn consider you a friend and are willing to trust you with more important endeavours."; }; ["SUMMARY"] = { ["EN"] = "Gain 20000 reputation"; }; ["TITLE"] = { ["EN"] = "Ent-friend"; }; };</v>
      </c>
      <c r="V145">
        <f t="shared" si="59"/>
        <v>144</v>
      </c>
      <c r="W145" t="str">
        <f t="shared" si="60"/>
        <v>[144] = {</v>
      </c>
      <c r="X145" t="str">
        <f t="shared" si="61"/>
        <v xml:space="preserve">["ID"] = 1879305671; </v>
      </c>
      <c r="Y145" t="str">
        <f t="shared" si="62"/>
        <v xml:space="preserve">["ID"] = 1879305671; </v>
      </c>
      <c r="Z145" t="str">
        <f t="shared" si="63"/>
        <v/>
      </c>
      <c r="AA145" s="1" t="str">
        <f t="shared" si="64"/>
        <v xml:space="preserve">["SAVE_INDEX"] = 123; </v>
      </c>
      <c r="AB145">
        <f>VLOOKUP(D145,Type!A$2:B$16,2,)</f>
        <v>7</v>
      </c>
      <c r="AC145" t="str">
        <f t="shared" si="65"/>
        <v xml:space="preserve">["TYPE"] =  7; </v>
      </c>
      <c r="AD145" t="str">
        <f>IF(NOT(ISBLANK(E145)),VLOOKUP(E145,Type!D$2:E$6,2,FALSE),"")</f>
        <v/>
      </c>
      <c r="AE145" t="str">
        <f t="shared" si="66"/>
        <v xml:space="preserve">            </v>
      </c>
      <c r="AF145" t="str">
        <f t="shared" si="67"/>
        <v>0</v>
      </c>
      <c r="AG145" t="str">
        <f t="shared" si="68"/>
        <v xml:space="preserve">["VXP"] =    0; </v>
      </c>
      <c r="AH145" t="str">
        <f t="shared" si="69"/>
        <v>10</v>
      </c>
      <c r="AI145" t="str">
        <f t="shared" si="70"/>
        <v xml:space="preserve">["LP"] = 10; </v>
      </c>
      <c r="AJ145" t="str">
        <f t="shared" si="71"/>
        <v>0</v>
      </c>
      <c r="AK145" t="str">
        <f t="shared" si="72"/>
        <v xml:space="preserve">["REP"] =    0; </v>
      </c>
      <c r="AL145">
        <f>IF(LEN(Q145)&gt;0,VLOOKUP(Q145,Faction!A$2:B$77,2,),1)</f>
        <v>1</v>
      </c>
      <c r="AM145" t="str">
        <f t="shared" si="73"/>
        <v xml:space="preserve">["FACTION"] =  1; </v>
      </c>
      <c r="AN145" t="str">
        <f t="shared" si="74"/>
        <v xml:space="preserve">["TIER"] = 2; </v>
      </c>
      <c r="AO145" t="str">
        <f t="shared" si="75"/>
        <v xml:space="preserve">                     </v>
      </c>
      <c r="AP145" t="str">
        <f t="shared" si="76"/>
        <v/>
      </c>
      <c r="AQ145" t="str">
        <f t="shared" si="77"/>
        <v xml:space="preserve">["NAME"] = { ["EN"] = "Friend to the Ents of Fangorn"; }; </v>
      </c>
      <c r="AR145" t="str">
        <f t="shared" si="78"/>
        <v xml:space="preserve">["LORE"] = { ["EN"] = "The Ents of Fangorn consider you a friend and are willing to trust you with more important endeavours."; }; </v>
      </c>
      <c r="AS145" t="str">
        <f t="shared" si="79"/>
        <v xml:space="preserve">["SUMMARY"] = { ["EN"] = "Gain 20000 reputation"; }; </v>
      </c>
      <c r="AT145" t="str">
        <f t="shared" si="80"/>
        <v xml:space="preserve">["TITLE"] = { ["EN"] = "Ent-friend"; }; </v>
      </c>
      <c r="AU145" t="str">
        <f t="shared" si="81"/>
        <v/>
      </c>
      <c r="AV145" t="str">
        <f t="shared" si="82"/>
        <v>};</v>
      </c>
    </row>
    <row r="146" spans="1:48" x14ac:dyDescent="0.25">
      <c r="A146">
        <v>1879305672</v>
      </c>
      <c r="B146">
        <v>124</v>
      </c>
      <c r="C146" t="s">
        <v>1466</v>
      </c>
      <c r="D146" t="s">
        <v>30</v>
      </c>
      <c r="F146" t="s">
        <v>1367</v>
      </c>
      <c r="G146">
        <v>5</v>
      </c>
      <c r="H146" t="s">
        <v>1356</v>
      </c>
      <c r="I146" t="s">
        <v>1190</v>
      </c>
      <c r="J146" t="s">
        <v>1468</v>
      </c>
      <c r="K146">
        <v>3</v>
      </c>
      <c r="T146" t="str">
        <f t="shared" si="57"/>
        <v>[145] = {["ID"] = 1879305672; }; -- Known to the Ents of Fangorn</v>
      </c>
      <c r="U146" s="1" t="str">
        <f t="shared" si="58"/>
        <v>[145] = {["ID"] = 1879305672; ["SAVE_INDEX"] = 124; ["TYPE"] =  7;             ["VXP"] =    0; ["LP"] =  5; ["REP"] =    0; ["FACTION"] =  1; ["TIER"] = 3;                      ["NAME"] = { ["EN"] = "Known to the Ents of Fangorn"; }; ["LORE"] = { ["EN"] = "The Ents of Fangorn know your name and wonder what more you will do for them."; }; ["SUMMARY"] = { ["EN"] = "Gain 10000 reputation"; }; ["TITLE"] = { ["EN"] = "Known to the Ents"; }; };</v>
      </c>
      <c r="V146">
        <f t="shared" si="59"/>
        <v>145</v>
      </c>
      <c r="W146" t="str">
        <f t="shared" si="60"/>
        <v>[145] = {</v>
      </c>
      <c r="X146" t="str">
        <f t="shared" si="61"/>
        <v xml:space="preserve">["ID"] = 1879305672; </v>
      </c>
      <c r="Y146" t="str">
        <f t="shared" si="62"/>
        <v xml:space="preserve">["ID"] = 1879305672; </v>
      </c>
      <c r="Z146" t="str">
        <f t="shared" si="63"/>
        <v/>
      </c>
      <c r="AA146" s="1" t="str">
        <f t="shared" si="64"/>
        <v xml:space="preserve">["SAVE_INDEX"] = 124; </v>
      </c>
      <c r="AB146">
        <f>VLOOKUP(D146,Type!A$2:B$16,2,)</f>
        <v>7</v>
      </c>
      <c r="AC146" t="str">
        <f t="shared" si="65"/>
        <v xml:space="preserve">["TYPE"] =  7; </v>
      </c>
      <c r="AD146" t="str">
        <f>IF(NOT(ISBLANK(E146)),VLOOKUP(E146,Type!D$2:E$6,2,FALSE),"")</f>
        <v/>
      </c>
      <c r="AE146" t="str">
        <f t="shared" si="66"/>
        <v xml:space="preserve">            </v>
      </c>
      <c r="AF146" t="str">
        <f t="shared" si="67"/>
        <v>0</v>
      </c>
      <c r="AG146" t="str">
        <f t="shared" si="68"/>
        <v xml:space="preserve">["VXP"] =    0; </v>
      </c>
      <c r="AH146" t="str">
        <f t="shared" si="69"/>
        <v>5</v>
      </c>
      <c r="AI146" t="str">
        <f t="shared" si="70"/>
        <v xml:space="preserve">["LP"] =  5; </v>
      </c>
      <c r="AJ146" t="str">
        <f t="shared" si="71"/>
        <v>0</v>
      </c>
      <c r="AK146" t="str">
        <f t="shared" si="72"/>
        <v xml:space="preserve">["REP"] =    0; </v>
      </c>
      <c r="AL146">
        <f>IF(LEN(Q146)&gt;0,VLOOKUP(Q146,Faction!A$2:B$77,2,),1)</f>
        <v>1</v>
      </c>
      <c r="AM146" t="str">
        <f t="shared" si="73"/>
        <v xml:space="preserve">["FACTION"] =  1; </v>
      </c>
      <c r="AN146" t="str">
        <f t="shared" si="74"/>
        <v xml:space="preserve">["TIER"] = 3; </v>
      </c>
      <c r="AO146" t="str">
        <f t="shared" si="75"/>
        <v xml:space="preserve">                     </v>
      </c>
      <c r="AP146" t="str">
        <f t="shared" si="76"/>
        <v/>
      </c>
      <c r="AQ146" t="str">
        <f t="shared" si="77"/>
        <v xml:space="preserve">["NAME"] = { ["EN"] = "Known to the Ents of Fangorn"; }; </v>
      </c>
      <c r="AR146" t="str">
        <f t="shared" si="78"/>
        <v xml:space="preserve">["LORE"] = { ["EN"] = "The Ents of Fangorn know your name and wonder what more you will do for them."; }; </v>
      </c>
      <c r="AS146" t="str">
        <f t="shared" si="79"/>
        <v xml:space="preserve">["SUMMARY"] = { ["EN"] = "Gain 10000 reputation"; }; </v>
      </c>
      <c r="AT146" t="str">
        <f t="shared" si="80"/>
        <v xml:space="preserve">["TITLE"] = { ["EN"] = "Known to the Ents"; }; </v>
      </c>
      <c r="AU146" t="str">
        <f t="shared" si="81"/>
        <v/>
      </c>
      <c r="AV146" t="str">
        <f t="shared" si="82"/>
        <v>};</v>
      </c>
    </row>
    <row r="147" spans="1:48" x14ac:dyDescent="0.25">
      <c r="C147" s="2" t="s">
        <v>96</v>
      </c>
      <c r="D147" s="2" t="s">
        <v>812</v>
      </c>
      <c r="E147" s="2"/>
      <c r="R147">
        <v>200</v>
      </c>
      <c r="T147" t="str">
        <f t="shared" si="57"/>
        <v>[146] = {["CAT_ID"] = 200; }; -- The Eorlingas</v>
      </c>
      <c r="U147" s="1" t="str">
        <f t="shared" si="58"/>
        <v>[146] = {                                           ["TYPE"] = 14;             ["VXP"] =    0; ["LP"] =  0; ["REP"] =    0; ["FACTION"] =  1; ["TIER"] = 0;                      ["NAME"] = { ["EN"] = "The Eorlingas"; }; };</v>
      </c>
      <c r="V147">
        <f t="shared" si="59"/>
        <v>146</v>
      </c>
      <c r="W147" t="str">
        <f t="shared" si="60"/>
        <v>[146] = {</v>
      </c>
      <c r="X147" t="str">
        <f t="shared" si="61"/>
        <v xml:space="preserve">                     </v>
      </c>
      <c r="Y147" t="str">
        <f t="shared" si="62"/>
        <v/>
      </c>
      <c r="Z147" t="str">
        <f t="shared" si="63"/>
        <v xml:space="preserve">["CAT_ID"] = 200; </v>
      </c>
      <c r="AA147" s="1" t="str">
        <f t="shared" si="64"/>
        <v xml:space="preserve">                      </v>
      </c>
      <c r="AB147">
        <f>VLOOKUP(D147,Type!A$2:B$16,2,)</f>
        <v>14</v>
      </c>
      <c r="AC147" t="str">
        <f t="shared" si="65"/>
        <v xml:space="preserve">["TYPE"] = 14; </v>
      </c>
      <c r="AD147" t="str">
        <f>IF(NOT(ISBLANK(E147)),VLOOKUP(E147,Type!D$2:E$6,2,FALSE),"")</f>
        <v/>
      </c>
      <c r="AE147" t="str">
        <f t="shared" si="66"/>
        <v xml:space="preserve">            </v>
      </c>
      <c r="AF147" t="str">
        <f t="shared" si="67"/>
        <v>0</v>
      </c>
      <c r="AG147" t="str">
        <f t="shared" si="68"/>
        <v xml:space="preserve">["VXP"] =    0; </v>
      </c>
      <c r="AH147" t="str">
        <f t="shared" si="69"/>
        <v>0</v>
      </c>
      <c r="AI147" t="str">
        <f t="shared" si="70"/>
        <v xml:space="preserve">["LP"] =  0; </v>
      </c>
      <c r="AJ147" t="str">
        <f t="shared" si="71"/>
        <v>0</v>
      </c>
      <c r="AK147" t="str">
        <f t="shared" si="72"/>
        <v xml:space="preserve">["REP"] =    0; </v>
      </c>
      <c r="AL147">
        <f>IF(LEN(Q147)&gt;0,VLOOKUP(Q147,Faction!A$2:B$77,2,),1)</f>
        <v>1</v>
      </c>
      <c r="AM147" t="str">
        <f t="shared" si="73"/>
        <v xml:space="preserve">["FACTION"] =  1; </v>
      </c>
      <c r="AN147" t="str">
        <f t="shared" si="74"/>
        <v xml:space="preserve">["TIER"] = 0; </v>
      </c>
      <c r="AO147" t="str">
        <f t="shared" si="75"/>
        <v xml:space="preserve">                     </v>
      </c>
      <c r="AP147" t="str">
        <f t="shared" si="76"/>
        <v/>
      </c>
      <c r="AQ147" t="str">
        <f t="shared" si="77"/>
        <v xml:space="preserve">["NAME"] = { ["EN"] = "The Eorlingas"; }; </v>
      </c>
      <c r="AR147" t="str">
        <f t="shared" si="78"/>
        <v/>
      </c>
      <c r="AS147" t="str">
        <f t="shared" si="79"/>
        <v/>
      </c>
      <c r="AT147" t="str">
        <f t="shared" si="80"/>
        <v/>
      </c>
      <c r="AU147" t="str">
        <f t="shared" si="81"/>
        <v/>
      </c>
      <c r="AV147" t="str">
        <f t="shared" si="82"/>
        <v>};</v>
      </c>
    </row>
    <row r="148" spans="1:48" x14ac:dyDescent="0.25">
      <c r="A148">
        <v>1879271199</v>
      </c>
      <c r="B148">
        <v>125</v>
      </c>
      <c r="C148" t="s">
        <v>1360</v>
      </c>
      <c r="D148" t="s">
        <v>30</v>
      </c>
      <c r="F148" t="s">
        <v>1361</v>
      </c>
      <c r="G148">
        <v>20</v>
      </c>
      <c r="H148" t="s">
        <v>1356</v>
      </c>
      <c r="I148" t="s">
        <v>1198</v>
      </c>
      <c r="J148" t="s">
        <v>1469</v>
      </c>
      <c r="K148">
        <v>0</v>
      </c>
      <c r="T148" t="str">
        <f t="shared" si="57"/>
        <v>[147] = {["ID"] = 1879271199; }; -- Kindred to the Eorlingas</v>
      </c>
      <c r="U148" s="1" t="str">
        <f t="shared" si="58"/>
        <v>[147] = {["ID"] = 1879271199; ["SAVE_INDEX"] = 125; ["TYPE"] =  7;             ["VXP"] =    0; ["LP"] = 20; ["REP"] =    0; ["FACTION"] =  1; ["TIER"] = 0;                      ["NAME"] = { ["EN"] = "Kindred to the Eorlingas"; }; ["LORE"] = { ["EN"] = "You may not have been born an Eorling, but you are welcome wherever you go in the eastern Westemnet."; }; ["SUMMARY"] = { ["EN"] = "Gain 30000 reputation"; }; ["TITLE"] = { ["EN"] = "Eorling"; }; };</v>
      </c>
      <c r="V148">
        <f t="shared" si="59"/>
        <v>147</v>
      </c>
      <c r="W148" t="str">
        <f t="shared" si="60"/>
        <v>[147] = {</v>
      </c>
      <c r="X148" t="str">
        <f t="shared" si="61"/>
        <v xml:space="preserve">["ID"] = 1879271199; </v>
      </c>
      <c r="Y148" t="str">
        <f t="shared" si="62"/>
        <v xml:space="preserve">["ID"] = 1879271199; </v>
      </c>
      <c r="Z148" t="str">
        <f t="shared" si="63"/>
        <v/>
      </c>
      <c r="AA148" s="1" t="str">
        <f t="shared" si="64"/>
        <v xml:space="preserve">["SAVE_INDEX"] = 125; </v>
      </c>
      <c r="AB148">
        <f>VLOOKUP(D148,Type!A$2:B$16,2,)</f>
        <v>7</v>
      </c>
      <c r="AC148" t="str">
        <f t="shared" si="65"/>
        <v xml:space="preserve">["TYPE"] =  7; </v>
      </c>
      <c r="AD148" t="str">
        <f>IF(NOT(ISBLANK(E148)),VLOOKUP(E148,Type!D$2:E$6,2,FALSE),"")</f>
        <v/>
      </c>
      <c r="AE148" t="str">
        <f t="shared" si="66"/>
        <v xml:space="preserve">            </v>
      </c>
      <c r="AF148" t="str">
        <f t="shared" si="67"/>
        <v>0</v>
      </c>
      <c r="AG148" t="str">
        <f t="shared" si="68"/>
        <v xml:space="preserve">["VXP"] =    0; </v>
      </c>
      <c r="AH148" t="str">
        <f t="shared" si="69"/>
        <v>20</v>
      </c>
      <c r="AI148" t="str">
        <f t="shared" si="70"/>
        <v xml:space="preserve">["LP"] = 20; </v>
      </c>
      <c r="AJ148" t="str">
        <f t="shared" si="71"/>
        <v>0</v>
      </c>
      <c r="AK148" t="str">
        <f t="shared" si="72"/>
        <v xml:space="preserve">["REP"] =    0; </v>
      </c>
      <c r="AL148">
        <f>IF(LEN(Q148)&gt;0,VLOOKUP(Q148,Faction!A$2:B$77,2,),1)</f>
        <v>1</v>
      </c>
      <c r="AM148" t="str">
        <f t="shared" si="73"/>
        <v xml:space="preserve">["FACTION"] =  1; </v>
      </c>
      <c r="AN148" t="str">
        <f t="shared" si="74"/>
        <v xml:space="preserve">["TIER"] = 0; </v>
      </c>
      <c r="AO148" t="str">
        <f t="shared" si="75"/>
        <v xml:space="preserve">                     </v>
      </c>
      <c r="AP148" t="str">
        <f t="shared" si="76"/>
        <v/>
      </c>
      <c r="AQ148" t="str">
        <f t="shared" si="77"/>
        <v xml:space="preserve">["NAME"] = { ["EN"] = "Kindred to the Eorlingas"; }; </v>
      </c>
      <c r="AR148" t="str">
        <f t="shared" si="78"/>
        <v xml:space="preserve">["LORE"] = { ["EN"] = "You may not have been born an Eorling, but you are welcome wherever you go in the eastern Westemnet."; }; </v>
      </c>
      <c r="AS148" t="str">
        <f t="shared" si="79"/>
        <v xml:space="preserve">["SUMMARY"] = { ["EN"] = "Gain 30000 reputation"; }; </v>
      </c>
      <c r="AT148" t="str">
        <f t="shared" si="80"/>
        <v xml:space="preserve">["TITLE"] = { ["EN"] = "Eorling"; }; </v>
      </c>
      <c r="AU148" t="str">
        <f t="shared" si="81"/>
        <v/>
      </c>
      <c r="AV148" t="str">
        <f t="shared" si="82"/>
        <v>};</v>
      </c>
    </row>
    <row r="149" spans="1:48" x14ac:dyDescent="0.25">
      <c r="A149">
        <v>1879271198</v>
      </c>
      <c r="B149">
        <v>126</v>
      </c>
      <c r="C149" t="s">
        <v>1358</v>
      </c>
      <c r="D149" t="s">
        <v>30</v>
      </c>
      <c r="F149" t="s">
        <v>1359</v>
      </c>
      <c r="G149">
        <v>15</v>
      </c>
      <c r="H149" t="s">
        <v>1356</v>
      </c>
      <c r="I149" t="s">
        <v>1195</v>
      </c>
      <c r="J149" t="s">
        <v>1470</v>
      </c>
      <c r="K149">
        <v>1</v>
      </c>
      <c r="T149" t="str">
        <f t="shared" si="57"/>
        <v>[148] = {["ID"] = 1879271198; }; -- Ally to the Eorlingas</v>
      </c>
      <c r="U149" s="1" t="str">
        <f t="shared" si="58"/>
        <v>[148] = {["ID"] = 1879271198; ["SAVE_INDEX"] = 126; ["TYPE"] =  7;             ["VXP"] =    0; ["LP"] = 15; ["REP"] =    0; ["FACTION"] =  1; ["TIER"] = 1;                      ["NAME"] = { ["EN"] = "Ally to the Eorlingas"; }; ["LORE"] = { ["EN"] = "When the Eorlingas are in need of aid, they expect that you will find your way to the forefront of battle to assist them."; }; ["SUMMARY"] = { ["EN"] = "Gain 25000 reputation, Merchant Discount earned"; }; ["TITLE"] = { ["EN"] = "Ally of the Eorlingas"; }; };</v>
      </c>
      <c r="V149">
        <f t="shared" si="59"/>
        <v>148</v>
      </c>
      <c r="W149" t="str">
        <f t="shared" si="60"/>
        <v>[148] = {</v>
      </c>
      <c r="X149" t="str">
        <f t="shared" si="61"/>
        <v xml:space="preserve">["ID"] = 1879271198; </v>
      </c>
      <c r="Y149" t="str">
        <f t="shared" si="62"/>
        <v xml:space="preserve">["ID"] = 1879271198; </v>
      </c>
      <c r="Z149" t="str">
        <f t="shared" si="63"/>
        <v/>
      </c>
      <c r="AA149" s="1" t="str">
        <f t="shared" si="64"/>
        <v xml:space="preserve">["SAVE_INDEX"] = 126; </v>
      </c>
      <c r="AB149">
        <f>VLOOKUP(D149,Type!A$2:B$16,2,)</f>
        <v>7</v>
      </c>
      <c r="AC149" t="str">
        <f t="shared" si="65"/>
        <v xml:space="preserve">["TYPE"] =  7; </v>
      </c>
      <c r="AD149" t="str">
        <f>IF(NOT(ISBLANK(E149)),VLOOKUP(E149,Type!D$2:E$6,2,FALSE),"")</f>
        <v/>
      </c>
      <c r="AE149" t="str">
        <f t="shared" si="66"/>
        <v xml:space="preserve">            </v>
      </c>
      <c r="AF149" t="str">
        <f t="shared" si="67"/>
        <v>0</v>
      </c>
      <c r="AG149" t="str">
        <f t="shared" si="68"/>
        <v xml:space="preserve">["VXP"] =    0; </v>
      </c>
      <c r="AH149" t="str">
        <f t="shared" si="69"/>
        <v>15</v>
      </c>
      <c r="AI149" t="str">
        <f t="shared" si="70"/>
        <v xml:space="preserve">["LP"] = 15; </v>
      </c>
      <c r="AJ149" t="str">
        <f t="shared" si="71"/>
        <v>0</v>
      </c>
      <c r="AK149" t="str">
        <f t="shared" si="72"/>
        <v xml:space="preserve">["REP"] =    0; </v>
      </c>
      <c r="AL149">
        <f>IF(LEN(Q149)&gt;0,VLOOKUP(Q149,Faction!A$2:B$77,2,),1)</f>
        <v>1</v>
      </c>
      <c r="AM149" t="str">
        <f t="shared" si="73"/>
        <v xml:space="preserve">["FACTION"] =  1; </v>
      </c>
      <c r="AN149" t="str">
        <f t="shared" si="74"/>
        <v xml:space="preserve">["TIER"] = 1; </v>
      </c>
      <c r="AO149" t="str">
        <f t="shared" si="75"/>
        <v xml:space="preserve">                     </v>
      </c>
      <c r="AP149" t="str">
        <f t="shared" si="76"/>
        <v/>
      </c>
      <c r="AQ149" t="str">
        <f t="shared" si="77"/>
        <v xml:space="preserve">["NAME"] = { ["EN"] = "Ally to the Eorlingas"; }; </v>
      </c>
      <c r="AR149" t="str">
        <f t="shared" si="78"/>
        <v xml:space="preserve">["LORE"] = { ["EN"] = "When the Eorlingas are in need of aid, they expect that you will find your way to the forefront of battle to assist them."; }; </v>
      </c>
      <c r="AS149" t="str">
        <f t="shared" si="79"/>
        <v xml:space="preserve">["SUMMARY"] = { ["EN"] = "Gain 25000 reputation, Merchant Discount earned"; }; </v>
      </c>
      <c r="AT149" t="str">
        <f t="shared" si="80"/>
        <v xml:space="preserve">["TITLE"] = { ["EN"] = "Ally of the Eorlingas"; }; </v>
      </c>
      <c r="AU149" t="str">
        <f t="shared" si="81"/>
        <v/>
      </c>
      <c r="AV149" t="str">
        <f t="shared" si="82"/>
        <v>};</v>
      </c>
    </row>
    <row r="150" spans="1:48" x14ac:dyDescent="0.25">
      <c r="A150">
        <v>1879271197</v>
      </c>
      <c r="B150">
        <v>127</v>
      </c>
      <c r="C150" t="s">
        <v>1357</v>
      </c>
      <c r="D150" t="s">
        <v>30</v>
      </c>
      <c r="F150" t="s">
        <v>1357</v>
      </c>
      <c r="G150">
        <v>10</v>
      </c>
      <c r="H150" t="s">
        <v>1356</v>
      </c>
      <c r="I150" t="s">
        <v>1192</v>
      </c>
      <c r="J150" t="s">
        <v>1471</v>
      </c>
      <c r="K150">
        <v>2</v>
      </c>
      <c r="T150" t="str">
        <f t="shared" si="57"/>
        <v>[149] = {["ID"] = 1879271197; }; -- Friend to the Eorlingas</v>
      </c>
      <c r="U150" s="1" t="str">
        <f t="shared" si="58"/>
        <v>[149] = {["ID"] = 1879271197; ["SAVE_INDEX"] = 127; ["TYPE"] =  7;             ["VXP"] =    0; ["LP"] = 10; ["REP"] =    0; ["FACTION"] =  1; ["TIER"] = 2;                      ["NAME"] = { ["EN"] = "Friend to the Eorlingas"; }; ["LORE"] = { ["EN"] = "You are now considered a friend to the Eorlingas of the Westemnet."; }; ["SUMMARY"] = { ["EN"] = "Gain 20000 reputation, Travel Discount earned"; }; ["TITLE"] = { ["EN"] = "Friend to the Eorlingas"; }; };</v>
      </c>
      <c r="V150">
        <f t="shared" si="59"/>
        <v>149</v>
      </c>
      <c r="W150" t="str">
        <f t="shared" si="60"/>
        <v>[149] = {</v>
      </c>
      <c r="X150" t="str">
        <f t="shared" si="61"/>
        <v xml:space="preserve">["ID"] = 1879271197; </v>
      </c>
      <c r="Y150" t="str">
        <f t="shared" si="62"/>
        <v xml:space="preserve">["ID"] = 1879271197; </v>
      </c>
      <c r="Z150" t="str">
        <f t="shared" si="63"/>
        <v/>
      </c>
      <c r="AA150" s="1" t="str">
        <f t="shared" si="64"/>
        <v xml:space="preserve">["SAVE_INDEX"] = 127; </v>
      </c>
      <c r="AB150">
        <f>VLOOKUP(D150,Type!A$2:B$16,2,)</f>
        <v>7</v>
      </c>
      <c r="AC150" t="str">
        <f t="shared" si="65"/>
        <v xml:space="preserve">["TYPE"] =  7; </v>
      </c>
      <c r="AD150" t="str">
        <f>IF(NOT(ISBLANK(E150)),VLOOKUP(E150,Type!D$2:E$6,2,FALSE),"")</f>
        <v/>
      </c>
      <c r="AE150" t="str">
        <f t="shared" si="66"/>
        <v xml:space="preserve">            </v>
      </c>
      <c r="AF150" t="str">
        <f t="shared" si="67"/>
        <v>0</v>
      </c>
      <c r="AG150" t="str">
        <f t="shared" si="68"/>
        <v xml:space="preserve">["VXP"] =    0; </v>
      </c>
      <c r="AH150" t="str">
        <f t="shared" si="69"/>
        <v>10</v>
      </c>
      <c r="AI150" t="str">
        <f t="shared" si="70"/>
        <v xml:space="preserve">["LP"] = 10; </v>
      </c>
      <c r="AJ150" t="str">
        <f t="shared" si="71"/>
        <v>0</v>
      </c>
      <c r="AK150" t="str">
        <f t="shared" si="72"/>
        <v xml:space="preserve">["REP"] =    0; </v>
      </c>
      <c r="AL150">
        <f>IF(LEN(Q150)&gt;0,VLOOKUP(Q150,Faction!A$2:B$77,2,),1)</f>
        <v>1</v>
      </c>
      <c r="AM150" t="str">
        <f t="shared" si="73"/>
        <v xml:space="preserve">["FACTION"] =  1; </v>
      </c>
      <c r="AN150" t="str">
        <f t="shared" si="74"/>
        <v xml:space="preserve">["TIER"] = 2; </v>
      </c>
      <c r="AO150" t="str">
        <f t="shared" si="75"/>
        <v xml:space="preserve">                     </v>
      </c>
      <c r="AP150" t="str">
        <f t="shared" si="76"/>
        <v/>
      </c>
      <c r="AQ150" t="str">
        <f t="shared" si="77"/>
        <v xml:space="preserve">["NAME"] = { ["EN"] = "Friend to the Eorlingas"; }; </v>
      </c>
      <c r="AR150" t="str">
        <f t="shared" si="78"/>
        <v xml:space="preserve">["LORE"] = { ["EN"] = "You are now considered a friend to the Eorlingas of the Westemnet."; }; </v>
      </c>
      <c r="AS150" t="str">
        <f t="shared" si="79"/>
        <v xml:space="preserve">["SUMMARY"] = { ["EN"] = "Gain 20000 reputation, Travel Discount earned"; }; </v>
      </c>
      <c r="AT150" t="str">
        <f t="shared" si="80"/>
        <v xml:space="preserve">["TITLE"] = { ["EN"] = "Friend to the Eorlingas"; }; </v>
      </c>
      <c r="AU150" t="str">
        <f t="shared" si="81"/>
        <v/>
      </c>
      <c r="AV150" t="str">
        <f t="shared" si="82"/>
        <v>};</v>
      </c>
    </row>
    <row r="151" spans="1:48" x14ac:dyDescent="0.25">
      <c r="A151">
        <v>1879271175</v>
      </c>
      <c r="B151">
        <v>128</v>
      </c>
      <c r="C151" t="s">
        <v>1355</v>
      </c>
      <c r="D151" t="s">
        <v>30</v>
      </c>
      <c r="F151" t="s">
        <v>1355</v>
      </c>
      <c r="G151">
        <v>5</v>
      </c>
      <c r="H151" t="s">
        <v>1356</v>
      </c>
      <c r="I151" t="s">
        <v>1190</v>
      </c>
      <c r="J151" t="s">
        <v>1472</v>
      </c>
      <c r="K151">
        <v>3</v>
      </c>
      <c r="T151" t="str">
        <f t="shared" si="57"/>
        <v>[150] = {["ID"] = 1879271175; }; -- Known to the Eorlingas</v>
      </c>
      <c r="U151" s="1" t="str">
        <f t="shared" si="58"/>
        <v>[150] = {["ID"] = 1879271175; ["SAVE_INDEX"] = 128; ["TYPE"] =  7;             ["VXP"] =    0; ["LP"] =  5; ["REP"] =    0; ["FACTION"] =  1; ["TIER"] = 3;                      ["NAME"] = { ["EN"] = "Known to the Eorlingas"; }; ["LORE"] = { ["EN"] = "Your name is now known amongst the Eorlingas, and they know that you act in their interest."; }; ["SUMMARY"] = { ["EN"] = "Gain 10000 reputation"; }; ["TITLE"] = { ["EN"] = "Known to the Eorlingas"; }; };</v>
      </c>
      <c r="V151">
        <f t="shared" si="59"/>
        <v>150</v>
      </c>
      <c r="W151" t="str">
        <f t="shared" si="60"/>
        <v>[150] = {</v>
      </c>
      <c r="X151" t="str">
        <f t="shared" si="61"/>
        <v xml:space="preserve">["ID"] = 1879271175; </v>
      </c>
      <c r="Y151" t="str">
        <f t="shared" si="62"/>
        <v xml:space="preserve">["ID"] = 1879271175; </v>
      </c>
      <c r="Z151" t="str">
        <f t="shared" si="63"/>
        <v/>
      </c>
      <c r="AA151" s="1" t="str">
        <f t="shared" si="64"/>
        <v xml:space="preserve">["SAVE_INDEX"] = 128; </v>
      </c>
      <c r="AB151">
        <f>VLOOKUP(D151,Type!A$2:B$16,2,)</f>
        <v>7</v>
      </c>
      <c r="AC151" t="str">
        <f t="shared" si="65"/>
        <v xml:space="preserve">["TYPE"] =  7; </v>
      </c>
      <c r="AD151" t="str">
        <f>IF(NOT(ISBLANK(E151)),VLOOKUP(E151,Type!D$2:E$6,2,FALSE),"")</f>
        <v/>
      </c>
      <c r="AE151" t="str">
        <f t="shared" si="66"/>
        <v xml:space="preserve">            </v>
      </c>
      <c r="AF151" t="str">
        <f t="shared" si="67"/>
        <v>0</v>
      </c>
      <c r="AG151" t="str">
        <f t="shared" si="68"/>
        <v xml:space="preserve">["VXP"] =    0; </v>
      </c>
      <c r="AH151" t="str">
        <f t="shared" si="69"/>
        <v>5</v>
      </c>
      <c r="AI151" t="str">
        <f t="shared" si="70"/>
        <v xml:space="preserve">["LP"] =  5; </v>
      </c>
      <c r="AJ151" t="str">
        <f t="shared" si="71"/>
        <v>0</v>
      </c>
      <c r="AK151" t="str">
        <f t="shared" si="72"/>
        <v xml:space="preserve">["REP"] =    0; </v>
      </c>
      <c r="AL151">
        <f>IF(LEN(Q151)&gt;0,VLOOKUP(Q151,Faction!A$2:B$77,2,),1)</f>
        <v>1</v>
      </c>
      <c r="AM151" t="str">
        <f t="shared" si="73"/>
        <v xml:space="preserve">["FACTION"] =  1; </v>
      </c>
      <c r="AN151" t="str">
        <f t="shared" si="74"/>
        <v xml:space="preserve">["TIER"] = 3; </v>
      </c>
      <c r="AO151" t="str">
        <f t="shared" si="75"/>
        <v xml:space="preserve">                     </v>
      </c>
      <c r="AP151" t="str">
        <f t="shared" si="76"/>
        <v/>
      </c>
      <c r="AQ151" t="str">
        <f t="shared" si="77"/>
        <v xml:space="preserve">["NAME"] = { ["EN"] = "Known to the Eorlingas"; }; </v>
      </c>
      <c r="AR151" t="str">
        <f t="shared" si="78"/>
        <v xml:space="preserve">["LORE"] = { ["EN"] = "Your name is now known amongst the Eorlingas, and they know that you act in their interest."; }; </v>
      </c>
      <c r="AS151" t="str">
        <f t="shared" si="79"/>
        <v xml:space="preserve">["SUMMARY"] = { ["EN"] = "Gain 10000 reputation"; }; </v>
      </c>
      <c r="AT151" t="str">
        <f t="shared" si="80"/>
        <v xml:space="preserve">["TITLE"] = { ["EN"] = "Known to the Eorlingas"; }; </v>
      </c>
      <c r="AU151" t="str">
        <f t="shared" si="81"/>
        <v/>
      </c>
      <c r="AV151" t="str">
        <f t="shared" si="82"/>
        <v>};</v>
      </c>
    </row>
    <row r="152" spans="1:48" x14ac:dyDescent="0.25">
      <c r="C152" s="2" t="s">
        <v>99</v>
      </c>
      <c r="D152" s="2" t="s">
        <v>812</v>
      </c>
      <c r="E152" s="2"/>
      <c r="R152">
        <v>201</v>
      </c>
      <c r="T152" t="str">
        <f t="shared" si="57"/>
        <v>[151] = {["CAT_ID"] = 201; }; -- The Helmingas</v>
      </c>
      <c r="U152" s="1" t="str">
        <f t="shared" si="58"/>
        <v>[151] = {                                           ["TYPE"] = 14;             ["VXP"] =    0; ["LP"] =  0; ["REP"] =    0; ["FACTION"] =  1; ["TIER"] = 0;                      ["NAME"] = { ["EN"] = "The Helmingas"; }; };</v>
      </c>
      <c r="V152">
        <f t="shared" si="59"/>
        <v>151</v>
      </c>
      <c r="W152" t="str">
        <f t="shared" si="60"/>
        <v>[151] = {</v>
      </c>
      <c r="X152" t="str">
        <f t="shared" si="61"/>
        <v xml:space="preserve">                     </v>
      </c>
      <c r="Y152" t="str">
        <f t="shared" si="62"/>
        <v/>
      </c>
      <c r="Z152" t="str">
        <f t="shared" si="63"/>
        <v xml:space="preserve">["CAT_ID"] = 201; </v>
      </c>
      <c r="AA152" s="1" t="str">
        <f t="shared" si="64"/>
        <v xml:space="preserve">                      </v>
      </c>
      <c r="AB152">
        <f>VLOOKUP(D152,Type!A$2:B$16,2,)</f>
        <v>14</v>
      </c>
      <c r="AC152" t="str">
        <f t="shared" si="65"/>
        <v xml:space="preserve">["TYPE"] = 14; </v>
      </c>
      <c r="AD152" t="str">
        <f>IF(NOT(ISBLANK(E152)),VLOOKUP(E152,Type!D$2:E$6,2,FALSE),"")</f>
        <v/>
      </c>
      <c r="AE152" t="str">
        <f t="shared" si="66"/>
        <v xml:space="preserve">            </v>
      </c>
      <c r="AF152" t="str">
        <f t="shared" si="67"/>
        <v>0</v>
      </c>
      <c r="AG152" t="str">
        <f t="shared" si="68"/>
        <v xml:space="preserve">["VXP"] =    0; </v>
      </c>
      <c r="AH152" t="str">
        <f t="shared" si="69"/>
        <v>0</v>
      </c>
      <c r="AI152" t="str">
        <f t="shared" si="70"/>
        <v xml:space="preserve">["LP"] =  0; </v>
      </c>
      <c r="AJ152" t="str">
        <f t="shared" si="71"/>
        <v>0</v>
      </c>
      <c r="AK152" t="str">
        <f t="shared" si="72"/>
        <v xml:space="preserve">["REP"] =    0; </v>
      </c>
      <c r="AL152">
        <f>IF(LEN(Q152)&gt;0,VLOOKUP(Q152,Faction!A$2:B$77,2,),1)</f>
        <v>1</v>
      </c>
      <c r="AM152" t="str">
        <f t="shared" si="73"/>
        <v xml:space="preserve">["FACTION"] =  1; </v>
      </c>
      <c r="AN152" t="str">
        <f t="shared" si="74"/>
        <v xml:space="preserve">["TIER"] = 0; </v>
      </c>
      <c r="AO152" t="str">
        <f t="shared" si="75"/>
        <v xml:space="preserve">                     </v>
      </c>
      <c r="AP152" t="str">
        <f t="shared" si="76"/>
        <v/>
      </c>
      <c r="AQ152" t="str">
        <f t="shared" si="77"/>
        <v xml:space="preserve">["NAME"] = { ["EN"] = "The Helmingas"; }; </v>
      </c>
      <c r="AR152" t="str">
        <f t="shared" si="78"/>
        <v/>
      </c>
      <c r="AS152" t="str">
        <f t="shared" si="79"/>
        <v/>
      </c>
      <c r="AT152" t="str">
        <f t="shared" si="80"/>
        <v/>
      </c>
      <c r="AU152" t="str">
        <f t="shared" si="81"/>
        <v/>
      </c>
      <c r="AV152" t="str">
        <f t="shared" si="82"/>
        <v>};</v>
      </c>
    </row>
    <row r="153" spans="1:48" x14ac:dyDescent="0.25">
      <c r="A153">
        <v>1879271203</v>
      </c>
      <c r="B153">
        <v>129</v>
      </c>
      <c r="C153" t="s">
        <v>1365</v>
      </c>
      <c r="D153" t="s">
        <v>30</v>
      </c>
      <c r="F153" t="s">
        <v>1366</v>
      </c>
      <c r="G153">
        <v>20</v>
      </c>
      <c r="H153" t="s">
        <v>1356</v>
      </c>
      <c r="I153" t="s">
        <v>1198</v>
      </c>
      <c r="J153" t="s">
        <v>2238</v>
      </c>
      <c r="K153">
        <v>0</v>
      </c>
      <c r="T153" t="str">
        <f t="shared" si="57"/>
        <v>[152] = {["ID"] = 1879271203; }; -- Kindred to the Helmingas</v>
      </c>
      <c r="U153" s="1" t="str">
        <f t="shared" si="58"/>
        <v>[152] = {["ID"] = 1879271203; ["SAVE_INDEX"] = 129; ["TYPE"] =  7;             ["VXP"] =    0; ["LP"] = 20; ["REP"] =    0; ["FACTION"] =  1; ["TIER"] = 0;                      ["NAME"] = { ["EN"] = "Kindred to the Helmingas"; }; ["LORE"] = { ["EN"] = "You may not have been born a Helming, but you are welcome wherever you go in the western Westemnet."; }; ["SUMMARY"] = { ["EN"] = "Gain 30000 reputation"; }; ["TITLE"] = { ["EN"] = "Helming"; }; };</v>
      </c>
      <c r="V153">
        <f t="shared" si="59"/>
        <v>152</v>
      </c>
      <c r="W153" t="str">
        <f t="shared" si="60"/>
        <v>[152] = {</v>
      </c>
      <c r="X153" t="str">
        <f t="shared" si="61"/>
        <v xml:space="preserve">["ID"] = 1879271203; </v>
      </c>
      <c r="Y153" t="str">
        <f t="shared" si="62"/>
        <v xml:space="preserve">["ID"] = 1879271203; </v>
      </c>
      <c r="Z153" t="str">
        <f t="shared" si="63"/>
        <v/>
      </c>
      <c r="AA153" s="1" t="str">
        <f t="shared" si="64"/>
        <v xml:space="preserve">["SAVE_INDEX"] = 129; </v>
      </c>
      <c r="AB153">
        <f>VLOOKUP(D153,Type!A$2:B$16,2,)</f>
        <v>7</v>
      </c>
      <c r="AC153" t="str">
        <f t="shared" si="65"/>
        <v xml:space="preserve">["TYPE"] =  7; </v>
      </c>
      <c r="AD153" t="str">
        <f>IF(NOT(ISBLANK(E153)),VLOOKUP(E153,Type!D$2:E$6,2,FALSE),"")</f>
        <v/>
      </c>
      <c r="AE153" t="str">
        <f t="shared" si="66"/>
        <v xml:space="preserve">            </v>
      </c>
      <c r="AF153" t="str">
        <f t="shared" si="67"/>
        <v>0</v>
      </c>
      <c r="AG153" t="str">
        <f t="shared" si="68"/>
        <v xml:space="preserve">["VXP"] =    0; </v>
      </c>
      <c r="AH153" t="str">
        <f t="shared" si="69"/>
        <v>20</v>
      </c>
      <c r="AI153" t="str">
        <f t="shared" si="70"/>
        <v xml:space="preserve">["LP"] = 20; </v>
      </c>
      <c r="AJ153" t="str">
        <f t="shared" si="71"/>
        <v>0</v>
      </c>
      <c r="AK153" t="str">
        <f t="shared" si="72"/>
        <v xml:space="preserve">["REP"] =    0; </v>
      </c>
      <c r="AL153">
        <f>IF(LEN(Q153)&gt;0,VLOOKUP(Q153,Faction!A$2:B$77,2,),1)</f>
        <v>1</v>
      </c>
      <c r="AM153" t="str">
        <f t="shared" si="73"/>
        <v xml:space="preserve">["FACTION"] =  1; </v>
      </c>
      <c r="AN153" t="str">
        <f t="shared" si="74"/>
        <v xml:space="preserve">["TIER"] = 0; </v>
      </c>
      <c r="AO153" t="str">
        <f t="shared" si="75"/>
        <v xml:space="preserve">                     </v>
      </c>
      <c r="AP153" t="str">
        <f t="shared" si="76"/>
        <v/>
      </c>
      <c r="AQ153" t="str">
        <f t="shared" si="77"/>
        <v xml:space="preserve">["NAME"] = { ["EN"] = "Kindred to the Helmingas"; }; </v>
      </c>
      <c r="AR153" t="str">
        <f t="shared" si="78"/>
        <v xml:space="preserve">["LORE"] = { ["EN"] = "You may not have been born a Helming, but you are welcome wherever you go in the western Westemnet."; }; </v>
      </c>
      <c r="AS153" t="str">
        <f t="shared" si="79"/>
        <v xml:space="preserve">["SUMMARY"] = { ["EN"] = "Gain 30000 reputation"; }; </v>
      </c>
      <c r="AT153" t="str">
        <f t="shared" si="80"/>
        <v xml:space="preserve">["TITLE"] = { ["EN"] = "Helming"; }; </v>
      </c>
      <c r="AU153" t="str">
        <f t="shared" si="81"/>
        <v/>
      </c>
      <c r="AV153" t="str">
        <f t="shared" si="82"/>
        <v>};</v>
      </c>
    </row>
    <row r="154" spans="1:48" x14ac:dyDescent="0.25">
      <c r="A154">
        <v>1879271202</v>
      </c>
      <c r="B154">
        <v>130</v>
      </c>
      <c r="C154" t="s">
        <v>1364</v>
      </c>
      <c r="D154" t="s">
        <v>30</v>
      </c>
      <c r="F154" t="s">
        <v>1364</v>
      </c>
      <c r="G154">
        <v>15</v>
      </c>
      <c r="H154" t="s">
        <v>1356</v>
      </c>
      <c r="I154" t="s">
        <v>1195</v>
      </c>
      <c r="J154" t="s">
        <v>1473</v>
      </c>
      <c r="K154">
        <v>1</v>
      </c>
      <c r="T154" t="str">
        <f t="shared" si="57"/>
        <v>[153] = {["ID"] = 1879271202; }; -- Ally to the Helmingas</v>
      </c>
      <c r="U154" s="1" t="str">
        <f t="shared" si="58"/>
        <v>[153] = {["ID"] = 1879271202; ["SAVE_INDEX"] = 130; ["TYPE"] =  7;             ["VXP"] =    0; ["LP"] = 15; ["REP"] =    0; ["FACTION"] =  1; ["TIER"] = 1;                      ["NAME"] = { ["EN"] = "Ally to the Helmingas"; }; ["LORE"] = { ["EN"] = "When the Helmingas are in need of aid, they expect that you will find your way to the forefront of battle to assist them."; }; ["SUMMARY"] = { ["EN"] = "Gain 25000 reputation, Merchant Discount earned"; }; ["TITLE"] = { ["EN"] = "Ally to the Helmingas"; }; };</v>
      </c>
      <c r="V154">
        <f t="shared" si="59"/>
        <v>153</v>
      </c>
      <c r="W154" t="str">
        <f t="shared" si="60"/>
        <v>[153] = {</v>
      </c>
      <c r="X154" t="str">
        <f t="shared" si="61"/>
        <v xml:space="preserve">["ID"] = 1879271202; </v>
      </c>
      <c r="Y154" t="str">
        <f t="shared" si="62"/>
        <v xml:space="preserve">["ID"] = 1879271202; </v>
      </c>
      <c r="Z154" t="str">
        <f t="shared" si="63"/>
        <v/>
      </c>
      <c r="AA154" s="1" t="str">
        <f t="shared" si="64"/>
        <v xml:space="preserve">["SAVE_INDEX"] = 130; </v>
      </c>
      <c r="AB154">
        <f>VLOOKUP(D154,Type!A$2:B$16,2,)</f>
        <v>7</v>
      </c>
      <c r="AC154" t="str">
        <f t="shared" si="65"/>
        <v xml:space="preserve">["TYPE"] =  7; </v>
      </c>
      <c r="AD154" t="str">
        <f>IF(NOT(ISBLANK(E154)),VLOOKUP(E154,Type!D$2:E$6,2,FALSE),"")</f>
        <v/>
      </c>
      <c r="AE154" t="str">
        <f t="shared" si="66"/>
        <v xml:space="preserve">            </v>
      </c>
      <c r="AF154" t="str">
        <f t="shared" si="67"/>
        <v>0</v>
      </c>
      <c r="AG154" t="str">
        <f t="shared" si="68"/>
        <v xml:space="preserve">["VXP"] =    0; </v>
      </c>
      <c r="AH154" t="str">
        <f t="shared" si="69"/>
        <v>15</v>
      </c>
      <c r="AI154" t="str">
        <f t="shared" si="70"/>
        <v xml:space="preserve">["LP"] = 15; </v>
      </c>
      <c r="AJ154" t="str">
        <f t="shared" si="71"/>
        <v>0</v>
      </c>
      <c r="AK154" t="str">
        <f t="shared" si="72"/>
        <v xml:space="preserve">["REP"] =    0; </v>
      </c>
      <c r="AL154">
        <f>IF(LEN(Q154)&gt;0,VLOOKUP(Q154,Faction!A$2:B$77,2,),1)</f>
        <v>1</v>
      </c>
      <c r="AM154" t="str">
        <f t="shared" si="73"/>
        <v xml:space="preserve">["FACTION"] =  1; </v>
      </c>
      <c r="AN154" t="str">
        <f t="shared" si="74"/>
        <v xml:space="preserve">["TIER"] = 1; </v>
      </c>
      <c r="AO154" t="str">
        <f t="shared" si="75"/>
        <v xml:space="preserve">                     </v>
      </c>
      <c r="AP154" t="str">
        <f t="shared" si="76"/>
        <v/>
      </c>
      <c r="AQ154" t="str">
        <f t="shared" si="77"/>
        <v xml:space="preserve">["NAME"] = { ["EN"] = "Ally to the Helmingas"; }; </v>
      </c>
      <c r="AR154" t="str">
        <f t="shared" si="78"/>
        <v xml:space="preserve">["LORE"] = { ["EN"] = "When the Helmingas are in need of aid, they expect that you will find your way to the forefront of battle to assist them."; }; </v>
      </c>
      <c r="AS154" t="str">
        <f t="shared" si="79"/>
        <v xml:space="preserve">["SUMMARY"] = { ["EN"] = "Gain 25000 reputation, Merchant Discount earned"; }; </v>
      </c>
      <c r="AT154" t="str">
        <f t="shared" si="80"/>
        <v xml:space="preserve">["TITLE"] = { ["EN"] = "Ally to the Helmingas"; }; </v>
      </c>
      <c r="AU154" t="str">
        <f t="shared" si="81"/>
        <v/>
      </c>
      <c r="AV154" t="str">
        <f t="shared" si="82"/>
        <v>};</v>
      </c>
    </row>
    <row r="155" spans="1:48" x14ac:dyDescent="0.25">
      <c r="A155">
        <v>1879271201</v>
      </c>
      <c r="B155">
        <v>131</v>
      </c>
      <c r="C155" t="s">
        <v>1363</v>
      </c>
      <c r="D155" t="s">
        <v>30</v>
      </c>
      <c r="F155" t="s">
        <v>1363</v>
      </c>
      <c r="G155">
        <v>10</v>
      </c>
      <c r="H155" t="s">
        <v>1356</v>
      </c>
      <c r="I155" t="s">
        <v>1192</v>
      </c>
      <c r="J155" t="s">
        <v>1474</v>
      </c>
      <c r="K155">
        <v>2</v>
      </c>
      <c r="T155" t="str">
        <f t="shared" si="57"/>
        <v>[154] = {["ID"] = 1879271201; }; -- Friend to the Helmingas</v>
      </c>
      <c r="U155" s="1" t="str">
        <f t="shared" si="58"/>
        <v>[154] = {["ID"] = 1879271201; ["SAVE_INDEX"] = 131; ["TYPE"] =  7;             ["VXP"] =    0; ["LP"] = 10; ["REP"] =    0; ["FACTION"] =  1; ["TIER"] = 2;                      ["NAME"] = { ["EN"] = "Friend to the Helmingas"; }; ["LORE"] = { ["EN"] = "You are now considered a friend to the Helmingas of the Westemnet."; }; ["SUMMARY"] = { ["EN"] = "Gain 20000 reputation, Travel Discount earned"; }; ["TITLE"] = { ["EN"] = "Friend to the Helmingas"; }; };</v>
      </c>
      <c r="V155">
        <f t="shared" si="59"/>
        <v>154</v>
      </c>
      <c r="W155" t="str">
        <f t="shared" si="60"/>
        <v>[154] = {</v>
      </c>
      <c r="X155" t="str">
        <f t="shared" si="61"/>
        <v xml:space="preserve">["ID"] = 1879271201; </v>
      </c>
      <c r="Y155" t="str">
        <f t="shared" si="62"/>
        <v xml:space="preserve">["ID"] = 1879271201; </v>
      </c>
      <c r="Z155" t="str">
        <f t="shared" si="63"/>
        <v/>
      </c>
      <c r="AA155" s="1" t="str">
        <f t="shared" si="64"/>
        <v xml:space="preserve">["SAVE_INDEX"] = 131; </v>
      </c>
      <c r="AB155">
        <f>VLOOKUP(D155,Type!A$2:B$16,2,)</f>
        <v>7</v>
      </c>
      <c r="AC155" t="str">
        <f t="shared" si="65"/>
        <v xml:space="preserve">["TYPE"] =  7; </v>
      </c>
      <c r="AD155" t="str">
        <f>IF(NOT(ISBLANK(E155)),VLOOKUP(E155,Type!D$2:E$6,2,FALSE),"")</f>
        <v/>
      </c>
      <c r="AE155" t="str">
        <f t="shared" si="66"/>
        <v xml:space="preserve">            </v>
      </c>
      <c r="AF155" t="str">
        <f t="shared" si="67"/>
        <v>0</v>
      </c>
      <c r="AG155" t="str">
        <f t="shared" si="68"/>
        <v xml:space="preserve">["VXP"] =    0; </v>
      </c>
      <c r="AH155" t="str">
        <f t="shared" si="69"/>
        <v>10</v>
      </c>
      <c r="AI155" t="str">
        <f t="shared" si="70"/>
        <v xml:space="preserve">["LP"] = 10; </v>
      </c>
      <c r="AJ155" t="str">
        <f t="shared" si="71"/>
        <v>0</v>
      </c>
      <c r="AK155" t="str">
        <f t="shared" si="72"/>
        <v xml:space="preserve">["REP"] =    0; </v>
      </c>
      <c r="AL155">
        <f>IF(LEN(Q155)&gt;0,VLOOKUP(Q155,Faction!A$2:B$77,2,),1)</f>
        <v>1</v>
      </c>
      <c r="AM155" t="str">
        <f t="shared" si="73"/>
        <v xml:space="preserve">["FACTION"] =  1; </v>
      </c>
      <c r="AN155" t="str">
        <f t="shared" si="74"/>
        <v xml:space="preserve">["TIER"] = 2; </v>
      </c>
      <c r="AO155" t="str">
        <f t="shared" si="75"/>
        <v xml:space="preserve">                     </v>
      </c>
      <c r="AP155" t="str">
        <f t="shared" si="76"/>
        <v/>
      </c>
      <c r="AQ155" t="str">
        <f t="shared" si="77"/>
        <v xml:space="preserve">["NAME"] = { ["EN"] = "Friend to the Helmingas"; }; </v>
      </c>
      <c r="AR155" t="str">
        <f t="shared" si="78"/>
        <v xml:space="preserve">["LORE"] = { ["EN"] = "You are now considered a friend to the Helmingas of the Westemnet."; }; </v>
      </c>
      <c r="AS155" t="str">
        <f t="shared" si="79"/>
        <v xml:space="preserve">["SUMMARY"] = { ["EN"] = "Gain 20000 reputation, Travel Discount earned"; }; </v>
      </c>
      <c r="AT155" t="str">
        <f t="shared" si="80"/>
        <v xml:space="preserve">["TITLE"] = { ["EN"] = "Friend to the Helmingas"; }; </v>
      </c>
      <c r="AU155" t="str">
        <f t="shared" si="81"/>
        <v/>
      </c>
      <c r="AV155" t="str">
        <f t="shared" si="82"/>
        <v>};</v>
      </c>
    </row>
    <row r="156" spans="1:48" x14ac:dyDescent="0.25">
      <c r="A156">
        <v>1879271200</v>
      </c>
      <c r="B156">
        <v>132</v>
      </c>
      <c r="C156" t="s">
        <v>1362</v>
      </c>
      <c r="D156" t="s">
        <v>30</v>
      </c>
      <c r="F156" t="s">
        <v>1362</v>
      </c>
      <c r="G156">
        <v>5</v>
      </c>
      <c r="H156" t="s">
        <v>1356</v>
      </c>
      <c r="I156" t="s">
        <v>1190</v>
      </c>
      <c r="J156" t="s">
        <v>1475</v>
      </c>
      <c r="K156">
        <v>3</v>
      </c>
      <c r="T156" t="str">
        <f t="shared" si="57"/>
        <v>[155] = {["ID"] = 1879271200; }; -- Known to the Helmingas</v>
      </c>
      <c r="U156" s="1" t="str">
        <f t="shared" si="58"/>
        <v>[155] = {["ID"] = 1879271200; ["SAVE_INDEX"] = 132; ["TYPE"] =  7;             ["VXP"] =    0; ["LP"] =  5; ["REP"] =    0; ["FACTION"] =  1; ["TIER"] = 3;                      ["NAME"] = { ["EN"] = "Known to the Helmingas"; }; ["LORE"] = { ["EN"] = "Your name is now known amongst the Helmingas, and they know that you act in their interest."; }; ["SUMMARY"] = { ["EN"] = "Gain 10000 reputation"; }; ["TITLE"] = { ["EN"] = "Known to the Helmingas"; }; };</v>
      </c>
      <c r="V156">
        <f t="shared" si="59"/>
        <v>155</v>
      </c>
      <c r="W156" t="str">
        <f t="shared" si="60"/>
        <v>[155] = {</v>
      </c>
      <c r="X156" t="str">
        <f t="shared" si="61"/>
        <v xml:space="preserve">["ID"] = 1879271200; </v>
      </c>
      <c r="Y156" t="str">
        <f t="shared" si="62"/>
        <v xml:space="preserve">["ID"] = 1879271200; </v>
      </c>
      <c r="Z156" t="str">
        <f t="shared" si="63"/>
        <v/>
      </c>
      <c r="AA156" s="1" t="str">
        <f t="shared" si="64"/>
        <v xml:space="preserve">["SAVE_INDEX"] = 132; </v>
      </c>
      <c r="AB156">
        <f>VLOOKUP(D156,Type!A$2:B$16,2,)</f>
        <v>7</v>
      </c>
      <c r="AC156" t="str">
        <f t="shared" si="65"/>
        <v xml:space="preserve">["TYPE"] =  7; </v>
      </c>
      <c r="AD156" t="str">
        <f>IF(NOT(ISBLANK(E156)),VLOOKUP(E156,Type!D$2:E$6,2,FALSE),"")</f>
        <v/>
      </c>
      <c r="AE156" t="str">
        <f t="shared" si="66"/>
        <v xml:space="preserve">            </v>
      </c>
      <c r="AF156" t="str">
        <f t="shared" si="67"/>
        <v>0</v>
      </c>
      <c r="AG156" t="str">
        <f t="shared" si="68"/>
        <v xml:space="preserve">["VXP"] =    0; </v>
      </c>
      <c r="AH156" t="str">
        <f t="shared" si="69"/>
        <v>5</v>
      </c>
      <c r="AI156" t="str">
        <f t="shared" si="70"/>
        <v xml:space="preserve">["LP"] =  5; </v>
      </c>
      <c r="AJ156" t="str">
        <f t="shared" si="71"/>
        <v>0</v>
      </c>
      <c r="AK156" t="str">
        <f t="shared" si="72"/>
        <v xml:space="preserve">["REP"] =    0; </v>
      </c>
      <c r="AL156">
        <f>IF(LEN(Q156)&gt;0,VLOOKUP(Q156,Faction!A$2:B$77,2,),1)</f>
        <v>1</v>
      </c>
      <c r="AM156" t="str">
        <f t="shared" si="73"/>
        <v xml:space="preserve">["FACTION"] =  1; </v>
      </c>
      <c r="AN156" t="str">
        <f t="shared" si="74"/>
        <v xml:space="preserve">["TIER"] = 3; </v>
      </c>
      <c r="AO156" t="str">
        <f t="shared" si="75"/>
        <v xml:space="preserve">                     </v>
      </c>
      <c r="AP156" t="str">
        <f t="shared" si="76"/>
        <v/>
      </c>
      <c r="AQ156" t="str">
        <f t="shared" si="77"/>
        <v xml:space="preserve">["NAME"] = { ["EN"] = "Known to the Helmingas"; }; </v>
      </c>
      <c r="AR156" t="str">
        <f t="shared" si="78"/>
        <v xml:space="preserve">["LORE"] = { ["EN"] = "Your name is now known amongst the Helmingas, and they know that you act in their interest."; }; </v>
      </c>
      <c r="AS156" t="str">
        <f t="shared" si="79"/>
        <v xml:space="preserve">["SUMMARY"] = { ["EN"] = "Gain 10000 reputation"; }; </v>
      </c>
      <c r="AT156" t="str">
        <f t="shared" si="80"/>
        <v xml:space="preserve">["TITLE"] = { ["EN"] = "Known to the Helmingas"; }; </v>
      </c>
      <c r="AU156" t="str">
        <f t="shared" si="81"/>
        <v/>
      </c>
      <c r="AV156" t="str">
        <f t="shared" si="82"/>
        <v>};</v>
      </c>
    </row>
    <row r="157" spans="1:48" x14ac:dyDescent="0.25">
      <c r="C157" s="2" t="s">
        <v>46</v>
      </c>
      <c r="D157" s="2" t="s">
        <v>812</v>
      </c>
      <c r="E157" s="2"/>
      <c r="R157">
        <v>202</v>
      </c>
      <c r="T157" t="str">
        <f t="shared" si="57"/>
        <v>[156] = {["CAT_ID"] = 202; }; -- Dol Amroth</v>
      </c>
      <c r="U157" s="1" t="str">
        <f t="shared" si="58"/>
        <v>[156] = {                                           ["TYPE"] = 14;             ["VXP"] =    0; ["LP"] =  0; ["REP"] =    0; ["FACTION"] =  1; ["TIER"] = 0;                      ["NAME"] = { ["EN"] = "Dol Amroth"; }; };</v>
      </c>
      <c r="V157">
        <f t="shared" si="59"/>
        <v>156</v>
      </c>
      <c r="W157" t="str">
        <f t="shared" si="60"/>
        <v>[156] = {</v>
      </c>
      <c r="X157" t="str">
        <f t="shared" si="61"/>
        <v xml:space="preserve">                     </v>
      </c>
      <c r="Y157" t="str">
        <f t="shared" si="62"/>
        <v/>
      </c>
      <c r="Z157" t="str">
        <f t="shared" si="63"/>
        <v xml:space="preserve">["CAT_ID"] = 202; </v>
      </c>
      <c r="AA157" s="1" t="str">
        <f t="shared" si="64"/>
        <v xml:space="preserve">                      </v>
      </c>
      <c r="AB157">
        <f>VLOOKUP(D157,Type!A$2:B$16,2,)</f>
        <v>14</v>
      </c>
      <c r="AC157" t="str">
        <f t="shared" si="65"/>
        <v xml:space="preserve">["TYPE"] = 14; </v>
      </c>
      <c r="AD157" t="str">
        <f>IF(NOT(ISBLANK(E157)),VLOOKUP(E157,Type!D$2:E$6,2,FALSE),"")</f>
        <v/>
      </c>
      <c r="AE157" t="str">
        <f t="shared" si="66"/>
        <v xml:space="preserve">            </v>
      </c>
      <c r="AF157" t="str">
        <f t="shared" si="67"/>
        <v>0</v>
      </c>
      <c r="AG157" t="str">
        <f t="shared" si="68"/>
        <v xml:space="preserve">["VXP"] =    0; </v>
      </c>
      <c r="AH157" t="str">
        <f t="shared" si="69"/>
        <v>0</v>
      </c>
      <c r="AI157" t="str">
        <f t="shared" si="70"/>
        <v xml:space="preserve">["LP"] =  0; </v>
      </c>
      <c r="AJ157" t="str">
        <f t="shared" si="71"/>
        <v>0</v>
      </c>
      <c r="AK157" t="str">
        <f t="shared" si="72"/>
        <v xml:space="preserve">["REP"] =    0; </v>
      </c>
      <c r="AL157">
        <f>IF(LEN(Q157)&gt;0,VLOOKUP(Q157,Faction!A$2:B$77,2,),1)</f>
        <v>1</v>
      </c>
      <c r="AM157" t="str">
        <f t="shared" si="73"/>
        <v xml:space="preserve">["FACTION"] =  1; </v>
      </c>
      <c r="AN157" t="str">
        <f t="shared" si="74"/>
        <v xml:space="preserve">["TIER"] = 0; </v>
      </c>
      <c r="AO157" t="str">
        <f t="shared" si="75"/>
        <v xml:space="preserve">                     </v>
      </c>
      <c r="AP157" t="str">
        <f t="shared" si="76"/>
        <v/>
      </c>
      <c r="AQ157" t="str">
        <f t="shared" si="77"/>
        <v xml:space="preserve">["NAME"] = { ["EN"] = "Dol Amroth"; }; </v>
      </c>
      <c r="AR157" t="str">
        <f t="shared" si="78"/>
        <v/>
      </c>
      <c r="AS157" t="str">
        <f t="shared" si="79"/>
        <v/>
      </c>
      <c r="AT157" t="str">
        <f t="shared" si="80"/>
        <v/>
      </c>
      <c r="AU157" t="str">
        <f t="shared" si="81"/>
        <v/>
      </c>
      <c r="AV157" t="str">
        <f t="shared" si="82"/>
        <v>};</v>
      </c>
    </row>
    <row r="158" spans="1:48" x14ac:dyDescent="0.25">
      <c r="A158">
        <v>1879306085</v>
      </c>
      <c r="B158">
        <v>133</v>
      </c>
      <c r="C158" t="s">
        <v>1483</v>
      </c>
      <c r="D158" t="s">
        <v>30</v>
      </c>
      <c r="F158" t="s">
        <v>1485</v>
      </c>
      <c r="G158">
        <v>20</v>
      </c>
      <c r="H158" t="s">
        <v>1477</v>
      </c>
      <c r="I158" t="s">
        <v>1198</v>
      </c>
      <c r="J158" t="s">
        <v>1484</v>
      </c>
      <c r="K158">
        <v>0</v>
      </c>
      <c r="T158" t="str">
        <f t="shared" si="57"/>
        <v>[157] = {["ID"] = 1879306085; }; -- Kindred to Dol Amroth</v>
      </c>
      <c r="U158" s="1" t="str">
        <f t="shared" si="58"/>
        <v>[157] = {["ID"] = 1879306085; ["SAVE_INDEX"] = 133; ["TYPE"] =  7;             ["VXP"] =    0; ["LP"] = 20; ["REP"] =    0; ["FACTION"] =  1; ["TIER"] = 0;                      ["NAME"] = { ["EN"] = "Kindred to Dol Amroth"; }; ["LORE"] = { ["EN"] = "You may not have been born among the people of West Gondor, and you may not make the small towns throughout the coastal reaches your home, but you are welcome wherever you go."; }; ["SUMMARY"] = { ["EN"] = "Gain 30000 reputation"; }; ["TITLE"] = { ["EN"] = "Honoured in Dol Amroth"; }; };</v>
      </c>
      <c r="V158">
        <f t="shared" si="59"/>
        <v>157</v>
      </c>
      <c r="W158" t="str">
        <f t="shared" si="60"/>
        <v>[157] = {</v>
      </c>
      <c r="X158" t="str">
        <f t="shared" si="61"/>
        <v xml:space="preserve">["ID"] = 1879306085; </v>
      </c>
      <c r="Y158" t="str">
        <f t="shared" si="62"/>
        <v xml:space="preserve">["ID"] = 1879306085; </v>
      </c>
      <c r="Z158" t="str">
        <f t="shared" si="63"/>
        <v/>
      </c>
      <c r="AA158" s="1" t="str">
        <f t="shared" si="64"/>
        <v xml:space="preserve">["SAVE_INDEX"] = 133; </v>
      </c>
      <c r="AB158">
        <f>VLOOKUP(D158,Type!A$2:B$16,2,)</f>
        <v>7</v>
      </c>
      <c r="AC158" t="str">
        <f t="shared" si="65"/>
        <v xml:space="preserve">["TYPE"] =  7; </v>
      </c>
      <c r="AD158" t="str">
        <f>IF(NOT(ISBLANK(E158)),VLOOKUP(E158,Type!D$2:E$6,2,FALSE),"")</f>
        <v/>
      </c>
      <c r="AE158" t="str">
        <f t="shared" si="66"/>
        <v xml:space="preserve">            </v>
      </c>
      <c r="AF158" t="str">
        <f t="shared" si="67"/>
        <v>0</v>
      </c>
      <c r="AG158" t="str">
        <f t="shared" si="68"/>
        <v xml:space="preserve">["VXP"] =    0; </v>
      </c>
      <c r="AH158" t="str">
        <f t="shared" si="69"/>
        <v>20</v>
      </c>
      <c r="AI158" t="str">
        <f t="shared" si="70"/>
        <v xml:space="preserve">["LP"] = 20; </v>
      </c>
      <c r="AJ158" t="str">
        <f t="shared" si="71"/>
        <v>0</v>
      </c>
      <c r="AK158" t="str">
        <f t="shared" si="72"/>
        <v xml:space="preserve">["REP"] =    0; </v>
      </c>
      <c r="AL158">
        <f>IF(LEN(Q158)&gt;0,VLOOKUP(Q158,Faction!A$2:B$77,2,),1)</f>
        <v>1</v>
      </c>
      <c r="AM158" t="str">
        <f t="shared" si="73"/>
        <v xml:space="preserve">["FACTION"] =  1; </v>
      </c>
      <c r="AN158" t="str">
        <f t="shared" si="74"/>
        <v xml:space="preserve">["TIER"] = 0; </v>
      </c>
      <c r="AO158" t="str">
        <f t="shared" si="75"/>
        <v xml:space="preserve">                     </v>
      </c>
      <c r="AP158" t="str">
        <f t="shared" si="76"/>
        <v/>
      </c>
      <c r="AQ158" t="str">
        <f t="shared" si="77"/>
        <v xml:space="preserve">["NAME"] = { ["EN"] = "Kindred to Dol Amroth"; }; </v>
      </c>
      <c r="AR158" t="str">
        <f t="shared" si="78"/>
        <v xml:space="preserve">["LORE"] = { ["EN"] = "You may not have been born among the people of West Gondor, and you may not make the small towns throughout the coastal reaches your home, but you are welcome wherever you go."; }; </v>
      </c>
      <c r="AS158" t="str">
        <f t="shared" si="79"/>
        <v xml:space="preserve">["SUMMARY"] = { ["EN"] = "Gain 30000 reputation"; }; </v>
      </c>
      <c r="AT158" t="str">
        <f t="shared" si="80"/>
        <v xml:space="preserve">["TITLE"] = { ["EN"] = "Honoured in Dol Amroth"; }; </v>
      </c>
      <c r="AU158" t="str">
        <f t="shared" si="81"/>
        <v/>
      </c>
      <c r="AV158" t="str">
        <f t="shared" si="82"/>
        <v>};</v>
      </c>
    </row>
    <row r="159" spans="1:48" x14ac:dyDescent="0.25">
      <c r="A159">
        <v>1879306084</v>
      </c>
      <c r="B159">
        <v>134</v>
      </c>
      <c r="C159" t="s">
        <v>1482</v>
      </c>
      <c r="D159" t="s">
        <v>30</v>
      </c>
      <c r="F159" t="s">
        <v>1482</v>
      </c>
      <c r="G159">
        <v>15</v>
      </c>
      <c r="H159" t="s">
        <v>1477</v>
      </c>
      <c r="I159" t="s">
        <v>1195</v>
      </c>
      <c r="J159" t="s">
        <v>1481</v>
      </c>
      <c r="K159">
        <v>1</v>
      </c>
      <c r="T159" t="str">
        <f t="shared" si="57"/>
        <v>[158] = {["ID"] = 1879306084; }; -- Ally to Dol Amroth</v>
      </c>
      <c r="U159" s="1" t="str">
        <f t="shared" si="58"/>
        <v>[158] = {["ID"] = 1879306084; ["SAVE_INDEX"] = 134; ["TYPE"] =  7;             ["VXP"] =    0; ["LP"] = 15; ["REP"] =    0; ["FACTION"] =  1; ["TIER"] = 1;                      ["NAME"] = { ["EN"] = "Ally to Dol Amroth"; }; ["LORE"] = { ["EN"] = "When West Gondor is in need of aid, its inhabitants expect that you will find your way to the forefront of battle to assist them."; }; ["SUMMARY"] = { ["EN"] = "Gain 25000 reputation, Merchant Discount earned"; }; ["TITLE"] = { ["EN"] = "Ally to Dol Amroth"; }; };</v>
      </c>
      <c r="V159">
        <f t="shared" si="59"/>
        <v>158</v>
      </c>
      <c r="W159" t="str">
        <f t="shared" si="60"/>
        <v>[158] = {</v>
      </c>
      <c r="X159" t="str">
        <f t="shared" si="61"/>
        <v xml:space="preserve">["ID"] = 1879306084; </v>
      </c>
      <c r="Y159" t="str">
        <f t="shared" si="62"/>
        <v xml:space="preserve">["ID"] = 1879306084; </v>
      </c>
      <c r="Z159" t="str">
        <f t="shared" si="63"/>
        <v/>
      </c>
      <c r="AA159" s="1" t="str">
        <f t="shared" si="64"/>
        <v xml:space="preserve">["SAVE_INDEX"] = 134; </v>
      </c>
      <c r="AB159">
        <f>VLOOKUP(D159,Type!A$2:B$16,2,)</f>
        <v>7</v>
      </c>
      <c r="AC159" t="str">
        <f t="shared" si="65"/>
        <v xml:space="preserve">["TYPE"] =  7; </v>
      </c>
      <c r="AD159" t="str">
        <f>IF(NOT(ISBLANK(E159)),VLOOKUP(E159,Type!D$2:E$6,2,FALSE),"")</f>
        <v/>
      </c>
      <c r="AE159" t="str">
        <f t="shared" si="66"/>
        <v xml:space="preserve">            </v>
      </c>
      <c r="AF159" t="str">
        <f t="shared" si="67"/>
        <v>0</v>
      </c>
      <c r="AG159" t="str">
        <f t="shared" si="68"/>
        <v xml:space="preserve">["VXP"] =    0; </v>
      </c>
      <c r="AH159" t="str">
        <f t="shared" si="69"/>
        <v>15</v>
      </c>
      <c r="AI159" t="str">
        <f t="shared" si="70"/>
        <v xml:space="preserve">["LP"] = 15; </v>
      </c>
      <c r="AJ159" t="str">
        <f t="shared" si="71"/>
        <v>0</v>
      </c>
      <c r="AK159" t="str">
        <f t="shared" si="72"/>
        <v xml:space="preserve">["REP"] =    0; </v>
      </c>
      <c r="AL159">
        <f>IF(LEN(Q159)&gt;0,VLOOKUP(Q159,Faction!A$2:B$77,2,),1)</f>
        <v>1</v>
      </c>
      <c r="AM159" t="str">
        <f t="shared" si="73"/>
        <v xml:space="preserve">["FACTION"] =  1; </v>
      </c>
      <c r="AN159" t="str">
        <f t="shared" si="74"/>
        <v xml:space="preserve">["TIER"] = 1; </v>
      </c>
      <c r="AO159" t="str">
        <f t="shared" si="75"/>
        <v xml:space="preserve">                     </v>
      </c>
      <c r="AP159" t="str">
        <f t="shared" si="76"/>
        <v/>
      </c>
      <c r="AQ159" t="str">
        <f t="shared" si="77"/>
        <v xml:space="preserve">["NAME"] = { ["EN"] = "Ally to Dol Amroth"; }; </v>
      </c>
      <c r="AR159" t="str">
        <f t="shared" si="78"/>
        <v xml:space="preserve">["LORE"] = { ["EN"] = "When West Gondor is in need of aid, its inhabitants expect that you will find your way to the forefront of battle to assist them."; }; </v>
      </c>
      <c r="AS159" t="str">
        <f t="shared" si="79"/>
        <v xml:space="preserve">["SUMMARY"] = { ["EN"] = "Gain 25000 reputation, Merchant Discount earned"; }; </v>
      </c>
      <c r="AT159" t="str">
        <f t="shared" si="80"/>
        <v xml:space="preserve">["TITLE"] = { ["EN"] = "Ally to Dol Amroth"; }; </v>
      </c>
      <c r="AU159" t="str">
        <f t="shared" si="81"/>
        <v/>
      </c>
      <c r="AV159" t="str">
        <f t="shared" si="82"/>
        <v>};</v>
      </c>
    </row>
    <row r="160" spans="1:48" x14ac:dyDescent="0.25">
      <c r="A160">
        <v>1879306081</v>
      </c>
      <c r="B160">
        <v>135</v>
      </c>
      <c r="C160" t="s">
        <v>1478</v>
      </c>
      <c r="D160" t="s">
        <v>30</v>
      </c>
      <c r="F160" t="s">
        <v>1478</v>
      </c>
      <c r="G160">
        <v>10</v>
      </c>
      <c r="H160" t="s">
        <v>1477</v>
      </c>
      <c r="I160" t="s">
        <v>1192</v>
      </c>
      <c r="J160" t="s">
        <v>1480</v>
      </c>
      <c r="K160">
        <v>2</v>
      </c>
      <c r="T160" t="str">
        <f t="shared" si="57"/>
        <v>[159] = {["ID"] = 1879306081; }; -- Friend to Dol Amroth</v>
      </c>
      <c r="U160" s="1" t="str">
        <f t="shared" si="58"/>
        <v>[159] = {["ID"] = 1879306081; ["SAVE_INDEX"] = 135; ["TYPE"] =  7;             ["VXP"] =    0; ["LP"] = 10; ["REP"] =    0; ["FACTION"] =  1; ["TIER"] = 2;                      ["NAME"] = { ["EN"] = "Friend to Dol Amroth"; }; ["LORE"] = { ["EN"] = "All you have done within the bounds of western Gondor has made the folk who live here friendly to you."; }; ["SUMMARY"] = { ["EN"] = "Gain 20000 reputation, Travel Discount earned"; }; ["TITLE"] = { ["EN"] = "Friend to Dol Amroth"; }; };</v>
      </c>
      <c r="V160">
        <f t="shared" si="59"/>
        <v>159</v>
      </c>
      <c r="W160" t="str">
        <f t="shared" si="60"/>
        <v>[159] = {</v>
      </c>
      <c r="X160" t="str">
        <f t="shared" si="61"/>
        <v xml:space="preserve">["ID"] = 1879306081; </v>
      </c>
      <c r="Y160" t="str">
        <f t="shared" si="62"/>
        <v xml:space="preserve">["ID"] = 1879306081; </v>
      </c>
      <c r="Z160" t="str">
        <f t="shared" si="63"/>
        <v/>
      </c>
      <c r="AA160" s="1" t="str">
        <f t="shared" si="64"/>
        <v xml:space="preserve">["SAVE_INDEX"] = 135; </v>
      </c>
      <c r="AB160">
        <f>VLOOKUP(D160,Type!A$2:B$16,2,)</f>
        <v>7</v>
      </c>
      <c r="AC160" t="str">
        <f t="shared" si="65"/>
        <v xml:space="preserve">["TYPE"] =  7; </v>
      </c>
      <c r="AD160" t="str">
        <f>IF(NOT(ISBLANK(E160)),VLOOKUP(E160,Type!D$2:E$6,2,FALSE),"")</f>
        <v/>
      </c>
      <c r="AE160" t="str">
        <f t="shared" si="66"/>
        <v xml:space="preserve">            </v>
      </c>
      <c r="AF160" t="str">
        <f t="shared" si="67"/>
        <v>0</v>
      </c>
      <c r="AG160" t="str">
        <f t="shared" si="68"/>
        <v xml:space="preserve">["VXP"] =    0; </v>
      </c>
      <c r="AH160" t="str">
        <f t="shared" si="69"/>
        <v>10</v>
      </c>
      <c r="AI160" t="str">
        <f t="shared" si="70"/>
        <v xml:space="preserve">["LP"] = 10; </v>
      </c>
      <c r="AJ160" t="str">
        <f t="shared" si="71"/>
        <v>0</v>
      </c>
      <c r="AK160" t="str">
        <f t="shared" si="72"/>
        <v xml:space="preserve">["REP"] =    0; </v>
      </c>
      <c r="AL160">
        <f>IF(LEN(Q160)&gt;0,VLOOKUP(Q160,Faction!A$2:B$77,2,),1)</f>
        <v>1</v>
      </c>
      <c r="AM160" t="str">
        <f t="shared" si="73"/>
        <v xml:space="preserve">["FACTION"] =  1; </v>
      </c>
      <c r="AN160" t="str">
        <f t="shared" si="74"/>
        <v xml:space="preserve">["TIER"] = 2; </v>
      </c>
      <c r="AO160" t="str">
        <f t="shared" si="75"/>
        <v xml:space="preserve">                     </v>
      </c>
      <c r="AP160" t="str">
        <f t="shared" si="76"/>
        <v/>
      </c>
      <c r="AQ160" t="str">
        <f t="shared" si="77"/>
        <v xml:space="preserve">["NAME"] = { ["EN"] = "Friend to Dol Amroth"; }; </v>
      </c>
      <c r="AR160" t="str">
        <f t="shared" si="78"/>
        <v xml:space="preserve">["LORE"] = { ["EN"] = "All you have done within the bounds of western Gondor has made the folk who live here friendly to you."; }; </v>
      </c>
      <c r="AS160" t="str">
        <f t="shared" si="79"/>
        <v xml:space="preserve">["SUMMARY"] = { ["EN"] = "Gain 20000 reputation, Travel Discount earned"; }; </v>
      </c>
      <c r="AT160" t="str">
        <f t="shared" si="80"/>
        <v xml:space="preserve">["TITLE"] = { ["EN"] = "Friend to Dol Amroth"; }; </v>
      </c>
      <c r="AU160" t="str">
        <f t="shared" si="81"/>
        <v/>
      </c>
      <c r="AV160" t="str">
        <f t="shared" si="82"/>
        <v>};</v>
      </c>
    </row>
    <row r="161" spans="1:48" x14ac:dyDescent="0.25">
      <c r="A161">
        <v>1879306080</v>
      </c>
      <c r="B161">
        <v>136</v>
      </c>
      <c r="C161" t="s">
        <v>1476</v>
      </c>
      <c r="D161" t="s">
        <v>30</v>
      </c>
      <c r="F161" t="s">
        <v>1476</v>
      </c>
      <c r="G161">
        <v>5</v>
      </c>
      <c r="H161" t="s">
        <v>1477</v>
      </c>
      <c r="I161" t="s">
        <v>1190</v>
      </c>
      <c r="J161" t="s">
        <v>1479</v>
      </c>
      <c r="K161">
        <v>3</v>
      </c>
      <c r="T161" t="str">
        <f t="shared" si="57"/>
        <v>[160] = {["ID"] = 1879306080; }; -- Known to Dol Amroth</v>
      </c>
      <c r="U161" s="1" t="str">
        <f t="shared" si="58"/>
        <v>[160] = {["ID"] = 1879306080; ["SAVE_INDEX"] = 136; ["TYPE"] =  7;             ["VXP"] =    0; ["LP"] =  5; ["REP"] =    0; ["FACTION"] =  1; ["TIER"] = 3;                      ["NAME"] = { ["EN"] = "Known to Dol Amroth"; }; ["LORE"] = { ["EN"] = "Your name is now known throughout the entirety of West Gondor, and the people know that you act in their interest."; }; ["SUMMARY"] = { ["EN"] = "Gain 10000 reputation"; }; ["TITLE"] = { ["EN"] = "Known to Dol Amroth"; }; };</v>
      </c>
      <c r="V161">
        <f t="shared" si="59"/>
        <v>160</v>
      </c>
      <c r="W161" t="str">
        <f t="shared" si="60"/>
        <v>[160] = {</v>
      </c>
      <c r="X161" t="str">
        <f t="shared" si="61"/>
        <v xml:space="preserve">["ID"] = 1879306080; </v>
      </c>
      <c r="Y161" t="str">
        <f t="shared" si="62"/>
        <v xml:space="preserve">["ID"] = 1879306080; </v>
      </c>
      <c r="Z161" t="str">
        <f t="shared" si="63"/>
        <v/>
      </c>
      <c r="AA161" s="1" t="str">
        <f t="shared" si="64"/>
        <v xml:space="preserve">["SAVE_INDEX"] = 136; </v>
      </c>
      <c r="AB161">
        <f>VLOOKUP(D161,Type!A$2:B$16,2,)</f>
        <v>7</v>
      </c>
      <c r="AC161" t="str">
        <f t="shared" si="65"/>
        <v xml:space="preserve">["TYPE"] =  7; </v>
      </c>
      <c r="AD161" t="str">
        <f>IF(NOT(ISBLANK(E161)),VLOOKUP(E161,Type!D$2:E$6,2,FALSE),"")</f>
        <v/>
      </c>
      <c r="AE161" t="str">
        <f t="shared" si="66"/>
        <v xml:space="preserve">            </v>
      </c>
      <c r="AF161" t="str">
        <f t="shared" si="67"/>
        <v>0</v>
      </c>
      <c r="AG161" t="str">
        <f t="shared" si="68"/>
        <v xml:space="preserve">["VXP"] =    0; </v>
      </c>
      <c r="AH161" t="str">
        <f t="shared" si="69"/>
        <v>5</v>
      </c>
      <c r="AI161" t="str">
        <f t="shared" si="70"/>
        <v xml:space="preserve">["LP"] =  5; </v>
      </c>
      <c r="AJ161" t="str">
        <f t="shared" si="71"/>
        <v>0</v>
      </c>
      <c r="AK161" t="str">
        <f t="shared" si="72"/>
        <v xml:space="preserve">["REP"] =    0; </v>
      </c>
      <c r="AL161">
        <f>IF(LEN(Q161)&gt;0,VLOOKUP(Q161,Faction!A$2:B$77,2,),1)</f>
        <v>1</v>
      </c>
      <c r="AM161" t="str">
        <f t="shared" si="73"/>
        <v xml:space="preserve">["FACTION"] =  1; </v>
      </c>
      <c r="AN161" t="str">
        <f t="shared" si="74"/>
        <v xml:space="preserve">["TIER"] = 3; </v>
      </c>
      <c r="AO161" t="str">
        <f t="shared" si="75"/>
        <v xml:space="preserve">                     </v>
      </c>
      <c r="AP161" t="str">
        <f t="shared" si="76"/>
        <v/>
      </c>
      <c r="AQ161" t="str">
        <f t="shared" si="77"/>
        <v xml:space="preserve">["NAME"] = { ["EN"] = "Known to Dol Amroth"; }; </v>
      </c>
      <c r="AR161" t="str">
        <f t="shared" si="78"/>
        <v xml:space="preserve">["LORE"] = { ["EN"] = "Your name is now known throughout the entirety of West Gondor, and the people know that you act in their interest."; }; </v>
      </c>
      <c r="AS161" t="str">
        <f t="shared" si="79"/>
        <v xml:space="preserve">["SUMMARY"] = { ["EN"] = "Gain 10000 reputation"; }; </v>
      </c>
      <c r="AT161" t="str">
        <f t="shared" si="80"/>
        <v xml:space="preserve">["TITLE"] = { ["EN"] = "Known to Dol Amroth"; }; </v>
      </c>
      <c r="AU161" t="str">
        <f t="shared" si="81"/>
        <v/>
      </c>
      <c r="AV161" t="str">
        <f t="shared" si="82"/>
        <v>};</v>
      </c>
    </row>
    <row r="162" spans="1:48" x14ac:dyDescent="0.25">
      <c r="C162" s="2" t="s">
        <v>47</v>
      </c>
      <c r="D162" s="2" t="s">
        <v>812</v>
      </c>
      <c r="E162" s="2"/>
      <c r="R162">
        <v>203</v>
      </c>
      <c r="T162" t="str">
        <f t="shared" si="57"/>
        <v>[161] = {["CAT_ID"] = 203; }; -- Dol Amroth City Watch</v>
      </c>
      <c r="U162" s="1" t="str">
        <f t="shared" si="58"/>
        <v>[161] = {                                           ["TYPE"] = 14;             ["VXP"] =    0; ["LP"] =  0; ["REP"] =    0; ["FACTION"] =  1; ["TIER"] = 0;                      ["NAME"] = { ["EN"] = "Dol Amroth City Watch"; }; };</v>
      </c>
      <c r="V162">
        <f t="shared" si="59"/>
        <v>161</v>
      </c>
      <c r="W162" t="str">
        <f t="shared" si="60"/>
        <v>[161] = {</v>
      </c>
      <c r="X162" t="str">
        <f t="shared" si="61"/>
        <v xml:space="preserve">                     </v>
      </c>
      <c r="Y162" t="str">
        <f t="shared" si="62"/>
        <v/>
      </c>
      <c r="Z162" t="str">
        <f t="shared" si="63"/>
        <v xml:space="preserve">["CAT_ID"] = 203; </v>
      </c>
      <c r="AA162" s="1" t="str">
        <f t="shared" si="64"/>
        <v xml:space="preserve">                      </v>
      </c>
      <c r="AB162">
        <f>VLOOKUP(D162,Type!A$2:B$16,2,)</f>
        <v>14</v>
      </c>
      <c r="AC162" t="str">
        <f t="shared" si="65"/>
        <v xml:space="preserve">["TYPE"] = 14; </v>
      </c>
      <c r="AD162" t="str">
        <f>IF(NOT(ISBLANK(E162)),VLOOKUP(E162,Type!D$2:E$6,2,FALSE),"")</f>
        <v/>
      </c>
      <c r="AE162" t="str">
        <f t="shared" si="66"/>
        <v xml:space="preserve">            </v>
      </c>
      <c r="AF162" t="str">
        <f t="shared" si="67"/>
        <v>0</v>
      </c>
      <c r="AG162" t="str">
        <f t="shared" si="68"/>
        <v xml:space="preserve">["VXP"] =    0; </v>
      </c>
      <c r="AH162" t="str">
        <f t="shared" si="69"/>
        <v>0</v>
      </c>
      <c r="AI162" t="str">
        <f t="shared" si="70"/>
        <v xml:space="preserve">["LP"] =  0; </v>
      </c>
      <c r="AJ162" t="str">
        <f t="shared" si="71"/>
        <v>0</v>
      </c>
      <c r="AK162" t="str">
        <f t="shared" si="72"/>
        <v xml:space="preserve">["REP"] =    0; </v>
      </c>
      <c r="AL162">
        <f>IF(LEN(Q162)&gt;0,VLOOKUP(Q162,Faction!A$2:B$77,2,),1)</f>
        <v>1</v>
      </c>
      <c r="AM162" t="str">
        <f t="shared" si="73"/>
        <v xml:space="preserve">["FACTION"] =  1; </v>
      </c>
      <c r="AN162" t="str">
        <f t="shared" si="74"/>
        <v xml:space="preserve">["TIER"] = 0; </v>
      </c>
      <c r="AO162" t="str">
        <f t="shared" si="75"/>
        <v xml:space="preserve">                     </v>
      </c>
      <c r="AP162" t="str">
        <f t="shared" si="76"/>
        <v/>
      </c>
      <c r="AQ162" t="str">
        <f t="shared" si="77"/>
        <v xml:space="preserve">["NAME"] = { ["EN"] = "Dol Amroth City Watch"; }; </v>
      </c>
      <c r="AR162" t="str">
        <f t="shared" si="78"/>
        <v/>
      </c>
      <c r="AS162" t="str">
        <f t="shared" si="79"/>
        <v/>
      </c>
      <c r="AT162" t="str">
        <f t="shared" si="80"/>
        <v/>
      </c>
      <c r="AU162" t="str">
        <f t="shared" si="81"/>
        <v/>
      </c>
      <c r="AV162" t="str">
        <f t="shared" si="82"/>
        <v>};</v>
      </c>
    </row>
    <row r="163" spans="1:48" x14ac:dyDescent="0.25">
      <c r="A163">
        <v>1879309582</v>
      </c>
      <c r="B163">
        <v>235</v>
      </c>
      <c r="C163" t="s">
        <v>1716</v>
      </c>
      <c r="D163" t="s">
        <v>30</v>
      </c>
      <c r="H163" t="s">
        <v>1477</v>
      </c>
      <c r="K163">
        <v>0</v>
      </c>
      <c r="L163">
        <v>100</v>
      </c>
      <c r="T163" t="str">
        <f t="shared" si="57"/>
        <v>[162] = {["ID"] = 1879309582; }; -- Dol Amroth - Armoury</v>
      </c>
      <c r="U163" s="1" t="str">
        <f t="shared" si="58"/>
        <v>[162] = {["ID"] = 1879309582; ["SAVE_INDEX"] = 235; ["TYPE"] =  7;             ["VXP"] =    0; ["LP"] =  0; ["REP"] =    0; ["FACTION"] =  1; ["TIER"] = 0; ["MIN_LVL"] = "100"; ["NAME"] = { ["EN"] = "Dol Amroth - Armoury"; }; };</v>
      </c>
      <c r="V163">
        <f t="shared" si="59"/>
        <v>162</v>
      </c>
      <c r="W163" t="str">
        <f t="shared" si="60"/>
        <v>[162] = {</v>
      </c>
      <c r="X163" t="str">
        <f t="shared" si="61"/>
        <v xml:space="preserve">["ID"] = 1879309582; </v>
      </c>
      <c r="Y163" t="str">
        <f t="shared" si="62"/>
        <v xml:space="preserve">["ID"] = 1879309582; </v>
      </c>
      <c r="Z163" t="str">
        <f t="shared" si="63"/>
        <v/>
      </c>
      <c r="AA163" s="1" t="str">
        <f t="shared" si="64"/>
        <v xml:space="preserve">["SAVE_INDEX"] = 235; </v>
      </c>
      <c r="AB163">
        <f>VLOOKUP(D163,Type!A$2:B$16,2,)</f>
        <v>7</v>
      </c>
      <c r="AC163" t="str">
        <f t="shared" si="65"/>
        <v xml:space="preserve">["TYPE"] =  7; </v>
      </c>
      <c r="AD163" t="str">
        <f>IF(NOT(ISBLANK(E163)),VLOOKUP(E163,Type!D$2:E$6,2,FALSE),"")</f>
        <v/>
      </c>
      <c r="AE163" t="str">
        <f t="shared" si="66"/>
        <v xml:space="preserve">            </v>
      </c>
      <c r="AF163" t="str">
        <f t="shared" si="67"/>
        <v>0</v>
      </c>
      <c r="AG163" t="str">
        <f t="shared" si="68"/>
        <v xml:space="preserve">["VXP"] =    0; </v>
      </c>
      <c r="AH163" t="str">
        <f t="shared" si="69"/>
        <v>0</v>
      </c>
      <c r="AI163" t="str">
        <f t="shared" si="70"/>
        <v xml:space="preserve">["LP"] =  0; </v>
      </c>
      <c r="AJ163" t="str">
        <f t="shared" si="71"/>
        <v>0</v>
      </c>
      <c r="AK163" t="str">
        <f t="shared" si="72"/>
        <v xml:space="preserve">["REP"] =    0; </v>
      </c>
      <c r="AL163">
        <f>IF(LEN(Q163)&gt;0,VLOOKUP(Q163,Faction!A$2:B$77,2,),1)</f>
        <v>1</v>
      </c>
      <c r="AM163" t="str">
        <f t="shared" si="73"/>
        <v xml:space="preserve">["FACTION"] =  1; </v>
      </c>
      <c r="AN163" t="str">
        <f t="shared" si="74"/>
        <v xml:space="preserve">["TIER"] = 0; </v>
      </c>
      <c r="AO163" t="str">
        <f t="shared" si="75"/>
        <v xml:space="preserve">["MIN_LVL"] = "100"; </v>
      </c>
      <c r="AP163" t="str">
        <f t="shared" si="76"/>
        <v/>
      </c>
      <c r="AQ163" t="str">
        <f t="shared" si="77"/>
        <v xml:space="preserve">["NAME"] = { ["EN"] = "Dol Amroth - Armoury"; }; </v>
      </c>
      <c r="AR163" t="str">
        <f t="shared" si="78"/>
        <v/>
      </c>
      <c r="AS163" t="str">
        <f t="shared" si="79"/>
        <v/>
      </c>
      <c r="AT163" t="str">
        <f t="shared" si="80"/>
        <v/>
      </c>
      <c r="AU163" t="str">
        <f t="shared" si="81"/>
        <v/>
      </c>
      <c r="AV163" t="str">
        <f t="shared" si="82"/>
        <v>};</v>
      </c>
    </row>
    <row r="164" spans="1:48" x14ac:dyDescent="0.25">
      <c r="A164">
        <v>1879309579</v>
      </c>
      <c r="B164">
        <v>236</v>
      </c>
      <c r="C164" t="s">
        <v>1717</v>
      </c>
      <c r="D164" t="s">
        <v>30</v>
      </c>
      <c r="H164" t="s">
        <v>1477</v>
      </c>
      <c r="K164">
        <v>0</v>
      </c>
      <c r="L164">
        <v>100</v>
      </c>
      <c r="T164" t="str">
        <f t="shared" si="57"/>
        <v>[163] = {["ID"] = 1879309579; }; -- Dol Amroth - Bank</v>
      </c>
      <c r="U164" s="1" t="str">
        <f t="shared" si="58"/>
        <v>[163] = {["ID"] = 1879309579; ["SAVE_INDEX"] = 236; ["TYPE"] =  7;             ["VXP"] =    0; ["LP"] =  0; ["REP"] =    0; ["FACTION"] =  1; ["TIER"] = 0; ["MIN_LVL"] = "100"; ["NAME"] = { ["EN"] = "Dol Amroth - Bank"; }; };</v>
      </c>
      <c r="V164">
        <f t="shared" si="59"/>
        <v>163</v>
      </c>
      <c r="W164" t="str">
        <f t="shared" si="60"/>
        <v>[163] = {</v>
      </c>
      <c r="X164" t="str">
        <f t="shared" si="61"/>
        <v xml:space="preserve">["ID"] = 1879309579; </v>
      </c>
      <c r="Y164" t="str">
        <f t="shared" si="62"/>
        <v xml:space="preserve">["ID"] = 1879309579; </v>
      </c>
      <c r="Z164" t="str">
        <f t="shared" si="63"/>
        <v/>
      </c>
      <c r="AA164" s="1" t="str">
        <f t="shared" si="64"/>
        <v xml:space="preserve">["SAVE_INDEX"] = 236; </v>
      </c>
      <c r="AB164">
        <f>VLOOKUP(D164,Type!A$2:B$16,2,)</f>
        <v>7</v>
      </c>
      <c r="AC164" t="str">
        <f t="shared" si="65"/>
        <v xml:space="preserve">["TYPE"] =  7; </v>
      </c>
      <c r="AD164" t="str">
        <f>IF(NOT(ISBLANK(E164)),VLOOKUP(E164,Type!D$2:E$6,2,FALSE),"")</f>
        <v/>
      </c>
      <c r="AE164" t="str">
        <f t="shared" si="66"/>
        <v xml:space="preserve">            </v>
      </c>
      <c r="AF164" t="str">
        <f t="shared" si="67"/>
        <v>0</v>
      </c>
      <c r="AG164" t="str">
        <f t="shared" si="68"/>
        <v xml:space="preserve">["VXP"] =    0; </v>
      </c>
      <c r="AH164" t="str">
        <f t="shared" si="69"/>
        <v>0</v>
      </c>
      <c r="AI164" t="str">
        <f t="shared" si="70"/>
        <v xml:space="preserve">["LP"] =  0; </v>
      </c>
      <c r="AJ164" t="str">
        <f t="shared" si="71"/>
        <v>0</v>
      </c>
      <c r="AK164" t="str">
        <f t="shared" si="72"/>
        <v xml:space="preserve">["REP"] =    0; </v>
      </c>
      <c r="AL164">
        <f>IF(LEN(Q164)&gt;0,VLOOKUP(Q164,Faction!A$2:B$77,2,),1)</f>
        <v>1</v>
      </c>
      <c r="AM164" t="str">
        <f t="shared" si="73"/>
        <v xml:space="preserve">["FACTION"] =  1; </v>
      </c>
      <c r="AN164" t="str">
        <f t="shared" si="74"/>
        <v xml:space="preserve">["TIER"] = 0; </v>
      </c>
      <c r="AO164" t="str">
        <f t="shared" si="75"/>
        <v xml:space="preserve">["MIN_LVL"] = "100"; </v>
      </c>
      <c r="AP164" t="str">
        <f t="shared" si="76"/>
        <v/>
      </c>
      <c r="AQ164" t="str">
        <f t="shared" si="77"/>
        <v xml:space="preserve">["NAME"] = { ["EN"] = "Dol Amroth - Bank"; }; </v>
      </c>
      <c r="AR164" t="str">
        <f t="shared" si="78"/>
        <v/>
      </c>
      <c r="AS164" t="str">
        <f t="shared" si="79"/>
        <v/>
      </c>
      <c r="AT164" t="str">
        <f t="shared" si="80"/>
        <v/>
      </c>
      <c r="AU164" t="str">
        <f t="shared" si="81"/>
        <v/>
      </c>
      <c r="AV164" t="str">
        <f t="shared" si="82"/>
        <v>};</v>
      </c>
    </row>
    <row r="165" spans="1:48" x14ac:dyDescent="0.25">
      <c r="A165">
        <v>1879309580</v>
      </c>
      <c r="B165">
        <v>237</v>
      </c>
      <c r="C165" t="s">
        <v>1718</v>
      </c>
      <c r="D165" t="s">
        <v>30</v>
      </c>
      <c r="H165" t="s">
        <v>1477</v>
      </c>
      <c r="K165">
        <v>0</v>
      </c>
      <c r="L165">
        <v>100</v>
      </c>
      <c r="T165" t="str">
        <f t="shared" si="57"/>
        <v>[164] = {["ID"] = 1879309580; }; -- Dol Amroth - Docks</v>
      </c>
      <c r="U165" s="1" t="str">
        <f t="shared" si="58"/>
        <v>[164] = {["ID"] = 1879309580; ["SAVE_INDEX"] = 237; ["TYPE"] =  7;             ["VXP"] =    0; ["LP"] =  0; ["REP"] =    0; ["FACTION"] =  1; ["TIER"] = 0; ["MIN_LVL"] = "100"; ["NAME"] = { ["EN"] = "Dol Amroth - Docks"; }; };</v>
      </c>
      <c r="V165">
        <f t="shared" si="59"/>
        <v>164</v>
      </c>
      <c r="W165" t="str">
        <f t="shared" si="60"/>
        <v>[164] = {</v>
      </c>
      <c r="X165" t="str">
        <f t="shared" si="61"/>
        <v xml:space="preserve">["ID"] = 1879309580; </v>
      </c>
      <c r="Y165" t="str">
        <f t="shared" si="62"/>
        <v xml:space="preserve">["ID"] = 1879309580; </v>
      </c>
      <c r="Z165" t="str">
        <f t="shared" si="63"/>
        <v/>
      </c>
      <c r="AA165" s="1" t="str">
        <f t="shared" si="64"/>
        <v xml:space="preserve">["SAVE_INDEX"] = 237; </v>
      </c>
      <c r="AB165">
        <f>VLOOKUP(D165,Type!A$2:B$16,2,)</f>
        <v>7</v>
      </c>
      <c r="AC165" t="str">
        <f t="shared" si="65"/>
        <v xml:space="preserve">["TYPE"] =  7; </v>
      </c>
      <c r="AD165" t="str">
        <f>IF(NOT(ISBLANK(E165)),VLOOKUP(E165,Type!D$2:E$6,2,FALSE),"")</f>
        <v/>
      </c>
      <c r="AE165" t="str">
        <f t="shared" si="66"/>
        <v xml:space="preserve">            </v>
      </c>
      <c r="AF165" t="str">
        <f t="shared" si="67"/>
        <v>0</v>
      </c>
      <c r="AG165" t="str">
        <f t="shared" si="68"/>
        <v xml:space="preserve">["VXP"] =    0; </v>
      </c>
      <c r="AH165" t="str">
        <f t="shared" si="69"/>
        <v>0</v>
      </c>
      <c r="AI165" t="str">
        <f t="shared" si="70"/>
        <v xml:space="preserve">["LP"] =  0; </v>
      </c>
      <c r="AJ165" t="str">
        <f t="shared" si="71"/>
        <v>0</v>
      </c>
      <c r="AK165" t="str">
        <f t="shared" si="72"/>
        <v xml:space="preserve">["REP"] =    0; </v>
      </c>
      <c r="AL165">
        <f>IF(LEN(Q165)&gt;0,VLOOKUP(Q165,Faction!A$2:B$77,2,),1)</f>
        <v>1</v>
      </c>
      <c r="AM165" t="str">
        <f t="shared" si="73"/>
        <v xml:space="preserve">["FACTION"] =  1; </v>
      </c>
      <c r="AN165" t="str">
        <f t="shared" si="74"/>
        <v xml:space="preserve">["TIER"] = 0; </v>
      </c>
      <c r="AO165" t="str">
        <f t="shared" si="75"/>
        <v xml:space="preserve">["MIN_LVL"] = "100"; </v>
      </c>
      <c r="AP165" t="str">
        <f t="shared" si="76"/>
        <v/>
      </c>
      <c r="AQ165" t="str">
        <f t="shared" si="77"/>
        <v xml:space="preserve">["NAME"] = { ["EN"] = "Dol Amroth - Docks"; }; </v>
      </c>
      <c r="AR165" t="str">
        <f t="shared" si="78"/>
        <v/>
      </c>
      <c r="AS165" t="str">
        <f t="shared" si="79"/>
        <v/>
      </c>
      <c r="AT165" t="str">
        <f t="shared" si="80"/>
        <v/>
      </c>
      <c r="AU165" t="str">
        <f t="shared" si="81"/>
        <v/>
      </c>
      <c r="AV165" t="str">
        <f t="shared" si="82"/>
        <v>};</v>
      </c>
    </row>
    <row r="166" spans="1:48" x14ac:dyDescent="0.25">
      <c r="A166">
        <v>1879309581</v>
      </c>
      <c r="B166">
        <v>238</v>
      </c>
      <c r="C166" t="s">
        <v>1719</v>
      </c>
      <c r="D166" t="s">
        <v>30</v>
      </c>
      <c r="H166" t="s">
        <v>1477</v>
      </c>
      <c r="K166">
        <v>0</v>
      </c>
      <c r="L166">
        <v>100</v>
      </c>
      <c r="T166" t="str">
        <f t="shared" si="57"/>
        <v>[165] = {["ID"] = 1879309581; }; -- Dol Amroth - Great Hall</v>
      </c>
      <c r="U166" s="1" t="str">
        <f t="shared" si="58"/>
        <v>[165] = {["ID"] = 1879309581; ["SAVE_INDEX"] = 238; ["TYPE"] =  7;             ["VXP"] =    0; ["LP"] =  0; ["REP"] =    0; ["FACTION"] =  1; ["TIER"] = 0; ["MIN_LVL"] = "100"; ["NAME"] = { ["EN"] = "Dol Amroth - Great Hall"; }; };</v>
      </c>
      <c r="V166">
        <f t="shared" si="59"/>
        <v>165</v>
      </c>
      <c r="W166" t="str">
        <f t="shared" si="60"/>
        <v>[165] = {</v>
      </c>
      <c r="X166" t="str">
        <f t="shared" si="61"/>
        <v xml:space="preserve">["ID"] = 1879309581; </v>
      </c>
      <c r="Y166" t="str">
        <f t="shared" si="62"/>
        <v xml:space="preserve">["ID"] = 1879309581; </v>
      </c>
      <c r="Z166" t="str">
        <f t="shared" si="63"/>
        <v/>
      </c>
      <c r="AA166" s="1" t="str">
        <f t="shared" si="64"/>
        <v xml:space="preserve">["SAVE_INDEX"] = 238; </v>
      </c>
      <c r="AB166">
        <f>VLOOKUP(D166,Type!A$2:B$16,2,)</f>
        <v>7</v>
      </c>
      <c r="AC166" t="str">
        <f t="shared" si="65"/>
        <v xml:space="preserve">["TYPE"] =  7; </v>
      </c>
      <c r="AD166" t="str">
        <f>IF(NOT(ISBLANK(E166)),VLOOKUP(E166,Type!D$2:E$6,2,FALSE),"")</f>
        <v/>
      </c>
      <c r="AE166" t="str">
        <f t="shared" si="66"/>
        <v xml:space="preserve">            </v>
      </c>
      <c r="AF166" t="str">
        <f t="shared" si="67"/>
        <v>0</v>
      </c>
      <c r="AG166" t="str">
        <f t="shared" si="68"/>
        <v xml:space="preserve">["VXP"] =    0; </v>
      </c>
      <c r="AH166" t="str">
        <f t="shared" si="69"/>
        <v>0</v>
      </c>
      <c r="AI166" t="str">
        <f t="shared" si="70"/>
        <v xml:space="preserve">["LP"] =  0; </v>
      </c>
      <c r="AJ166" t="str">
        <f t="shared" si="71"/>
        <v>0</v>
      </c>
      <c r="AK166" t="str">
        <f t="shared" si="72"/>
        <v xml:space="preserve">["REP"] =    0; </v>
      </c>
      <c r="AL166">
        <f>IF(LEN(Q166)&gt;0,VLOOKUP(Q166,Faction!A$2:B$77,2,),1)</f>
        <v>1</v>
      </c>
      <c r="AM166" t="str">
        <f t="shared" si="73"/>
        <v xml:space="preserve">["FACTION"] =  1; </v>
      </c>
      <c r="AN166" t="str">
        <f t="shared" si="74"/>
        <v xml:space="preserve">["TIER"] = 0; </v>
      </c>
      <c r="AO166" t="str">
        <f t="shared" si="75"/>
        <v xml:space="preserve">["MIN_LVL"] = "100"; </v>
      </c>
      <c r="AP166" t="str">
        <f t="shared" si="76"/>
        <v/>
      </c>
      <c r="AQ166" t="str">
        <f t="shared" si="77"/>
        <v xml:space="preserve">["NAME"] = { ["EN"] = "Dol Amroth - Great Hall"; }; </v>
      </c>
      <c r="AR166" t="str">
        <f t="shared" si="78"/>
        <v/>
      </c>
      <c r="AS166" t="str">
        <f t="shared" si="79"/>
        <v/>
      </c>
      <c r="AT166" t="str">
        <f t="shared" si="80"/>
        <v/>
      </c>
      <c r="AU166" t="str">
        <f t="shared" si="81"/>
        <v/>
      </c>
      <c r="AV166" t="str">
        <f t="shared" si="82"/>
        <v>};</v>
      </c>
    </row>
    <row r="167" spans="1:48" x14ac:dyDescent="0.25">
      <c r="A167">
        <v>1879309583</v>
      </c>
      <c r="B167">
        <v>239</v>
      </c>
      <c r="C167" t="s">
        <v>1720</v>
      </c>
      <c r="D167" t="s">
        <v>30</v>
      </c>
      <c r="H167" t="s">
        <v>1477</v>
      </c>
      <c r="K167">
        <v>0</v>
      </c>
      <c r="L167">
        <v>100</v>
      </c>
      <c r="T167" t="str">
        <f t="shared" si="57"/>
        <v>[166] = {["ID"] = 1879309583; }; -- Dol Amroth - Library</v>
      </c>
      <c r="U167" s="1" t="str">
        <f t="shared" si="58"/>
        <v>[166] = {["ID"] = 1879309583; ["SAVE_INDEX"] = 239; ["TYPE"] =  7;             ["VXP"] =    0; ["LP"] =  0; ["REP"] =    0; ["FACTION"] =  1; ["TIER"] = 0; ["MIN_LVL"] = "100"; ["NAME"] = { ["EN"] = "Dol Amroth - Library"; }; };</v>
      </c>
      <c r="V167">
        <f t="shared" si="59"/>
        <v>166</v>
      </c>
      <c r="W167" t="str">
        <f t="shared" si="60"/>
        <v>[166] = {</v>
      </c>
      <c r="X167" t="str">
        <f t="shared" si="61"/>
        <v xml:space="preserve">["ID"] = 1879309583; </v>
      </c>
      <c r="Y167" t="str">
        <f t="shared" si="62"/>
        <v xml:space="preserve">["ID"] = 1879309583; </v>
      </c>
      <c r="Z167" t="str">
        <f t="shared" si="63"/>
        <v/>
      </c>
      <c r="AA167" s="1" t="str">
        <f t="shared" si="64"/>
        <v xml:space="preserve">["SAVE_INDEX"] = 239; </v>
      </c>
      <c r="AB167">
        <f>VLOOKUP(D167,Type!A$2:B$16,2,)</f>
        <v>7</v>
      </c>
      <c r="AC167" t="str">
        <f t="shared" si="65"/>
        <v xml:space="preserve">["TYPE"] =  7; </v>
      </c>
      <c r="AD167" t="str">
        <f>IF(NOT(ISBLANK(E167)),VLOOKUP(E167,Type!D$2:E$6,2,FALSE),"")</f>
        <v/>
      </c>
      <c r="AE167" t="str">
        <f t="shared" si="66"/>
        <v xml:space="preserve">            </v>
      </c>
      <c r="AF167" t="str">
        <f t="shared" si="67"/>
        <v>0</v>
      </c>
      <c r="AG167" t="str">
        <f t="shared" si="68"/>
        <v xml:space="preserve">["VXP"] =    0; </v>
      </c>
      <c r="AH167" t="str">
        <f t="shared" si="69"/>
        <v>0</v>
      </c>
      <c r="AI167" t="str">
        <f t="shared" si="70"/>
        <v xml:space="preserve">["LP"] =  0; </v>
      </c>
      <c r="AJ167" t="str">
        <f t="shared" si="71"/>
        <v>0</v>
      </c>
      <c r="AK167" t="str">
        <f t="shared" si="72"/>
        <v xml:space="preserve">["REP"] =    0; </v>
      </c>
      <c r="AL167">
        <f>IF(LEN(Q167)&gt;0,VLOOKUP(Q167,Faction!A$2:B$77,2,),1)</f>
        <v>1</v>
      </c>
      <c r="AM167" t="str">
        <f t="shared" si="73"/>
        <v xml:space="preserve">["FACTION"] =  1; </v>
      </c>
      <c r="AN167" t="str">
        <f t="shared" si="74"/>
        <v xml:space="preserve">["TIER"] = 0; </v>
      </c>
      <c r="AO167" t="str">
        <f t="shared" si="75"/>
        <v xml:space="preserve">["MIN_LVL"] = "100"; </v>
      </c>
      <c r="AP167" t="str">
        <f t="shared" si="76"/>
        <v/>
      </c>
      <c r="AQ167" t="str">
        <f t="shared" si="77"/>
        <v xml:space="preserve">["NAME"] = { ["EN"] = "Dol Amroth - Library"; }; </v>
      </c>
      <c r="AR167" t="str">
        <f t="shared" si="78"/>
        <v/>
      </c>
      <c r="AS167" t="str">
        <f t="shared" si="79"/>
        <v/>
      </c>
      <c r="AT167" t="str">
        <f t="shared" si="80"/>
        <v/>
      </c>
      <c r="AU167" t="str">
        <f t="shared" si="81"/>
        <v/>
      </c>
      <c r="AV167" t="str">
        <f t="shared" si="82"/>
        <v>};</v>
      </c>
    </row>
    <row r="168" spans="1:48" x14ac:dyDescent="0.25">
      <c r="A168">
        <v>1879309585</v>
      </c>
      <c r="B168">
        <v>240</v>
      </c>
      <c r="C168" t="s">
        <v>1721</v>
      </c>
      <c r="D168" t="s">
        <v>30</v>
      </c>
      <c r="H168" t="s">
        <v>1477</v>
      </c>
      <c r="K168">
        <v>0</v>
      </c>
      <c r="L168">
        <v>100</v>
      </c>
      <c r="T168" t="str">
        <f t="shared" si="57"/>
        <v>[167] = {["ID"] = 1879309585; }; -- Dol Amroth - Mason</v>
      </c>
      <c r="U168" s="1" t="str">
        <f t="shared" si="58"/>
        <v>[167] = {["ID"] = 1879309585; ["SAVE_INDEX"] = 240; ["TYPE"] =  7;             ["VXP"] =    0; ["LP"] =  0; ["REP"] =    0; ["FACTION"] =  1; ["TIER"] = 0; ["MIN_LVL"] = "100"; ["NAME"] = { ["EN"] = "Dol Amroth - Mason"; }; };</v>
      </c>
      <c r="V168">
        <f t="shared" si="59"/>
        <v>167</v>
      </c>
      <c r="W168" t="str">
        <f t="shared" si="60"/>
        <v>[167] = {</v>
      </c>
      <c r="X168" t="str">
        <f t="shared" si="61"/>
        <v xml:space="preserve">["ID"] = 1879309585; </v>
      </c>
      <c r="Y168" t="str">
        <f t="shared" si="62"/>
        <v xml:space="preserve">["ID"] = 1879309585; </v>
      </c>
      <c r="Z168" t="str">
        <f t="shared" si="63"/>
        <v/>
      </c>
      <c r="AA168" s="1" t="str">
        <f t="shared" si="64"/>
        <v xml:space="preserve">["SAVE_INDEX"] = 240; </v>
      </c>
      <c r="AB168">
        <f>VLOOKUP(D168,Type!A$2:B$16,2,)</f>
        <v>7</v>
      </c>
      <c r="AC168" t="str">
        <f t="shared" si="65"/>
        <v xml:space="preserve">["TYPE"] =  7; </v>
      </c>
      <c r="AD168" t="str">
        <f>IF(NOT(ISBLANK(E168)),VLOOKUP(E168,Type!D$2:E$6,2,FALSE),"")</f>
        <v/>
      </c>
      <c r="AE168" t="str">
        <f t="shared" si="66"/>
        <v xml:space="preserve">            </v>
      </c>
      <c r="AF168" t="str">
        <f t="shared" si="67"/>
        <v>0</v>
      </c>
      <c r="AG168" t="str">
        <f t="shared" si="68"/>
        <v xml:space="preserve">["VXP"] =    0; </v>
      </c>
      <c r="AH168" t="str">
        <f t="shared" si="69"/>
        <v>0</v>
      </c>
      <c r="AI168" t="str">
        <f t="shared" si="70"/>
        <v xml:space="preserve">["LP"] =  0; </v>
      </c>
      <c r="AJ168" t="str">
        <f t="shared" si="71"/>
        <v>0</v>
      </c>
      <c r="AK168" t="str">
        <f t="shared" si="72"/>
        <v xml:space="preserve">["REP"] =    0; </v>
      </c>
      <c r="AL168">
        <f>IF(LEN(Q168)&gt;0,VLOOKUP(Q168,Faction!A$2:B$77,2,),1)</f>
        <v>1</v>
      </c>
      <c r="AM168" t="str">
        <f t="shared" si="73"/>
        <v xml:space="preserve">["FACTION"] =  1; </v>
      </c>
      <c r="AN168" t="str">
        <f t="shared" si="74"/>
        <v xml:space="preserve">["TIER"] = 0; </v>
      </c>
      <c r="AO168" t="str">
        <f t="shared" si="75"/>
        <v xml:space="preserve">["MIN_LVL"] = "100"; </v>
      </c>
      <c r="AP168" t="str">
        <f t="shared" si="76"/>
        <v/>
      </c>
      <c r="AQ168" t="str">
        <f t="shared" si="77"/>
        <v xml:space="preserve">["NAME"] = { ["EN"] = "Dol Amroth - Mason"; }; </v>
      </c>
      <c r="AR168" t="str">
        <f t="shared" si="78"/>
        <v/>
      </c>
      <c r="AS168" t="str">
        <f t="shared" si="79"/>
        <v/>
      </c>
      <c r="AT168" t="str">
        <f t="shared" si="80"/>
        <v/>
      </c>
      <c r="AU168" t="str">
        <f t="shared" si="81"/>
        <v/>
      </c>
      <c r="AV168" t="str">
        <f t="shared" si="82"/>
        <v>};</v>
      </c>
    </row>
    <row r="169" spans="1:48" x14ac:dyDescent="0.25">
      <c r="A169">
        <v>1879309586</v>
      </c>
      <c r="B169">
        <v>241</v>
      </c>
      <c r="C169" t="s">
        <v>1722</v>
      </c>
      <c r="D169" t="s">
        <v>30</v>
      </c>
      <c r="H169" t="s">
        <v>1477</v>
      </c>
      <c r="K169">
        <v>0</v>
      </c>
      <c r="L169">
        <v>100</v>
      </c>
      <c r="T169" t="str">
        <f t="shared" si="57"/>
        <v>[168] = {["ID"] = 1879309586; }; -- Dol Amroth - Swan-knights</v>
      </c>
      <c r="U169" s="1" t="str">
        <f t="shared" si="58"/>
        <v>[168] = {["ID"] = 1879309586; ["SAVE_INDEX"] = 241; ["TYPE"] =  7;             ["VXP"] =    0; ["LP"] =  0; ["REP"] =    0; ["FACTION"] =  1; ["TIER"] = 0; ["MIN_LVL"] = "100"; ["NAME"] = { ["EN"] = "Dol Amroth - Swan-knights"; }; };</v>
      </c>
      <c r="V169">
        <f t="shared" si="59"/>
        <v>168</v>
      </c>
      <c r="W169" t="str">
        <f t="shared" si="60"/>
        <v>[168] = {</v>
      </c>
      <c r="X169" t="str">
        <f t="shared" si="61"/>
        <v xml:space="preserve">["ID"] = 1879309586; </v>
      </c>
      <c r="Y169" t="str">
        <f t="shared" si="62"/>
        <v xml:space="preserve">["ID"] = 1879309586; </v>
      </c>
      <c r="Z169" t="str">
        <f t="shared" si="63"/>
        <v/>
      </c>
      <c r="AA169" s="1" t="str">
        <f t="shared" si="64"/>
        <v xml:space="preserve">["SAVE_INDEX"] = 241; </v>
      </c>
      <c r="AB169">
        <f>VLOOKUP(D169,Type!A$2:B$16,2,)</f>
        <v>7</v>
      </c>
      <c r="AC169" t="str">
        <f t="shared" si="65"/>
        <v xml:space="preserve">["TYPE"] =  7; </v>
      </c>
      <c r="AD169" t="str">
        <f>IF(NOT(ISBLANK(E169)),VLOOKUP(E169,Type!D$2:E$6,2,FALSE),"")</f>
        <v/>
      </c>
      <c r="AE169" t="str">
        <f t="shared" si="66"/>
        <v xml:space="preserve">            </v>
      </c>
      <c r="AF169" t="str">
        <f t="shared" si="67"/>
        <v>0</v>
      </c>
      <c r="AG169" t="str">
        <f t="shared" si="68"/>
        <v xml:space="preserve">["VXP"] =    0; </v>
      </c>
      <c r="AH169" t="str">
        <f t="shared" si="69"/>
        <v>0</v>
      </c>
      <c r="AI169" t="str">
        <f t="shared" si="70"/>
        <v xml:space="preserve">["LP"] =  0; </v>
      </c>
      <c r="AJ169" t="str">
        <f t="shared" si="71"/>
        <v>0</v>
      </c>
      <c r="AK169" t="str">
        <f t="shared" si="72"/>
        <v xml:space="preserve">["REP"] =    0; </v>
      </c>
      <c r="AL169">
        <f>IF(LEN(Q169)&gt;0,VLOOKUP(Q169,Faction!A$2:B$77,2,),1)</f>
        <v>1</v>
      </c>
      <c r="AM169" t="str">
        <f t="shared" si="73"/>
        <v xml:space="preserve">["FACTION"] =  1; </v>
      </c>
      <c r="AN169" t="str">
        <f t="shared" si="74"/>
        <v xml:space="preserve">["TIER"] = 0; </v>
      </c>
      <c r="AO169" t="str">
        <f t="shared" si="75"/>
        <v xml:space="preserve">["MIN_LVL"] = "100"; </v>
      </c>
      <c r="AP169" t="str">
        <f t="shared" si="76"/>
        <v/>
      </c>
      <c r="AQ169" t="str">
        <f t="shared" si="77"/>
        <v xml:space="preserve">["NAME"] = { ["EN"] = "Dol Amroth - Swan-knights"; }; </v>
      </c>
      <c r="AR169" t="str">
        <f t="shared" si="78"/>
        <v/>
      </c>
      <c r="AS169" t="str">
        <f t="shared" si="79"/>
        <v/>
      </c>
      <c r="AT169" t="str">
        <f t="shared" si="80"/>
        <v/>
      </c>
      <c r="AU169" t="str">
        <f t="shared" si="81"/>
        <v/>
      </c>
      <c r="AV169" t="str">
        <f t="shared" si="82"/>
        <v>};</v>
      </c>
    </row>
    <row r="170" spans="1:48" x14ac:dyDescent="0.25">
      <c r="A170">
        <v>1879309584</v>
      </c>
      <c r="B170">
        <v>242</v>
      </c>
      <c r="C170" t="s">
        <v>1723</v>
      </c>
      <c r="D170" t="s">
        <v>30</v>
      </c>
      <c r="H170" t="s">
        <v>1477</v>
      </c>
      <c r="K170">
        <v>0</v>
      </c>
      <c r="L170">
        <v>100</v>
      </c>
      <c r="T170" t="str">
        <f t="shared" si="57"/>
        <v>[169] = {["ID"] = 1879309584; }; -- Dol Amroth - Warehouse</v>
      </c>
      <c r="U170" s="1" t="str">
        <f t="shared" si="58"/>
        <v>[169] = {["ID"] = 1879309584; ["SAVE_INDEX"] = 242; ["TYPE"] =  7;             ["VXP"] =    0; ["LP"] =  0; ["REP"] =    0; ["FACTION"] =  1; ["TIER"] = 0; ["MIN_LVL"] = "100"; ["NAME"] = { ["EN"] = "Dol Amroth - Warehouse"; }; };</v>
      </c>
      <c r="V170">
        <f t="shared" si="59"/>
        <v>169</v>
      </c>
      <c r="W170" t="str">
        <f t="shared" si="60"/>
        <v>[169] = {</v>
      </c>
      <c r="X170" t="str">
        <f t="shared" si="61"/>
        <v xml:space="preserve">["ID"] = 1879309584; </v>
      </c>
      <c r="Y170" t="str">
        <f t="shared" si="62"/>
        <v xml:space="preserve">["ID"] = 1879309584; </v>
      </c>
      <c r="Z170" t="str">
        <f t="shared" si="63"/>
        <v/>
      </c>
      <c r="AA170" s="1" t="str">
        <f t="shared" si="64"/>
        <v xml:space="preserve">["SAVE_INDEX"] = 242; </v>
      </c>
      <c r="AB170">
        <f>VLOOKUP(D170,Type!A$2:B$16,2,)</f>
        <v>7</v>
      </c>
      <c r="AC170" t="str">
        <f t="shared" si="65"/>
        <v xml:space="preserve">["TYPE"] =  7; </v>
      </c>
      <c r="AD170" t="str">
        <f>IF(NOT(ISBLANK(E170)),VLOOKUP(E170,Type!D$2:E$6,2,FALSE),"")</f>
        <v/>
      </c>
      <c r="AE170" t="str">
        <f t="shared" si="66"/>
        <v xml:space="preserve">            </v>
      </c>
      <c r="AF170" t="str">
        <f t="shared" si="67"/>
        <v>0</v>
      </c>
      <c r="AG170" t="str">
        <f t="shared" si="68"/>
        <v xml:space="preserve">["VXP"] =    0; </v>
      </c>
      <c r="AH170" t="str">
        <f t="shared" si="69"/>
        <v>0</v>
      </c>
      <c r="AI170" t="str">
        <f t="shared" si="70"/>
        <v xml:space="preserve">["LP"] =  0; </v>
      </c>
      <c r="AJ170" t="str">
        <f t="shared" si="71"/>
        <v>0</v>
      </c>
      <c r="AK170" t="str">
        <f t="shared" si="72"/>
        <v xml:space="preserve">["REP"] =    0; </v>
      </c>
      <c r="AL170">
        <f>IF(LEN(Q170)&gt;0,VLOOKUP(Q170,Faction!A$2:B$77,2,),1)</f>
        <v>1</v>
      </c>
      <c r="AM170" t="str">
        <f t="shared" si="73"/>
        <v xml:space="preserve">["FACTION"] =  1; </v>
      </c>
      <c r="AN170" t="str">
        <f t="shared" si="74"/>
        <v xml:space="preserve">["TIER"] = 0; </v>
      </c>
      <c r="AO170" t="str">
        <f t="shared" si="75"/>
        <v xml:space="preserve">["MIN_LVL"] = "100"; </v>
      </c>
      <c r="AP170" t="str">
        <f t="shared" si="76"/>
        <v/>
      </c>
      <c r="AQ170" t="str">
        <f t="shared" si="77"/>
        <v xml:space="preserve">["NAME"] = { ["EN"] = "Dol Amroth - Warehouse"; }; </v>
      </c>
      <c r="AR170" t="str">
        <f t="shared" si="78"/>
        <v/>
      </c>
      <c r="AS170" t="str">
        <f t="shared" si="79"/>
        <v/>
      </c>
      <c r="AT170" t="str">
        <f t="shared" si="80"/>
        <v/>
      </c>
      <c r="AU170" t="str">
        <f t="shared" si="81"/>
        <v/>
      </c>
      <c r="AV170" t="str">
        <f t="shared" si="82"/>
        <v>};</v>
      </c>
    </row>
    <row r="171" spans="1:48" x14ac:dyDescent="0.25">
      <c r="C171" s="2" t="s">
        <v>74</v>
      </c>
      <c r="D171" s="2" t="s">
        <v>812</v>
      </c>
      <c r="E171" s="2"/>
      <c r="R171">
        <v>204</v>
      </c>
      <c r="T171" t="str">
        <f t="shared" si="57"/>
        <v>[170] = {["CAT_ID"] = 204; }; -- Men of Ringló Vale</v>
      </c>
      <c r="U171" s="1" t="str">
        <f t="shared" si="58"/>
        <v>[170] = {                                           ["TYPE"] = 14;             ["VXP"] =    0; ["LP"] =  0; ["REP"] =    0; ["FACTION"] =  1; ["TIER"] = 0;                      ["NAME"] = { ["EN"] = "Men of Ringló Vale"; }; };</v>
      </c>
      <c r="V171">
        <f t="shared" si="59"/>
        <v>170</v>
      </c>
      <c r="W171" t="str">
        <f t="shared" si="60"/>
        <v>[170] = {</v>
      </c>
      <c r="X171" t="str">
        <f t="shared" si="61"/>
        <v xml:space="preserve">                     </v>
      </c>
      <c r="Y171" t="str">
        <f t="shared" si="62"/>
        <v/>
      </c>
      <c r="Z171" t="str">
        <f t="shared" si="63"/>
        <v xml:space="preserve">["CAT_ID"] = 204; </v>
      </c>
      <c r="AA171" s="1" t="str">
        <f t="shared" si="64"/>
        <v xml:space="preserve">                      </v>
      </c>
      <c r="AB171">
        <f>VLOOKUP(D171,Type!A$2:B$16,2,)</f>
        <v>14</v>
      </c>
      <c r="AC171" t="str">
        <f t="shared" si="65"/>
        <v xml:space="preserve">["TYPE"] = 14; </v>
      </c>
      <c r="AD171" t="str">
        <f>IF(NOT(ISBLANK(E171)),VLOOKUP(E171,Type!D$2:E$6,2,FALSE),"")</f>
        <v/>
      </c>
      <c r="AE171" t="str">
        <f t="shared" si="66"/>
        <v xml:space="preserve">            </v>
      </c>
      <c r="AF171" t="str">
        <f t="shared" si="67"/>
        <v>0</v>
      </c>
      <c r="AG171" t="str">
        <f t="shared" si="68"/>
        <v xml:space="preserve">["VXP"] =    0; </v>
      </c>
      <c r="AH171" t="str">
        <f t="shared" si="69"/>
        <v>0</v>
      </c>
      <c r="AI171" t="str">
        <f t="shared" si="70"/>
        <v xml:space="preserve">["LP"] =  0; </v>
      </c>
      <c r="AJ171" t="str">
        <f t="shared" si="71"/>
        <v>0</v>
      </c>
      <c r="AK171" t="str">
        <f t="shared" si="72"/>
        <v xml:space="preserve">["REP"] =    0; </v>
      </c>
      <c r="AL171">
        <f>IF(LEN(Q171)&gt;0,VLOOKUP(Q171,Faction!A$2:B$77,2,),1)</f>
        <v>1</v>
      </c>
      <c r="AM171" t="str">
        <f t="shared" si="73"/>
        <v xml:space="preserve">["FACTION"] =  1; </v>
      </c>
      <c r="AN171" t="str">
        <f t="shared" si="74"/>
        <v xml:space="preserve">["TIER"] = 0; </v>
      </c>
      <c r="AO171" t="str">
        <f t="shared" si="75"/>
        <v xml:space="preserve">                     </v>
      </c>
      <c r="AP171" t="str">
        <f t="shared" si="76"/>
        <v/>
      </c>
      <c r="AQ171" t="str">
        <f t="shared" si="77"/>
        <v xml:space="preserve">["NAME"] = { ["EN"] = "Men of Ringló Vale"; }; </v>
      </c>
      <c r="AR171" t="str">
        <f t="shared" si="78"/>
        <v/>
      </c>
      <c r="AS171" t="str">
        <f t="shared" si="79"/>
        <v/>
      </c>
      <c r="AT171" t="str">
        <f t="shared" si="80"/>
        <v/>
      </c>
      <c r="AU171" t="str">
        <f t="shared" si="81"/>
        <v/>
      </c>
      <c r="AV171" t="str">
        <f t="shared" si="82"/>
        <v>};</v>
      </c>
    </row>
    <row r="172" spans="1:48" x14ac:dyDescent="0.25">
      <c r="A172">
        <v>1879315506</v>
      </c>
      <c r="B172">
        <v>137</v>
      </c>
      <c r="C172" t="s">
        <v>1378</v>
      </c>
      <c r="D172" t="s">
        <v>30</v>
      </c>
      <c r="F172" t="s">
        <v>3510</v>
      </c>
      <c r="G172">
        <v>0</v>
      </c>
      <c r="H172" t="s">
        <v>1375</v>
      </c>
      <c r="I172" t="s">
        <v>1198</v>
      </c>
      <c r="J172" t="s">
        <v>2239</v>
      </c>
      <c r="K172">
        <v>0</v>
      </c>
      <c r="L172">
        <v>80</v>
      </c>
      <c r="P172">
        <v>1200</v>
      </c>
      <c r="Q172" t="s">
        <v>80</v>
      </c>
      <c r="T172" t="str">
        <f t="shared" si="57"/>
        <v>[171] = {["ID"] = 1879315506; }; -- Kindred to Ringló Vale</v>
      </c>
      <c r="U172" s="1" t="str">
        <f t="shared" si="58"/>
        <v>[171] = {["ID"] = 1879315506; ["SAVE_INDEX"] = 137; ["TYPE"] =  7;             ["VXP"] =    0; ["LP"] =  0; ["REP"] = 1200; ["FACTION"] = 49; ["TIER"] = 0; ["MIN_LVL"] =  "80"; ["NAME"] = { ["EN"] = "Kindred to Ringló Vale"; }; ["LORE"] = { ["EN"] = "The people of Ringló Vale have come to respect you as one of their own."; }; ["SUMMARY"] = { ["EN"] = "Gain 30000 reputation"; }; ["TITLE"] = { ["EN"] = "Honoured in Ringló Vale"; }; };</v>
      </c>
      <c r="V172">
        <f t="shared" si="59"/>
        <v>171</v>
      </c>
      <c r="W172" t="str">
        <f t="shared" si="60"/>
        <v>[171] = {</v>
      </c>
      <c r="X172" t="str">
        <f t="shared" si="61"/>
        <v xml:space="preserve">["ID"] = 1879315506; </v>
      </c>
      <c r="Y172" t="str">
        <f t="shared" si="62"/>
        <v xml:space="preserve">["ID"] = 1879315506; </v>
      </c>
      <c r="Z172" t="str">
        <f t="shared" si="63"/>
        <v/>
      </c>
      <c r="AA172" s="1" t="str">
        <f t="shared" si="64"/>
        <v xml:space="preserve">["SAVE_INDEX"] = 137; </v>
      </c>
      <c r="AB172">
        <f>VLOOKUP(D172,Type!A$2:B$16,2,)</f>
        <v>7</v>
      </c>
      <c r="AC172" t="str">
        <f t="shared" si="65"/>
        <v xml:space="preserve">["TYPE"] =  7; </v>
      </c>
      <c r="AD172" t="str">
        <f>IF(NOT(ISBLANK(E172)),VLOOKUP(E172,Type!D$2:E$6,2,FALSE),"")</f>
        <v/>
      </c>
      <c r="AE172" t="str">
        <f t="shared" si="66"/>
        <v xml:space="preserve">            </v>
      </c>
      <c r="AF172" t="str">
        <f t="shared" si="67"/>
        <v>0</v>
      </c>
      <c r="AG172" t="str">
        <f t="shared" si="68"/>
        <v xml:space="preserve">["VXP"] =    0; </v>
      </c>
      <c r="AH172" t="str">
        <f t="shared" si="69"/>
        <v>0</v>
      </c>
      <c r="AI172" t="str">
        <f t="shared" si="70"/>
        <v xml:space="preserve">["LP"] =  0; </v>
      </c>
      <c r="AJ172" t="str">
        <f t="shared" si="71"/>
        <v>1200</v>
      </c>
      <c r="AK172" t="str">
        <f t="shared" si="72"/>
        <v xml:space="preserve">["REP"] = 1200; </v>
      </c>
      <c r="AL172">
        <f>IF(LEN(Q172)&gt;0,VLOOKUP(Q172,Faction!A$2:B$77,2,),1)</f>
        <v>49</v>
      </c>
      <c r="AM172" t="str">
        <f t="shared" si="73"/>
        <v xml:space="preserve">["FACTION"] = 49; </v>
      </c>
      <c r="AN172" t="str">
        <f t="shared" si="74"/>
        <v xml:space="preserve">["TIER"] = 0; </v>
      </c>
      <c r="AO172" t="str">
        <f t="shared" si="75"/>
        <v xml:space="preserve">["MIN_LVL"] =  "80"; </v>
      </c>
      <c r="AP172" t="str">
        <f t="shared" si="76"/>
        <v/>
      </c>
      <c r="AQ172" t="str">
        <f t="shared" si="77"/>
        <v xml:space="preserve">["NAME"] = { ["EN"] = "Kindred to Ringló Vale"; }; </v>
      </c>
      <c r="AR172" t="str">
        <f t="shared" si="78"/>
        <v xml:space="preserve">["LORE"] = { ["EN"] = "The people of Ringló Vale have come to respect you as one of their own."; }; </v>
      </c>
      <c r="AS172" t="str">
        <f t="shared" si="79"/>
        <v xml:space="preserve">["SUMMARY"] = { ["EN"] = "Gain 30000 reputation"; }; </v>
      </c>
      <c r="AT172" t="str">
        <f t="shared" si="80"/>
        <v xml:space="preserve">["TITLE"] = { ["EN"] = "Honoured in Ringló Vale"; }; </v>
      </c>
      <c r="AU172" t="str">
        <f t="shared" si="81"/>
        <v/>
      </c>
      <c r="AV172" t="str">
        <f t="shared" si="82"/>
        <v>};</v>
      </c>
    </row>
    <row r="173" spans="1:48" x14ac:dyDescent="0.25">
      <c r="A173">
        <v>1879315507</v>
      </c>
      <c r="B173">
        <v>138</v>
      </c>
      <c r="C173" t="s">
        <v>1377</v>
      </c>
      <c r="D173" t="s">
        <v>30</v>
      </c>
      <c r="F173" t="s">
        <v>1377</v>
      </c>
      <c r="G173">
        <v>0</v>
      </c>
      <c r="H173" t="s">
        <v>1375</v>
      </c>
      <c r="I173" t="s">
        <v>1373</v>
      </c>
      <c r="J173" t="s">
        <v>2240</v>
      </c>
      <c r="K173">
        <v>1</v>
      </c>
      <c r="L173">
        <v>80</v>
      </c>
      <c r="P173">
        <v>900</v>
      </c>
      <c r="Q173" t="s">
        <v>80</v>
      </c>
      <c r="T173" t="str">
        <f t="shared" si="57"/>
        <v>[172] = {["ID"] = 1879315507; }; -- Ally to Ringló Vale</v>
      </c>
      <c r="U173" s="1" t="str">
        <f t="shared" si="58"/>
        <v>[172] = {["ID"] = 1879315507; ["SAVE_INDEX"] = 138; ["TYPE"] =  7;             ["VXP"] =    0; ["LP"] =  0; ["REP"] =  900; ["FACTION"] = 49; ["TIER"] = 1; ["MIN_LVL"] =  "80"; ["NAME"] = { ["EN"] = "Ally to Ringló Vale"; }; ["LORE"] = { ["EN"] = "When Ringló Vale is in need of aid, its inhabitants expect that you will find your way to the forefront of battle to assist them."; }; ["SUMMARY"] = { ["EN"] = "Gain 25000 reputation"; }; ["TITLE"] = { ["EN"] = "Ally to Ringló Vale"; }; };</v>
      </c>
      <c r="V173">
        <f t="shared" si="59"/>
        <v>172</v>
      </c>
      <c r="W173" t="str">
        <f t="shared" si="60"/>
        <v>[172] = {</v>
      </c>
      <c r="X173" t="str">
        <f t="shared" si="61"/>
        <v xml:space="preserve">["ID"] = 1879315507; </v>
      </c>
      <c r="Y173" t="str">
        <f t="shared" si="62"/>
        <v xml:space="preserve">["ID"] = 1879315507; </v>
      </c>
      <c r="Z173" t="str">
        <f t="shared" si="63"/>
        <v/>
      </c>
      <c r="AA173" s="1" t="str">
        <f t="shared" si="64"/>
        <v xml:space="preserve">["SAVE_INDEX"] = 138; </v>
      </c>
      <c r="AB173">
        <f>VLOOKUP(D173,Type!A$2:B$16,2,)</f>
        <v>7</v>
      </c>
      <c r="AC173" t="str">
        <f t="shared" si="65"/>
        <v xml:space="preserve">["TYPE"] =  7; </v>
      </c>
      <c r="AD173" t="str">
        <f>IF(NOT(ISBLANK(E173)),VLOOKUP(E173,Type!D$2:E$6,2,FALSE),"")</f>
        <v/>
      </c>
      <c r="AE173" t="str">
        <f t="shared" si="66"/>
        <v xml:space="preserve">            </v>
      </c>
      <c r="AF173" t="str">
        <f t="shared" si="67"/>
        <v>0</v>
      </c>
      <c r="AG173" t="str">
        <f t="shared" si="68"/>
        <v xml:space="preserve">["VXP"] =    0; </v>
      </c>
      <c r="AH173" t="str">
        <f t="shared" si="69"/>
        <v>0</v>
      </c>
      <c r="AI173" t="str">
        <f t="shared" si="70"/>
        <v xml:space="preserve">["LP"] =  0; </v>
      </c>
      <c r="AJ173" t="str">
        <f t="shared" si="71"/>
        <v>900</v>
      </c>
      <c r="AK173" t="str">
        <f t="shared" si="72"/>
        <v xml:space="preserve">["REP"] =  900; </v>
      </c>
      <c r="AL173">
        <f>IF(LEN(Q173)&gt;0,VLOOKUP(Q173,Faction!A$2:B$77,2,),1)</f>
        <v>49</v>
      </c>
      <c r="AM173" t="str">
        <f t="shared" si="73"/>
        <v xml:space="preserve">["FACTION"] = 49; </v>
      </c>
      <c r="AN173" t="str">
        <f t="shared" si="74"/>
        <v xml:space="preserve">["TIER"] = 1; </v>
      </c>
      <c r="AO173" t="str">
        <f t="shared" si="75"/>
        <v xml:space="preserve">["MIN_LVL"] =  "80"; </v>
      </c>
      <c r="AP173" t="str">
        <f t="shared" si="76"/>
        <v/>
      </c>
      <c r="AQ173" t="str">
        <f t="shared" si="77"/>
        <v xml:space="preserve">["NAME"] = { ["EN"] = "Ally to Ringló Vale"; }; </v>
      </c>
      <c r="AR173" t="str">
        <f t="shared" si="78"/>
        <v xml:space="preserve">["LORE"] = { ["EN"] = "When Ringló Vale is in need of aid, its inhabitants expect that you will find your way to the forefront of battle to assist them."; }; </v>
      </c>
      <c r="AS173" t="str">
        <f t="shared" si="79"/>
        <v xml:space="preserve">["SUMMARY"] = { ["EN"] = "Gain 25000 reputation"; }; </v>
      </c>
      <c r="AT173" t="str">
        <f t="shared" si="80"/>
        <v xml:space="preserve">["TITLE"] = { ["EN"] = "Ally to Ringló Vale"; }; </v>
      </c>
      <c r="AU173" t="str">
        <f t="shared" si="81"/>
        <v/>
      </c>
      <c r="AV173" t="str">
        <f t="shared" si="82"/>
        <v>};</v>
      </c>
    </row>
    <row r="174" spans="1:48" x14ac:dyDescent="0.25">
      <c r="A174">
        <v>1879315505</v>
      </c>
      <c r="B174">
        <v>139</v>
      </c>
      <c r="C174" t="s">
        <v>1376</v>
      </c>
      <c r="D174" t="s">
        <v>30</v>
      </c>
      <c r="F174" t="s">
        <v>1376</v>
      </c>
      <c r="G174">
        <v>0</v>
      </c>
      <c r="H174" t="s">
        <v>1375</v>
      </c>
      <c r="I174" t="s">
        <v>1370</v>
      </c>
      <c r="J174" t="s">
        <v>2241</v>
      </c>
      <c r="K174">
        <v>2</v>
      </c>
      <c r="L174">
        <v>80</v>
      </c>
      <c r="P174">
        <v>900</v>
      </c>
      <c r="Q174" t="s">
        <v>80</v>
      </c>
      <c r="T174" t="str">
        <f t="shared" si="57"/>
        <v>[173] = {["ID"] = 1879315505; }; -- Friend to Ringló Vale</v>
      </c>
      <c r="U174" s="1" t="str">
        <f t="shared" si="58"/>
        <v>[173] = {["ID"] = 1879315505; ["SAVE_INDEX"] = 139; ["TYPE"] =  7;             ["VXP"] =    0; ["LP"] =  0; ["REP"] =  900; ["FACTION"] = 49; ["TIER"] = 2; ["MIN_LVL"] =  "80"; ["NAME"] = { ["EN"] = "Friend to Ringló Vale"; }; ["LORE"] = { ["EN"] = "All you have done within the bounds of Ringló Vale has made the folk who live here friendly to you."; }; ["SUMMARY"] = { ["EN"] = "Gain 20000 reputation"; }; ["TITLE"] = { ["EN"] = "Friend to Ringló Vale"; }; };</v>
      </c>
      <c r="V174">
        <f t="shared" si="59"/>
        <v>173</v>
      </c>
      <c r="W174" t="str">
        <f t="shared" si="60"/>
        <v>[173] = {</v>
      </c>
      <c r="X174" t="str">
        <f t="shared" si="61"/>
        <v xml:space="preserve">["ID"] = 1879315505; </v>
      </c>
      <c r="Y174" t="str">
        <f t="shared" si="62"/>
        <v xml:space="preserve">["ID"] = 1879315505; </v>
      </c>
      <c r="Z174" t="str">
        <f t="shared" si="63"/>
        <v/>
      </c>
      <c r="AA174" s="1" t="str">
        <f t="shared" si="64"/>
        <v xml:space="preserve">["SAVE_INDEX"] = 139; </v>
      </c>
      <c r="AB174">
        <f>VLOOKUP(D174,Type!A$2:B$16,2,)</f>
        <v>7</v>
      </c>
      <c r="AC174" t="str">
        <f t="shared" si="65"/>
        <v xml:space="preserve">["TYPE"] =  7; </v>
      </c>
      <c r="AD174" t="str">
        <f>IF(NOT(ISBLANK(E174)),VLOOKUP(E174,Type!D$2:E$6,2,FALSE),"")</f>
        <v/>
      </c>
      <c r="AE174" t="str">
        <f t="shared" si="66"/>
        <v xml:space="preserve">            </v>
      </c>
      <c r="AF174" t="str">
        <f t="shared" si="67"/>
        <v>0</v>
      </c>
      <c r="AG174" t="str">
        <f t="shared" si="68"/>
        <v xml:space="preserve">["VXP"] =    0; </v>
      </c>
      <c r="AH174" t="str">
        <f t="shared" si="69"/>
        <v>0</v>
      </c>
      <c r="AI174" t="str">
        <f t="shared" si="70"/>
        <v xml:space="preserve">["LP"] =  0; </v>
      </c>
      <c r="AJ174" t="str">
        <f t="shared" si="71"/>
        <v>900</v>
      </c>
      <c r="AK174" t="str">
        <f t="shared" si="72"/>
        <v xml:space="preserve">["REP"] =  900; </v>
      </c>
      <c r="AL174">
        <f>IF(LEN(Q174)&gt;0,VLOOKUP(Q174,Faction!A$2:B$77,2,),1)</f>
        <v>49</v>
      </c>
      <c r="AM174" t="str">
        <f t="shared" si="73"/>
        <v xml:space="preserve">["FACTION"] = 49; </v>
      </c>
      <c r="AN174" t="str">
        <f t="shared" si="74"/>
        <v xml:space="preserve">["TIER"] = 2; </v>
      </c>
      <c r="AO174" t="str">
        <f t="shared" si="75"/>
        <v xml:space="preserve">["MIN_LVL"] =  "80"; </v>
      </c>
      <c r="AP174" t="str">
        <f t="shared" si="76"/>
        <v/>
      </c>
      <c r="AQ174" t="str">
        <f t="shared" si="77"/>
        <v xml:space="preserve">["NAME"] = { ["EN"] = "Friend to Ringló Vale"; }; </v>
      </c>
      <c r="AR174" t="str">
        <f t="shared" si="78"/>
        <v xml:space="preserve">["LORE"] = { ["EN"] = "All you have done within the bounds of Ringló Vale has made the folk who live here friendly to you."; }; </v>
      </c>
      <c r="AS174" t="str">
        <f t="shared" si="79"/>
        <v xml:space="preserve">["SUMMARY"] = { ["EN"] = "Gain 20000 reputation"; }; </v>
      </c>
      <c r="AT174" t="str">
        <f t="shared" si="80"/>
        <v xml:space="preserve">["TITLE"] = { ["EN"] = "Friend to Ringló Vale"; }; </v>
      </c>
      <c r="AU174" t="str">
        <f t="shared" si="81"/>
        <v/>
      </c>
      <c r="AV174" t="str">
        <f t="shared" si="82"/>
        <v>};</v>
      </c>
    </row>
    <row r="175" spans="1:48" x14ac:dyDescent="0.25">
      <c r="A175">
        <v>1879315504</v>
      </c>
      <c r="B175">
        <v>140</v>
      </c>
      <c r="C175" t="s">
        <v>1374</v>
      </c>
      <c r="D175" t="s">
        <v>30</v>
      </c>
      <c r="F175" t="s">
        <v>1374</v>
      </c>
      <c r="G175">
        <v>0</v>
      </c>
      <c r="H175" t="s">
        <v>1375</v>
      </c>
      <c r="I175" t="s">
        <v>1190</v>
      </c>
      <c r="J175" t="s">
        <v>2242</v>
      </c>
      <c r="K175">
        <v>3</v>
      </c>
      <c r="P175">
        <v>900</v>
      </c>
      <c r="Q175" t="s">
        <v>80</v>
      </c>
      <c r="T175" t="str">
        <f t="shared" si="57"/>
        <v>[174] = {["ID"] = 1879315504; }; -- Known to Ringló Vale</v>
      </c>
      <c r="U175" s="1" t="str">
        <f t="shared" si="58"/>
        <v>[174] = {["ID"] = 1879315504; ["SAVE_INDEX"] = 140; ["TYPE"] =  7;             ["VXP"] =    0; ["LP"] =  0; ["REP"] =  900; ["FACTION"] = 49; ["TIER"] = 3;                      ["NAME"] = { ["EN"] = "Known to Ringló Vale"; }; ["LORE"] = { ["EN"] = "Your name is now known throughout Ringló Vale, and the people know that you act in their interest."; }; ["SUMMARY"] = { ["EN"] = "Gain 10000 reputation"; }; ["TITLE"] = { ["EN"] = "Known to Ringló Vale"; }; };</v>
      </c>
      <c r="V175">
        <f t="shared" si="59"/>
        <v>174</v>
      </c>
      <c r="W175" t="str">
        <f t="shared" si="60"/>
        <v>[174] = {</v>
      </c>
      <c r="X175" t="str">
        <f t="shared" si="61"/>
        <v xml:space="preserve">["ID"] = 1879315504; </v>
      </c>
      <c r="Y175" t="str">
        <f t="shared" si="62"/>
        <v xml:space="preserve">["ID"] = 1879315504; </v>
      </c>
      <c r="Z175" t="str">
        <f t="shared" si="63"/>
        <v/>
      </c>
      <c r="AA175" s="1" t="str">
        <f t="shared" si="64"/>
        <v xml:space="preserve">["SAVE_INDEX"] = 140; </v>
      </c>
      <c r="AB175">
        <f>VLOOKUP(D175,Type!A$2:B$16,2,)</f>
        <v>7</v>
      </c>
      <c r="AC175" t="str">
        <f t="shared" si="65"/>
        <v xml:space="preserve">["TYPE"] =  7; </v>
      </c>
      <c r="AD175" t="str">
        <f>IF(NOT(ISBLANK(E175)),VLOOKUP(E175,Type!D$2:E$6,2,FALSE),"")</f>
        <v/>
      </c>
      <c r="AE175" t="str">
        <f t="shared" si="66"/>
        <v xml:space="preserve">            </v>
      </c>
      <c r="AF175" t="str">
        <f t="shared" si="67"/>
        <v>0</v>
      </c>
      <c r="AG175" t="str">
        <f t="shared" si="68"/>
        <v xml:space="preserve">["VXP"] =    0; </v>
      </c>
      <c r="AH175" t="str">
        <f t="shared" si="69"/>
        <v>0</v>
      </c>
      <c r="AI175" t="str">
        <f t="shared" si="70"/>
        <v xml:space="preserve">["LP"] =  0; </v>
      </c>
      <c r="AJ175" t="str">
        <f t="shared" si="71"/>
        <v>900</v>
      </c>
      <c r="AK175" t="str">
        <f t="shared" si="72"/>
        <v xml:space="preserve">["REP"] =  900; </v>
      </c>
      <c r="AL175">
        <f>IF(LEN(Q175)&gt;0,VLOOKUP(Q175,Faction!A$2:B$77,2,),1)</f>
        <v>49</v>
      </c>
      <c r="AM175" t="str">
        <f t="shared" si="73"/>
        <v xml:space="preserve">["FACTION"] = 49; </v>
      </c>
      <c r="AN175" t="str">
        <f t="shared" si="74"/>
        <v xml:space="preserve">["TIER"] = 3; </v>
      </c>
      <c r="AO175" t="str">
        <f t="shared" si="75"/>
        <v xml:space="preserve">                     </v>
      </c>
      <c r="AP175" t="str">
        <f t="shared" si="76"/>
        <v/>
      </c>
      <c r="AQ175" t="str">
        <f t="shared" si="77"/>
        <v xml:space="preserve">["NAME"] = { ["EN"] = "Known to Ringló Vale"; }; </v>
      </c>
      <c r="AR175" t="str">
        <f t="shared" si="78"/>
        <v xml:space="preserve">["LORE"] = { ["EN"] = "Your name is now known throughout Ringló Vale, and the people know that you act in their interest."; }; </v>
      </c>
      <c r="AS175" t="str">
        <f t="shared" si="79"/>
        <v xml:space="preserve">["SUMMARY"] = { ["EN"] = "Gain 10000 reputation"; }; </v>
      </c>
      <c r="AT175" t="str">
        <f t="shared" si="80"/>
        <v xml:space="preserve">["TITLE"] = { ["EN"] = "Known to Ringló Vale"; }; </v>
      </c>
      <c r="AU175" t="str">
        <f t="shared" si="81"/>
        <v/>
      </c>
      <c r="AV175" t="str">
        <f t="shared" si="82"/>
        <v>};</v>
      </c>
    </row>
    <row r="176" spans="1:48" x14ac:dyDescent="0.25">
      <c r="C176" s="2" t="s">
        <v>71</v>
      </c>
      <c r="D176" s="2" t="s">
        <v>812</v>
      </c>
      <c r="E176" s="2"/>
      <c r="R176">
        <v>205</v>
      </c>
      <c r="T176" t="str">
        <f t="shared" si="57"/>
        <v>[175] = {["CAT_ID"] = 205; }; -- Men of Dor-en-Ernil</v>
      </c>
      <c r="U176" s="1" t="str">
        <f t="shared" si="58"/>
        <v>[175] = {                                           ["TYPE"] = 14;             ["VXP"] =    0; ["LP"] =  0; ["REP"] =    0; ["FACTION"] =  1; ["TIER"] = 0;                      ["NAME"] = { ["EN"] = "Men of Dor-en-Ernil"; }; };</v>
      </c>
      <c r="V176">
        <f t="shared" si="59"/>
        <v>175</v>
      </c>
      <c r="W176" t="str">
        <f t="shared" si="60"/>
        <v>[175] = {</v>
      </c>
      <c r="X176" t="str">
        <f t="shared" si="61"/>
        <v xml:space="preserve">                     </v>
      </c>
      <c r="Y176" t="str">
        <f t="shared" si="62"/>
        <v/>
      </c>
      <c r="Z176" t="str">
        <f t="shared" si="63"/>
        <v xml:space="preserve">["CAT_ID"] = 205; </v>
      </c>
      <c r="AA176" s="1" t="str">
        <f t="shared" si="64"/>
        <v xml:space="preserve">                      </v>
      </c>
      <c r="AB176">
        <f>VLOOKUP(D176,Type!A$2:B$16,2,)</f>
        <v>14</v>
      </c>
      <c r="AC176" t="str">
        <f t="shared" si="65"/>
        <v xml:space="preserve">["TYPE"] = 14; </v>
      </c>
      <c r="AD176" t="str">
        <f>IF(NOT(ISBLANK(E176)),VLOOKUP(E176,Type!D$2:E$6,2,FALSE),"")</f>
        <v/>
      </c>
      <c r="AE176" t="str">
        <f t="shared" si="66"/>
        <v xml:space="preserve">            </v>
      </c>
      <c r="AF176" t="str">
        <f t="shared" si="67"/>
        <v>0</v>
      </c>
      <c r="AG176" t="str">
        <f t="shared" si="68"/>
        <v xml:space="preserve">["VXP"] =    0; </v>
      </c>
      <c r="AH176" t="str">
        <f t="shared" si="69"/>
        <v>0</v>
      </c>
      <c r="AI176" t="str">
        <f t="shared" si="70"/>
        <v xml:space="preserve">["LP"] =  0; </v>
      </c>
      <c r="AJ176" t="str">
        <f t="shared" si="71"/>
        <v>0</v>
      </c>
      <c r="AK176" t="str">
        <f t="shared" si="72"/>
        <v xml:space="preserve">["REP"] =    0; </v>
      </c>
      <c r="AL176">
        <f>IF(LEN(Q176)&gt;0,VLOOKUP(Q176,Faction!A$2:B$77,2,),1)</f>
        <v>1</v>
      </c>
      <c r="AM176" t="str">
        <f t="shared" si="73"/>
        <v xml:space="preserve">["FACTION"] =  1; </v>
      </c>
      <c r="AN176" t="str">
        <f t="shared" si="74"/>
        <v xml:space="preserve">["TIER"] = 0; </v>
      </c>
      <c r="AO176" t="str">
        <f t="shared" si="75"/>
        <v xml:space="preserve">                     </v>
      </c>
      <c r="AP176" t="str">
        <f t="shared" si="76"/>
        <v/>
      </c>
      <c r="AQ176" t="str">
        <f t="shared" si="77"/>
        <v xml:space="preserve">["NAME"] = { ["EN"] = "Men of Dor-en-Ernil"; }; </v>
      </c>
      <c r="AR176" t="str">
        <f t="shared" si="78"/>
        <v/>
      </c>
      <c r="AS176" t="str">
        <f t="shared" si="79"/>
        <v/>
      </c>
      <c r="AT176" t="str">
        <f t="shared" si="80"/>
        <v/>
      </c>
      <c r="AU176" t="str">
        <f t="shared" si="81"/>
        <v/>
      </c>
      <c r="AV176" t="str">
        <f t="shared" si="82"/>
        <v>};</v>
      </c>
    </row>
    <row r="177" spans="1:48" x14ac:dyDescent="0.25">
      <c r="A177">
        <v>1879315509</v>
      </c>
      <c r="B177">
        <v>141</v>
      </c>
      <c r="C177" t="s">
        <v>1382</v>
      </c>
      <c r="D177" t="s">
        <v>30</v>
      </c>
      <c r="F177" t="s">
        <v>3511</v>
      </c>
      <c r="G177">
        <v>0</v>
      </c>
      <c r="H177" t="s">
        <v>1375</v>
      </c>
      <c r="I177" t="s">
        <v>1198</v>
      </c>
      <c r="J177" t="s">
        <v>2243</v>
      </c>
      <c r="K177">
        <v>0</v>
      </c>
      <c r="L177">
        <v>80</v>
      </c>
      <c r="P177">
        <v>1200</v>
      </c>
      <c r="Q177" t="s">
        <v>80</v>
      </c>
      <c r="T177" t="str">
        <f t="shared" si="57"/>
        <v>[176] = {["ID"] = 1879315509; }; -- Kindred to Dor-en-Ernil</v>
      </c>
      <c r="U177" s="1" t="str">
        <f t="shared" si="58"/>
        <v>[176] = {["ID"] = 1879315509; ["SAVE_INDEX"] = 141; ["TYPE"] =  7;             ["VXP"] =    0; ["LP"] =  0; ["REP"] = 1200; ["FACTION"] = 49; ["TIER"] = 0; ["MIN_LVL"] =  "80"; ["NAME"] = { ["EN"] = "Kindred to Dor-en-Ernil"; }; ["LORE"] = { ["EN"] = "The people of Dor-en-Ernil have come to respect you as one of their own."; }; ["SUMMARY"] = { ["EN"] = "Gain 30000 reputation"; }; ["TITLE"] = { ["EN"] = "Honoured in Dor-en-Ernil"; }; };</v>
      </c>
      <c r="V177">
        <f t="shared" si="59"/>
        <v>176</v>
      </c>
      <c r="W177" t="str">
        <f t="shared" si="60"/>
        <v>[176] = {</v>
      </c>
      <c r="X177" t="str">
        <f t="shared" si="61"/>
        <v xml:space="preserve">["ID"] = 1879315509; </v>
      </c>
      <c r="Y177" t="str">
        <f t="shared" si="62"/>
        <v xml:space="preserve">["ID"] = 1879315509; </v>
      </c>
      <c r="Z177" t="str">
        <f t="shared" si="63"/>
        <v/>
      </c>
      <c r="AA177" s="1" t="str">
        <f t="shared" si="64"/>
        <v xml:space="preserve">["SAVE_INDEX"] = 141; </v>
      </c>
      <c r="AB177">
        <f>VLOOKUP(D177,Type!A$2:B$16,2,)</f>
        <v>7</v>
      </c>
      <c r="AC177" t="str">
        <f t="shared" si="65"/>
        <v xml:space="preserve">["TYPE"] =  7; </v>
      </c>
      <c r="AD177" t="str">
        <f>IF(NOT(ISBLANK(E177)),VLOOKUP(E177,Type!D$2:E$6,2,FALSE),"")</f>
        <v/>
      </c>
      <c r="AE177" t="str">
        <f t="shared" si="66"/>
        <v xml:space="preserve">            </v>
      </c>
      <c r="AF177" t="str">
        <f t="shared" si="67"/>
        <v>0</v>
      </c>
      <c r="AG177" t="str">
        <f t="shared" si="68"/>
        <v xml:space="preserve">["VXP"] =    0; </v>
      </c>
      <c r="AH177" t="str">
        <f t="shared" si="69"/>
        <v>0</v>
      </c>
      <c r="AI177" t="str">
        <f t="shared" si="70"/>
        <v xml:space="preserve">["LP"] =  0; </v>
      </c>
      <c r="AJ177" t="str">
        <f t="shared" si="71"/>
        <v>1200</v>
      </c>
      <c r="AK177" t="str">
        <f t="shared" si="72"/>
        <v xml:space="preserve">["REP"] = 1200; </v>
      </c>
      <c r="AL177">
        <f>IF(LEN(Q177)&gt;0,VLOOKUP(Q177,Faction!A$2:B$77,2,),1)</f>
        <v>49</v>
      </c>
      <c r="AM177" t="str">
        <f t="shared" si="73"/>
        <v xml:space="preserve">["FACTION"] = 49; </v>
      </c>
      <c r="AN177" t="str">
        <f t="shared" si="74"/>
        <v xml:space="preserve">["TIER"] = 0; </v>
      </c>
      <c r="AO177" t="str">
        <f t="shared" si="75"/>
        <v xml:space="preserve">["MIN_LVL"] =  "80"; </v>
      </c>
      <c r="AP177" t="str">
        <f t="shared" si="76"/>
        <v/>
      </c>
      <c r="AQ177" t="str">
        <f t="shared" si="77"/>
        <v xml:space="preserve">["NAME"] = { ["EN"] = "Kindred to Dor-en-Ernil"; }; </v>
      </c>
      <c r="AR177" t="str">
        <f t="shared" si="78"/>
        <v xml:space="preserve">["LORE"] = { ["EN"] = "The people of Dor-en-Ernil have come to respect you as one of their own."; }; </v>
      </c>
      <c r="AS177" t="str">
        <f t="shared" si="79"/>
        <v xml:space="preserve">["SUMMARY"] = { ["EN"] = "Gain 30000 reputation"; }; </v>
      </c>
      <c r="AT177" t="str">
        <f t="shared" si="80"/>
        <v xml:space="preserve">["TITLE"] = { ["EN"] = "Honoured in Dor-en-Ernil"; }; </v>
      </c>
      <c r="AU177" t="str">
        <f t="shared" si="81"/>
        <v/>
      </c>
      <c r="AV177" t="str">
        <f t="shared" si="82"/>
        <v>};</v>
      </c>
    </row>
    <row r="178" spans="1:48" x14ac:dyDescent="0.25">
      <c r="A178">
        <v>1879315508</v>
      </c>
      <c r="B178">
        <v>142</v>
      </c>
      <c r="C178" t="s">
        <v>1381</v>
      </c>
      <c r="D178" t="s">
        <v>30</v>
      </c>
      <c r="F178" t="s">
        <v>1381</v>
      </c>
      <c r="G178">
        <v>0</v>
      </c>
      <c r="H178" t="s">
        <v>1375</v>
      </c>
      <c r="I178" t="s">
        <v>1373</v>
      </c>
      <c r="J178" t="s">
        <v>2244</v>
      </c>
      <c r="K178">
        <v>1</v>
      </c>
      <c r="L178">
        <v>80</v>
      </c>
      <c r="P178">
        <v>900</v>
      </c>
      <c r="Q178" t="s">
        <v>80</v>
      </c>
      <c r="T178" t="str">
        <f t="shared" si="57"/>
        <v>[177] = {["ID"] = 1879315508; }; -- Ally to Dor-en-Ernil</v>
      </c>
      <c r="U178" s="1" t="str">
        <f t="shared" si="58"/>
        <v>[177] = {["ID"] = 1879315508; ["SAVE_INDEX"] = 142; ["TYPE"] =  7;             ["VXP"] =    0; ["LP"] =  0; ["REP"] =  900; ["FACTION"] = 49; ["TIER"] = 1; ["MIN_LVL"] =  "80"; ["NAME"] = { ["EN"] = "Ally to Dor-en-Ernil"; }; ["LORE"] = { ["EN"] = "When Dor-en-Ernil is in need of aid, its inhabitants expect that you will find your way to the forefront of battle to assist them."; }; ["SUMMARY"] = { ["EN"] = "Gain 25000 reputation"; }; ["TITLE"] = { ["EN"] = "Ally to Dor-en-Ernil"; }; };</v>
      </c>
      <c r="V178">
        <f t="shared" si="59"/>
        <v>177</v>
      </c>
      <c r="W178" t="str">
        <f t="shared" si="60"/>
        <v>[177] = {</v>
      </c>
      <c r="X178" t="str">
        <f t="shared" si="61"/>
        <v xml:space="preserve">["ID"] = 1879315508; </v>
      </c>
      <c r="Y178" t="str">
        <f t="shared" si="62"/>
        <v xml:space="preserve">["ID"] = 1879315508; </v>
      </c>
      <c r="Z178" t="str">
        <f t="shared" si="63"/>
        <v/>
      </c>
      <c r="AA178" s="1" t="str">
        <f t="shared" si="64"/>
        <v xml:space="preserve">["SAVE_INDEX"] = 142; </v>
      </c>
      <c r="AB178">
        <f>VLOOKUP(D178,Type!A$2:B$16,2,)</f>
        <v>7</v>
      </c>
      <c r="AC178" t="str">
        <f t="shared" si="65"/>
        <v xml:space="preserve">["TYPE"] =  7; </v>
      </c>
      <c r="AD178" t="str">
        <f>IF(NOT(ISBLANK(E178)),VLOOKUP(E178,Type!D$2:E$6,2,FALSE),"")</f>
        <v/>
      </c>
      <c r="AE178" t="str">
        <f t="shared" si="66"/>
        <v xml:space="preserve">            </v>
      </c>
      <c r="AF178" t="str">
        <f t="shared" si="67"/>
        <v>0</v>
      </c>
      <c r="AG178" t="str">
        <f t="shared" si="68"/>
        <v xml:space="preserve">["VXP"] =    0; </v>
      </c>
      <c r="AH178" t="str">
        <f t="shared" si="69"/>
        <v>0</v>
      </c>
      <c r="AI178" t="str">
        <f t="shared" si="70"/>
        <v xml:space="preserve">["LP"] =  0; </v>
      </c>
      <c r="AJ178" t="str">
        <f t="shared" si="71"/>
        <v>900</v>
      </c>
      <c r="AK178" t="str">
        <f t="shared" si="72"/>
        <v xml:space="preserve">["REP"] =  900; </v>
      </c>
      <c r="AL178">
        <f>IF(LEN(Q178)&gt;0,VLOOKUP(Q178,Faction!A$2:B$77,2,),1)</f>
        <v>49</v>
      </c>
      <c r="AM178" t="str">
        <f t="shared" si="73"/>
        <v xml:space="preserve">["FACTION"] = 49; </v>
      </c>
      <c r="AN178" t="str">
        <f t="shared" si="74"/>
        <v xml:space="preserve">["TIER"] = 1; </v>
      </c>
      <c r="AO178" t="str">
        <f t="shared" si="75"/>
        <v xml:space="preserve">["MIN_LVL"] =  "80"; </v>
      </c>
      <c r="AP178" t="str">
        <f t="shared" si="76"/>
        <v/>
      </c>
      <c r="AQ178" t="str">
        <f t="shared" si="77"/>
        <v xml:space="preserve">["NAME"] = { ["EN"] = "Ally to Dor-en-Ernil"; }; </v>
      </c>
      <c r="AR178" t="str">
        <f t="shared" si="78"/>
        <v xml:space="preserve">["LORE"] = { ["EN"] = "When Dor-en-Ernil is in need of aid, its inhabitants expect that you will find your way to the forefront of battle to assist them."; }; </v>
      </c>
      <c r="AS178" t="str">
        <f t="shared" si="79"/>
        <v xml:space="preserve">["SUMMARY"] = { ["EN"] = "Gain 25000 reputation"; }; </v>
      </c>
      <c r="AT178" t="str">
        <f t="shared" si="80"/>
        <v xml:space="preserve">["TITLE"] = { ["EN"] = "Ally to Dor-en-Ernil"; }; </v>
      </c>
      <c r="AU178" t="str">
        <f t="shared" si="81"/>
        <v/>
      </c>
      <c r="AV178" t="str">
        <f t="shared" si="82"/>
        <v>};</v>
      </c>
    </row>
    <row r="179" spans="1:48" x14ac:dyDescent="0.25">
      <c r="A179">
        <v>1879315511</v>
      </c>
      <c r="B179">
        <v>143</v>
      </c>
      <c r="C179" t="s">
        <v>1380</v>
      </c>
      <c r="D179" t="s">
        <v>30</v>
      </c>
      <c r="F179" t="s">
        <v>1380</v>
      </c>
      <c r="G179">
        <v>0</v>
      </c>
      <c r="H179" t="s">
        <v>1375</v>
      </c>
      <c r="I179" t="s">
        <v>1370</v>
      </c>
      <c r="J179" t="s">
        <v>2245</v>
      </c>
      <c r="K179">
        <v>2</v>
      </c>
      <c r="L179">
        <v>80</v>
      </c>
      <c r="P179">
        <v>900</v>
      </c>
      <c r="Q179" t="s">
        <v>80</v>
      </c>
      <c r="T179" t="str">
        <f t="shared" si="57"/>
        <v>[178] = {["ID"] = 1879315511; }; -- Friend to Dor-en-Ernil</v>
      </c>
      <c r="U179" s="1" t="str">
        <f t="shared" si="58"/>
        <v>[178] = {["ID"] = 1879315511; ["SAVE_INDEX"] = 143; ["TYPE"] =  7;             ["VXP"] =    0; ["LP"] =  0; ["REP"] =  900; ["FACTION"] = 49; ["TIER"] = 2; ["MIN_LVL"] =  "80"; ["NAME"] = { ["EN"] = "Friend to Dor-en-Ernil"; }; ["LORE"] = { ["EN"] = "All you have done within the bounds of Dor-en-Ernil has made the folk who live here friendly to you."; }; ["SUMMARY"] = { ["EN"] = "Gain 20000 reputation"; }; ["TITLE"] = { ["EN"] = "Friend to Dor-en-Ernil"; }; };</v>
      </c>
      <c r="V179">
        <f t="shared" si="59"/>
        <v>178</v>
      </c>
      <c r="W179" t="str">
        <f t="shared" si="60"/>
        <v>[178] = {</v>
      </c>
      <c r="X179" t="str">
        <f t="shared" si="61"/>
        <v xml:space="preserve">["ID"] = 1879315511; </v>
      </c>
      <c r="Y179" t="str">
        <f t="shared" si="62"/>
        <v xml:space="preserve">["ID"] = 1879315511; </v>
      </c>
      <c r="Z179" t="str">
        <f t="shared" si="63"/>
        <v/>
      </c>
      <c r="AA179" s="1" t="str">
        <f t="shared" si="64"/>
        <v xml:space="preserve">["SAVE_INDEX"] = 143; </v>
      </c>
      <c r="AB179">
        <f>VLOOKUP(D179,Type!A$2:B$16,2,)</f>
        <v>7</v>
      </c>
      <c r="AC179" t="str">
        <f t="shared" si="65"/>
        <v xml:space="preserve">["TYPE"] =  7; </v>
      </c>
      <c r="AD179" t="str">
        <f>IF(NOT(ISBLANK(E179)),VLOOKUP(E179,Type!D$2:E$6,2,FALSE),"")</f>
        <v/>
      </c>
      <c r="AE179" t="str">
        <f t="shared" si="66"/>
        <v xml:space="preserve">            </v>
      </c>
      <c r="AF179" t="str">
        <f t="shared" si="67"/>
        <v>0</v>
      </c>
      <c r="AG179" t="str">
        <f t="shared" si="68"/>
        <v xml:space="preserve">["VXP"] =    0; </v>
      </c>
      <c r="AH179" t="str">
        <f t="shared" si="69"/>
        <v>0</v>
      </c>
      <c r="AI179" t="str">
        <f t="shared" si="70"/>
        <v xml:space="preserve">["LP"] =  0; </v>
      </c>
      <c r="AJ179" t="str">
        <f t="shared" si="71"/>
        <v>900</v>
      </c>
      <c r="AK179" t="str">
        <f t="shared" si="72"/>
        <v xml:space="preserve">["REP"] =  900; </v>
      </c>
      <c r="AL179">
        <f>IF(LEN(Q179)&gt;0,VLOOKUP(Q179,Faction!A$2:B$77,2,),1)</f>
        <v>49</v>
      </c>
      <c r="AM179" t="str">
        <f t="shared" si="73"/>
        <v xml:space="preserve">["FACTION"] = 49; </v>
      </c>
      <c r="AN179" t="str">
        <f t="shared" si="74"/>
        <v xml:space="preserve">["TIER"] = 2; </v>
      </c>
      <c r="AO179" t="str">
        <f t="shared" si="75"/>
        <v xml:space="preserve">["MIN_LVL"] =  "80"; </v>
      </c>
      <c r="AP179" t="str">
        <f t="shared" si="76"/>
        <v/>
      </c>
      <c r="AQ179" t="str">
        <f t="shared" si="77"/>
        <v xml:space="preserve">["NAME"] = { ["EN"] = "Friend to Dor-en-Ernil"; }; </v>
      </c>
      <c r="AR179" t="str">
        <f t="shared" si="78"/>
        <v xml:space="preserve">["LORE"] = { ["EN"] = "All you have done within the bounds of Dor-en-Ernil has made the folk who live here friendly to you."; }; </v>
      </c>
      <c r="AS179" t="str">
        <f t="shared" si="79"/>
        <v xml:space="preserve">["SUMMARY"] = { ["EN"] = "Gain 20000 reputation"; }; </v>
      </c>
      <c r="AT179" t="str">
        <f t="shared" si="80"/>
        <v xml:space="preserve">["TITLE"] = { ["EN"] = "Friend to Dor-en-Ernil"; }; </v>
      </c>
      <c r="AU179" t="str">
        <f t="shared" si="81"/>
        <v/>
      </c>
      <c r="AV179" t="str">
        <f t="shared" si="82"/>
        <v>};</v>
      </c>
    </row>
    <row r="180" spans="1:48" x14ac:dyDescent="0.25">
      <c r="A180">
        <v>1879315510</v>
      </c>
      <c r="B180">
        <v>144</v>
      </c>
      <c r="C180" t="s">
        <v>1379</v>
      </c>
      <c r="D180" t="s">
        <v>30</v>
      </c>
      <c r="F180" t="s">
        <v>1379</v>
      </c>
      <c r="G180">
        <v>0</v>
      </c>
      <c r="H180" t="s">
        <v>1375</v>
      </c>
      <c r="I180" t="s">
        <v>1190</v>
      </c>
      <c r="J180" t="s">
        <v>2246</v>
      </c>
      <c r="K180">
        <v>3</v>
      </c>
      <c r="P180">
        <v>900</v>
      </c>
      <c r="Q180" t="s">
        <v>80</v>
      </c>
      <c r="T180" t="str">
        <f t="shared" si="57"/>
        <v>[179] = {["ID"] = 1879315510; }; -- Known to Dor-en-Ernil</v>
      </c>
      <c r="U180" s="1" t="str">
        <f t="shared" si="58"/>
        <v>[179] = {["ID"] = 1879315510; ["SAVE_INDEX"] = 144; ["TYPE"] =  7;             ["VXP"] =    0; ["LP"] =  0; ["REP"] =  900; ["FACTION"] = 49; ["TIER"] = 3;                      ["NAME"] = { ["EN"] = "Known to Dor-en-Ernil"; }; ["LORE"] = { ["EN"] = "Your name is now known throughout Dor-en-Ernil, and the people know that you act in their interest."; }; ["SUMMARY"] = { ["EN"] = "Gain 10000 reputation"; }; ["TITLE"] = { ["EN"] = "Known to Dor-en-Ernil"; }; };</v>
      </c>
      <c r="V180">
        <f t="shared" si="59"/>
        <v>179</v>
      </c>
      <c r="W180" t="str">
        <f t="shared" si="60"/>
        <v>[179] = {</v>
      </c>
      <c r="X180" t="str">
        <f t="shared" si="61"/>
        <v xml:space="preserve">["ID"] = 1879315510; </v>
      </c>
      <c r="Y180" t="str">
        <f t="shared" si="62"/>
        <v xml:space="preserve">["ID"] = 1879315510; </v>
      </c>
      <c r="Z180" t="str">
        <f t="shared" si="63"/>
        <v/>
      </c>
      <c r="AA180" s="1" t="str">
        <f t="shared" si="64"/>
        <v xml:space="preserve">["SAVE_INDEX"] = 144; </v>
      </c>
      <c r="AB180">
        <f>VLOOKUP(D180,Type!A$2:B$16,2,)</f>
        <v>7</v>
      </c>
      <c r="AC180" t="str">
        <f t="shared" si="65"/>
        <v xml:space="preserve">["TYPE"] =  7; </v>
      </c>
      <c r="AD180" t="str">
        <f>IF(NOT(ISBLANK(E180)),VLOOKUP(E180,Type!D$2:E$6,2,FALSE),"")</f>
        <v/>
      </c>
      <c r="AE180" t="str">
        <f t="shared" si="66"/>
        <v xml:space="preserve">            </v>
      </c>
      <c r="AF180" t="str">
        <f t="shared" si="67"/>
        <v>0</v>
      </c>
      <c r="AG180" t="str">
        <f t="shared" si="68"/>
        <v xml:space="preserve">["VXP"] =    0; </v>
      </c>
      <c r="AH180" t="str">
        <f t="shared" si="69"/>
        <v>0</v>
      </c>
      <c r="AI180" t="str">
        <f t="shared" si="70"/>
        <v xml:space="preserve">["LP"] =  0; </v>
      </c>
      <c r="AJ180" t="str">
        <f t="shared" si="71"/>
        <v>900</v>
      </c>
      <c r="AK180" t="str">
        <f t="shared" si="72"/>
        <v xml:space="preserve">["REP"] =  900; </v>
      </c>
      <c r="AL180">
        <f>IF(LEN(Q180)&gt;0,VLOOKUP(Q180,Faction!A$2:B$77,2,),1)</f>
        <v>49</v>
      </c>
      <c r="AM180" t="str">
        <f t="shared" si="73"/>
        <v xml:space="preserve">["FACTION"] = 49; </v>
      </c>
      <c r="AN180" t="str">
        <f t="shared" si="74"/>
        <v xml:space="preserve">["TIER"] = 3; </v>
      </c>
      <c r="AO180" t="str">
        <f t="shared" si="75"/>
        <v xml:space="preserve">                     </v>
      </c>
      <c r="AP180" t="str">
        <f t="shared" si="76"/>
        <v/>
      </c>
      <c r="AQ180" t="str">
        <f t="shared" si="77"/>
        <v xml:space="preserve">["NAME"] = { ["EN"] = "Known to Dor-en-Ernil"; }; </v>
      </c>
      <c r="AR180" t="str">
        <f t="shared" si="78"/>
        <v xml:space="preserve">["LORE"] = { ["EN"] = "Your name is now known throughout Dor-en-Ernil, and the people know that you act in their interest."; }; </v>
      </c>
      <c r="AS180" t="str">
        <f t="shared" si="79"/>
        <v xml:space="preserve">["SUMMARY"] = { ["EN"] = "Gain 10000 reputation"; }; </v>
      </c>
      <c r="AT180" t="str">
        <f t="shared" si="80"/>
        <v xml:space="preserve">["TITLE"] = { ["EN"] = "Known to Dor-en-Ernil"; }; </v>
      </c>
      <c r="AU180" t="str">
        <f t="shared" si="81"/>
        <v/>
      </c>
      <c r="AV180" t="str">
        <f t="shared" si="82"/>
        <v>};</v>
      </c>
    </row>
    <row r="181" spans="1:48" x14ac:dyDescent="0.25">
      <c r="C181" s="2" t="s">
        <v>73</v>
      </c>
      <c r="D181" s="2" t="s">
        <v>812</v>
      </c>
      <c r="E181" s="2"/>
      <c r="R181">
        <v>206</v>
      </c>
      <c r="T181" t="str">
        <f t="shared" si="57"/>
        <v>[180] = {["CAT_ID"] = 206; }; -- Men of Lebennin</v>
      </c>
      <c r="U181" s="1" t="str">
        <f t="shared" si="58"/>
        <v>[180] = {                                           ["TYPE"] = 14;             ["VXP"] =    0; ["LP"] =  0; ["REP"] =    0; ["FACTION"] =  1; ["TIER"] = 0;                      ["NAME"] = { ["EN"] = "Men of Lebennin"; }; };</v>
      </c>
      <c r="V181">
        <f t="shared" si="59"/>
        <v>180</v>
      </c>
      <c r="W181" t="str">
        <f t="shared" si="60"/>
        <v>[180] = {</v>
      </c>
      <c r="X181" t="str">
        <f t="shared" si="61"/>
        <v xml:space="preserve">                     </v>
      </c>
      <c r="Y181" t="str">
        <f t="shared" si="62"/>
        <v/>
      </c>
      <c r="Z181" t="str">
        <f t="shared" si="63"/>
        <v xml:space="preserve">["CAT_ID"] = 206; </v>
      </c>
      <c r="AA181" s="1" t="str">
        <f t="shared" si="64"/>
        <v xml:space="preserve">                      </v>
      </c>
      <c r="AB181">
        <f>VLOOKUP(D181,Type!A$2:B$16,2,)</f>
        <v>14</v>
      </c>
      <c r="AC181" t="str">
        <f t="shared" si="65"/>
        <v xml:space="preserve">["TYPE"] = 14; </v>
      </c>
      <c r="AD181" t="str">
        <f>IF(NOT(ISBLANK(E181)),VLOOKUP(E181,Type!D$2:E$6,2,FALSE),"")</f>
        <v/>
      </c>
      <c r="AE181" t="str">
        <f t="shared" si="66"/>
        <v xml:space="preserve">            </v>
      </c>
      <c r="AF181" t="str">
        <f t="shared" si="67"/>
        <v>0</v>
      </c>
      <c r="AG181" t="str">
        <f t="shared" si="68"/>
        <v xml:space="preserve">["VXP"] =    0; </v>
      </c>
      <c r="AH181" t="str">
        <f t="shared" si="69"/>
        <v>0</v>
      </c>
      <c r="AI181" t="str">
        <f t="shared" si="70"/>
        <v xml:space="preserve">["LP"] =  0; </v>
      </c>
      <c r="AJ181" t="str">
        <f t="shared" si="71"/>
        <v>0</v>
      </c>
      <c r="AK181" t="str">
        <f t="shared" si="72"/>
        <v xml:space="preserve">["REP"] =    0; </v>
      </c>
      <c r="AL181">
        <f>IF(LEN(Q181)&gt;0,VLOOKUP(Q181,Faction!A$2:B$77,2,),1)</f>
        <v>1</v>
      </c>
      <c r="AM181" t="str">
        <f t="shared" si="73"/>
        <v xml:space="preserve">["FACTION"] =  1; </v>
      </c>
      <c r="AN181" t="str">
        <f t="shared" si="74"/>
        <v xml:space="preserve">["TIER"] = 0; </v>
      </c>
      <c r="AO181" t="str">
        <f t="shared" si="75"/>
        <v xml:space="preserve">                     </v>
      </c>
      <c r="AP181" t="str">
        <f t="shared" si="76"/>
        <v/>
      </c>
      <c r="AQ181" t="str">
        <f t="shared" si="77"/>
        <v xml:space="preserve">["NAME"] = { ["EN"] = "Men of Lebennin"; }; </v>
      </c>
      <c r="AR181" t="str">
        <f t="shared" si="78"/>
        <v/>
      </c>
      <c r="AS181" t="str">
        <f t="shared" si="79"/>
        <v/>
      </c>
      <c r="AT181" t="str">
        <f t="shared" si="80"/>
        <v/>
      </c>
      <c r="AU181" t="str">
        <f t="shared" si="81"/>
        <v/>
      </c>
      <c r="AV181" t="str">
        <f t="shared" si="82"/>
        <v>};</v>
      </c>
    </row>
    <row r="182" spans="1:48" x14ac:dyDescent="0.25">
      <c r="A182">
        <v>1879315513</v>
      </c>
      <c r="B182">
        <v>145</v>
      </c>
      <c r="C182" t="s">
        <v>1386</v>
      </c>
      <c r="D182" t="s">
        <v>30</v>
      </c>
      <c r="F182" t="s">
        <v>3512</v>
      </c>
      <c r="G182">
        <v>0</v>
      </c>
      <c r="H182" t="s">
        <v>1375</v>
      </c>
      <c r="I182" t="s">
        <v>1198</v>
      </c>
      <c r="J182" t="s">
        <v>2247</v>
      </c>
      <c r="K182">
        <v>0</v>
      </c>
      <c r="L182">
        <v>80</v>
      </c>
      <c r="P182">
        <v>1200</v>
      </c>
      <c r="Q182" t="s">
        <v>80</v>
      </c>
      <c r="T182" t="str">
        <f t="shared" si="57"/>
        <v>[181] = {["ID"] = 1879315513; }; -- Kindred to Lebennin</v>
      </c>
      <c r="U182" s="1" t="str">
        <f t="shared" si="58"/>
        <v>[181] = {["ID"] = 1879315513; ["SAVE_INDEX"] = 145; ["TYPE"] =  7;             ["VXP"] =    0; ["LP"] =  0; ["REP"] = 1200; ["FACTION"] = 49; ["TIER"] = 0; ["MIN_LVL"] =  "80"; ["NAME"] = { ["EN"] = "Kindred to Lebennin"; }; ["LORE"] = { ["EN"] = "The people of Lebennin have come to respect you as one of their own."; }; ["SUMMARY"] = { ["EN"] = "Gain 30000 reputation"; }; ["TITLE"] = { ["EN"] = "Honoured in Lebennin"; }; };</v>
      </c>
      <c r="V182">
        <f t="shared" si="59"/>
        <v>181</v>
      </c>
      <c r="W182" t="str">
        <f t="shared" si="60"/>
        <v>[181] = {</v>
      </c>
      <c r="X182" t="str">
        <f t="shared" si="61"/>
        <v xml:space="preserve">["ID"] = 1879315513; </v>
      </c>
      <c r="Y182" t="str">
        <f t="shared" si="62"/>
        <v xml:space="preserve">["ID"] = 1879315513; </v>
      </c>
      <c r="Z182" t="str">
        <f t="shared" si="63"/>
        <v/>
      </c>
      <c r="AA182" s="1" t="str">
        <f t="shared" si="64"/>
        <v xml:space="preserve">["SAVE_INDEX"] = 145; </v>
      </c>
      <c r="AB182">
        <f>VLOOKUP(D182,Type!A$2:B$16,2,)</f>
        <v>7</v>
      </c>
      <c r="AC182" t="str">
        <f t="shared" si="65"/>
        <v xml:space="preserve">["TYPE"] =  7; </v>
      </c>
      <c r="AD182" t="str">
        <f>IF(NOT(ISBLANK(E182)),VLOOKUP(E182,Type!D$2:E$6,2,FALSE),"")</f>
        <v/>
      </c>
      <c r="AE182" t="str">
        <f t="shared" si="66"/>
        <v xml:space="preserve">            </v>
      </c>
      <c r="AF182" t="str">
        <f t="shared" si="67"/>
        <v>0</v>
      </c>
      <c r="AG182" t="str">
        <f t="shared" si="68"/>
        <v xml:space="preserve">["VXP"] =    0; </v>
      </c>
      <c r="AH182" t="str">
        <f t="shared" si="69"/>
        <v>0</v>
      </c>
      <c r="AI182" t="str">
        <f t="shared" si="70"/>
        <v xml:space="preserve">["LP"] =  0; </v>
      </c>
      <c r="AJ182" t="str">
        <f t="shared" si="71"/>
        <v>1200</v>
      </c>
      <c r="AK182" t="str">
        <f t="shared" si="72"/>
        <v xml:space="preserve">["REP"] = 1200; </v>
      </c>
      <c r="AL182">
        <f>IF(LEN(Q182)&gt;0,VLOOKUP(Q182,Faction!A$2:B$77,2,),1)</f>
        <v>49</v>
      </c>
      <c r="AM182" t="str">
        <f t="shared" si="73"/>
        <v xml:space="preserve">["FACTION"] = 49; </v>
      </c>
      <c r="AN182" t="str">
        <f t="shared" si="74"/>
        <v xml:space="preserve">["TIER"] = 0; </v>
      </c>
      <c r="AO182" t="str">
        <f t="shared" si="75"/>
        <v xml:space="preserve">["MIN_LVL"] =  "80"; </v>
      </c>
      <c r="AP182" t="str">
        <f t="shared" si="76"/>
        <v/>
      </c>
      <c r="AQ182" t="str">
        <f t="shared" si="77"/>
        <v xml:space="preserve">["NAME"] = { ["EN"] = "Kindred to Lebennin"; }; </v>
      </c>
      <c r="AR182" t="str">
        <f t="shared" si="78"/>
        <v xml:space="preserve">["LORE"] = { ["EN"] = "The people of Lebennin have come to respect you as one of their own."; }; </v>
      </c>
      <c r="AS182" t="str">
        <f t="shared" si="79"/>
        <v xml:space="preserve">["SUMMARY"] = { ["EN"] = "Gain 30000 reputation"; }; </v>
      </c>
      <c r="AT182" t="str">
        <f t="shared" si="80"/>
        <v xml:space="preserve">["TITLE"] = { ["EN"] = "Honoured in Lebennin"; }; </v>
      </c>
      <c r="AU182" t="str">
        <f t="shared" si="81"/>
        <v/>
      </c>
      <c r="AV182" t="str">
        <f t="shared" si="82"/>
        <v>};</v>
      </c>
    </row>
    <row r="183" spans="1:48" x14ac:dyDescent="0.25">
      <c r="A183">
        <v>1879315512</v>
      </c>
      <c r="B183">
        <v>146</v>
      </c>
      <c r="C183" t="s">
        <v>1385</v>
      </c>
      <c r="D183" t="s">
        <v>30</v>
      </c>
      <c r="F183" t="s">
        <v>1385</v>
      </c>
      <c r="G183">
        <v>0</v>
      </c>
      <c r="H183" t="s">
        <v>1375</v>
      </c>
      <c r="I183" t="s">
        <v>1373</v>
      </c>
      <c r="J183" t="s">
        <v>2248</v>
      </c>
      <c r="K183">
        <v>1</v>
      </c>
      <c r="L183">
        <v>80</v>
      </c>
      <c r="P183">
        <v>900</v>
      </c>
      <c r="Q183" t="s">
        <v>80</v>
      </c>
      <c r="T183" t="str">
        <f t="shared" si="57"/>
        <v>[182] = {["ID"] = 1879315512; }; -- Ally to Lebennin</v>
      </c>
      <c r="U183" s="1" t="str">
        <f t="shared" si="58"/>
        <v>[182] = {["ID"] = 1879315512; ["SAVE_INDEX"] = 146; ["TYPE"] =  7;             ["VXP"] =    0; ["LP"] =  0; ["REP"] =  900; ["FACTION"] = 49; ["TIER"] = 1; ["MIN_LVL"] =  "80"; ["NAME"] = { ["EN"] = "Ally to Lebennin"; }; ["LORE"] = { ["EN"] = "When Lebennin is in need of aid, its inhabitants expect that you will find your way to the forefront of battle to assist them."; }; ["SUMMARY"] = { ["EN"] = "Gain 25000 reputation"; }; ["TITLE"] = { ["EN"] = "Ally to Lebennin"; }; };</v>
      </c>
      <c r="V183">
        <f t="shared" si="59"/>
        <v>182</v>
      </c>
      <c r="W183" t="str">
        <f t="shared" si="60"/>
        <v>[182] = {</v>
      </c>
      <c r="X183" t="str">
        <f t="shared" si="61"/>
        <v xml:space="preserve">["ID"] = 1879315512; </v>
      </c>
      <c r="Y183" t="str">
        <f t="shared" si="62"/>
        <v xml:space="preserve">["ID"] = 1879315512; </v>
      </c>
      <c r="Z183" t="str">
        <f t="shared" si="63"/>
        <v/>
      </c>
      <c r="AA183" s="1" t="str">
        <f t="shared" si="64"/>
        <v xml:space="preserve">["SAVE_INDEX"] = 146; </v>
      </c>
      <c r="AB183">
        <f>VLOOKUP(D183,Type!A$2:B$16,2,)</f>
        <v>7</v>
      </c>
      <c r="AC183" t="str">
        <f t="shared" si="65"/>
        <v xml:space="preserve">["TYPE"] =  7; </v>
      </c>
      <c r="AD183" t="str">
        <f>IF(NOT(ISBLANK(E183)),VLOOKUP(E183,Type!D$2:E$6,2,FALSE),"")</f>
        <v/>
      </c>
      <c r="AE183" t="str">
        <f t="shared" si="66"/>
        <v xml:space="preserve">            </v>
      </c>
      <c r="AF183" t="str">
        <f t="shared" si="67"/>
        <v>0</v>
      </c>
      <c r="AG183" t="str">
        <f t="shared" si="68"/>
        <v xml:space="preserve">["VXP"] =    0; </v>
      </c>
      <c r="AH183" t="str">
        <f t="shared" si="69"/>
        <v>0</v>
      </c>
      <c r="AI183" t="str">
        <f t="shared" si="70"/>
        <v xml:space="preserve">["LP"] =  0; </v>
      </c>
      <c r="AJ183" t="str">
        <f t="shared" si="71"/>
        <v>900</v>
      </c>
      <c r="AK183" t="str">
        <f t="shared" si="72"/>
        <v xml:space="preserve">["REP"] =  900; </v>
      </c>
      <c r="AL183">
        <f>IF(LEN(Q183)&gt;0,VLOOKUP(Q183,Faction!A$2:B$77,2,),1)</f>
        <v>49</v>
      </c>
      <c r="AM183" t="str">
        <f t="shared" si="73"/>
        <v xml:space="preserve">["FACTION"] = 49; </v>
      </c>
      <c r="AN183" t="str">
        <f t="shared" si="74"/>
        <v xml:space="preserve">["TIER"] = 1; </v>
      </c>
      <c r="AO183" t="str">
        <f t="shared" si="75"/>
        <v xml:space="preserve">["MIN_LVL"] =  "80"; </v>
      </c>
      <c r="AP183" t="str">
        <f t="shared" si="76"/>
        <v/>
      </c>
      <c r="AQ183" t="str">
        <f t="shared" si="77"/>
        <v xml:space="preserve">["NAME"] = { ["EN"] = "Ally to Lebennin"; }; </v>
      </c>
      <c r="AR183" t="str">
        <f t="shared" si="78"/>
        <v xml:space="preserve">["LORE"] = { ["EN"] = "When Lebennin is in need of aid, its inhabitants expect that you will find your way to the forefront of battle to assist them."; }; </v>
      </c>
      <c r="AS183" t="str">
        <f t="shared" si="79"/>
        <v xml:space="preserve">["SUMMARY"] = { ["EN"] = "Gain 25000 reputation"; }; </v>
      </c>
      <c r="AT183" t="str">
        <f t="shared" si="80"/>
        <v xml:space="preserve">["TITLE"] = { ["EN"] = "Ally to Lebennin"; }; </v>
      </c>
      <c r="AU183" t="str">
        <f t="shared" si="81"/>
        <v/>
      </c>
      <c r="AV183" t="str">
        <f t="shared" si="82"/>
        <v>};</v>
      </c>
    </row>
    <row r="184" spans="1:48" x14ac:dyDescent="0.25">
      <c r="A184">
        <v>1879315515</v>
      </c>
      <c r="B184">
        <v>147</v>
      </c>
      <c r="C184" t="s">
        <v>1384</v>
      </c>
      <c r="D184" t="s">
        <v>30</v>
      </c>
      <c r="F184" t="s">
        <v>1384</v>
      </c>
      <c r="G184">
        <v>0</v>
      </c>
      <c r="H184" t="s">
        <v>1375</v>
      </c>
      <c r="I184" t="s">
        <v>1370</v>
      </c>
      <c r="J184" t="s">
        <v>2249</v>
      </c>
      <c r="K184">
        <v>2</v>
      </c>
      <c r="L184">
        <v>80</v>
      </c>
      <c r="P184">
        <v>900</v>
      </c>
      <c r="Q184" t="s">
        <v>80</v>
      </c>
      <c r="T184" t="str">
        <f t="shared" si="57"/>
        <v>[183] = {["ID"] = 1879315515; }; -- Friend to Lebennin</v>
      </c>
      <c r="U184" s="1" t="str">
        <f t="shared" si="58"/>
        <v>[183] = {["ID"] = 1879315515; ["SAVE_INDEX"] = 147; ["TYPE"] =  7;             ["VXP"] =    0; ["LP"] =  0; ["REP"] =  900; ["FACTION"] = 49; ["TIER"] = 2; ["MIN_LVL"] =  "80"; ["NAME"] = { ["EN"] = "Friend to Lebennin"; }; ["LORE"] = { ["EN"] = "All you have done within the bounds of Lebennin has made the folk who live here friendly to you."; }; ["SUMMARY"] = { ["EN"] = "Gain 20000 reputation"; }; ["TITLE"] = { ["EN"] = "Friend to Lebennin"; }; };</v>
      </c>
      <c r="V184">
        <f t="shared" si="59"/>
        <v>183</v>
      </c>
      <c r="W184" t="str">
        <f t="shared" si="60"/>
        <v>[183] = {</v>
      </c>
      <c r="X184" t="str">
        <f t="shared" si="61"/>
        <v xml:space="preserve">["ID"] = 1879315515; </v>
      </c>
      <c r="Y184" t="str">
        <f t="shared" si="62"/>
        <v xml:space="preserve">["ID"] = 1879315515; </v>
      </c>
      <c r="Z184" t="str">
        <f t="shared" si="63"/>
        <v/>
      </c>
      <c r="AA184" s="1" t="str">
        <f t="shared" si="64"/>
        <v xml:space="preserve">["SAVE_INDEX"] = 147; </v>
      </c>
      <c r="AB184">
        <f>VLOOKUP(D184,Type!A$2:B$16,2,)</f>
        <v>7</v>
      </c>
      <c r="AC184" t="str">
        <f t="shared" si="65"/>
        <v xml:space="preserve">["TYPE"] =  7; </v>
      </c>
      <c r="AD184" t="str">
        <f>IF(NOT(ISBLANK(E184)),VLOOKUP(E184,Type!D$2:E$6,2,FALSE),"")</f>
        <v/>
      </c>
      <c r="AE184" t="str">
        <f t="shared" si="66"/>
        <v xml:space="preserve">            </v>
      </c>
      <c r="AF184" t="str">
        <f t="shared" si="67"/>
        <v>0</v>
      </c>
      <c r="AG184" t="str">
        <f t="shared" si="68"/>
        <v xml:space="preserve">["VXP"] =    0; </v>
      </c>
      <c r="AH184" t="str">
        <f t="shared" si="69"/>
        <v>0</v>
      </c>
      <c r="AI184" t="str">
        <f t="shared" si="70"/>
        <v xml:space="preserve">["LP"] =  0; </v>
      </c>
      <c r="AJ184" t="str">
        <f t="shared" si="71"/>
        <v>900</v>
      </c>
      <c r="AK184" t="str">
        <f t="shared" si="72"/>
        <v xml:space="preserve">["REP"] =  900; </v>
      </c>
      <c r="AL184">
        <f>IF(LEN(Q184)&gt;0,VLOOKUP(Q184,Faction!A$2:B$77,2,),1)</f>
        <v>49</v>
      </c>
      <c r="AM184" t="str">
        <f t="shared" si="73"/>
        <v xml:space="preserve">["FACTION"] = 49; </v>
      </c>
      <c r="AN184" t="str">
        <f t="shared" si="74"/>
        <v xml:space="preserve">["TIER"] = 2; </v>
      </c>
      <c r="AO184" t="str">
        <f t="shared" si="75"/>
        <v xml:space="preserve">["MIN_LVL"] =  "80"; </v>
      </c>
      <c r="AP184" t="str">
        <f t="shared" si="76"/>
        <v/>
      </c>
      <c r="AQ184" t="str">
        <f t="shared" si="77"/>
        <v xml:space="preserve">["NAME"] = { ["EN"] = "Friend to Lebennin"; }; </v>
      </c>
      <c r="AR184" t="str">
        <f t="shared" si="78"/>
        <v xml:space="preserve">["LORE"] = { ["EN"] = "All you have done within the bounds of Lebennin has made the folk who live here friendly to you."; }; </v>
      </c>
      <c r="AS184" t="str">
        <f t="shared" si="79"/>
        <v xml:space="preserve">["SUMMARY"] = { ["EN"] = "Gain 20000 reputation"; }; </v>
      </c>
      <c r="AT184" t="str">
        <f t="shared" si="80"/>
        <v xml:space="preserve">["TITLE"] = { ["EN"] = "Friend to Lebennin"; }; </v>
      </c>
      <c r="AU184" t="str">
        <f t="shared" si="81"/>
        <v/>
      </c>
      <c r="AV184" t="str">
        <f t="shared" si="82"/>
        <v>};</v>
      </c>
    </row>
    <row r="185" spans="1:48" x14ac:dyDescent="0.25">
      <c r="A185">
        <v>1879315514</v>
      </c>
      <c r="B185">
        <v>148</v>
      </c>
      <c r="C185" t="s">
        <v>1383</v>
      </c>
      <c r="D185" t="s">
        <v>30</v>
      </c>
      <c r="F185" t="s">
        <v>1383</v>
      </c>
      <c r="G185">
        <v>0</v>
      </c>
      <c r="H185" t="s">
        <v>1375</v>
      </c>
      <c r="I185" t="s">
        <v>1190</v>
      </c>
      <c r="J185" t="s">
        <v>2250</v>
      </c>
      <c r="K185">
        <v>3</v>
      </c>
      <c r="P185">
        <v>900</v>
      </c>
      <c r="Q185" t="s">
        <v>80</v>
      </c>
      <c r="T185" t="str">
        <f t="shared" si="57"/>
        <v>[184] = {["ID"] = 1879315514; }; -- Known to Lebennin</v>
      </c>
      <c r="U185" s="1" t="str">
        <f t="shared" si="58"/>
        <v>[184] = {["ID"] = 1879315514; ["SAVE_INDEX"] = 148; ["TYPE"] =  7;             ["VXP"] =    0; ["LP"] =  0; ["REP"] =  900; ["FACTION"] = 49; ["TIER"] = 3;                      ["NAME"] = { ["EN"] = "Known to Lebennin"; }; ["LORE"] = { ["EN"] = "Your name is now known throughout Lebennin, and the people know that you act in their interest."; }; ["SUMMARY"] = { ["EN"] = "Gain 10000 reputation"; }; ["TITLE"] = { ["EN"] = "Known to Lebennin"; }; };</v>
      </c>
      <c r="V185">
        <f t="shared" si="59"/>
        <v>184</v>
      </c>
      <c r="W185" t="str">
        <f t="shared" si="60"/>
        <v>[184] = {</v>
      </c>
      <c r="X185" t="str">
        <f t="shared" si="61"/>
        <v xml:space="preserve">["ID"] = 1879315514; </v>
      </c>
      <c r="Y185" t="str">
        <f t="shared" si="62"/>
        <v xml:space="preserve">["ID"] = 1879315514; </v>
      </c>
      <c r="Z185" t="str">
        <f t="shared" si="63"/>
        <v/>
      </c>
      <c r="AA185" s="1" t="str">
        <f t="shared" si="64"/>
        <v xml:space="preserve">["SAVE_INDEX"] = 148; </v>
      </c>
      <c r="AB185">
        <f>VLOOKUP(D185,Type!A$2:B$16,2,)</f>
        <v>7</v>
      </c>
      <c r="AC185" t="str">
        <f t="shared" si="65"/>
        <v xml:space="preserve">["TYPE"] =  7; </v>
      </c>
      <c r="AD185" t="str">
        <f>IF(NOT(ISBLANK(E185)),VLOOKUP(E185,Type!D$2:E$6,2,FALSE),"")</f>
        <v/>
      </c>
      <c r="AE185" t="str">
        <f t="shared" si="66"/>
        <v xml:space="preserve">            </v>
      </c>
      <c r="AF185" t="str">
        <f t="shared" si="67"/>
        <v>0</v>
      </c>
      <c r="AG185" t="str">
        <f t="shared" si="68"/>
        <v xml:space="preserve">["VXP"] =    0; </v>
      </c>
      <c r="AH185" t="str">
        <f t="shared" si="69"/>
        <v>0</v>
      </c>
      <c r="AI185" t="str">
        <f t="shared" si="70"/>
        <v xml:space="preserve">["LP"] =  0; </v>
      </c>
      <c r="AJ185" t="str">
        <f t="shared" si="71"/>
        <v>900</v>
      </c>
      <c r="AK185" t="str">
        <f t="shared" si="72"/>
        <v xml:space="preserve">["REP"] =  900; </v>
      </c>
      <c r="AL185">
        <f>IF(LEN(Q185)&gt;0,VLOOKUP(Q185,Faction!A$2:B$77,2,),1)</f>
        <v>49</v>
      </c>
      <c r="AM185" t="str">
        <f t="shared" si="73"/>
        <v xml:space="preserve">["FACTION"] = 49; </v>
      </c>
      <c r="AN185" t="str">
        <f t="shared" si="74"/>
        <v xml:space="preserve">["TIER"] = 3; </v>
      </c>
      <c r="AO185" t="str">
        <f t="shared" si="75"/>
        <v xml:space="preserve">                     </v>
      </c>
      <c r="AP185" t="str">
        <f t="shared" si="76"/>
        <v/>
      </c>
      <c r="AQ185" t="str">
        <f t="shared" si="77"/>
        <v xml:space="preserve">["NAME"] = { ["EN"] = "Known to Lebennin"; }; </v>
      </c>
      <c r="AR185" t="str">
        <f t="shared" si="78"/>
        <v xml:space="preserve">["LORE"] = { ["EN"] = "Your name is now known throughout Lebennin, and the people know that you act in their interest."; }; </v>
      </c>
      <c r="AS185" t="str">
        <f t="shared" si="79"/>
        <v xml:space="preserve">["SUMMARY"] = { ["EN"] = "Gain 10000 reputation"; }; </v>
      </c>
      <c r="AT185" t="str">
        <f t="shared" si="80"/>
        <v xml:space="preserve">["TITLE"] = { ["EN"] = "Known to Lebennin"; }; </v>
      </c>
      <c r="AU185" t="str">
        <f t="shared" si="81"/>
        <v/>
      </c>
      <c r="AV185" t="str">
        <f t="shared" si="82"/>
        <v>};</v>
      </c>
    </row>
    <row r="186" spans="1:48" x14ac:dyDescent="0.25">
      <c r="C186" s="2" t="s">
        <v>80</v>
      </c>
      <c r="D186" s="2" t="s">
        <v>812</v>
      </c>
      <c r="E186" s="2"/>
      <c r="R186">
        <v>207</v>
      </c>
      <c r="T186" t="str">
        <f t="shared" si="57"/>
        <v>[185] = {["CAT_ID"] = 207; }; -- Pelargir</v>
      </c>
      <c r="U186" s="1" t="str">
        <f t="shared" si="58"/>
        <v>[185] = {                                           ["TYPE"] = 14;             ["VXP"] =    0; ["LP"] =  0; ["REP"] =    0; ["FACTION"] =  1; ["TIER"] = 0;                      ["NAME"] = { ["EN"] = "Pelargir"; }; };</v>
      </c>
      <c r="V186">
        <f t="shared" si="59"/>
        <v>185</v>
      </c>
      <c r="W186" t="str">
        <f t="shared" si="60"/>
        <v>[185] = {</v>
      </c>
      <c r="X186" t="str">
        <f t="shared" si="61"/>
        <v xml:space="preserve">                     </v>
      </c>
      <c r="Y186" t="str">
        <f t="shared" si="62"/>
        <v/>
      </c>
      <c r="Z186" t="str">
        <f t="shared" si="63"/>
        <v xml:space="preserve">["CAT_ID"] = 207; </v>
      </c>
      <c r="AA186" s="1" t="str">
        <f t="shared" si="64"/>
        <v xml:space="preserve">                      </v>
      </c>
      <c r="AB186">
        <f>VLOOKUP(D186,Type!A$2:B$16,2,)</f>
        <v>14</v>
      </c>
      <c r="AC186" t="str">
        <f t="shared" si="65"/>
        <v xml:space="preserve">["TYPE"] = 14; </v>
      </c>
      <c r="AD186" t="str">
        <f>IF(NOT(ISBLANK(E186)),VLOOKUP(E186,Type!D$2:E$6,2,FALSE),"")</f>
        <v/>
      </c>
      <c r="AE186" t="str">
        <f t="shared" si="66"/>
        <v xml:space="preserve">            </v>
      </c>
      <c r="AF186" t="str">
        <f t="shared" si="67"/>
        <v>0</v>
      </c>
      <c r="AG186" t="str">
        <f t="shared" si="68"/>
        <v xml:space="preserve">["VXP"] =    0; </v>
      </c>
      <c r="AH186" t="str">
        <f t="shared" si="69"/>
        <v>0</v>
      </c>
      <c r="AI186" t="str">
        <f t="shared" si="70"/>
        <v xml:space="preserve">["LP"] =  0; </v>
      </c>
      <c r="AJ186" t="str">
        <f t="shared" si="71"/>
        <v>0</v>
      </c>
      <c r="AK186" t="str">
        <f t="shared" si="72"/>
        <v xml:space="preserve">["REP"] =    0; </v>
      </c>
      <c r="AL186">
        <f>IF(LEN(Q186)&gt;0,VLOOKUP(Q186,Faction!A$2:B$77,2,),1)</f>
        <v>1</v>
      </c>
      <c r="AM186" t="str">
        <f t="shared" si="73"/>
        <v xml:space="preserve">["FACTION"] =  1; </v>
      </c>
      <c r="AN186" t="str">
        <f t="shared" si="74"/>
        <v xml:space="preserve">["TIER"] = 0; </v>
      </c>
      <c r="AO186" t="str">
        <f t="shared" si="75"/>
        <v xml:space="preserve">                     </v>
      </c>
      <c r="AP186" t="str">
        <f t="shared" si="76"/>
        <v/>
      </c>
      <c r="AQ186" t="str">
        <f t="shared" si="77"/>
        <v xml:space="preserve">["NAME"] = { ["EN"] = "Pelargir"; }; </v>
      </c>
      <c r="AR186" t="str">
        <f t="shared" si="78"/>
        <v/>
      </c>
      <c r="AS186" t="str">
        <f t="shared" si="79"/>
        <v/>
      </c>
      <c r="AT186" t="str">
        <f t="shared" si="80"/>
        <v/>
      </c>
      <c r="AU186" t="str">
        <f t="shared" si="81"/>
        <v/>
      </c>
      <c r="AV186" t="str">
        <f t="shared" si="82"/>
        <v>};</v>
      </c>
    </row>
    <row r="187" spans="1:48" x14ac:dyDescent="0.25">
      <c r="A187">
        <v>1879314960</v>
      </c>
      <c r="B187">
        <v>149</v>
      </c>
      <c r="C187" t="s">
        <v>1486</v>
      </c>
      <c r="D187" t="s">
        <v>30</v>
      </c>
      <c r="F187" t="s">
        <v>1490</v>
      </c>
      <c r="G187">
        <v>20</v>
      </c>
      <c r="H187" t="s">
        <v>1375</v>
      </c>
      <c r="I187" t="s">
        <v>1198</v>
      </c>
      <c r="J187" t="s">
        <v>2251</v>
      </c>
      <c r="K187">
        <v>0</v>
      </c>
      <c r="T187" t="str">
        <f t="shared" si="57"/>
        <v>[186] = {["ID"] = 1879314960; }; -- Kindred to Pelargir</v>
      </c>
      <c r="U187" s="1" t="str">
        <f t="shared" si="58"/>
        <v>[186] = {["ID"] = 1879314960; ["SAVE_INDEX"] = 149; ["TYPE"] =  7;             ["VXP"] =    0; ["LP"] = 20; ["REP"] =    0; ["FACTION"] =  1; ["TIER"] = 0;                      ["NAME"] = { ["EN"] = "Kindred to Pelargir"; }; ["LORE"] = { ["EN"] = "You may not have been born among the people of Central Gondor, and you may not make the small towns throughout the coastal reaches your home, but you are welcome wherever you go."; }; ["SUMMARY"] = { ["EN"] = "Gain 30000 reputation"; }; ["TITLE"] = { ["EN"] = "Honoured in Pelargir"; }; };</v>
      </c>
      <c r="V187">
        <f t="shared" si="59"/>
        <v>186</v>
      </c>
      <c r="W187" t="str">
        <f t="shared" si="60"/>
        <v>[186] = {</v>
      </c>
      <c r="X187" t="str">
        <f t="shared" si="61"/>
        <v xml:space="preserve">["ID"] = 1879314960; </v>
      </c>
      <c r="Y187" t="str">
        <f t="shared" si="62"/>
        <v xml:space="preserve">["ID"] = 1879314960; </v>
      </c>
      <c r="Z187" t="str">
        <f t="shared" si="63"/>
        <v/>
      </c>
      <c r="AA187" s="1" t="str">
        <f t="shared" si="64"/>
        <v xml:space="preserve">["SAVE_INDEX"] = 149; </v>
      </c>
      <c r="AB187">
        <f>VLOOKUP(D187,Type!A$2:B$16,2,)</f>
        <v>7</v>
      </c>
      <c r="AC187" t="str">
        <f t="shared" si="65"/>
        <v xml:space="preserve">["TYPE"] =  7; </v>
      </c>
      <c r="AD187" t="str">
        <f>IF(NOT(ISBLANK(E187)),VLOOKUP(E187,Type!D$2:E$6,2,FALSE),"")</f>
        <v/>
      </c>
      <c r="AE187" t="str">
        <f t="shared" si="66"/>
        <v xml:space="preserve">            </v>
      </c>
      <c r="AF187" t="str">
        <f t="shared" si="67"/>
        <v>0</v>
      </c>
      <c r="AG187" t="str">
        <f t="shared" si="68"/>
        <v xml:space="preserve">["VXP"] =    0; </v>
      </c>
      <c r="AH187" t="str">
        <f t="shared" si="69"/>
        <v>20</v>
      </c>
      <c r="AI187" t="str">
        <f t="shared" si="70"/>
        <v xml:space="preserve">["LP"] = 20; </v>
      </c>
      <c r="AJ187" t="str">
        <f t="shared" si="71"/>
        <v>0</v>
      </c>
      <c r="AK187" t="str">
        <f t="shared" si="72"/>
        <v xml:space="preserve">["REP"] =    0; </v>
      </c>
      <c r="AL187">
        <f>IF(LEN(Q187)&gt;0,VLOOKUP(Q187,Faction!A$2:B$77,2,),1)</f>
        <v>1</v>
      </c>
      <c r="AM187" t="str">
        <f t="shared" si="73"/>
        <v xml:space="preserve">["FACTION"] =  1; </v>
      </c>
      <c r="AN187" t="str">
        <f t="shared" si="74"/>
        <v xml:space="preserve">["TIER"] = 0; </v>
      </c>
      <c r="AO187" t="str">
        <f t="shared" si="75"/>
        <v xml:space="preserve">                     </v>
      </c>
      <c r="AP187" t="str">
        <f t="shared" si="76"/>
        <v/>
      </c>
      <c r="AQ187" t="str">
        <f t="shared" si="77"/>
        <v xml:space="preserve">["NAME"] = { ["EN"] = "Kindred to Pelargir"; }; </v>
      </c>
      <c r="AR187" t="str">
        <f t="shared" si="78"/>
        <v xml:space="preserve">["LORE"] = { ["EN"] = "You may not have been born among the people of Central Gondor, and you may not make the small towns throughout the coastal reaches your home, but you are welcome wherever you go."; }; </v>
      </c>
      <c r="AS187" t="str">
        <f t="shared" si="79"/>
        <v xml:space="preserve">["SUMMARY"] = { ["EN"] = "Gain 30000 reputation"; }; </v>
      </c>
      <c r="AT187" t="str">
        <f t="shared" si="80"/>
        <v xml:space="preserve">["TITLE"] = { ["EN"] = "Honoured in Pelargir"; }; </v>
      </c>
      <c r="AU187" t="str">
        <f t="shared" si="81"/>
        <v/>
      </c>
      <c r="AV187" t="str">
        <f t="shared" si="82"/>
        <v>};</v>
      </c>
    </row>
    <row r="188" spans="1:48" x14ac:dyDescent="0.25">
      <c r="A188">
        <v>1879314962</v>
      </c>
      <c r="B188">
        <v>150</v>
      </c>
      <c r="C188" t="s">
        <v>1487</v>
      </c>
      <c r="D188" t="s">
        <v>30</v>
      </c>
      <c r="F188" t="s">
        <v>1487</v>
      </c>
      <c r="G188">
        <v>15</v>
      </c>
      <c r="H188" t="s">
        <v>1375</v>
      </c>
      <c r="I188" t="s">
        <v>1373</v>
      </c>
      <c r="J188" t="s">
        <v>2252</v>
      </c>
      <c r="K188">
        <v>1</v>
      </c>
      <c r="T188" t="str">
        <f t="shared" si="57"/>
        <v>[187] = {["ID"] = 1879314962; }; -- Ally to Pelargir</v>
      </c>
      <c r="U188" s="1" t="str">
        <f t="shared" si="58"/>
        <v>[187] = {["ID"] = 1879314962; ["SAVE_INDEX"] = 150; ["TYPE"] =  7;             ["VXP"] =    0; ["LP"] = 15; ["REP"] =    0; ["FACTION"] =  1; ["TIER"] = 1;                      ["NAME"] = { ["EN"] = "Ally to Pelargir"; }; ["LORE"] = { ["EN"] = "When central Gondor is in need of aid, its inhabitants expect that you will find your way to the forefront of battle to assist them."; }; ["SUMMARY"] = { ["EN"] = "Gain 25000 reputation"; }; ["TITLE"] = { ["EN"] = "Ally to Pelargir"; }; };</v>
      </c>
      <c r="V188">
        <f t="shared" si="59"/>
        <v>187</v>
      </c>
      <c r="W188" t="str">
        <f t="shared" si="60"/>
        <v>[187] = {</v>
      </c>
      <c r="X188" t="str">
        <f t="shared" si="61"/>
        <v xml:space="preserve">["ID"] = 1879314962; </v>
      </c>
      <c r="Y188" t="str">
        <f t="shared" si="62"/>
        <v xml:space="preserve">["ID"] = 1879314962; </v>
      </c>
      <c r="Z188" t="str">
        <f t="shared" si="63"/>
        <v/>
      </c>
      <c r="AA188" s="1" t="str">
        <f t="shared" si="64"/>
        <v xml:space="preserve">["SAVE_INDEX"] = 150; </v>
      </c>
      <c r="AB188">
        <f>VLOOKUP(D188,Type!A$2:B$16,2,)</f>
        <v>7</v>
      </c>
      <c r="AC188" t="str">
        <f t="shared" si="65"/>
        <v xml:space="preserve">["TYPE"] =  7; </v>
      </c>
      <c r="AD188" t="str">
        <f>IF(NOT(ISBLANK(E188)),VLOOKUP(E188,Type!D$2:E$6,2,FALSE),"")</f>
        <v/>
      </c>
      <c r="AE188" t="str">
        <f t="shared" si="66"/>
        <v xml:space="preserve">            </v>
      </c>
      <c r="AF188" t="str">
        <f t="shared" si="67"/>
        <v>0</v>
      </c>
      <c r="AG188" t="str">
        <f t="shared" si="68"/>
        <v xml:space="preserve">["VXP"] =    0; </v>
      </c>
      <c r="AH188" t="str">
        <f t="shared" si="69"/>
        <v>15</v>
      </c>
      <c r="AI188" t="str">
        <f t="shared" si="70"/>
        <v xml:space="preserve">["LP"] = 15; </v>
      </c>
      <c r="AJ188" t="str">
        <f t="shared" si="71"/>
        <v>0</v>
      </c>
      <c r="AK188" t="str">
        <f t="shared" si="72"/>
        <v xml:space="preserve">["REP"] =    0; </v>
      </c>
      <c r="AL188">
        <f>IF(LEN(Q188)&gt;0,VLOOKUP(Q188,Faction!A$2:B$77,2,),1)</f>
        <v>1</v>
      </c>
      <c r="AM188" t="str">
        <f t="shared" si="73"/>
        <v xml:space="preserve">["FACTION"] =  1; </v>
      </c>
      <c r="AN188" t="str">
        <f t="shared" si="74"/>
        <v xml:space="preserve">["TIER"] = 1; </v>
      </c>
      <c r="AO188" t="str">
        <f t="shared" si="75"/>
        <v xml:space="preserve">                     </v>
      </c>
      <c r="AP188" t="str">
        <f t="shared" si="76"/>
        <v/>
      </c>
      <c r="AQ188" t="str">
        <f t="shared" si="77"/>
        <v xml:space="preserve">["NAME"] = { ["EN"] = "Ally to Pelargir"; }; </v>
      </c>
      <c r="AR188" t="str">
        <f t="shared" si="78"/>
        <v xml:space="preserve">["LORE"] = { ["EN"] = "When central Gondor is in need of aid, its inhabitants expect that you will find your way to the forefront of battle to assist them."; }; </v>
      </c>
      <c r="AS188" t="str">
        <f t="shared" si="79"/>
        <v xml:space="preserve">["SUMMARY"] = { ["EN"] = "Gain 25000 reputation"; }; </v>
      </c>
      <c r="AT188" t="str">
        <f t="shared" si="80"/>
        <v xml:space="preserve">["TITLE"] = { ["EN"] = "Ally to Pelargir"; }; </v>
      </c>
      <c r="AU188" t="str">
        <f t="shared" si="81"/>
        <v/>
      </c>
      <c r="AV188" t="str">
        <f t="shared" si="82"/>
        <v>};</v>
      </c>
    </row>
    <row r="189" spans="1:48" x14ac:dyDescent="0.25">
      <c r="A189">
        <v>1879314961</v>
      </c>
      <c r="B189">
        <v>151</v>
      </c>
      <c r="C189" t="s">
        <v>1488</v>
      </c>
      <c r="D189" t="s">
        <v>30</v>
      </c>
      <c r="F189" t="s">
        <v>1488</v>
      </c>
      <c r="G189">
        <v>10</v>
      </c>
      <c r="H189" t="s">
        <v>1375</v>
      </c>
      <c r="I189" t="s">
        <v>1370</v>
      </c>
      <c r="J189" t="s">
        <v>2253</v>
      </c>
      <c r="K189">
        <v>2</v>
      </c>
      <c r="T189" t="str">
        <f t="shared" si="57"/>
        <v>[188] = {["ID"] = 1879314961; }; -- Friend to Pelargir</v>
      </c>
      <c r="U189" s="1" t="str">
        <f t="shared" si="58"/>
        <v>[188] = {["ID"] = 1879314961; ["SAVE_INDEX"] = 151; ["TYPE"] =  7;             ["VXP"] =    0; ["LP"] = 10; ["REP"] =    0; ["FACTION"] =  1; ["TIER"] = 2;                      ["NAME"] = { ["EN"] = "Friend to Pelargir"; }; ["LORE"] = { ["EN"] = "All you have done within the bounds of central Gondor has made the folk who live here friendly to you."; }; ["SUMMARY"] = { ["EN"] = "Gain 20000 reputation"; }; ["TITLE"] = { ["EN"] = "Friend to Pelargir"; }; };</v>
      </c>
      <c r="V189">
        <f t="shared" si="59"/>
        <v>188</v>
      </c>
      <c r="W189" t="str">
        <f t="shared" si="60"/>
        <v>[188] = {</v>
      </c>
      <c r="X189" t="str">
        <f t="shared" si="61"/>
        <v xml:space="preserve">["ID"] = 1879314961; </v>
      </c>
      <c r="Y189" t="str">
        <f t="shared" si="62"/>
        <v xml:space="preserve">["ID"] = 1879314961; </v>
      </c>
      <c r="Z189" t="str">
        <f t="shared" si="63"/>
        <v/>
      </c>
      <c r="AA189" s="1" t="str">
        <f t="shared" si="64"/>
        <v xml:space="preserve">["SAVE_INDEX"] = 151; </v>
      </c>
      <c r="AB189">
        <f>VLOOKUP(D189,Type!A$2:B$16,2,)</f>
        <v>7</v>
      </c>
      <c r="AC189" t="str">
        <f t="shared" si="65"/>
        <v xml:space="preserve">["TYPE"] =  7; </v>
      </c>
      <c r="AD189" t="str">
        <f>IF(NOT(ISBLANK(E189)),VLOOKUP(E189,Type!D$2:E$6,2,FALSE),"")</f>
        <v/>
      </c>
      <c r="AE189" t="str">
        <f t="shared" si="66"/>
        <v xml:space="preserve">            </v>
      </c>
      <c r="AF189" t="str">
        <f t="shared" si="67"/>
        <v>0</v>
      </c>
      <c r="AG189" t="str">
        <f t="shared" si="68"/>
        <v xml:space="preserve">["VXP"] =    0; </v>
      </c>
      <c r="AH189" t="str">
        <f t="shared" si="69"/>
        <v>10</v>
      </c>
      <c r="AI189" t="str">
        <f t="shared" si="70"/>
        <v xml:space="preserve">["LP"] = 10; </v>
      </c>
      <c r="AJ189" t="str">
        <f t="shared" si="71"/>
        <v>0</v>
      </c>
      <c r="AK189" t="str">
        <f t="shared" si="72"/>
        <v xml:space="preserve">["REP"] =    0; </v>
      </c>
      <c r="AL189">
        <f>IF(LEN(Q189)&gt;0,VLOOKUP(Q189,Faction!A$2:B$77,2,),1)</f>
        <v>1</v>
      </c>
      <c r="AM189" t="str">
        <f t="shared" si="73"/>
        <v xml:space="preserve">["FACTION"] =  1; </v>
      </c>
      <c r="AN189" t="str">
        <f t="shared" si="74"/>
        <v xml:space="preserve">["TIER"] = 2; </v>
      </c>
      <c r="AO189" t="str">
        <f t="shared" si="75"/>
        <v xml:space="preserve">                     </v>
      </c>
      <c r="AP189" t="str">
        <f t="shared" si="76"/>
        <v/>
      </c>
      <c r="AQ189" t="str">
        <f t="shared" si="77"/>
        <v xml:space="preserve">["NAME"] = { ["EN"] = "Friend to Pelargir"; }; </v>
      </c>
      <c r="AR189" t="str">
        <f t="shared" si="78"/>
        <v xml:space="preserve">["LORE"] = { ["EN"] = "All you have done within the bounds of central Gondor has made the folk who live here friendly to you."; }; </v>
      </c>
      <c r="AS189" t="str">
        <f t="shared" si="79"/>
        <v xml:space="preserve">["SUMMARY"] = { ["EN"] = "Gain 20000 reputation"; }; </v>
      </c>
      <c r="AT189" t="str">
        <f t="shared" si="80"/>
        <v xml:space="preserve">["TITLE"] = { ["EN"] = "Friend to Pelargir"; }; </v>
      </c>
      <c r="AU189" t="str">
        <f t="shared" si="81"/>
        <v/>
      </c>
      <c r="AV189" t="str">
        <f t="shared" si="82"/>
        <v>};</v>
      </c>
    </row>
    <row r="190" spans="1:48" x14ac:dyDescent="0.25">
      <c r="A190">
        <v>1879314963</v>
      </c>
      <c r="B190">
        <v>152</v>
      </c>
      <c r="C190" t="s">
        <v>1489</v>
      </c>
      <c r="D190" t="s">
        <v>30</v>
      </c>
      <c r="F190" t="s">
        <v>1489</v>
      </c>
      <c r="G190">
        <v>5</v>
      </c>
      <c r="H190" t="s">
        <v>1375</v>
      </c>
      <c r="I190" t="s">
        <v>1190</v>
      </c>
      <c r="J190" t="s">
        <v>2254</v>
      </c>
      <c r="K190">
        <v>3</v>
      </c>
      <c r="T190" t="str">
        <f t="shared" si="57"/>
        <v>[189] = {["ID"] = 1879314963; }; -- Known to Pelargir</v>
      </c>
      <c r="U190" s="1" t="str">
        <f t="shared" si="58"/>
        <v>[189] = {["ID"] = 1879314963; ["SAVE_INDEX"] = 152; ["TYPE"] =  7;             ["VXP"] =    0; ["LP"] =  5; ["REP"] =    0; ["FACTION"] =  1; ["TIER"] = 3;                      ["NAME"] = { ["EN"] = "Known to Pelargir"; }; ["LORE"] = { ["EN"] = "Your name is now known throughout the entirety of Central Gondor, and the people know that you act in their interest."; }; ["SUMMARY"] = { ["EN"] = "Gain 10000 reputation"; }; ["TITLE"] = { ["EN"] = "Known to Pelargir"; }; };</v>
      </c>
      <c r="V190">
        <f t="shared" si="59"/>
        <v>189</v>
      </c>
      <c r="W190" t="str">
        <f t="shared" si="60"/>
        <v>[189] = {</v>
      </c>
      <c r="X190" t="str">
        <f t="shared" si="61"/>
        <v xml:space="preserve">["ID"] = 1879314963; </v>
      </c>
      <c r="Y190" t="str">
        <f t="shared" si="62"/>
        <v xml:space="preserve">["ID"] = 1879314963; </v>
      </c>
      <c r="Z190" t="str">
        <f t="shared" si="63"/>
        <v/>
      </c>
      <c r="AA190" s="1" t="str">
        <f t="shared" si="64"/>
        <v xml:space="preserve">["SAVE_INDEX"] = 152; </v>
      </c>
      <c r="AB190">
        <f>VLOOKUP(D190,Type!A$2:B$16,2,)</f>
        <v>7</v>
      </c>
      <c r="AC190" t="str">
        <f t="shared" si="65"/>
        <v xml:space="preserve">["TYPE"] =  7; </v>
      </c>
      <c r="AD190" t="str">
        <f>IF(NOT(ISBLANK(E190)),VLOOKUP(E190,Type!D$2:E$6,2,FALSE),"")</f>
        <v/>
      </c>
      <c r="AE190" t="str">
        <f t="shared" si="66"/>
        <v xml:space="preserve">            </v>
      </c>
      <c r="AF190" t="str">
        <f t="shared" si="67"/>
        <v>0</v>
      </c>
      <c r="AG190" t="str">
        <f t="shared" si="68"/>
        <v xml:space="preserve">["VXP"] =    0; </v>
      </c>
      <c r="AH190" t="str">
        <f t="shared" si="69"/>
        <v>5</v>
      </c>
      <c r="AI190" t="str">
        <f t="shared" si="70"/>
        <v xml:space="preserve">["LP"] =  5; </v>
      </c>
      <c r="AJ190" t="str">
        <f t="shared" si="71"/>
        <v>0</v>
      </c>
      <c r="AK190" t="str">
        <f t="shared" si="72"/>
        <v xml:space="preserve">["REP"] =    0; </v>
      </c>
      <c r="AL190">
        <f>IF(LEN(Q190)&gt;0,VLOOKUP(Q190,Faction!A$2:B$77,2,),1)</f>
        <v>1</v>
      </c>
      <c r="AM190" t="str">
        <f t="shared" si="73"/>
        <v xml:space="preserve">["FACTION"] =  1; </v>
      </c>
      <c r="AN190" t="str">
        <f t="shared" si="74"/>
        <v xml:space="preserve">["TIER"] = 3; </v>
      </c>
      <c r="AO190" t="str">
        <f t="shared" si="75"/>
        <v xml:space="preserve">                     </v>
      </c>
      <c r="AP190" t="str">
        <f t="shared" si="76"/>
        <v/>
      </c>
      <c r="AQ190" t="str">
        <f t="shared" si="77"/>
        <v xml:space="preserve">["NAME"] = { ["EN"] = "Known to Pelargir"; }; </v>
      </c>
      <c r="AR190" t="str">
        <f t="shared" si="78"/>
        <v xml:space="preserve">["LORE"] = { ["EN"] = "Your name is now known throughout the entirety of Central Gondor, and the people know that you act in their interest."; }; </v>
      </c>
      <c r="AS190" t="str">
        <f t="shared" si="79"/>
        <v xml:space="preserve">["SUMMARY"] = { ["EN"] = "Gain 10000 reputation"; }; </v>
      </c>
      <c r="AT190" t="str">
        <f t="shared" si="80"/>
        <v xml:space="preserve">["TITLE"] = { ["EN"] = "Known to Pelargir"; }; </v>
      </c>
      <c r="AU190" t="str">
        <f t="shared" si="81"/>
        <v/>
      </c>
      <c r="AV190" t="str">
        <f t="shared" si="82"/>
        <v>};</v>
      </c>
    </row>
    <row r="191" spans="1:48" x14ac:dyDescent="0.25">
      <c r="C191" s="2" t="s">
        <v>84</v>
      </c>
      <c r="D191" s="2" t="s">
        <v>812</v>
      </c>
      <c r="E191" s="2"/>
      <c r="R191">
        <v>208</v>
      </c>
      <c r="T191" t="str">
        <f t="shared" si="57"/>
        <v>[190] = {["CAT_ID"] = 208; }; -- Rangers of Ithilien</v>
      </c>
      <c r="U191" s="1" t="str">
        <f t="shared" si="58"/>
        <v>[190] = {                                           ["TYPE"] = 14;             ["VXP"] =    0; ["LP"] =  0; ["REP"] =    0; ["FACTION"] =  1; ["TIER"] = 0;                      ["NAME"] = { ["EN"] = "Rangers of Ithilien"; }; };</v>
      </c>
      <c r="V191">
        <f t="shared" si="59"/>
        <v>190</v>
      </c>
      <c r="W191" t="str">
        <f t="shared" si="60"/>
        <v>[190] = {</v>
      </c>
      <c r="X191" t="str">
        <f t="shared" si="61"/>
        <v xml:space="preserve">                     </v>
      </c>
      <c r="Y191" t="str">
        <f t="shared" si="62"/>
        <v/>
      </c>
      <c r="Z191" t="str">
        <f t="shared" si="63"/>
        <v xml:space="preserve">["CAT_ID"] = 208; </v>
      </c>
      <c r="AA191" s="1" t="str">
        <f t="shared" si="64"/>
        <v xml:space="preserve">                      </v>
      </c>
      <c r="AB191">
        <f>VLOOKUP(D191,Type!A$2:B$16,2,)</f>
        <v>14</v>
      </c>
      <c r="AC191" t="str">
        <f t="shared" si="65"/>
        <v xml:space="preserve">["TYPE"] = 14; </v>
      </c>
      <c r="AD191" t="str">
        <f>IF(NOT(ISBLANK(E191)),VLOOKUP(E191,Type!D$2:E$6,2,FALSE),"")</f>
        <v/>
      </c>
      <c r="AE191" t="str">
        <f t="shared" si="66"/>
        <v xml:space="preserve">            </v>
      </c>
      <c r="AF191" t="str">
        <f t="shared" si="67"/>
        <v>0</v>
      </c>
      <c r="AG191" t="str">
        <f t="shared" si="68"/>
        <v xml:space="preserve">["VXP"] =    0; </v>
      </c>
      <c r="AH191" t="str">
        <f t="shared" si="69"/>
        <v>0</v>
      </c>
      <c r="AI191" t="str">
        <f t="shared" si="70"/>
        <v xml:space="preserve">["LP"] =  0; </v>
      </c>
      <c r="AJ191" t="str">
        <f t="shared" si="71"/>
        <v>0</v>
      </c>
      <c r="AK191" t="str">
        <f t="shared" si="72"/>
        <v xml:space="preserve">["REP"] =    0; </v>
      </c>
      <c r="AL191">
        <f>IF(LEN(Q191)&gt;0,VLOOKUP(Q191,Faction!A$2:B$77,2,),1)</f>
        <v>1</v>
      </c>
      <c r="AM191" t="str">
        <f t="shared" si="73"/>
        <v xml:space="preserve">["FACTION"] =  1; </v>
      </c>
      <c r="AN191" t="str">
        <f t="shared" si="74"/>
        <v xml:space="preserve">["TIER"] = 0; </v>
      </c>
      <c r="AO191" t="str">
        <f t="shared" si="75"/>
        <v xml:space="preserve">                     </v>
      </c>
      <c r="AP191" t="str">
        <f t="shared" si="76"/>
        <v/>
      </c>
      <c r="AQ191" t="str">
        <f t="shared" si="77"/>
        <v xml:space="preserve">["NAME"] = { ["EN"] = "Rangers of Ithilien"; }; </v>
      </c>
      <c r="AR191" t="str">
        <f t="shared" si="78"/>
        <v/>
      </c>
      <c r="AS191" t="str">
        <f t="shared" si="79"/>
        <v/>
      </c>
      <c r="AT191" t="str">
        <f t="shared" si="80"/>
        <v/>
      </c>
      <c r="AU191" t="str">
        <f t="shared" si="81"/>
        <v/>
      </c>
      <c r="AV191" t="str">
        <f t="shared" si="82"/>
        <v>};</v>
      </c>
    </row>
    <row r="192" spans="1:48" x14ac:dyDescent="0.25">
      <c r="A192">
        <v>1879322628</v>
      </c>
      <c r="B192">
        <v>153</v>
      </c>
      <c r="C192" t="s">
        <v>1491</v>
      </c>
      <c r="D192" t="s">
        <v>30</v>
      </c>
      <c r="F192" t="s">
        <v>1492</v>
      </c>
      <c r="G192">
        <v>20</v>
      </c>
      <c r="H192" t="s">
        <v>1493</v>
      </c>
      <c r="I192" t="s">
        <v>1198</v>
      </c>
      <c r="J192" t="s">
        <v>2255</v>
      </c>
      <c r="K192">
        <v>0</v>
      </c>
      <c r="T192" t="str">
        <f t="shared" si="57"/>
        <v>[191] = {["ID"] = 1879322628; }; -- Kindred to the Rangers of Ithilien</v>
      </c>
      <c r="U192" s="1" t="str">
        <f t="shared" si="58"/>
        <v>[191] = {["ID"] = 1879322628; ["SAVE_INDEX"] = 153; ["TYPE"] =  7;             ["VXP"] =    0; ["LP"] = 20; ["REP"] =    0; ["FACTION"] =  1; ["TIER"] = 0;                      ["NAME"] = { ["EN"] = "Kindred to the Rangers of Ithilien"; }; ["LORE"] = { ["EN"] = "You have proven yourself invaluable to the Rangers of Ithilien and have done much to aid Gondor and its people. For this, the Rangers now count you among their own."; }; ["SUMMARY"] = { ["EN"] = "Gain 30000 reputation"; }; ["TITLE"] = { ["EN"] = "Ranger of Ithilien"; }; };</v>
      </c>
      <c r="V192">
        <f t="shared" si="59"/>
        <v>191</v>
      </c>
      <c r="W192" t="str">
        <f t="shared" si="60"/>
        <v>[191] = {</v>
      </c>
      <c r="X192" t="str">
        <f t="shared" si="61"/>
        <v xml:space="preserve">["ID"] = 1879322628; </v>
      </c>
      <c r="Y192" t="str">
        <f t="shared" si="62"/>
        <v xml:space="preserve">["ID"] = 1879322628; </v>
      </c>
      <c r="Z192" t="str">
        <f t="shared" si="63"/>
        <v/>
      </c>
      <c r="AA192" s="1" t="str">
        <f t="shared" si="64"/>
        <v xml:space="preserve">["SAVE_INDEX"] = 153; </v>
      </c>
      <c r="AB192">
        <f>VLOOKUP(D192,Type!A$2:B$16,2,)</f>
        <v>7</v>
      </c>
      <c r="AC192" t="str">
        <f t="shared" si="65"/>
        <v xml:space="preserve">["TYPE"] =  7; </v>
      </c>
      <c r="AD192" t="str">
        <f>IF(NOT(ISBLANK(E192)),VLOOKUP(E192,Type!D$2:E$6,2,FALSE),"")</f>
        <v/>
      </c>
      <c r="AE192" t="str">
        <f t="shared" si="66"/>
        <v xml:space="preserve">            </v>
      </c>
      <c r="AF192" t="str">
        <f t="shared" si="67"/>
        <v>0</v>
      </c>
      <c r="AG192" t="str">
        <f t="shared" si="68"/>
        <v xml:space="preserve">["VXP"] =    0; </v>
      </c>
      <c r="AH192" t="str">
        <f t="shared" si="69"/>
        <v>20</v>
      </c>
      <c r="AI192" t="str">
        <f t="shared" si="70"/>
        <v xml:space="preserve">["LP"] = 20; </v>
      </c>
      <c r="AJ192" t="str">
        <f t="shared" si="71"/>
        <v>0</v>
      </c>
      <c r="AK192" t="str">
        <f t="shared" si="72"/>
        <v xml:space="preserve">["REP"] =    0; </v>
      </c>
      <c r="AL192">
        <f>IF(LEN(Q192)&gt;0,VLOOKUP(Q192,Faction!A$2:B$77,2,),1)</f>
        <v>1</v>
      </c>
      <c r="AM192" t="str">
        <f t="shared" si="73"/>
        <v xml:space="preserve">["FACTION"] =  1; </v>
      </c>
      <c r="AN192" t="str">
        <f t="shared" si="74"/>
        <v xml:space="preserve">["TIER"] = 0; </v>
      </c>
      <c r="AO192" t="str">
        <f t="shared" si="75"/>
        <v xml:space="preserve">                     </v>
      </c>
      <c r="AP192" t="str">
        <f t="shared" si="76"/>
        <v/>
      </c>
      <c r="AQ192" t="str">
        <f t="shared" si="77"/>
        <v xml:space="preserve">["NAME"] = { ["EN"] = "Kindred to the Rangers of Ithilien"; }; </v>
      </c>
      <c r="AR192" t="str">
        <f t="shared" si="78"/>
        <v xml:space="preserve">["LORE"] = { ["EN"] = "You have proven yourself invaluable to the Rangers of Ithilien and have done much to aid Gondor and its people. For this, the Rangers now count you among their own."; }; </v>
      </c>
      <c r="AS192" t="str">
        <f t="shared" si="79"/>
        <v xml:space="preserve">["SUMMARY"] = { ["EN"] = "Gain 30000 reputation"; }; </v>
      </c>
      <c r="AT192" t="str">
        <f t="shared" si="80"/>
        <v xml:space="preserve">["TITLE"] = { ["EN"] = "Ranger of Ithilien"; }; </v>
      </c>
      <c r="AU192" t="str">
        <f t="shared" si="81"/>
        <v/>
      </c>
      <c r="AV192" t="str">
        <f t="shared" si="82"/>
        <v>};</v>
      </c>
    </row>
    <row r="193" spans="1:48" x14ac:dyDescent="0.25">
      <c r="A193">
        <v>1879322631</v>
      </c>
      <c r="B193">
        <v>154</v>
      </c>
      <c r="C193" t="s">
        <v>1494</v>
      </c>
      <c r="D193" t="s">
        <v>30</v>
      </c>
      <c r="F193" t="s">
        <v>1494</v>
      </c>
      <c r="G193">
        <v>15</v>
      </c>
      <c r="H193" t="s">
        <v>1493</v>
      </c>
      <c r="I193" t="s">
        <v>1373</v>
      </c>
      <c r="J193" t="s">
        <v>2256</v>
      </c>
      <c r="K193">
        <v>1</v>
      </c>
      <c r="T193" t="str">
        <f t="shared" si="57"/>
        <v>[192] = {["ID"] = 1879322631; }; -- Ally to the Rangers of Ithilien</v>
      </c>
      <c r="U193" s="1" t="str">
        <f t="shared" si="58"/>
        <v>[192] = {["ID"] = 1879322631; ["SAVE_INDEX"] = 154; ["TYPE"] =  7;             ["VXP"] =    0; ["LP"] = 15; ["REP"] =    0; ["FACTION"] =  1; ["TIER"] = 1;                      ["NAME"] = { ["EN"] = "Ally to the Rangers of Ithilien"; }; ["LORE"] = { ["EN"] = "The Rangers of Ithilien now know to call upon you in times of strife, and they consider you a skilled ally."; }; ["SUMMARY"] = { ["EN"] = "Gain 25000 reputation"; }; ["TITLE"] = { ["EN"] = "Ally to the Rangers of Ithilien"; }; };</v>
      </c>
      <c r="V193">
        <f t="shared" si="59"/>
        <v>192</v>
      </c>
      <c r="W193" t="str">
        <f t="shared" si="60"/>
        <v>[192] = {</v>
      </c>
      <c r="X193" t="str">
        <f t="shared" si="61"/>
        <v xml:space="preserve">["ID"] = 1879322631; </v>
      </c>
      <c r="Y193" t="str">
        <f t="shared" si="62"/>
        <v xml:space="preserve">["ID"] = 1879322631; </v>
      </c>
      <c r="Z193" t="str">
        <f t="shared" si="63"/>
        <v/>
      </c>
      <c r="AA193" s="1" t="str">
        <f t="shared" si="64"/>
        <v xml:space="preserve">["SAVE_INDEX"] = 154; </v>
      </c>
      <c r="AB193">
        <f>VLOOKUP(D193,Type!A$2:B$16,2,)</f>
        <v>7</v>
      </c>
      <c r="AC193" t="str">
        <f t="shared" si="65"/>
        <v xml:space="preserve">["TYPE"] =  7; </v>
      </c>
      <c r="AD193" t="str">
        <f>IF(NOT(ISBLANK(E193)),VLOOKUP(E193,Type!D$2:E$6,2,FALSE),"")</f>
        <v/>
      </c>
      <c r="AE193" t="str">
        <f t="shared" si="66"/>
        <v xml:space="preserve">            </v>
      </c>
      <c r="AF193" t="str">
        <f t="shared" si="67"/>
        <v>0</v>
      </c>
      <c r="AG193" t="str">
        <f t="shared" si="68"/>
        <v xml:space="preserve">["VXP"] =    0; </v>
      </c>
      <c r="AH193" t="str">
        <f t="shared" si="69"/>
        <v>15</v>
      </c>
      <c r="AI193" t="str">
        <f t="shared" si="70"/>
        <v xml:space="preserve">["LP"] = 15; </v>
      </c>
      <c r="AJ193" t="str">
        <f t="shared" si="71"/>
        <v>0</v>
      </c>
      <c r="AK193" t="str">
        <f t="shared" si="72"/>
        <v xml:space="preserve">["REP"] =    0; </v>
      </c>
      <c r="AL193">
        <f>IF(LEN(Q193)&gt;0,VLOOKUP(Q193,Faction!A$2:B$77,2,),1)</f>
        <v>1</v>
      </c>
      <c r="AM193" t="str">
        <f t="shared" si="73"/>
        <v xml:space="preserve">["FACTION"] =  1; </v>
      </c>
      <c r="AN193" t="str">
        <f t="shared" si="74"/>
        <v xml:space="preserve">["TIER"] = 1; </v>
      </c>
      <c r="AO193" t="str">
        <f t="shared" si="75"/>
        <v xml:space="preserve">                     </v>
      </c>
      <c r="AP193" t="str">
        <f t="shared" si="76"/>
        <v/>
      </c>
      <c r="AQ193" t="str">
        <f t="shared" si="77"/>
        <v xml:space="preserve">["NAME"] = { ["EN"] = "Ally to the Rangers of Ithilien"; }; </v>
      </c>
      <c r="AR193" t="str">
        <f t="shared" si="78"/>
        <v xml:space="preserve">["LORE"] = { ["EN"] = "The Rangers of Ithilien now know to call upon you in times of strife, and they consider you a skilled ally."; }; </v>
      </c>
      <c r="AS193" t="str">
        <f t="shared" si="79"/>
        <v xml:space="preserve">["SUMMARY"] = { ["EN"] = "Gain 25000 reputation"; }; </v>
      </c>
      <c r="AT193" t="str">
        <f t="shared" si="80"/>
        <v xml:space="preserve">["TITLE"] = { ["EN"] = "Ally to the Rangers of Ithilien"; }; </v>
      </c>
      <c r="AU193" t="str">
        <f t="shared" si="81"/>
        <v/>
      </c>
      <c r="AV193" t="str">
        <f t="shared" si="82"/>
        <v>};</v>
      </c>
    </row>
    <row r="194" spans="1:48" x14ac:dyDescent="0.25">
      <c r="A194">
        <v>1879322630</v>
      </c>
      <c r="B194">
        <v>155</v>
      </c>
      <c r="C194" t="s">
        <v>1495</v>
      </c>
      <c r="D194" t="s">
        <v>30</v>
      </c>
      <c r="F194" t="s">
        <v>1495</v>
      </c>
      <c r="G194">
        <v>10</v>
      </c>
      <c r="H194" t="s">
        <v>1493</v>
      </c>
      <c r="I194" t="s">
        <v>1370</v>
      </c>
      <c r="J194" t="s">
        <v>2257</v>
      </c>
      <c r="K194">
        <v>2</v>
      </c>
      <c r="T194" t="str">
        <f t="shared" si="57"/>
        <v>[193] = {["ID"] = 1879322630; }; -- Friend to the Rangers of Ithilien</v>
      </c>
      <c r="U194" s="1" t="str">
        <f t="shared" si="58"/>
        <v>[193] = {["ID"] = 1879322630; ["SAVE_INDEX"] = 155; ["TYPE"] =  7;             ["VXP"] =    0; ["LP"] = 10; ["REP"] =    0; ["FACTION"] =  1; ["TIER"] = 2;                      ["NAME"] = { ["EN"] = "Friend to the Rangers of Ithilien"; }; ["LORE"] = { ["EN"] = "The Rangers of Ithilien have grown to count you among their friends."; }; ["SUMMARY"] = { ["EN"] = "Gain 20000 reputation"; }; ["TITLE"] = { ["EN"] = "Friend to the Rangers of Ithilien"; }; };</v>
      </c>
      <c r="V194">
        <f t="shared" si="59"/>
        <v>193</v>
      </c>
      <c r="W194" t="str">
        <f t="shared" si="60"/>
        <v>[193] = {</v>
      </c>
      <c r="X194" t="str">
        <f t="shared" si="61"/>
        <v xml:space="preserve">["ID"] = 1879322630; </v>
      </c>
      <c r="Y194" t="str">
        <f t="shared" si="62"/>
        <v xml:space="preserve">["ID"] = 1879322630; </v>
      </c>
      <c r="Z194" t="str">
        <f t="shared" si="63"/>
        <v/>
      </c>
      <c r="AA194" s="1" t="str">
        <f t="shared" si="64"/>
        <v xml:space="preserve">["SAVE_INDEX"] = 155; </v>
      </c>
      <c r="AB194">
        <f>VLOOKUP(D194,Type!A$2:B$16,2,)</f>
        <v>7</v>
      </c>
      <c r="AC194" t="str">
        <f t="shared" si="65"/>
        <v xml:space="preserve">["TYPE"] =  7; </v>
      </c>
      <c r="AD194" t="str">
        <f>IF(NOT(ISBLANK(E194)),VLOOKUP(E194,Type!D$2:E$6,2,FALSE),"")</f>
        <v/>
      </c>
      <c r="AE194" t="str">
        <f t="shared" si="66"/>
        <v xml:space="preserve">            </v>
      </c>
      <c r="AF194" t="str">
        <f t="shared" si="67"/>
        <v>0</v>
      </c>
      <c r="AG194" t="str">
        <f t="shared" si="68"/>
        <v xml:space="preserve">["VXP"] =    0; </v>
      </c>
      <c r="AH194" t="str">
        <f t="shared" si="69"/>
        <v>10</v>
      </c>
      <c r="AI194" t="str">
        <f t="shared" si="70"/>
        <v xml:space="preserve">["LP"] = 10; </v>
      </c>
      <c r="AJ194" t="str">
        <f t="shared" si="71"/>
        <v>0</v>
      </c>
      <c r="AK194" t="str">
        <f t="shared" si="72"/>
        <v xml:space="preserve">["REP"] =    0; </v>
      </c>
      <c r="AL194">
        <f>IF(LEN(Q194)&gt;0,VLOOKUP(Q194,Faction!A$2:B$77,2,),1)</f>
        <v>1</v>
      </c>
      <c r="AM194" t="str">
        <f t="shared" si="73"/>
        <v xml:space="preserve">["FACTION"] =  1; </v>
      </c>
      <c r="AN194" t="str">
        <f t="shared" si="74"/>
        <v xml:space="preserve">["TIER"] = 2; </v>
      </c>
      <c r="AO194" t="str">
        <f t="shared" si="75"/>
        <v xml:space="preserve">                     </v>
      </c>
      <c r="AP194" t="str">
        <f t="shared" si="76"/>
        <v/>
      </c>
      <c r="AQ194" t="str">
        <f t="shared" si="77"/>
        <v xml:space="preserve">["NAME"] = { ["EN"] = "Friend to the Rangers of Ithilien"; }; </v>
      </c>
      <c r="AR194" t="str">
        <f t="shared" si="78"/>
        <v xml:space="preserve">["LORE"] = { ["EN"] = "The Rangers of Ithilien have grown to count you among their friends."; }; </v>
      </c>
      <c r="AS194" t="str">
        <f t="shared" si="79"/>
        <v xml:space="preserve">["SUMMARY"] = { ["EN"] = "Gain 20000 reputation"; }; </v>
      </c>
      <c r="AT194" t="str">
        <f t="shared" si="80"/>
        <v xml:space="preserve">["TITLE"] = { ["EN"] = "Friend to the Rangers of Ithilien"; }; </v>
      </c>
      <c r="AU194" t="str">
        <f t="shared" si="81"/>
        <v/>
      </c>
      <c r="AV194" t="str">
        <f t="shared" si="82"/>
        <v>};</v>
      </c>
    </row>
    <row r="195" spans="1:48" x14ac:dyDescent="0.25">
      <c r="A195">
        <v>1879322629</v>
      </c>
      <c r="B195">
        <v>156</v>
      </c>
      <c r="C195" t="s">
        <v>1496</v>
      </c>
      <c r="D195" t="s">
        <v>30</v>
      </c>
      <c r="F195" t="s">
        <v>1496</v>
      </c>
      <c r="G195">
        <v>5</v>
      </c>
      <c r="H195" t="s">
        <v>1493</v>
      </c>
      <c r="I195" t="s">
        <v>1190</v>
      </c>
      <c r="J195" t="s">
        <v>2258</v>
      </c>
      <c r="K195">
        <v>3</v>
      </c>
      <c r="T195" t="str">
        <f t="shared" ref="T195:T258" si="83">CONCATENATE(W195,Y195,Z195,AV195," -- ",C195)</f>
        <v>[194] = {["ID"] = 1879322629; }; -- Known to the Rangers of Ithilien</v>
      </c>
      <c r="U195" s="1" t="str">
        <f t="shared" ref="U195:U258" si="84">CONCATENATE(W195,X195,AA195,AC195,AE195,AG195,AI195,AK195,AM195,AN195,AO195,AP195,AQ195,AR195,AS195,AT195,AU195,AV195)</f>
        <v>[194] = {["ID"] = 1879322629; ["SAVE_INDEX"] = 156; ["TYPE"] =  7;             ["VXP"] =    0; ["LP"] =  5; ["REP"] =    0; ["FACTION"] =  1; ["TIER"] = 3;                      ["NAME"] = { ["EN"] = "Known to the Rangers of Ithilien"; }; ["LORE"] = { ["EN"] = "Your name is now known among the Rangers of Ithilien."; }; ["SUMMARY"] = { ["EN"] = "Gain 10000 reputation"; }; ["TITLE"] = { ["EN"] = "Known to the Rangers of Ithilien"; }; };</v>
      </c>
      <c r="V195">
        <f t="shared" ref="V195:V258" si="85">ROW()-1</f>
        <v>194</v>
      </c>
      <c r="W195" t="str">
        <f t="shared" ref="W195:W258" si="86">CONCATENATE(REPT(" ",3-LEN(V195)),"[",V195,"] = {")</f>
        <v>[194] = {</v>
      </c>
      <c r="X195" t="str">
        <f t="shared" ref="X195:X258" si="87">IF(LEN(A195)&gt;0,CONCATENATE("[""ID""] = ",A195,"; "),"                     ")</f>
        <v xml:space="preserve">["ID"] = 1879322629; </v>
      </c>
      <c r="Y195" t="str">
        <f t="shared" ref="Y195:Y258" si="88">IF(LEN(A195)&gt;0,CONCATENATE("[""ID""] = ",A195,"; "),"")</f>
        <v xml:space="preserve">["ID"] = 1879322629; </v>
      </c>
      <c r="Z195" t="str">
        <f t="shared" ref="Z195:Z258" si="89">IF(LEN(R195)&gt;0,CONCATENATE("[""CAT_ID""] = ",R195,"; "),"")</f>
        <v/>
      </c>
      <c r="AA195" s="1" t="str">
        <f t="shared" ref="AA195:AA258" si="90">IF(LEN(B195)&gt;0,CONCATENATE("[""SAVE_INDEX""] = ",REPT(" ",3-LEN(B195)),B195,"; "),"                      ")</f>
        <v xml:space="preserve">["SAVE_INDEX"] = 156; </v>
      </c>
      <c r="AB195">
        <f>VLOOKUP(D195,Type!A$2:B$16,2,)</f>
        <v>7</v>
      </c>
      <c r="AC195" t="str">
        <f t="shared" ref="AC195:AC258" si="91">CONCATENATE("[""TYPE""] = ",REPT(" ",2-LEN(AB195)),AB195,"; ")</f>
        <v xml:space="preserve">["TYPE"] =  7; </v>
      </c>
      <c r="AD195" t="str">
        <f>IF(NOT(ISBLANK(E195)),VLOOKUP(E195,Type!D$2:E$6,2,FALSE),"")</f>
        <v/>
      </c>
      <c r="AE195" t="str">
        <f t="shared" ref="AE195:AE258" si="92">IF(NOT(ISBLANK(E195)),CONCATENATE("[""NA""] = ",AD195,"; "),"            ")</f>
        <v xml:space="preserve">            </v>
      </c>
      <c r="AF195" t="str">
        <f t="shared" ref="AF195:AF258" si="93">TEXT(O195,0)</f>
        <v>0</v>
      </c>
      <c r="AG195" t="str">
        <f t="shared" ref="AG195:AG258" si="94">CONCATENATE("[""VXP""] = ",REPT(" ",4-LEN(AF195)),TEXT(AF195,"0"),"; ")</f>
        <v xml:space="preserve">["VXP"] =    0; </v>
      </c>
      <c r="AH195" t="str">
        <f t="shared" ref="AH195:AH258" si="95">TEXT(G195,0)</f>
        <v>5</v>
      </c>
      <c r="AI195" t="str">
        <f t="shared" ref="AI195:AI258" si="96">CONCATENATE("[""LP""] = ",REPT(" ",2-LEN(AH195)),TEXT(AH195,"0"),"; ")</f>
        <v xml:space="preserve">["LP"] =  5; </v>
      </c>
      <c r="AJ195" t="str">
        <f t="shared" ref="AJ195:AJ258" si="97">TEXT(P195,0)</f>
        <v>0</v>
      </c>
      <c r="AK195" t="str">
        <f t="shared" ref="AK195:AK258" si="98">CONCATENATE("[""REP""] = ",REPT(" ",4-LEN(AJ195)),TEXT(AJ195,"0"),"; ")</f>
        <v xml:space="preserve">["REP"] =    0; </v>
      </c>
      <c r="AL195">
        <f>IF(LEN(Q195)&gt;0,VLOOKUP(Q195,Faction!A$2:B$77,2,),1)</f>
        <v>1</v>
      </c>
      <c r="AM195" t="str">
        <f t="shared" ref="AM195:AM258" si="99">CONCATENATE("[""FACTION""] = ",REPT(" ",2-LEN(AL195)),TEXT(AL195,"0"),"; ")</f>
        <v xml:space="preserve">["FACTION"] =  1; </v>
      </c>
      <c r="AN195" t="str">
        <f t="shared" ref="AN195:AN258" si="100">CONCATENATE("[""TIER""] = ",TEXT(K195,"0"),"; ")</f>
        <v xml:space="preserve">["TIER"] = 3; </v>
      </c>
      <c r="AO195" t="str">
        <f t="shared" ref="AO195:AO258" si="101">IF(LEN(L195)&gt;0,CONCATENATE("[""MIN_LVL""] = ",REPT(" ",3-LEN(L195)),"""",L195,"""; "),"                     ")</f>
        <v xml:space="preserve">                     </v>
      </c>
      <c r="AP195" t="str">
        <f t="shared" ref="AP195:AP258" si="102">IF(LEN(M195)&gt;0,CONCATENATE("[""MIN_LVL""] = ",REPT(" ",3-LEN(M195)),"""",M195,"""; "),"")</f>
        <v/>
      </c>
      <c r="AQ195" t="str">
        <f t="shared" ref="AQ195:AQ258" si="103">CONCATENATE("[""NAME""] = { [""EN""] = """,C195,"""; }; ")</f>
        <v xml:space="preserve">["NAME"] = { ["EN"] = "Known to the Rangers of Ithilien"; }; </v>
      </c>
      <c r="AR195" t="str">
        <f t="shared" ref="AR195:AR258" si="104">IF(LEN(J195)&gt;0,CONCATENATE("[""LORE""] = { [""EN""] = """,J195,"""; }; "),"")</f>
        <v xml:space="preserve">["LORE"] = { ["EN"] = "Your name is now known among the Rangers of Ithilien."; }; </v>
      </c>
      <c r="AS195" t="str">
        <f t="shared" ref="AS195:AS258" si="105">IF(LEN(I195)&gt;0,CONCATENATE("[""SUMMARY""] = { [""EN""] = """,I195,"""; }; "),"")</f>
        <v xml:space="preserve">["SUMMARY"] = { ["EN"] = "Gain 10000 reputation"; }; </v>
      </c>
      <c r="AT195" t="str">
        <f t="shared" ref="AT195:AT258" si="106">IF(LEN(F195)&gt;0,CONCATENATE("[""TITLE""] = { [""EN""] = """,F195,"""; }; "),"")</f>
        <v xml:space="preserve">["TITLE"] = { ["EN"] = "Known to the Rangers of Ithilien"; }; </v>
      </c>
      <c r="AU195" t="str">
        <f t="shared" ref="AU195:AU258" si="107">IF(LEN(N195)&gt;0,CONCATENATE("[""PAIRED""] = { ",N195, " }; "),"")</f>
        <v/>
      </c>
      <c r="AV195" t="str">
        <f t="shared" ref="AV195:AV258" si="108">CONCATENATE("};")</f>
        <v>};</v>
      </c>
    </row>
    <row r="196" spans="1:48" x14ac:dyDescent="0.25">
      <c r="C196" s="2" t="s">
        <v>44</v>
      </c>
      <c r="D196" s="2" t="s">
        <v>812</v>
      </c>
      <c r="E196" s="2"/>
      <c r="R196">
        <v>209</v>
      </c>
      <c r="T196" t="str">
        <f t="shared" si="83"/>
        <v>[195] = {["CAT_ID"] = 209; }; -- Defenders of Minas Tirith</v>
      </c>
      <c r="U196" s="1" t="str">
        <f t="shared" si="84"/>
        <v>[195] = {                                           ["TYPE"] = 14;             ["VXP"] =    0; ["LP"] =  0; ["REP"] =    0; ["FACTION"] =  1; ["TIER"] = 0;                      ["NAME"] = { ["EN"] = "Defenders of Minas Tirith"; }; };</v>
      </c>
      <c r="V196">
        <f t="shared" si="85"/>
        <v>195</v>
      </c>
      <c r="W196" t="str">
        <f t="shared" si="86"/>
        <v>[195] = {</v>
      </c>
      <c r="X196" t="str">
        <f t="shared" si="87"/>
        <v xml:space="preserve">                     </v>
      </c>
      <c r="Y196" t="str">
        <f t="shared" si="88"/>
        <v/>
      </c>
      <c r="Z196" t="str">
        <f t="shared" si="89"/>
        <v xml:space="preserve">["CAT_ID"] = 209; </v>
      </c>
      <c r="AA196" s="1" t="str">
        <f t="shared" si="90"/>
        <v xml:space="preserve">                      </v>
      </c>
      <c r="AB196">
        <f>VLOOKUP(D196,Type!A$2:B$16,2,)</f>
        <v>14</v>
      </c>
      <c r="AC196" t="str">
        <f t="shared" si="91"/>
        <v xml:space="preserve">["TYPE"] = 14; </v>
      </c>
      <c r="AD196" t="str">
        <f>IF(NOT(ISBLANK(E196)),VLOOKUP(E196,Type!D$2:E$6,2,FALSE),"")</f>
        <v/>
      </c>
      <c r="AE196" t="str">
        <f t="shared" si="92"/>
        <v xml:space="preserve">            </v>
      </c>
      <c r="AF196" t="str">
        <f t="shared" si="93"/>
        <v>0</v>
      </c>
      <c r="AG196" t="str">
        <f t="shared" si="94"/>
        <v xml:space="preserve">["VXP"] =    0; </v>
      </c>
      <c r="AH196" t="str">
        <f t="shared" si="95"/>
        <v>0</v>
      </c>
      <c r="AI196" t="str">
        <f t="shared" si="96"/>
        <v xml:space="preserve">["LP"] =  0; </v>
      </c>
      <c r="AJ196" t="str">
        <f t="shared" si="97"/>
        <v>0</v>
      </c>
      <c r="AK196" t="str">
        <f t="shared" si="98"/>
        <v xml:space="preserve">["REP"] =    0; </v>
      </c>
      <c r="AL196">
        <f>IF(LEN(Q196)&gt;0,VLOOKUP(Q196,Faction!A$2:B$77,2,),1)</f>
        <v>1</v>
      </c>
      <c r="AM196" t="str">
        <f t="shared" si="99"/>
        <v xml:space="preserve">["FACTION"] =  1; </v>
      </c>
      <c r="AN196" t="str">
        <f t="shared" si="100"/>
        <v xml:space="preserve">["TIER"] = 0; </v>
      </c>
      <c r="AO196" t="str">
        <f t="shared" si="101"/>
        <v xml:space="preserve">                     </v>
      </c>
      <c r="AP196" t="str">
        <f t="shared" si="102"/>
        <v/>
      </c>
      <c r="AQ196" t="str">
        <f t="shared" si="103"/>
        <v xml:space="preserve">["NAME"] = { ["EN"] = "Defenders of Minas Tirith"; }; </v>
      </c>
      <c r="AR196" t="str">
        <f t="shared" si="104"/>
        <v/>
      </c>
      <c r="AS196" t="str">
        <f t="shared" si="105"/>
        <v/>
      </c>
      <c r="AT196" t="str">
        <f t="shared" si="106"/>
        <v/>
      </c>
      <c r="AU196" t="str">
        <f t="shared" si="107"/>
        <v/>
      </c>
      <c r="AV196" t="str">
        <f t="shared" si="108"/>
        <v>};</v>
      </c>
    </row>
    <row r="197" spans="1:48" x14ac:dyDescent="0.25">
      <c r="A197">
        <v>1879330572</v>
      </c>
      <c r="B197">
        <v>157</v>
      </c>
      <c r="C197" t="s">
        <v>1497</v>
      </c>
      <c r="D197" t="s">
        <v>30</v>
      </c>
      <c r="F197" t="s">
        <v>1497</v>
      </c>
      <c r="G197">
        <v>50</v>
      </c>
      <c r="H197" t="s">
        <v>1493</v>
      </c>
      <c r="I197" t="s">
        <v>1498</v>
      </c>
      <c r="J197" t="s">
        <v>2259</v>
      </c>
      <c r="K197">
        <v>0</v>
      </c>
      <c r="T197" t="str">
        <f t="shared" si="83"/>
        <v>[196] = {["ID"] = 1879330572; }; -- Celebrated in Minas Tirith</v>
      </c>
      <c r="U197" s="1" t="str">
        <f t="shared" si="84"/>
        <v>[196] = {["ID"] = 1879330572; ["SAVE_INDEX"] = 157; ["TYPE"] =  7;             ["VXP"] =    0; ["LP"] = 50; ["REP"] =    0; ["FACTION"] =  1; ["TIER"] = 0;                      ["NAME"] = { ["EN"] = "Celebrated in Minas Tirith"; }; ["LORE"] = { ["EN"] = "The people of Old Anórien and Minas Tirith celebrate you whenever you travel through their lands."; }; ["SUMMARY"] = { ["EN"] = "Gain 90000 reputation"; }; ["TITLE"] = { ["EN"] = "Celebrated in Minas Tirith"; }; };</v>
      </c>
      <c r="V197">
        <f t="shared" si="85"/>
        <v>196</v>
      </c>
      <c r="W197" t="str">
        <f t="shared" si="86"/>
        <v>[196] = {</v>
      </c>
      <c r="X197" t="str">
        <f t="shared" si="87"/>
        <v xml:space="preserve">["ID"] = 1879330572; </v>
      </c>
      <c r="Y197" t="str">
        <f t="shared" si="88"/>
        <v xml:space="preserve">["ID"] = 1879330572; </v>
      </c>
      <c r="Z197" t="str">
        <f t="shared" si="89"/>
        <v/>
      </c>
      <c r="AA197" s="1" t="str">
        <f t="shared" si="90"/>
        <v xml:space="preserve">["SAVE_INDEX"] = 157; </v>
      </c>
      <c r="AB197">
        <f>VLOOKUP(D197,Type!A$2:B$16,2,)</f>
        <v>7</v>
      </c>
      <c r="AC197" t="str">
        <f t="shared" si="91"/>
        <v xml:space="preserve">["TYPE"] =  7; </v>
      </c>
      <c r="AD197" t="str">
        <f>IF(NOT(ISBLANK(E197)),VLOOKUP(E197,Type!D$2:E$6,2,FALSE),"")</f>
        <v/>
      </c>
      <c r="AE197" t="str">
        <f t="shared" si="92"/>
        <v xml:space="preserve">            </v>
      </c>
      <c r="AF197" t="str">
        <f t="shared" si="93"/>
        <v>0</v>
      </c>
      <c r="AG197" t="str">
        <f t="shared" si="94"/>
        <v xml:space="preserve">["VXP"] =    0; </v>
      </c>
      <c r="AH197" t="str">
        <f t="shared" si="95"/>
        <v>50</v>
      </c>
      <c r="AI197" t="str">
        <f t="shared" si="96"/>
        <v xml:space="preserve">["LP"] = 50; </v>
      </c>
      <c r="AJ197" t="str">
        <f t="shared" si="97"/>
        <v>0</v>
      </c>
      <c r="AK197" t="str">
        <f t="shared" si="98"/>
        <v xml:space="preserve">["REP"] =    0; </v>
      </c>
      <c r="AL197">
        <f>IF(LEN(Q197)&gt;0,VLOOKUP(Q197,Faction!A$2:B$77,2,),1)</f>
        <v>1</v>
      </c>
      <c r="AM197" t="str">
        <f t="shared" si="99"/>
        <v xml:space="preserve">["FACTION"] =  1; </v>
      </c>
      <c r="AN197" t="str">
        <f t="shared" si="100"/>
        <v xml:space="preserve">["TIER"] = 0; </v>
      </c>
      <c r="AO197" t="str">
        <f t="shared" si="101"/>
        <v xml:space="preserve">                     </v>
      </c>
      <c r="AP197" t="str">
        <f t="shared" si="102"/>
        <v/>
      </c>
      <c r="AQ197" t="str">
        <f t="shared" si="103"/>
        <v xml:space="preserve">["NAME"] = { ["EN"] = "Celebrated in Minas Tirith"; }; </v>
      </c>
      <c r="AR197" t="str">
        <f t="shared" si="104"/>
        <v xml:space="preserve">["LORE"] = { ["EN"] = "The people of Old Anórien and Minas Tirith celebrate you whenever you travel through their lands."; }; </v>
      </c>
      <c r="AS197" t="str">
        <f t="shared" si="105"/>
        <v xml:space="preserve">["SUMMARY"] = { ["EN"] = "Gain 90000 reputation"; }; </v>
      </c>
      <c r="AT197" t="str">
        <f t="shared" si="106"/>
        <v xml:space="preserve">["TITLE"] = { ["EN"] = "Celebrated in Minas Tirith"; }; </v>
      </c>
      <c r="AU197" t="str">
        <f t="shared" si="107"/>
        <v/>
      </c>
      <c r="AV197" t="str">
        <f t="shared" si="108"/>
        <v>};</v>
      </c>
    </row>
    <row r="198" spans="1:48" x14ac:dyDescent="0.25">
      <c r="A198">
        <v>1879330574</v>
      </c>
      <c r="B198">
        <v>158</v>
      </c>
      <c r="C198" t="s">
        <v>1499</v>
      </c>
      <c r="D198" t="s">
        <v>30</v>
      </c>
      <c r="F198" t="s">
        <v>1500</v>
      </c>
      <c r="G198">
        <v>20</v>
      </c>
      <c r="H198" t="s">
        <v>1493</v>
      </c>
      <c r="I198" t="s">
        <v>1501</v>
      </c>
      <c r="J198" t="s">
        <v>2260</v>
      </c>
      <c r="K198">
        <v>1</v>
      </c>
      <c r="T198" t="str">
        <f t="shared" si="83"/>
        <v>[197] = {["ID"] = 1879330574; }; -- Honoured in Minas Tirith</v>
      </c>
      <c r="U198" s="1" t="str">
        <f t="shared" si="84"/>
        <v>[197] = {["ID"] = 1879330574; ["SAVE_INDEX"] = 158; ["TYPE"] =  7;             ["VXP"] =    0; ["LP"] = 20; ["REP"] =    0; ["FACTION"] =  1; ["TIER"] = 1;                      ["NAME"] = { ["EN"] = "Honoured in Minas Tirith"; }; ["LORE"] = { ["EN"] = "The people of Old Anórien and Minas Tirith honour you whenever you travel through their lands."; }; ["SUMMARY"] = { ["EN"] = "Gain 60000 reputation"; }; ["TITLE"] = { ["EN"] = "Esteemed in Minas Tirith"; }; };</v>
      </c>
      <c r="V198">
        <f t="shared" si="85"/>
        <v>197</v>
      </c>
      <c r="W198" t="str">
        <f t="shared" si="86"/>
        <v>[197] = {</v>
      </c>
      <c r="X198" t="str">
        <f t="shared" si="87"/>
        <v xml:space="preserve">["ID"] = 1879330574; </v>
      </c>
      <c r="Y198" t="str">
        <f t="shared" si="88"/>
        <v xml:space="preserve">["ID"] = 1879330574; </v>
      </c>
      <c r="Z198" t="str">
        <f t="shared" si="89"/>
        <v/>
      </c>
      <c r="AA198" s="1" t="str">
        <f t="shared" si="90"/>
        <v xml:space="preserve">["SAVE_INDEX"] = 158; </v>
      </c>
      <c r="AB198">
        <f>VLOOKUP(D198,Type!A$2:B$16,2,)</f>
        <v>7</v>
      </c>
      <c r="AC198" t="str">
        <f t="shared" si="91"/>
        <v xml:space="preserve">["TYPE"] =  7; </v>
      </c>
      <c r="AD198" t="str">
        <f>IF(NOT(ISBLANK(E198)),VLOOKUP(E198,Type!D$2:E$6,2,FALSE),"")</f>
        <v/>
      </c>
      <c r="AE198" t="str">
        <f t="shared" si="92"/>
        <v xml:space="preserve">            </v>
      </c>
      <c r="AF198" t="str">
        <f t="shared" si="93"/>
        <v>0</v>
      </c>
      <c r="AG198" t="str">
        <f t="shared" si="94"/>
        <v xml:space="preserve">["VXP"] =    0; </v>
      </c>
      <c r="AH198" t="str">
        <f t="shared" si="95"/>
        <v>20</v>
      </c>
      <c r="AI198" t="str">
        <f t="shared" si="96"/>
        <v xml:space="preserve">["LP"] = 20; </v>
      </c>
      <c r="AJ198" t="str">
        <f t="shared" si="97"/>
        <v>0</v>
      </c>
      <c r="AK198" t="str">
        <f t="shared" si="98"/>
        <v xml:space="preserve">["REP"] =    0; </v>
      </c>
      <c r="AL198">
        <f>IF(LEN(Q198)&gt;0,VLOOKUP(Q198,Faction!A$2:B$77,2,),1)</f>
        <v>1</v>
      </c>
      <c r="AM198" t="str">
        <f t="shared" si="99"/>
        <v xml:space="preserve">["FACTION"] =  1; </v>
      </c>
      <c r="AN198" t="str">
        <f t="shared" si="100"/>
        <v xml:space="preserve">["TIER"] = 1; </v>
      </c>
      <c r="AO198" t="str">
        <f t="shared" si="101"/>
        <v xml:space="preserve">                     </v>
      </c>
      <c r="AP198" t="str">
        <f t="shared" si="102"/>
        <v/>
      </c>
      <c r="AQ198" t="str">
        <f t="shared" si="103"/>
        <v xml:space="preserve">["NAME"] = { ["EN"] = "Honoured in Minas Tirith"; }; </v>
      </c>
      <c r="AR198" t="str">
        <f t="shared" si="104"/>
        <v xml:space="preserve">["LORE"] = { ["EN"] = "The people of Old Anórien and Minas Tirith honour you whenever you travel through their lands."; }; </v>
      </c>
      <c r="AS198" t="str">
        <f t="shared" si="105"/>
        <v xml:space="preserve">["SUMMARY"] = { ["EN"] = "Gain 60000 reputation"; }; </v>
      </c>
      <c r="AT198" t="str">
        <f t="shared" si="106"/>
        <v xml:space="preserve">["TITLE"] = { ["EN"] = "Esteemed in Minas Tirith"; }; </v>
      </c>
      <c r="AU198" t="str">
        <f t="shared" si="107"/>
        <v/>
      </c>
      <c r="AV198" t="str">
        <f t="shared" si="108"/>
        <v>};</v>
      </c>
    </row>
    <row r="199" spans="1:48" x14ac:dyDescent="0.25">
      <c r="A199">
        <v>1879330575</v>
      </c>
      <c r="B199">
        <v>159</v>
      </c>
      <c r="C199" t="s">
        <v>1502</v>
      </c>
      <c r="D199" t="s">
        <v>30</v>
      </c>
      <c r="F199" t="s">
        <v>1502</v>
      </c>
      <c r="G199">
        <v>20</v>
      </c>
      <c r="H199" t="s">
        <v>1493</v>
      </c>
      <c r="I199" t="s">
        <v>1503</v>
      </c>
      <c r="J199" t="s">
        <v>2261</v>
      </c>
      <c r="K199">
        <v>2</v>
      </c>
      <c r="T199" t="str">
        <f t="shared" si="83"/>
        <v>[198] = {["ID"] = 1879330575; }; -- Respected in Minas Tirith</v>
      </c>
      <c r="U199" s="1" t="str">
        <f t="shared" si="84"/>
        <v>[198] = {["ID"] = 1879330575; ["SAVE_INDEX"] = 159; ["TYPE"] =  7;             ["VXP"] =    0; ["LP"] = 20; ["REP"] =    0; ["FACTION"] =  1; ["TIER"] = 2;                      ["NAME"] = { ["EN"] = "Respected in Minas Tirith"; }; ["LORE"] = { ["EN"] = "The people of Old Anórien and Minas Tirith respect you whenever you travel through their lands."; }; ["SUMMARY"] = { ["EN"] = "Gain 45000 reputation"; }; ["TITLE"] = { ["EN"] = "Respected in Minas Tirith"; }; };</v>
      </c>
      <c r="V199">
        <f t="shared" si="85"/>
        <v>198</v>
      </c>
      <c r="W199" t="str">
        <f t="shared" si="86"/>
        <v>[198] = {</v>
      </c>
      <c r="X199" t="str">
        <f t="shared" si="87"/>
        <v xml:space="preserve">["ID"] = 1879330575; </v>
      </c>
      <c r="Y199" t="str">
        <f t="shared" si="88"/>
        <v xml:space="preserve">["ID"] = 1879330575; </v>
      </c>
      <c r="Z199" t="str">
        <f t="shared" si="89"/>
        <v/>
      </c>
      <c r="AA199" s="1" t="str">
        <f t="shared" si="90"/>
        <v xml:space="preserve">["SAVE_INDEX"] = 159; </v>
      </c>
      <c r="AB199">
        <f>VLOOKUP(D199,Type!A$2:B$16,2,)</f>
        <v>7</v>
      </c>
      <c r="AC199" t="str">
        <f t="shared" si="91"/>
        <v xml:space="preserve">["TYPE"] =  7; </v>
      </c>
      <c r="AD199" t="str">
        <f>IF(NOT(ISBLANK(E199)),VLOOKUP(E199,Type!D$2:E$6,2,FALSE),"")</f>
        <v/>
      </c>
      <c r="AE199" t="str">
        <f t="shared" si="92"/>
        <v xml:space="preserve">            </v>
      </c>
      <c r="AF199" t="str">
        <f t="shared" si="93"/>
        <v>0</v>
      </c>
      <c r="AG199" t="str">
        <f t="shared" si="94"/>
        <v xml:space="preserve">["VXP"] =    0; </v>
      </c>
      <c r="AH199" t="str">
        <f t="shared" si="95"/>
        <v>20</v>
      </c>
      <c r="AI199" t="str">
        <f t="shared" si="96"/>
        <v xml:space="preserve">["LP"] = 20; </v>
      </c>
      <c r="AJ199" t="str">
        <f t="shared" si="97"/>
        <v>0</v>
      </c>
      <c r="AK199" t="str">
        <f t="shared" si="98"/>
        <v xml:space="preserve">["REP"] =    0; </v>
      </c>
      <c r="AL199">
        <f>IF(LEN(Q199)&gt;0,VLOOKUP(Q199,Faction!A$2:B$77,2,),1)</f>
        <v>1</v>
      </c>
      <c r="AM199" t="str">
        <f t="shared" si="99"/>
        <v xml:space="preserve">["FACTION"] =  1; </v>
      </c>
      <c r="AN199" t="str">
        <f t="shared" si="100"/>
        <v xml:space="preserve">["TIER"] = 2; </v>
      </c>
      <c r="AO199" t="str">
        <f t="shared" si="101"/>
        <v xml:space="preserve">                     </v>
      </c>
      <c r="AP199" t="str">
        <f t="shared" si="102"/>
        <v/>
      </c>
      <c r="AQ199" t="str">
        <f t="shared" si="103"/>
        <v xml:space="preserve">["NAME"] = { ["EN"] = "Respected in Minas Tirith"; }; </v>
      </c>
      <c r="AR199" t="str">
        <f t="shared" si="104"/>
        <v xml:space="preserve">["LORE"] = { ["EN"] = "The people of Old Anórien and Minas Tirith respect you whenever you travel through their lands."; }; </v>
      </c>
      <c r="AS199" t="str">
        <f t="shared" si="105"/>
        <v xml:space="preserve">["SUMMARY"] = { ["EN"] = "Gain 45000 reputation"; }; </v>
      </c>
      <c r="AT199" t="str">
        <f t="shared" si="106"/>
        <v xml:space="preserve">["TITLE"] = { ["EN"] = "Respected in Minas Tirith"; }; </v>
      </c>
      <c r="AU199" t="str">
        <f t="shared" si="107"/>
        <v/>
      </c>
      <c r="AV199" t="str">
        <f t="shared" si="108"/>
        <v>};</v>
      </c>
    </row>
    <row r="200" spans="1:48" x14ac:dyDescent="0.25">
      <c r="A200">
        <v>1879326957</v>
      </c>
      <c r="B200">
        <v>160</v>
      </c>
      <c r="C200" t="s">
        <v>1504</v>
      </c>
      <c r="D200" t="s">
        <v>30</v>
      </c>
      <c r="F200" t="s">
        <v>1499</v>
      </c>
      <c r="G200">
        <v>20</v>
      </c>
      <c r="H200" t="s">
        <v>1493</v>
      </c>
      <c r="I200" t="s">
        <v>1198</v>
      </c>
      <c r="J200" t="s">
        <v>1505</v>
      </c>
      <c r="K200">
        <v>3</v>
      </c>
      <c r="T200" t="str">
        <f t="shared" si="83"/>
        <v>[199] = {["ID"] = 1879326957; }; -- Kindred to Minas Tirith</v>
      </c>
      <c r="U200" s="1" t="str">
        <f t="shared" si="84"/>
        <v>[199] = {["ID"] = 1879326957; ["SAVE_INDEX"] = 160; ["TYPE"] =  7;             ["VXP"] =    0; ["LP"] = 20; ["REP"] =    0; ["FACTION"] =  1; ["TIER"] = 3;                      ["NAME"] = { ["EN"] = "Kindred to Minas Tirith"; }; ["LORE"] = { ["EN"] = "You may not have been born among the people of Old Anórien, and you may not make the great city of Minas Tirith your home, but you are welcome wherever you go."; }; ["SUMMARY"] = { ["EN"] = "Gain 30000 reputation"; }; ["TITLE"] = { ["EN"] = "Honoured in Minas Tirith"; }; };</v>
      </c>
      <c r="V200">
        <f t="shared" si="85"/>
        <v>199</v>
      </c>
      <c r="W200" t="str">
        <f t="shared" si="86"/>
        <v>[199] = {</v>
      </c>
      <c r="X200" t="str">
        <f t="shared" si="87"/>
        <v xml:space="preserve">["ID"] = 1879326957; </v>
      </c>
      <c r="Y200" t="str">
        <f t="shared" si="88"/>
        <v xml:space="preserve">["ID"] = 1879326957; </v>
      </c>
      <c r="Z200" t="str">
        <f t="shared" si="89"/>
        <v/>
      </c>
      <c r="AA200" s="1" t="str">
        <f t="shared" si="90"/>
        <v xml:space="preserve">["SAVE_INDEX"] = 160; </v>
      </c>
      <c r="AB200">
        <f>VLOOKUP(D200,Type!A$2:B$16,2,)</f>
        <v>7</v>
      </c>
      <c r="AC200" t="str">
        <f t="shared" si="91"/>
        <v xml:space="preserve">["TYPE"] =  7; </v>
      </c>
      <c r="AD200" t="str">
        <f>IF(NOT(ISBLANK(E200)),VLOOKUP(E200,Type!D$2:E$6,2,FALSE),"")</f>
        <v/>
      </c>
      <c r="AE200" t="str">
        <f t="shared" si="92"/>
        <v xml:space="preserve">            </v>
      </c>
      <c r="AF200" t="str">
        <f t="shared" si="93"/>
        <v>0</v>
      </c>
      <c r="AG200" t="str">
        <f t="shared" si="94"/>
        <v xml:space="preserve">["VXP"] =    0; </v>
      </c>
      <c r="AH200" t="str">
        <f t="shared" si="95"/>
        <v>20</v>
      </c>
      <c r="AI200" t="str">
        <f t="shared" si="96"/>
        <v xml:space="preserve">["LP"] = 20; </v>
      </c>
      <c r="AJ200" t="str">
        <f t="shared" si="97"/>
        <v>0</v>
      </c>
      <c r="AK200" t="str">
        <f t="shared" si="98"/>
        <v xml:space="preserve">["REP"] =    0; </v>
      </c>
      <c r="AL200">
        <f>IF(LEN(Q200)&gt;0,VLOOKUP(Q200,Faction!A$2:B$77,2,),1)</f>
        <v>1</v>
      </c>
      <c r="AM200" t="str">
        <f t="shared" si="99"/>
        <v xml:space="preserve">["FACTION"] =  1; </v>
      </c>
      <c r="AN200" t="str">
        <f t="shared" si="100"/>
        <v xml:space="preserve">["TIER"] = 3; </v>
      </c>
      <c r="AO200" t="str">
        <f t="shared" si="101"/>
        <v xml:space="preserve">                     </v>
      </c>
      <c r="AP200" t="str">
        <f t="shared" si="102"/>
        <v/>
      </c>
      <c r="AQ200" t="str">
        <f t="shared" si="103"/>
        <v xml:space="preserve">["NAME"] = { ["EN"] = "Kindred to Minas Tirith"; }; </v>
      </c>
      <c r="AR200" t="str">
        <f t="shared" si="104"/>
        <v xml:space="preserve">["LORE"] = { ["EN"] = "You may not have been born among the people of Old Anórien, and you may not make the great city of Minas Tirith your home, but you are welcome wherever you go."; }; </v>
      </c>
      <c r="AS200" t="str">
        <f t="shared" si="105"/>
        <v xml:space="preserve">["SUMMARY"] = { ["EN"] = "Gain 30000 reputation"; }; </v>
      </c>
      <c r="AT200" t="str">
        <f t="shared" si="106"/>
        <v xml:space="preserve">["TITLE"] = { ["EN"] = "Honoured in Minas Tirith"; }; </v>
      </c>
      <c r="AU200" t="str">
        <f t="shared" si="107"/>
        <v/>
      </c>
      <c r="AV200" t="str">
        <f t="shared" si="108"/>
        <v>};</v>
      </c>
    </row>
    <row r="201" spans="1:48" x14ac:dyDescent="0.25">
      <c r="A201">
        <v>1879326964</v>
      </c>
      <c r="B201">
        <v>161</v>
      </c>
      <c r="C201" t="s">
        <v>1506</v>
      </c>
      <c r="D201" t="s">
        <v>30</v>
      </c>
      <c r="F201" t="s">
        <v>1506</v>
      </c>
      <c r="G201">
        <v>15</v>
      </c>
      <c r="H201" t="s">
        <v>1493</v>
      </c>
      <c r="I201" t="s">
        <v>1373</v>
      </c>
      <c r="J201" t="s">
        <v>2262</v>
      </c>
      <c r="K201">
        <v>4</v>
      </c>
      <c r="T201" t="str">
        <f t="shared" si="83"/>
        <v>[200] = {["ID"] = 1879326964; }; -- Ally to Minas Tirith</v>
      </c>
      <c r="U201" s="1" t="str">
        <f t="shared" si="84"/>
        <v>[200] = {["ID"] = 1879326964; ["SAVE_INDEX"] = 161; ["TYPE"] =  7;             ["VXP"] =    0; ["LP"] = 15; ["REP"] =    0; ["FACTION"] =  1; ["TIER"] = 4;                      ["NAME"] = { ["EN"] = "Ally to Minas Tirith"; }; ["LORE"] = { ["EN"] = "When Old Anórien is in need of aid, its inhabitants expect that you will find your way to the forefront of battle to assist them."; }; ["SUMMARY"] = { ["EN"] = "Gain 25000 reputation"; }; ["TITLE"] = { ["EN"] = "Ally to Minas Tirith"; }; };</v>
      </c>
      <c r="V201">
        <f t="shared" si="85"/>
        <v>200</v>
      </c>
      <c r="W201" t="str">
        <f t="shared" si="86"/>
        <v>[200] = {</v>
      </c>
      <c r="X201" t="str">
        <f t="shared" si="87"/>
        <v xml:space="preserve">["ID"] = 1879326964; </v>
      </c>
      <c r="Y201" t="str">
        <f t="shared" si="88"/>
        <v xml:space="preserve">["ID"] = 1879326964; </v>
      </c>
      <c r="Z201" t="str">
        <f t="shared" si="89"/>
        <v/>
      </c>
      <c r="AA201" s="1" t="str">
        <f t="shared" si="90"/>
        <v xml:space="preserve">["SAVE_INDEX"] = 161; </v>
      </c>
      <c r="AB201">
        <f>VLOOKUP(D201,Type!A$2:B$16,2,)</f>
        <v>7</v>
      </c>
      <c r="AC201" t="str">
        <f t="shared" si="91"/>
        <v xml:space="preserve">["TYPE"] =  7; </v>
      </c>
      <c r="AD201" t="str">
        <f>IF(NOT(ISBLANK(E201)),VLOOKUP(E201,Type!D$2:E$6,2,FALSE),"")</f>
        <v/>
      </c>
      <c r="AE201" t="str">
        <f t="shared" si="92"/>
        <v xml:space="preserve">            </v>
      </c>
      <c r="AF201" t="str">
        <f t="shared" si="93"/>
        <v>0</v>
      </c>
      <c r="AG201" t="str">
        <f t="shared" si="94"/>
        <v xml:space="preserve">["VXP"] =    0; </v>
      </c>
      <c r="AH201" t="str">
        <f t="shared" si="95"/>
        <v>15</v>
      </c>
      <c r="AI201" t="str">
        <f t="shared" si="96"/>
        <v xml:space="preserve">["LP"] = 15; </v>
      </c>
      <c r="AJ201" t="str">
        <f t="shared" si="97"/>
        <v>0</v>
      </c>
      <c r="AK201" t="str">
        <f t="shared" si="98"/>
        <v xml:space="preserve">["REP"] =    0; </v>
      </c>
      <c r="AL201">
        <f>IF(LEN(Q201)&gt;0,VLOOKUP(Q201,Faction!A$2:B$77,2,),1)</f>
        <v>1</v>
      </c>
      <c r="AM201" t="str">
        <f t="shared" si="99"/>
        <v xml:space="preserve">["FACTION"] =  1; </v>
      </c>
      <c r="AN201" t="str">
        <f t="shared" si="100"/>
        <v xml:space="preserve">["TIER"] = 4; </v>
      </c>
      <c r="AO201" t="str">
        <f t="shared" si="101"/>
        <v xml:space="preserve">                     </v>
      </c>
      <c r="AP201" t="str">
        <f t="shared" si="102"/>
        <v/>
      </c>
      <c r="AQ201" t="str">
        <f t="shared" si="103"/>
        <v xml:space="preserve">["NAME"] = { ["EN"] = "Ally to Minas Tirith"; }; </v>
      </c>
      <c r="AR201" t="str">
        <f t="shared" si="104"/>
        <v xml:space="preserve">["LORE"] = { ["EN"] = "When Old Anórien is in need of aid, its inhabitants expect that you will find your way to the forefront of battle to assist them."; }; </v>
      </c>
      <c r="AS201" t="str">
        <f t="shared" si="105"/>
        <v xml:space="preserve">["SUMMARY"] = { ["EN"] = "Gain 25000 reputation"; }; </v>
      </c>
      <c r="AT201" t="str">
        <f t="shared" si="106"/>
        <v xml:space="preserve">["TITLE"] = { ["EN"] = "Ally to Minas Tirith"; }; </v>
      </c>
      <c r="AU201" t="str">
        <f t="shared" si="107"/>
        <v/>
      </c>
      <c r="AV201" t="str">
        <f t="shared" si="108"/>
        <v>};</v>
      </c>
    </row>
    <row r="202" spans="1:48" x14ac:dyDescent="0.25">
      <c r="A202">
        <v>1879326963</v>
      </c>
      <c r="B202">
        <v>162</v>
      </c>
      <c r="C202" t="s">
        <v>1507</v>
      </c>
      <c r="D202" t="s">
        <v>30</v>
      </c>
      <c r="F202" t="s">
        <v>1507</v>
      </c>
      <c r="G202">
        <v>10</v>
      </c>
      <c r="H202" t="s">
        <v>1493</v>
      </c>
      <c r="I202" t="s">
        <v>1370</v>
      </c>
      <c r="J202" t="s">
        <v>1508</v>
      </c>
      <c r="K202">
        <v>5</v>
      </c>
      <c r="T202" t="str">
        <f t="shared" si="83"/>
        <v>[201] = {["ID"] = 1879326963; }; -- Friend to Minas Tirith</v>
      </c>
      <c r="U202" s="1" t="str">
        <f t="shared" si="84"/>
        <v>[201] = {["ID"] = 1879326963; ["SAVE_INDEX"] = 162; ["TYPE"] =  7;             ["VXP"] =    0; ["LP"] = 10; ["REP"] =    0; ["FACTION"] =  1; ["TIER"] = 5;                      ["NAME"] = { ["EN"] = "Friend to Minas Tirith"; }; ["LORE"] = { ["EN"] = "All you have done within the bounds of Old Anórien has made the folk who live here friendly to you."; }; ["SUMMARY"] = { ["EN"] = "Gain 20000 reputation"; }; ["TITLE"] = { ["EN"] = "Friend to Minas Tirith"; }; };</v>
      </c>
      <c r="V202">
        <f t="shared" si="85"/>
        <v>201</v>
      </c>
      <c r="W202" t="str">
        <f t="shared" si="86"/>
        <v>[201] = {</v>
      </c>
      <c r="X202" t="str">
        <f t="shared" si="87"/>
        <v xml:space="preserve">["ID"] = 1879326963; </v>
      </c>
      <c r="Y202" t="str">
        <f t="shared" si="88"/>
        <v xml:space="preserve">["ID"] = 1879326963; </v>
      </c>
      <c r="Z202" t="str">
        <f t="shared" si="89"/>
        <v/>
      </c>
      <c r="AA202" s="1" t="str">
        <f t="shared" si="90"/>
        <v xml:space="preserve">["SAVE_INDEX"] = 162; </v>
      </c>
      <c r="AB202">
        <f>VLOOKUP(D202,Type!A$2:B$16,2,)</f>
        <v>7</v>
      </c>
      <c r="AC202" t="str">
        <f t="shared" si="91"/>
        <v xml:space="preserve">["TYPE"] =  7; </v>
      </c>
      <c r="AD202" t="str">
        <f>IF(NOT(ISBLANK(E202)),VLOOKUP(E202,Type!D$2:E$6,2,FALSE),"")</f>
        <v/>
      </c>
      <c r="AE202" t="str">
        <f t="shared" si="92"/>
        <v xml:space="preserve">            </v>
      </c>
      <c r="AF202" t="str">
        <f t="shared" si="93"/>
        <v>0</v>
      </c>
      <c r="AG202" t="str">
        <f t="shared" si="94"/>
        <v xml:space="preserve">["VXP"] =    0; </v>
      </c>
      <c r="AH202" t="str">
        <f t="shared" si="95"/>
        <v>10</v>
      </c>
      <c r="AI202" t="str">
        <f t="shared" si="96"/>
        <v xml:space="preserve">["LP"] = 10; </v>
      </c>
      <c r="AJ202" t="str">
        <f t="shared" si="97"/>
        <v>0</v>
      </c>
      <c r="AK202" t="str">
        <f t="shared" si="98"/>
        <v xml:space="preserve">["REP"] =    0; </v>
      </c>
      <c r="AL202">
        <f>IF(LEN(Q202)&gt;0,VLOOKUP(Q202,Faction!A$2:B$77,2,),1)</f>
        <v>1</v>
      </c>
      <c r="AM202" t="str">
        <f t="shared" si="99"/>
        <v xml:space="preserve">["FACTION"] =  1; </v>
      </c>
      <c r="AN202" t="str">
        <f t="shared" si="100"/>
        <v xml:space="preserve">["TIER"] = 5; </v>
      </c>
      <c r="AO202" t="str">
        <f t="shared" si="101"/>
        <v xml:space="preserve">                     </v>
      </c>
      <c r="AP202" t="str">
        <f t="shared" si="102"/>
        <v/>
      </c>
      <c r="AQ202" t="str">
        <f t="shared" si="103"/>
        <v xml:space="preserve">["NAME"] = { ["EN"] = "Friend to Minas Tirith"; }; </v>
      </c>
      <c r="AR202" t="str">
        <f t="shared" si="104"/>
        <v xml:space="preserve">["LORE"] = { ["EN"] = "All you have done within the bounds of Old Anórien has made the folk who live here friendly to you."; }; </v>
      </c>
      <c r="AS202" t="str">
        <f t="shared" si="105"/>
        <v xml:space="preserve">["SUMMARY"] = { ["EN"] = "Gain 20000 reputation"; }; </v>
      </c>
      <c r="AT202" t="str">
        <f t="shared" si="106"/>
        <v xml:space="preserve">["TITLE"] = { ["EN"] = "Friend to Minas Tirith"; }; </v>
      </c>
      <c r="AU202" t="str">
        <f t="shared" si="107"/>
        <v/>
      </c>
      <c r="AV202" t="str">
        <f t="shared" si="108"/>
        <v>};</v>
      </c>
    </row>
    <row r="203" spans="1:48" x14ac:dyDescent="0.25">
      <c r="A203">
        <v>1879326969</v>
      </c>
      <c r="B203">
        <v>163</v>
      </c>
      <c r="C203" t="s">
        <v>1509</v>
      </c>
      <c r="D203" t="s">
        <v>30</v>
      </c>
      <c r="F203" t="s">
        <v>1509</v>
      </c>
      <c r="G203">
        <v>5</v>
      </c>
      <c r="H203" t="s">
        <v>1493</v>
      </c>
      <c r="I203" t="s">
        <v>1190</v>
      </c>
      <c r="J203" t="s">
        <v>2263</v>
      </c>
      <c r="K203">
        <v>6</v>
      </c>
      <c r="T203" t="str">
        <f t="shared" si="83"/>
        <v>[202] = {["ID"] = 1879326969; }; -- Known to Minas Tirith</v>
      </c>
      <c r="U203" s="1" t="str">
        <f t="shared" si="84"/>
        <v>[202] = {["ID"] = 1879326969; ["SAVE_INDEX"] = 163; ["TYPE"] =  7;             ["VXP"] =    0; ["LP"] =  5; ["REP"] =    0; ["FACTION"] =  1; ["TIER"] = 6;                      ["NAME"] = { ["EN"] = "Known to Minas Tirith"; }; ["LORE"] = { ["EN"] = "Your name is now known throughout the entirety of Old Anórien, and the people know that you act in their interest."; }; ["SUMMARY"] = { ["EN"] = "Gain 10000 reputation"; }; ["TITLE"] = { ["EN"] = "Known to Minas Tirith"; }; };</v>
      </c>
      <c r="V203">
        <f t="shared" si="85"/>
        <v>202</v>
      </c>
      <c r="W203" t="str">
        <f t="shared" si="86"/>
        <v>[202] = {</v>
      </c>
      <c r="X203" t="str">
        <f t="shared" si="87"/>
        <v xml:space="preserve">["ID"] = 1879326969; </v>
      </c>
      <c r="Y203" t="str">
        <f t="shared" si="88"/>
        <v xml:space="preserve">["ID"] = 1879326969; </v>
      </c>
      <c r="Z203" t="str">
        <f t="shared" si="89"/>
        <v/>
      </c>
      <c r="AA203" s="1" t="str">
        <f t="shared" si="90"/>
        <v xml:space="preserve">["SAVE_INDEX"] = 163; </v>
      </c>
      <c r="AB203">
        <f>VLOOKUP(D203,Type!A$2:B$16,2,)</f>
        <v>7</v>
      </c>
      <c r="AC203" t="str">
        <f t="shared" si="91"/>
        <v xml:space="preserve">["TYPE"] =  7; </v>
      </c>
      <c r="AD203" t="str">
        <f>IF(NOT(ISBLANK(E203)),VLOOKUP(E203,Type!D$2:E$6,2,FALSE),"")</f>
        <v/>
      </c>
      <c r="AE203" t="str">
        <f t="shared" si="92"/>
        <v xml:space="preserve">            </v>
      </c>
      <c r="AF203" t="str">
        <f t="shared" si="93"/>
        <v>0</v>
      </c>
      <c r="AG203" t="str">
        <f t="shared" si="94"/>
        <v xml:space="preserve">["VXP"] =    0; </v>
      </c>
      <c r="AH203" t="str">
        <f t="shared" si="95"/>
        <v>5</v>
      </c>
      <c r="AI203" t="str">
        <f t="shared" si="96"/>
        <v xml:space="preserve">["LP"] =  5; </v>
      </c>
      <c r="AJ203" t="str">
        <f t="shared" si="97"/>
        <v>0</v>
      </c>
      <c r="AK203" t="str">
        <f t="shared" si="98"/>
        <v xml:space="preserve">["REP"] =    0; </v>
      </c>
      <c r="AL203">
        <f>IF(LEN(Q203)&gt;0,VLOOKUP(Q203,Faction!A$2:B$77,2,),1)</f>
        <v>1</v>
      </c>
      <c r="AM203" t="str">
        <f t="shared" si="99"/>
        <v xml:space="preserve">["FACTION"] =  1; </v>
      </c>
      <c r="AN203" t="str">
        <f t="shared" si="100"/>
        <v xml:space="preserve">["TIER"] = 6; </v>
      </c>
      <c r="AO203" t="str">
        <f t="shared" si="101"/>
        <v xml:space="preserve">                     </v>
      </c>
      <c r="AP203" t="str">
        <f t="shared" si="102"/>
        <v/>
      </c>
      <c r="AQ203" t="str">
        <f t="shared" si="103"/>
        <v xml:space="preserve">["NAME"] = { ["EN"] = "Known to Minas Tirith"; }; </v>
      </c>
      <c r="AR203" t="str">
        <f t="shared" si="104"/>
        <v xml:space="preserve">["LORE"] = { ["EN"] = "Your name is now known throughout the entirety of Old Anórien, and the people know that you act in their interest."; }; </v>
      </c>
      <c r="AS203" t="str">
        <f t="shared" si="105"/>
        <v xml:space="preserve">["SUMMARY"] = { ["EN"] = "Gain 10000 reputation"; }; </v>
      </c>
      <c r="AT203" t="str">
        <f t="shared" si="106"/>
        <v xml:space="preserve">["TITLE"] = { ["EN"] = "Known to Minas Tirith"; }; </v>
      </c>
      <c r="AU203" t="str">
        <f t="shared" si="107"/>
        <v/>
      </c>
      <c r="AV203" t="str">
        <f t="shared" si="108"/>
        <v>};</v>
      </c>
    </row>
    <row r="204" spans="1:48" x14ac:dyDescent="0.25">
      <c r="C204" s="2" t="s">
        <v>59</v>
      </c>
      <c r="D204" s="2" t="s">
        <v>812</v>
      </c>
      <c r="E204" s="2"/>
      <c r="R204">
        <v>210</v>
      </c>
      <c r="T204" t="str">
        <f t="shared" si="83"/>
        <v>[203] = {["CAT_ID"] = 210; }; -- Host of the West</v>
      </c>
      <c r="U204" s="1" t="str">
        <f t="shared" si="84"/>
        <v>[203] = {                                           ["TYPE"] = 14;             ["VXP"] =    0; ["LP"] =  0; ["REP"] =    0; ["FACTION"] =  1; ["TIER"] = 0;                      ["NAME"] = { ["EN"] = "Host of the West"; }; };</v>
      </c>
      <c r="V204">
        <f t="shared" si="85"/>
        <v>203</v>
      </c>
      <c r="W204" t="str">
        <f t="shared" si="86"/>
        <v>[203] = {</v>
      </c>
      <c r="X204" t="str">
        <f t="shared" si="87"/>
        <v xml:space="preserve">                     </v>
      </c>
      <c r="Y204" t="str">
        <f t="shared" si="88"/>
        <v/>
      </c>
      <c r="Z204" t="str">
        <f t="shared" si="89"/>
        <v xml:space="preserve">["CAT_ID"] = 210; </v>
      </c>
      <c r="AA204" s="1" t="str">
        <f t="shared" si="90"/>
        <v xml:space="preserve">                      </v>
      </c>
      <c r="AB204">
        <f>VLOOKUP(D204,Type!A$2:B$16,2,)</f>
        <v>14</v>
      </c>
      <c r="AC204" t="str">
        <f t="shared" si="91"/>
        <v xml:space="preserve">["TYPE"] = 14; </v>
      </c>
      <c r="AD204" t="str">
        <f>IF(NOT(ISBLANK(E204)),VLOOKUP(E204,Type!D$2:E$6,2,FALSE),"")</f>
        <v/>
      </c>
      <c r="AE204" t="str">
        <f t="shared" si="92"/>
        <v xml:space="preserve">            </v>
      </c>
      <c r="AF204" t="str">
        <f t="shared" si="93"/>
        <v>0</v>
      </c>
      <c r="AG204" t="str">
        <f t="shared" si="94"/>
        <v xml:space="preserve">["VXP"] =    0; </v>
      </c>
      <c r="AH204" t="str">
        <f t="shared" si="95"/>
        <v>0</v>
      </c>
      <c r="AI204" t="str">
        <f t="shared" si="96"/>
        <v xml:space="preserve">["LP"] =  0; </v>
      </c>
      <c r="AJ204" t="str">
        <f t="shared" si="97"/>
        <v>0</v>
      </c>
      <c r="AK204" t="str">
        <f t="shared" si="98"/>
        <v xml:space="preserve">["REP"] =    0; </v>
      </c>
      <c r="AL204">
        <f>IF(LEN(Q204)&gt;0,VLOOKUP(Q204,Faction!A$2:B$77,2,),1)</f>
        <v>1</v>
      </c>
      <c r="AM204" t="str">
        <f t="shared" si="99"/>
        <v xml:space="preserve">["FACTION"] =  1; </v>
      </c>
      <c r="AN204" t="str">
        <f t="shared" si="100"/>
        <v xml:space="preserve">["TIER"] = 0; </v>
      </c>
      <c r="AO204" t="str">
        <f t="shared" si="101"/>
        <v xml:space="preserve">                     </v>
      </c>
      <c r="AP204" t="str">
        <f t="shared" si="102"/>
        <v/>
      </c>
      <c r="AQ204" t="str">
        <f t="shared" si="103"/>
        <v xml:space="preserve">["NAME"] = { ["EN"] = "Host of the West"; }; </v>
      </c>
      <c r="AR204" t="str">
        <f t="shared" si="104"/>
        <v/>
      </c>
      <c r="AS204" t="str">
        <f t="shared" si="105"/>
        <v/>
      </c>
      <c r="AT204" t="str">
        <f t="shared" si="106"/>
        <v/>
      </c>
      <c r="AU204" t="str">
        <f t="shared" si="107"/>
        <v/>
      </c>
      <c r="AV204" t="str">
        <f t="shared" si="108"/>
        <v>};</v>
      </c>
    </row>
    <row r="205" spans="1:48" x14ac:dyDescent="0.25">
      <c r="A205">
        <v>1879341962</v>
      </c>
      <c r="B205">
        <v>164</v>
      </c>
      <c r="C205" t="s">
        <v>1510</v>
      </c>
      <c r="D205" t="s">
        <v>30</v>
      </c>
      <c r="F205" t="s">
        <v>1518</v>
      </c>
      <c r="G205">
        <v>50</v>
      </c>
      <c r="H205" t="s">
        <v>1517</v>
      </c>
      <c r="I205" t="s">
        <v>1498</v>
      </c>
      <c r="J205" t="s">
        <v>1519</v>
      </c>
      <c r="K205">
        <v>0</v>
      </c>
      <c r="L205">
        <v>105</v>
      </c>
      <c r="T205" t="str">
        <f t="shared" si="83"/>
        <v>[204] = {["ID"] = 1879341962; }; -- Celebrated by the Host of the West</v>
      </c>
      <c r="U205" s="1" t="str">
        <f t="shared" si="84"/>
        <v>[204] = {["ID"] = 1879341962; ["SAVE_INDEX"] = 164; ["TYPE"] =  7;             ["VXP"] =    0; ["LP"] = 50; ["REP"] =    0; ["FACTION"] =  1; ["TIER"] = 0; ["MIN_LVL"] = "105"; ["NAME"] = { ["EN"] = "Celebrated by the Host of the West"; }; ["LORE"] = { ["EN"] = "You have proven yourself invaluable to the Host of the West and have done much to aid Gondor and its people. For this, Aragorn now counts you among one of his top commanders."; }; ["SUMMARY"] = { ["EN"] = "Gain 90000 reputation"; }; ["TITLE"] = { ["EN"] = "Celebrated Warrior of the Host of the West"; }; };</v>
      </c>
      <c r="V205">
        <f t="shared" si="85"/>
        <v>204</v>
      </c>
      <c r="W205" t="str">
        <f t="shared" si="86"/>
        <v>[204] = {</v>
      </c>
      <c r="X205" t="str">
        <f t="shared" si="87"/>
        <v xml:space="preserve">["ID"] = 1879341962; </v>
      </c>
      <c r="Y205" t="str">
        <f t="shared" si="88"/>
        <v xml:space="preserve">["ID"] = 1879341962; </v>
      </c>
      <c r="Z205" t="str">
        <f t="shared" si="89"/>
        <v/>
      </c>
      <c r="AA205" s="1" t="str">
        <f t="shared" si="90"/>
        <v xml:space="preserve">["SAVE_INDEX"] = 164; </v>
      </c>
      <c r="AB205">
        <f>VLOOKUP(D205,Type!A$2:B$16,2,)</f>
        <v>7</v>
      </c>
      <c r="AC205" t="str">
        <f t="shared" si="91"/>
        <v xml:space="preserve">["TYPE"] =  7; </v>
      </c>
      <c r="AD205" t="str">
        <f>IF(NOT(ISBLANK(E205)),VLOOKUP(E205,Type!D$2:E$6,2,FALSE),"")</f>
        <v/>
      </c>
      <c r="AE205" t="str">
        <f t="shared" si="92"/>
        <v xml:space="preserve">            </v>
      </c>
      <c r="AF205" t="str">
        <f t="shared" si="93"/>
        <v>0</v>
      </c>
      <c r="AG205" t="str">
        <f t="shared" si="94"/>
        <v xml:space="preserve">["VXP"] =    0; </v>
      </c>
      <c r="AH205" t="str">
        <f t="shared" si="95"/>
        <v>50</v>
      </c>
      <c r="AI205" t="str">
        <f t="shared" si="96"/>
        <v xml:space="preserve">["LP"] = 50; </v>
      </c>
      <c r="AJ205" t="str">
        <f t="shared" si="97"/>
        <v>0</v>
      </c>
      <c r="AK205" t="str">
        <f t="shared" si="98"/>
        <v xml:space="preserve">["REP"] =    0; </v>
      </c>
      <c r="AL205">
        <f>IF(LEN(Q205)&gt;0,VLOOKUP(Q205,Faction!A$2:B$77,2,),1)</f>
        <v>1</v>
      </c>
      <c r="AM205" t="str">
        <f t="shared" si="99"/>
        <v xml:space="preserve">["FACTION"] =  1; </v>
      </c>
      <c r="AN205" t="str">
        <f t="shared" si="100"/>
        <v xml:space="preserve">["TIER"] = 0; </v>
      </c>
      <c r="AO205" t="str">
        <f t="shared" si="101"/>
        <v xml:space="preserve">["MIN_LVL"] = "105"; </v>
      </c>
      <c r="AP205" t="str">
        <f t="shared" si="102"/>
        <v/>
      </c>
      <c r="AQ205" t="str">
        <f t="shared" si="103"/>
        <v xml:space="preserve">["NAME"] = { ["EN"] = "Celebrated by the Host of the West"; }; </v>
      </c>
      <c r="AR205" t="str">
        <f t="shared" si="104"/>
        <v xml:space="preserve">["LORE"] = { ["EN"] = "You have proven yourself invaluable to the Host of the West and have done much to aid Gondor and its people. For this, Aragorn now counts you among one of his top commanders."; }; </v>
      </c>
      <c r="AS205" t="str">
        <f t="shared" si="105"/>
        <v xml:space="preserve">["SUMMARY"] = { ["EN"] = "Gain 90000 reputation"; }; </v>
      </c>
      <c r="AT205" t="str">
        <f t="shared" si="106"/>
        <v xml:space="preserve">["TITLE"] = { ["EN"] = "Celebrated Warrior of the Host of the West"; }; </v>
      </c>
      <c r="AU205" t="str">
        <f t="shared" si="107"/>
        <v/>
      </c>
      <c r="AV205" t="str">
        <f t="shared" si="108"/>
        <v>};</v>
      </c>
    </row>
    <row r="206" spans="1:48" x14ac:dyDescent="0.25">
      <c r="A206">
        <v>1879341963</v>
      </c>
      <c r="B206">
        <v>165</v>
      </c>
      <c r="C206" t="s">
        <v>1511</v>
      </c>
      <c r="D206" t="s">
        <v>30</v>
      </c>
      <c r="F206" t="s">
        <v>1520</v>
      </c>
      <c r="G206">
        <v>20</v>
      </c>
      <c r="H206" t="s">
        <v>1517</v>
      </c>
      <c r="I206" t="s">
        <v>1501</v>
      </c>
      <c r="J206" t="s">
        <v>1519</v>
      </c>
      <c r="K206">
        <v>1</v>
      </c>
      <c r="L206">
        <v>105</v>
      </c>
      <c r="T206" t="str">
        <f t="shared" si="83"/>
        <v>[205] = {["ID"] = 1879341963; }; -- Esteemed in the Host of the West</v>
      </c>
      <c r="U206" s="1" t="str">
        <f t="shared" si="84"/>
        <v>[205] = {["ID"] = 1879341963; ["SAVE_INDEX"] = 165; ["TYPE"] =  7;             ["VXP"] =    0; ["LP"] = 20; ["REP"] =    0; ["FACTION"] =  1; ["TIER"] = 1; ["MIN_LVL"] = "105"; ["NAME"] = { ["EN"] = "Esteemed in the Host of the West"; }; ["LORE"] = { ["EN"] = "You have proven yourself invaluable to the Host of the West and have done much to aid Gondor and its people. For this, Aragorn now counts you among one of his top commanders."; }; ["SUMMARY"] = { ["EN"] = "Gain 60000 reputation"; }; ["TITLE"] = { ["EN"] = "Esteemed Warrior of the Host of the West"; }; };</v>
      </c>
      <c r="V206">
        <f t="shared" si="85"/>
        <v>205</v>
      </c>
      <c r="W206" t="str">
        <f t="shared" si="86"/>
        <v>[205] = {</v>
      </c>
      <c r="X206" t="str">
        <f t="shared" si="87"/>
        <v xml:space="preserve">["ID"] = 1879341963; </v>
      </c>
      <c r="Y206" t="str">
        <f t="shared" si="88"/>
        <v xml:space="preserve">["ID"] = 1879341963; </v>
      </c>
      <c r="Z206" t="str">
        <f t="shared" si="89"/>
        <v/>
      </c>
      <c r="AA206" s="1" t="str">
        <f t="shared" si="90"/>
        <v xml:space="preserve">["SAVE_INDEX"] = 165; </v>
      </c>
      <c r="AB206">
        <f>VLOOKUP(D206,Type!A$2:B$16,2,)</f>
        <v>7</v>
      </c>
      <c r="AC206" t="str">
        <f t="shared" si="91"/>
        <v xml:space="preserve">["TYPE"] =  7; </v>
      </c>
      <c r="AD206" t="str">
        <f>IF(NOT(ISBLANK(E206)),VLOOKUP(E206,Type!D$2:E$6,2,FALSE),"")</f>
        <v/>
      </c>
      <c r="AE206" t="str">
        <f t="shared" si="92"/>
        <v xml:space="preserve">            </v>
      </c>
      <c r="AF206" t="str">
        <f t="shared" si="93"/>
        <v>0</v>
      </c>
      <c r="AG206" t="str">
        <f t="shared" si="94"/>
        <v xml:space="preserve">["VXP"] =    0; </v>
      </c>
      <c r="AH206" t="str">
        <f t="shared" si="95"/>
        <v>20</v>
      </c>
      <c r="AI206" t="str">
        <f t="shared" si="96"/>
        <v xml:space="preserve">["LP"] = 20; </v>
      </c>
      <c r="AJ206" t="str">
        <f t="shared" si="97"/>
        <v>0</v>
      </c>
      <c r="AK206" t="str">
        <f t="shared" si="98"/>
        <v xml:space="preserve">["REP"] =    0; </v>
      </c>
      <c r="AL206">
        <f>IF(LEN(Q206)&gt;0,VLOOKUP(Q206,Faction!A$2:B$77,2,),1)</f>
        <v>1</v>
      </c>
      <c r="AM206" t="str">
        <f t="shared" si="99"/>
        <v xml:space="preserve">["FACTION"] =  1; </v>
      </c>
      <c r="AN206" t="str">
        <f t="shared" si="100"/>
        <v xml:space="preserve">["TIER"] = 1; </v>
      </c>
      <c r="AO206" t="str">
        <f t="shared" si="101"/>
        <v xml:space="preserve">["MIN_LVL"] = "105"; </v>
      </c>
      <c r="AP206" t="str">
        <f t="shared" si="102"/>
        <v/>
      </c>
      <c r="AQ206" t="str">
        <f t="shared" si="103"/>
        <v xml:space="preserve">["NAME"] = { ["EN"] = "Esteemed in the Host of the West"; }; </v>
      </c>
      <c r="AR206" t="str">
        <f t="shared" si="104"/>
        <v xml:space="preserve">["LORE"] = { ["EN"] = "You have proven yourself invaluable to the Host of the West and have done much to aid Gondor and its people. For this, Aragorn now counts you among one of his top commanders."; }; </v>
      </c>
      <c r="AS206" t="str">
        <f t="shared" si="105"/>
        <v xml:space="preserve">["SUMMARY"] = { ["EN"] = "Gain 60000 reputation"; }; </v>
      </c>
      <c r="AT206" t="str">
        <f t="shared" si="106"/>
        <v xml:space="preserve">["TITLE"] = { ["EN"] = "Esteemed Warrior of the Host of the West"; }; </v>
      </c>
      <c r="AU206" t="str">
        <f t="shared" si="107"/>
        <v/>
      </c>
      <c r="AV206" t="str">
        <f t="shared" si="108"/>
        <v>};</v>
      </c>
    </row>
    <row r="207" spans="1:48" x14ac:dyDescent="0.25">
      <c r="A207">
        <v>1879341960</v>
      </c>
      <c r="B207">
        <v>166</v>
      </c>
      <c r="C207" t="s">
        <v>1512</v>
      </c>
      <c r="D207" t="s">
        <v>30</v>
      </c>
      <c r="F207" t="s">
        <v>1521</v>
      </c>
      <c r="G207">
        <v>20</v>
      </c>
      <c r="H207" t="s">
        <v>1517</v>
      </c>
      <c r="I207" t="s">
        <v>1503</v>
      </c>
      <c r="J207" t="s">
        <v>1519</v>
      </c>
      <c r="K207">
        <v>2</v>
      </c>
      <c r="L207">
        <v>105</v>
      </c>
      <c r="T207" t="str">
        <f t="shared" si="83"/>
        <v>[206] = {["ID"] = 1879341960; }; -- Respected by the Host of the West</v>
      </c>
      <c r="U207" s="1" t="str">
        <f t="shared" si="84"/>
        <v>[206] = {["ID"] = 1879341960; ["SAVE_INDEX"] = 166; ["TYPE"] =  7;             ["VXP"] =    0; ["LP"] = 20; ["REP"] =    0; ["FACTION"] =  1; ["TIER"] = 2; ["MIN_LVL"] = "105"; ["NAME"] = { ["EN"] = "Respected by the Host of the West"; }; ["LORE"] = { ["EN"] = "You have proven yourself invaluable to the Host of the West and have done much to aid Gondor and its people. For this, Aragorn now counts you among one of his top commanders."; }; ["SUMMARY"] = { ["EN"] = "Gain 45000 reputation"; }; ["TITLE"] = { ["EN"] = "Respected Warrior of the Host of the West"; }; };</v>
      </c>
      <c r="V207">
        <f t="shared" si="85"/>
        <v>206</v>
      </c>
      <c r="W207" t="str">
        <f t="shared" si="86"/>
        <v>[206] = {</v>
      </c>
      <c r="X207" t="str">
        <f t="shared" si="87"/>
        <v xml:space="preserve">["ID"] = 1879341960; </v>
      </c>
      <c r="Y207" t="str">
        <f t="shared" si="88"/>
        <v xml:space="preserve">["ID"] = 1879341960; </v>
      </c>
      <c r="Z207" t="str">
        <f t="shared" si="89"/>
        <v/>
      </c>
      <c r="AA207" s="1" t="str">
        <f t="shared" si="90"/>
        <v xml:space="preserve">["SAVE_INDEX"] = 166; </v>
      </c>
      <c r="AB207">
        <f>VLOOKUP(D207,Type!A$2:B$16,2,)</f>
        <v>7</v>
      </c>
      <c r="AC207" t="str">
        <f t="shared" si="91"/>
        <v xml:space="preserve">["TYPE"] =  7; </v>
      </c>
      <c r="AD207" t="str">
        <f>IF(NOT(ISBLANK(E207)),VLOOKUP(E207,Type!D$2:E$6,2,FALSE),"")</f>
        <v/>
      </c>
      <c r="AE207" t="str">
        <f t="shared" si="92"/>
        <v xml:space="preserve">            </v>
      </c>
      <c r="AF207" t="str">
        <f t="shared" si="93"/>
        <v>0</v>
      </c>
      <c r="AG207" t="str">
        <f t="shared" si="94"/>
        <v xml:space="preserve">["VXP"] =    0; </v>
      </c>
      <c r="AH207" t="str">
        <f t="shared" si="95"/>
        <v>20</v>
      </c>
      <c r="AI207" t="str">
        <f t="shared" si="96"/>
        <v xml:space="preserve">["LP"] = 20; </v>
      </c>
      <c r="AJ207" t="str">
        <f t="shared" si="97"/>
        <v>0</v>
      </c>
      <c r="AK207" t="str">
        <f t="shared" si="98"/>
        <v xml:space="preserve">["REP"] =    0; </v>
      </c>
      <c r="AL207">
        <f>IF(LEN(Q207)&gt;0,VLOOKUP(Q207,Faction!A$2:B$77,2,),1)</f>
        <v>1</v>
      </c>
      <c r="AM207" t="str">
        <f t="shared" si="99"/>
        <v xml:space="preserve">["FACTION"] =  1; </v>
      </c>
      <c r="AN207" t="str">
        <f t="shared" si="100"/>
        <v xml:space="preserve">["TIER"] = 2; </v>
      </c>
      <c r="AO207" t="str">
        <f t="shared" si="101"/>
        <v xml:space="preserve">["MIN_LVL"] = "105"; </v>
      </c>
      <c r="AP207" t="str">
        <f t="shared" si="102"/>
        <v/>
      </c>
      <c r="AQ207" t="str">
        <f t="shared" si="103"/>
        <v xml:space="preserve">["NAME"] = { ["EN"] = "Respected by the Host of the West"; }; </v>
      </c>
      <c r="AR207" t="str">
        <f t="shared" si="104"/>
        <v xml:space="preserve">["LORE"] = { ["EN"] = "You have proven yourself invaluable to the Host of the West and have done much to aid Gondor and its people. For this, Aragorn now counts you among one of his top commanders."; }; </v>
      </c>
      <c r="AS207" t="str">
        <f t="shared" si="105"/>
        <v xml:space="preserve">["SUMMARY"] = { ["EN"] = "Gain 45000 reputation"; }; </v>
      </c>
      <c r="AT207" t="str">
        <f t="shared" si="106"/>
        <v xml:space="preserve">["TITLE"] = { ["EN"] = "Respected Warrior of the Host of the West"; }; </v>
      </c>
      <c r="AU207" t="str">
        <f t="shared" si="107"/>
        <v/>
      </c>
      <c r="AV207" t="str">
        <f t="shared" si="108"/>
        <v>};</v>
      </c>
    </row>
    <row r="208" spans="1:48" x14ac:dyDescent="0.25">
      <c r="A208">
        <v>1879334732</v>
      </c>
      <c r="B208">
        <v>167</v>
      </c>
      <c r="C208" t="s">
        <v>1513</v>
      </c>
      <c r="D208" t="s">
        <v>30</v>
      </c>
      <c r="F208" t="s">
        <v>1522</v>
      </c>
      <c r="G208">
        <v>20</v>
      </c>
      <c r="H208" t="s">
        <v>1517</v>
      </c>
      <c r="I208" t="s">
        <v>1198</v>
      </c>
      <c r="J208" t="s">
        <v>1519</v>
      </c>
      <c r="K208">
        <v>3</v>
      </c>
      <c r="T208" t="str">
        <f t="shared" si="83"/>
        <v>[207] = {["ID"] = 1879334732; }; -- Kindred to the Host of the West</v>
      </c>
      <c r="U208" s="1" t="str">
        <f t="shared" si="84"/>
        <v>[207] = {["ID"] = 1879334732; ["SAVE_INDEX"] = 167; ["TYPE"] =  7;             ["VXP"] =    0; ["LP"] = 20; ["REP"] =    0; ["FACTION"] =  1; ["TIER"] = 3;                      ["NAME"] = { ["EN"] = "Kindred to the Host of the West"; }; ["LORE"] = { ["EN"] = "You have proven yourself invaluable to the Host of the West and have done much to aid Gondor and its people. For this, Aragorn now counts you among one of his top commanders."; }; ["SUMMARY"] = { ["EN"] = "Gain 30000 reputation"; }; ["TITLE"] = { ["EN"] = "Honoured Warrior of the Host of the West"; }; };</v>
      </c>
      <c r="V208">
        <f t="shared" si="85"/>
        <v>207</v>
      </c>
      <c r="W208" t="str">
        <f t="shared" si="86"/>
        <v>[207] = {</v>
      </c>
      <c r="X208" t="str">
        <f t="shared" si="87"/>
        <v xml:space="preserve">["ID"] = 1879334732; </v>
      </c>
      <c r="Y208" t="str">
        <f t="shared" si="88"/>
        <v xml:space="preserve">["ID"] = 1879334732; </v>
      </c>
      <c r="Z208" t="str">
        <f t="shared" si="89"/>
        <v/>
      </c>
      <c r="AA208" s="1" t="str">
        <f t="shared" si="90"/>
        <v xml:space="preserve">["SAVE_INDEX"] = 167; </v>
      </c>
      <c r="AB208">
        <f>VLOOKUP(D208,Type!A$2:B$16,2,)</f>
        <v>7</v>
      </c>
      <c r="AC208" t="str">
        <f t="shared" si="91"/>
        <v xml:space="preserve">["TYPE"] =  7; </v>
      </c>
      <c r="AD208" t="str">
        <f>IF(NOT(ISBLANK(E208)),VLOOKUP(E208,Type!D$2:E$6,2,FALSE),"")</f>
        <v/>
      </c>
      <c r="AE208" t="str">
        <f t="shared" si="92"/>
        <v xml:space="preserve">            </v>
      </c>
      <c r="AF208" t="str">
        <f t="shared" si="93"/>
        <v>0</v>
      </c>
      <c r="AG208" t="str">
        <f t="shared" si="94"/>
        <v xml:space="preserve">["VXP"] =    0; </v>
      </c>
      <c r="AH208" t="str">
        <f t="shared" si="95"/>
        <v>20</v>
      </c>
      <c r="AI208" t="str">
        <f t="shared" si="96"/>
        <v xml:space="preserve">["LP"] = 20; </v>
      </c>
      <c r="AJ208" t="str">
        <f t="shared" si="97"/>
        <v>0</v>
      </c>
      <c r="AK208" t="str">
        <f t="shared" si="98"/>
        <v xml:space="preserve">["REP"] =    0; </v>
      </c>
      <c r="AL208">
        <f>IF(LEN(Q208)&gt;0,VLOOKUP(Q208,Faction!A$2:B$77,2,),1)</f>
        <v>1</v>
      </c>
      <c r="AM208" t="str">
        <f t="shared" si="99"/>
        <v xml:space="preserve">["FACTION"] =  1; </v>
      </c>
      <c r="AN208" t="str">
        <f t="shared" si="100"/>
        <v xml:space="preserve">["TIER"] = 3; </v>
      </c>
      <c r="AO208" t="str">
        <f t="shared" si="101"/>
        <v xml:space="preserve">                     </v>
      </c>
      <c r="AP208" t="str">
        <f t="shared" si="102"/>
        <v/>
      </c>
      <c r="AQ208" t="str">
        <f t="shared" si="103"/>
        <v xml:space="preserve">["NAME"] = { ["EN"] = "Kindred to the Host of the West"; }; </v>
      </c>
      <c r="AR208" t="str">
        <f t="shared" si="104"/>
        <v xml:space="preserve">["LORE"] = { ["EN"] = "You have proven yourself invaluable to the Host of the West and have done much to aid Gondor and its people. For this, Aragorn now counts you among one of his top commanders."; }; </v>
      </c>
      <c r="AS208" t="str">
        <f t="shared" si="105"/>
        <v xml:space="preserve">["SUMMARY"] = { ["EN"] = "Gain 30000 reputation"; }; </v>
      </c>
      <c r="AT208" t="str">
        <f t="shared" si="106"/>
        <v xml:space="preserve">["TITLE"] = { ["EN"] = "Honoured Warrior of the Host of the West"; }; </v>
      </c>
      <c r="AU208" t="str">
        <f t="shared" si="107"/>
        <v/>
      </c>
      <c r="AV208" t="str">
        <f t="shared" si="108"/>
        <v>};</v>
      </c>
    </row>
    <row r="209" spans="1:48" x14ac:dyDescent="0.25">
      <c r="A209">
        <v>1879334731</v>
      </c>
      <c r="B209">
        <v>168</v>
      </c>
      <c r="C209" t="s">
        <v>1514</v>
      </c>
      <c r="D209" t="s">
        <v>30</v>
      </c>
      <c r="F209" t="s">
        <v>1514</v>
      </c>
      <c r="G209">
        <v>15</v>
      </c>
      <c r="H209" t="s">
        <v>1517</v>
      </c>
      <c r="I209" t="s">
        <v>1373</v>
      </c>
      <c r="J209" t="s">
        <v>1523</v>
      </c>
      <c r="K209">
        <v>4</v>
      </c>
      <c r="T209" t="str">
        <f t="shared" si="83"/>
        <v>[208] = {["ID"] = 1879334731; }; -- Ally to the Host of the West</v>
      </c>
      <c r="U209" s="1" t="str">
        <f t="shared" si="84"/>
        <v>[208] = {["ID"] = 1879334731; ["SAVE_INDEX"] = 168; ["TYPE"] =  7;             ["VXP"] =    0; ["LP"] = 15; ["REP"] =    0; ["FACTION"] =  1; ["TIER"] = 4;                      ["NAME"] = { ["EN"] = "Ally to the Host of the West"; }; ["LORE"] = { ["EN"] = "The Host of the West now know to call upon you in times of strife, and they consider you a skilled ally."; }; ["SUMMARY"] = { ["EN"] = "Gain 25000 reputation"; }; ["TITLE"] = { ["EN"] = "Ally to the Host of the West"; }; };</v>
      </c>
      <c r="V209">
        <f t="shared" si="85"/>
        <v>208</v>
      </c>
      <c r="W209" t="str">
        <f t="shared" si="86"/>
        <v>[208] = {</v>
      </c>
      <c r="X209" t="str">
        <f t="shared" si="87"/>
        <v xml:space="preserve">["ID"] = 1879334731; </v>
      </c>
      <c r="Y209" t="str">
        <f t="shared" si="88"/>
        <v xml:space="preserve">["ID"] = 1879334731; </v>
      </c>
      <c r="Z209" t="str">
        <f t="shared" si="89"/>
        <v/>
      </c>
      <c r="AA209" s="1" t="str">
        <f t="shared" si="90"/>
        <v xml:space="preserve">["SAVE_INDEX"] = 168; </v>
      </c>
      <c r="AB209">
        <f>VLOOKUP(D209,Type!A$2:B$16,2,)</f>
        <v>7</v>
      </c>
      <c r="AC209" t="str">
        <f t="shared" si="91"/>
        <v xml:space="preserve">["TYPE"] =  7; </v>
      </c>
      <c r="AD209" t="str">
        <f>IF(NOT(ISBLANK(E209)),VLOOKUP(E209,Type!D$2:E$6,2,FALSE),"")</f>
        <v/>
      </c>
      <c r="AE209" t="str">
        <f t="shared" si="92"/>
        <v xml:space="preserve">            </v>
      </c>
      <c r="AF209" t="str">
        <f t="shared" si="93"/>
        <v>0</v>
      </c>
      <c r="AG209" t="str">
        <f t="shared" si="94"/>
        <v xml:space="preserve">["VXP"] =    0; </v>
      </c>
      <c r="AH209" t="str">
        <f t="shared" si="95"/>
        <v>15</v>
      </c>
      <c r="AI209" t="str">
        <f t="shared" si="96"/>
        <v xml:space="preserve">["LP"] = 15; </v>
      </c>
      <c r="AJ209" t="str">
        <f t="shared" si="97"/>
        <v>0</v>
      </c>
      <c r="AK209" t="str">
        <f t="shared" si="98"/>
        <v xml:space="preserve">["REP"] =    0; </v>
      </c>
      <c r="AL209">
        <f>IF(LEN(Q209)&gt;0,VLOOKUP(Q209,Faction!A$2:B$77,2,),1)</f>
        <v>1</v>
      </c>
      <c r="AM209" t="str">
        <f t="shared" si="99"/>
        <v xml:space="preserve">["FACTION"] =  1; </v>
      </c>
      <c r="AN209" t="str">
        <f t="shared" si="100"/>
        <v xml:space="preserve">["TIER"] = 4; </v>
      </c>
      <c r="AO209" t="str">
        <f t="shared" si="101"/>
        <v xml:space="preserve">                     </v>
      </c>
      <c r="AP209" t="str">
        <f t="shared" si="102"/>
        <v/>
      </c>
      <c r="AQ209" t="str">
        <f t="shared" si="103"/>
        <v xml:space="preserve">["NAME"] = { ["EN"] = "Ally to the Host of the West"; }; </v>
      </c>
      <c r="AR209" t="str">
        <f t="shared" si="104"/>
        <v xml:space="preserve">["LORE"] = { ["EN"] = "The Host of the West now know to call upon you in times of strife, and they consider you a skilled ally."; }; </v>
      </c>
      <c r="AS209" t="str">
        <f t="shared" si="105"/>
        <v xml:space="preserve">["SUMMARY"] = { ["EN"] = "Gain 25000 reputation"; }; </v>
      </c>
      <c r="AT209" t="str">
        <f t="shared" si="106"/>
        <v xml:space="preserve">["TITLE"] = { ["EN"] = "Ally to the Host of the West"; }; </v>
      </c>
      <c r="AU209" t="str">
        <f t="shared" si="107"/>
        <v/>
      </c>
      <c r="AV209" t="str">
        <f t="shared" si="108"/>
        <v>};</v>
      </c>
    </row>
    <row r="210" spans="1:48" x14ac:dyDescent="0.25">
      <c r="A210">
        <v>1879334730</v>
      </c>
      <c r="B210">
        <v>169</v>
      </c>
      <c r="C210" t="s">
        <v>1515</v>
      </c>
      <c r="D210" t="s">
        <v>30</v>
      </c>
      <c r="F210" t="s">
        <v>1515</v>
      </c>
      <c r="G210">
        <v>10</v>
      </c>
      <c r="H210" t="s">
        <v>1517</v>
      </c>
      <c r="I210" t="s">
        <v>1370</v>
      </c>
      <c r="J210" t="s">
        <v>1524</v>
      </c>
      <c r="K210">
        <v>5</v>
      </c>
      <c r="T210" t="str">
        <f t="shared" si="83"/>
        <v>[209] = {["ID"] = 1879334730; }; -- Friend to the Host of the West</v>
      </c>
      <c r="U210" s="1" t="str">
        <f t="shared" si="84"/>
        <v>[209] = {["ID"] = 1879334730; ["SAVE_INDEX"] = 169; ["TYPE"] =  7;             ["VXP"] =    0; ["LP"] = 10; ["REP"] =    0; ["FACTION"] =  1; ["TIER"] = 5;                      ["NAME"] = { ["EN"] = "Friend to the Host of the West"; }; ["LORE"] = { ["EN"] = "The Host of the West have grown to count you among their friends."; }; ["SUMMARY"] = { ["EN"] = "Gain 20000 reputation"; }; ["TITLE"] = { ["EN"] = "Friend to the Host of the West"; }; };</v>
      </c>
      <c r="V210">
        <f t="shared" si="85"/>
        <v>209</v>
      </c>
      <c r="W210" t="str">
        <f t="shared" si="86"/>
        <v>[209] = {</v>
      </c>
      <c r="X210" t="str">
        <f t="shared" si="87"/>
        <v xml:space="preserve">["ID"] = 1879334730; </v>
      </c>
      <c r="Y210" t="str">
        <f t="shared" si="88"/>
        <v xml:space="preserve">["ID"] = 1879334730; </v>
      </c>
      <c r="Z210" t="str">
        <f t="shared" si="89"/>
        <v/>
      </c>
      <c r="AA210" s="1" t="str">
        <f t="shared" si="90"/>
        <v xml:space="preserve">["SAVE_INDEX"] = 169; </v>
      </c>
      <c r="AB210">
        <f>VLOOKUP(D210,Type!A$2:B$16,2,)</f>
        <v>7</v>
      </c>
      <c r="AC210" t="str">
        <f t="shared" si="91"/>
        <v xml:space="preserve">["TYPE"] =  7; </v>
      </c>
      <c r="AD210" t="str">
        <f>IF(NOT(ISBLANK(E210)),VLOOKUP(E210,Type!D$2:E$6,2,FALSE),"")</f>
        <v/>
      </c>
      <c r="AE210" t="str">
        <f t="shared" si="92"/>
        <v xml:space="preserve">            </v>
      </c>
      <c r="AF210" t="str">
        <f t="shared" si="93"/>
        <v>0</v>
      </c>
      <c r="AG210" t="str">
        <f t="shared" si="94"/>
        <v xml:space="preserve">["VXP"] =    0; </v>
      </c>
      <c r="AH210" t="str">
        <f t="shared" si="95"/>
        <v>10</v>
      </c>
      <c r="AI210" t="str">
        <f t="shared" si="96"/>
        <v xml:space="preserve">["LP"] = 10; </v>
      </c>
      <c r="AJ210" t="str">
        <f t="shared" si="97"/>
        <v>0</v>
      </c>
      <c r="AK210" t="str">
        <f t="shared" si="98"/>
        <v xml:space="preserve">["REP"] =    0; </v>
      </c>
      <c r="AL210">
        <f>IF(LEN(Q210)&gt;0,VLOOKUP(Q210,Faction!A$2:B$77,2,),1)</f>
        <v>1</v>
      </c>
      <c r="AM210" t="str">
        <f t="shared" si="99"/>
        <v xml:space="preserve">["FACTION"] =  1; </v>
      </c>
      <c r="AN210" t="str">
        <f t="shared" si="100"/>
        <v xml:space="preserve">["TIER"] = 5; </v>
      </c>
      <c r="AO210" t="str">
        <f t="shared" si="101"/>
        <v xml:space="preserve">                     </v>
      </c>
      <c r="AP210" t="str">
        <f t="shared" si="102"/>
        <v/>
      </c>
      <c r="AQ210" t="str">
        <f t="shared" si="103"/>
        <v xml:space="preserve">["NAME"] = { ["EN"] = "Friend to the Host of the West"; }; </v>
      </c>
      <c r="AR210" t="str">
        <f t="shared" si="104"/>
        <v xml:space="preserve">["LORE"] = { ["EN"] = "The Host of the West have grown to count you among their friends."; }; </v>
      </c>
      <c r="AS210" t="str">
        <f t="shared" si="105"/>
        <v xml:space="preserve">["SUMMARY"] = { ["EN"] = "Gain 20000 reputation"; }; </v>
      </c>
      <c r="AT210" t="str">
        <f t="shared" si="106"/>
        <v xml:space="preserve">["TITLE"] = { ["EN"] = "Friend to the Host of the West"; }; </v>
      </c>
      <c r="AU210" t="str">
        <f t="shared" si="107"/>
        <v/>
      </c>
      <c r="AV210" t="str">
        <f t="shared" si="108"/>
        <v>};</v>
      </c>
    </row>
    <row r="211" spans="1:48" x14ac:dyDescent="0.25">
      <c r="A211">
        <v>1879334729</v>
      </c>
      <c r="B211">
        <v>170</v>
      </c>
      <c r="C211" t="s">
        <v>1516</v>
      </c>
      <c r="D211" t="s">
        <v>30</v>
      </c>
      <c r="F211" t="s">
        <v>1516</v>
      </c>
      <c r="G211">
        <v>5</v>
      </c>
      <c r="H211" t="s">
        <v>1517</v>
      </c>
      <c r="I211" t="s">
        <v>1190</v>
      </c>
      <c r="J211" t="s">
        <v>2264</v>
      </c>
      <c r="K211">
        <v>6</v>
      </c>
      <c r="T211" t="str">
        <f t="shared" si="83"/>
        <v>[210] = {["ID"] = 1879334729; }; -- Known to the Host of the West</v>
      </c>
      <c r="U211" s="1" t="str">
        <f t="shared" si="84"/>
        <v>[210] = {["ID"] = 1879334729; ["SAVE_INDEX"] = 170; ["TYPE"] =  7;             ["VXP"] =    0; ["LP"] =  5; ["REP"] =    0; ["FACTION"] =  1; ["TIER"] = 6;                      ["NAME"] = { ["EN"] = "Known to the Host of the West"; }; ["LORE"] = { ["EN"] = "Your name is now known among the Host of the West."; }; ["SUMMARY"] = { ["EN"] = "Gain 10000 reputation"; }; ["TITLE"] = { ["EN"] = "Known to the Host of the West"; }; };</v>
      </c>
      <c r="V211">
        <f t="shared" si="85"/>
        <v>210</v>
      </c>
      <c r="W211" t="str">
        <f t="shared" si="86"/>
        <v>[210] = {</v>
      </c>
      <c r="X211" t="str">
        <f t="shared" si="87"/>
        <v xml:space="preserve">["ID"] = 1879334729; </v>
      </c>
      <c r="Y211" t="str">
        <f t="shared" si="88"/>
        <v xml:space="preserve">["ID"] = 1879334729; </v>
      </c>
      <c r="Z211" t="str">
        <f t="shared" si="89"/>
        <v/>
      </c>
      <c r="AA211" s="1" t="str">
        <f t="shared" si="90"/>
        <v xml:space="preserve">["SAVE_INDEX"] = 170; </v>
      </c>
      <c r="AB211">
        <f>VLOOKUP(D211,Type!A$2:B$16,2,)</f>
        <v>7</v>
      </c>
      <c r="AC211" t="str">
        <f t="shared" si="91"/>
        <v xml:space="preserve">["TYPE"] =  7; </v>
      </c>
      <c r="AD211" t="str">
        <f>IF(NOT(ISBLANK(E211)),VLOOKUP(E211,Type!D$2:E$6,2,FALSE),"")</f>
        <v/>
      </c>
      <c r="AE211" t="str">
        <f t="shared" si="92"/>
        <v xml:space="preserve">            </v>
      </c>
      <c r="AF211" t="str">
        <f t="shared" si="93"/>
        <v>0</v>
      </c>
      <c r="AG211" t="str">
        <f t="shared" si="94"/>
        <v xml:space="preserve">["VXP"] =    0; </v>
      </c>
      <c r="AH211" t="str">
        <f t="shared" si="95"/>
        <v>5</v>
      </c>
      <c r="AI211" t="str">
        <f t="shared" si="96"/>
        <v xml:space="preserve">["LP"] =  5; </v>
      </c>
      <c r="AJ211" t="str">
        <f t="shared" si="97"/>
        <v>0</v>
      </c>
      <c r="AK211" t="str">
        <f t="shared" si="98"/>
        <v xml:space="preserve">["REP"] =    0; </v>
      </c>
      <c r="AL211">
        <f>IF(LEN(Q211)&gt;0,VLOOKUP(Q211,Faction!A$2:B$77,2,),1)</f>
        <v>1</v>
      </c>
      <c r="AM211" t="str">
        <f t="shared" si="99"/>
        <v xml:space="preserve">["FACTION"] =  1; </v>
      </c>
      <c r="AN211" t="str">
        <f t="shared" si="100"/>
        <v xml:space="preserve">["TIER"] = 6; </v>
      </c>
      <c r="AO211" t="str">
        <f t="shared" si="101"/>
        <v xml:space="preserve">                     </v>
      </c>
      <c r="AP211" t="str">
        <f t="shared" si="102"/>
        <v/>
      </c>
      <c r="AQ211" t="str">
        <f t="shared" si="103"/>
        <v xml:space="preserve">["NAME"] = { ["EN"] = "Known to the Host of the West"; }; </v>
      </c>
      <c r="AR211" t="str">
        <f t="shared" si="104"/>
        <v xml:space="preserve">["LORE"] = { ["EN"] = "Your name is now known among the Host of the West."; }; </v>
      </c>
      <c r="AS211" t="str">
        <f t="shared" si="105"/>
        <v xml:space="preserve">["SUMMARY"] = { ["EN"] = "Gain 10000 reputation"; }; </v>
      </c>
      <c r="AT211" t="str">
        <f t="shared" si="106"/>
        <v xml:space="preserve">["TITLE"] = { ["EN"] = "Known to the Host of the West"; }; </v>
      </c>
      <c r="AU211" t="str">
        <f t="shared" si="107"/>
        <v/>
      </c>
      <c r="AV211" t="str">
        <f t="shared" si="108"/>
        <v>};</v>
      </c>
    </row>
    <row r="212" spans="1:48" x14ac:dyDescent="0.25">
      <c r="C212" s="2" t="s">
        <v>1861</v>
      </c>
      <c r="D212" s="2" t="s">
        <v>812</v>
      </c>
      <c r="E212" s="2"/>
      <c r="K212">
        <v>0</v>
      </c>
      <c r="R212">
        <v>211</v>
      </c>
      <c r="T212" t="str">
        <f t="shared" si="83"/>
        <v>[211] = {["CAT_ID"] = 211; }; -- Host of the West Master</v>
      </c>
      <c r="U212" s="1" t="str">
        <f t="shared" si="84"/>
        <v>[211] = {                                           ["TYPE"] = 14;             ["VXP"] =    0; ["LP"] =  0; ["REP"] =    0; ["FACTION"] =  1; ["TIER"] = 0;                      ["NAME"] = { ["EN"] = "Host of the West Master"; }; };</v>
      </c>
      <c r="V212">
        <f t="shared" si="85"/>
        <v>211</v>
      </c>
      <c r="W212" t="str">
        <f t="shared" si="86"/>
        <v>[211] = {</v>
      </c>
      <c r="X212" t="str">
        <f t="shared" si="87"/>
        <v xml:space="preserve">                     </v>
      </c>
      <c r="Y212" t="str">
        <f t="shared" si="88"/>
        <v/>
      </c>
      <c r="Z212" t="str">
        <f t="shared" si="89"/>
        <v xml:space="preserve">["CAT_ID"] = 211; </v>
      </c>
      <c r="AA212" s="1" t="str">
        <f t="shared" si="90"/>
        <v xml:space="preserve">                      </v>
      </c>
      <c r="AB212">
        <f>VLOOKUP(D212,Type!A$2:B$16,2,)</f>
        <v>14</v>
      </c>
      <c r="AC212" t="str">
        <f t="shared" si="91"/>
        <v xml:space="preserve">["TYPE"] = 14; </v>
      </c>
      <c r="AD212" t="str">
        <f>IF(NOT(ISBLANK(E212)),VLOOKUP(E212,Type!D$2:E$6,2,FALSE),"")</f>
        <v/>
      </c>
      <c r="AE212" t="str">
        <f t="shared" si="92"/>
        <v xml:space="preserve">            </v>
      </c>
      <c r="AF212" t="str">
        <f t="shared" si="93"/>
        <v>0</v>
      </c>
      <c r="AG212" t="str">
        <f t="shared" si="94"/>
        <v xml:space="preserve">["VXP"] =    0; </v>
      </c>
      <c r="AH212" t="str">
        <f t="shared" si="95"/>
        <v>0</v>
      </c>
      <c r="AI212" t="str">
        <f t="shared" si="96"/>
        <v xml:space="preserve">["LP"] =  0; </v>
      </c>
      <c r="AJ212" t="str">
        <f t="shared" si="97"/>
        <v>0</v>
      </c>
      <c r="AK212" t="str">
        <f t="shared" si="98"/>
        <v xml:space="preserve">["REP"] =    0; </v>
      </c>
      <c r="AL212">
        <f>IF(LEN(Q212)&gt;0,VLOOKUP(Q212,Faction!A$2:B$77,2,),1)</f>
        <v>1</v>
      </c>
      <c r="AM212" t="str">
        <f t="shared" si="99"/>
        <v xml:space="preserve">["FACTION"] =  1; </v>
      </c>
      <c r="AN212" t="str">
        <f t="shared" si="100"/>
        <v xml:space="preserve">["TIER"] = 0; </v>
      </c>
      <c r="AO212" t="str">
        <f t="shared" si="101"/>
        <v xml:space="preserve">                     </v>
      </c>
      <c r="AP212" t="str">
        <f t="shared" si="102"/>
        <v/>
      </c>
      <c r="AQ212" t="str">
        <f t="shared" si="103"/>
        <v xml:space="preserve">["NAME"] = { ["EN"] = "Host of the West Master"; }; </v>
      </c>
      <c r="AR212" t="str">
        <f t="shared" si="104"/>
        <v/>
      </c>
      <c r="AS212" t="str">
        <f t="shared" si="105"/>
        <v/>
      </c>
      <c r="AT212" t="str">
        <f t="shared" si="106"/>
        <v/>
      </c>
      <c r="AU212" t="str">
        <f t="shared" si="107"/>
        <v/>
      </c>
      <c r="AV212" t="str">
        <f t="shared" si="108"/>
        <v>};</v>
      </c>
    </row>
    <row r="213" spans="1:48" x14ac:dyDescent="0.25">
      <c r="C213" s="3" t="s">
        <v>1862</v>
      </c>
      <c r="D213" s="2" t="s">
        <v>812</v>
      </c>
      <c r="E213" s="2"/>
      <c r="K213">
        <v>1</v>
      </c>
      <c r="R213">
        <v>212</v>
      </c>
      <c r="T213" t="str">
        <f t="shared" si="83"/>
        <v>[212] = {["CAT_ID"] = 212; }; -- - Host of the West Master-weaponist -</v>
      </c>
      <c r="U213" s="1" t="str">
        <f t="shared" si="84"/>
        <v>[212] = {                                           ["TYPE"] = 14;             ["VXP"] =    0; ["LP"] =  0; ["REP"] =    0; ["FACTION"] =  1; ["TIER"] = 1;                      ["NAME"] = { ["EN"] = "- Host of the West Master-weaponist -"; }; };</v>
      </c>
      <c r="V213">
        <f t="shared" si="85"/>
        <v>212</v>
      </c>
      <c r="W213" t="str">
        <f t="shared" si="86"/>
        <v>[212] = {</v>
      </c>
      <c r="X213" t="str">
        <f t="shared" si="87"/>
        <v xml:space="preserve">                     </v>
      </c>
      <c r="Y213" t="str">
        <f t="shared" si="88"/>
        <v/>
      </c>
      <c r="Z213" t="str">
        <f t="shared" si="89"/>
        <v xml:space="preserve">["CAT_ID"] = 212; </v>
      </c>
      <c r="AA213" s="1" t="str">
        <f t="shared" si="90"/>
        <v xml:space="preserve">                      </v>
      </c>
      <c r="AB213">
        <f>VLOOKUP(D213,Type!A$2:B$16,2,)</f>
        <v>14</v>
      </c>
      <c r="AC213" t="str">
        <f t="shared" si="91"/>
        <v xml:space="preserve">["TYPE"] = 14; </v>
      </c>
      <c r="AD213" t="str">
        <f>IF(NOT(ISBLANK(E213)),VLOOKUP(E213,Type!D$2:E$6,2,FALSE),"")</f>
        <v/>
      </c>
      <c r="AE213" t="str">
        <f t="shared" si="92"/>
        <v xml:space="preserve">            </v>
      </c>
      <c r="AF213" t="str">
        <f t="shared" si="93"/>
        <v>0</v>
      </c>
      <c r="AG213" t="str">
        <f t="shared" si="94"/>
        <v xml:space="preserve">["VXP"] =    0; </v>
      </c>
      <c r="AH213" t="str">
        <f t="shared" si="95"/>
        <v>0</v>
      </c>
      <c r="AI213" t="str">
        <f t="shared" si="96"/>
        <v xml:space="preserve">["LP"] =  0; </v>
      </c>
      <c r="AJ213" t="str">
        <f t="shared" si="97"/>
        <v>0</v>
      </c>
      <c r="AK213" t="str">
        <f t="shared" si="98"/>
        <v xml:space="preserve">["REP"] =    0; </v>
      </c>
      <c r="AL213">
        <f>IF(LEN(Q213)&gt;0,VLOOKUP(Q213,Faction!A$2:B$77,2,),1)</f>
        <v>1</v>
      </c>
      <c r="AM213" t="str">
        <f t="shared" si="99"/>
        <v xml:space="preserve">["FACTION"] =  1; </v>
      </c>
      <c r="AN213" t="str">
        <f t="shared" si="100"/>
        <v xml:space="preserve">["TIER"] = 1; </v>
      </c>
      <c r="AO213" t="str">
        <f t="shared" si="101"/>
        <v xml:space="preserve">                     </v>
      </c>
      <c r="AP213" t="str">
        <f t="shared" si="102"/>
        <v/>
      </c>
      <c r="AQ213" t="str">
        <f t="shared" si="103"/>
        <v xml:space="preserve">["NAME"] = { ["EN"] = "- Host of the West Master-weaponist -"; }; </v>
      </c>
      <c r="AR213" t="str">
        <f t="shared" si="104"/>
        <v/>
      </c>
      <c r="AS213" t="str">
        <f t="shared" si="105"/>
        <v/>
      </c>
      <c r="AT213" t="str">
        <f t="shared" si="106"/>
        <v/>
      </c>
      <c r="AU213" t="str">
        <f t="shared" si="107"/>
        <v/>
      </c>
      <c r="AV213" t="str">
        <f t="shared" si="108"/>
        <v>};</v>
      </c>
    </row>
    <row r="214" spans="1:48" x14ac:dyDescent="0.25">
      <c r="A214">
        <v>1879341971</v>
      </c>
      <c r="B214">
        <v>243</v>
      </c>
      <c r="C214" t="s">
        <v>2307</v>
      </c>
      <c r="D214" t="s">
        <v>30</v>
      </c>
      <c r="F214" t="s">
        <v>3519</v>
      </c>
      <c r="G214">
        <v>15</v>
      </c>
      <c r="I214" t="s">
        <v>1869</v>
      </c>
      <c r="J214" t="s">
        <v>1865</v>
      </c>
      <c r="K214">
        <v>0</v>
      </c>
      <c r="L214">
        <v>105</v>
      </c>
      <c r="T214" t="str">
        <f t="shared" si="83"/>
        <v>[213] = {["ID"] = 1879341971; }; -- Host of the West - Weaponist (Final)</v>
      </c>
      <c r="U214" s="1" t="str">
        <f t="shared" si="84"/>
        <v>[213] = {["ID"] = 1879341971; ["SAVE_INDEX"] = 243; ["TYPE"] =  7;             ["VXP"] =    0; ["LP"] = 15; ["REP"] =    0; ["FACTION"] =  1; ["TIER"] = 0; ["MIN_LVL"] = "105"; ["NAME"] = { ["EN"] = "Host of the West - Weaponist (Final)"; }; ["LORE"] = { ["EN"] = "You have proven yourself invaluable to the Host of the West and have done much to aid those who march."; }; ["SUMMARY"] = { ["EN"] = "Achieve Kindred status"; }; ["TITLE"] = { ["EN"] = "Honoured Hero"; }; };</v>
      </c>
      <c r="V214">
        <f t="shared" si="85"/>
        <v>213</v>
      </c>
      <c r="W214" t="str">
        <f t="shared" si="86"/>
        <v>[213] = {</v>
      </c>
      <c r="X214" t="str">
        <f t="shared" si="87"/>
        <v xml:space="preserve">["ID"] = 1879341971; </v>
      </c>
      <c r="Y214" t="str">
        <f t="shared" si="88"/>
        <v xml:space="preserve">["ID"] = 1879341971; </v>
      </c>
      <c r="Z214" t="str">
        <f t="shared" si="89"/>
        <v/>
      </c>
      <c r="AA214" s="1" t="str">
        <f t="shared" si="90"/>
        <v xml:space="preserve">["SAVE_INDEX"] = 243; </v>
      </c>
      <c r="AB214">
        <f>VLOOKUP(D214,Type!A$2:B$16,2,)</f>
        <v>7</v>
      </c>
      <c r="AC214" t="str">
        <f t="shared" si="91"/>
        <v xml:space="preserve">["TYPE"] =  7; </v>
      </c>
      <c r="AD214" t="str">
        <f>IF(NOT(ISBLANK(E214)),VLOOKUP(E214,Type!D$2:E$6,2,FALSE),"")</f>
        <v/>
      </c>
      <c r="AE214" t="str">
        <f t="shared" si="92"/>
        <v xml:space="preserve">            </v>
      </c>
      <c r="AF214" t="str">
        <f t="shared" si="93"/>
        <v>0</v>
      </c>
      <c r="AG214" t="str">
        <f t="shared" si="94"/>
        <v xml:space="preserve">["VXP"] =    0; </v>
      </c>
      <c r="AH214" t="str">
        <f t="shared" si="95"/>
        <v>15</v>
      </c>
      <c r="AI214" t="str">
        <f t="shared" si="96"/>
        <v xml:space="preserve">["LP"] = 15; </v>
      </c>
      <c r="AJ214" t="str">
        <f t="shared" si="97"/>
        <v>0</v>
      </c>
      <c r="AK214" t="str">
        <f t="shared" si="98"/>
        <v xml:space="preserve">["REP"] =    0; </v>
      </c>
      <c r="AL214">
        <f>IF(LEN(Q214)&gt;0,VLOOKUP(Q214,Faction!A$2:B$77,2,),1)</f>
        <v>1</v>
      </c>
      <c r="AM214" t="str">
        <f t="shared" si="99"/>
        <v xml:space="preserve">["FACTION"] =  1; </v>
      </c>
      <c r="AN214" t="str">
        <f t="shared" si="100"/>
        <v xml:space="preserve">["TIER"] = 0; </v>
      </c>
      <c r="AO214" t="str">
        <f t="shared" si="101"/>
        <v xml:space="preserve">["MIN_LVL"] = "105"; </v>
      </c>
      <c r="AP214" t="str">
        <f t="shared" si="102"/>
        <v/>
      </c>
      <c r="AQ214" t="str">
        <f t="shared" si="103"/>
        <v xml:space="preserve">["NAME"] = { ["EN"] = "Host of the West - Weaponist (Final)"; }; </v>
      </c>
      <c r="AR214" t="str">
        <f t="shared" si="104"/>
        <v xml:space="preserve">["LORE"] = { ["EN"] = "You have proven yourself invaluable to the Host of the West and have done much to aid those who march."; }; </v>
      </c>
      <c r="AS214" t="str">
        <f t="shared" si="105"/>
        <v xml:space="preserve">["SUMMARY"] = { ["EN"] = "Achieve Kindred status"; }; </v>
      </c>
      <c r="AT214" t="str">
        <f t="shared" si="106"/>
        <v xml:space="preserve">["TITLE"] = { ["EN"] = "Honoured Hero"; }; </v>
      </c>
      <c r="AU214" t="str">
        <f t="shared" si="107"/>
        <v/>
      </c>
      <c r="AV214" t="str">
        <f t="shared" si="108"/>
        <v>};</v>
      </c>
    </row>
    <row r="215" spans="1:48" x14ac:dyDescent="0.25">
      <c r="A215">
        <v>1879341973</v>
      </c>
      <c r="B215">
        <v>244</v>
      </c>
      <c r="C215" t="s">
        <v>2308</v>
      </c>
      <c r="D215" t="s">
        <v>30</v>
      </c>
      <c r="G215">
        <v>10</v>
      </c>
      <c r="I215" t="s">
        <v>1868</v>
      </c>
      <c r="J215" t="s">
        <v>1865</v>
      </c>
      <c r="K215">
        <v>1</v>
      </c>
      <c r="L215">
        <v>105</v>
      </c>
      <c r="T215" t="str">
        <f t="shared" si="83"/>
        <v>[214] = {["ID"] = 1879341973; }; -- Host of the West - Weaponist (Advanced)</v>
      </c>
      <c r="U215" s="1" t="str">
        <f t="shared" si="84"/>
        <v>[214] = {["ID"] = 1879341973; ["SAVE_INDEX"] = 244; ["TYPE"] =  7;             ["VXP"] =    0; ["LP"] = 10; ["REP"] =    0; ["FACTION"] =  1; ["TIER"] = 1; ["MIN_LVL"] = "105"; ["NAME"] = { ["EN"] = "Host of the West - Weaponist (Advanced)"; }; ["LORE"] = { ["EN"] = "You have proven yourself invaluable to the Host of the West and have done much to aid those who march."; }; ["SUMMARY"] = { ["EN"] = "Achieve Ally status"; }; };</v>
      </c>
      <c r="V215">
        <f t="shared" si="85"/>
        <v>214</v>
      </c>
      <c r="W215" t="str">
        <f t="shared" si="86"/>
        <v>[214] = {</v>
      </c>
      <c r="X215" t="str">
        <f t="shared" si="87"/>
        <v xml:space="preserve">["ID"] = 1879341973; </v>
      </c>
      <c r="Y215" t="str">
        <f t="shared" si="88"/>
        <v xml:space="preserve">["ID"] = 1879341973; </v>
      </c>
      <c r="Z215" t="str">
        <f t="shared" si="89"/>
        <v/>
      </c>
      <c r="AA215" s="1" t="str">
        <f t="shared" si="90"/>
        <v xml:space="preserve">["SAVE_INDEX"] = 244; </v>
      </c>
      <c r="AB215">
        <f>VLOOKUP(D215,Type!A$2:B$16,2,)</f>
        <v>7</v>
      </c>
      <c r="AC215" t="str">
        <f t="shared" si="91"/>
        <v xml:space="preserve">["TYPE"] =  7; </v>
      </c>
      <c r="AD215" t="str">
        <f>IF(NOT(ISBLANK(E215)),VLOOKUP(E215,Type!D$2:E$6,2,FALSE),"")</f>
        <v/>
      </c>
      <c r="AE215" t="str">
        <f t="shared" si="92"/>
        <v xml:space="preserve">            </v>
      </c>
      <c r="AF215" t="str">
        <f t="shared" si="93"/>
        <v>0</v>
      </c>
      <c r="AG215" t="str">
        <f t="shared" si="94"/>
        <v xml:space="preserve">["VXP"] =    0; </v>
      </c>
      <c r="AH215" t="str">
        <f t="shared" si="95"/>
        <v>10</v>
      </c>
      <c r="AI215" t="str">
        <f t="shared" si="96"/>
        <v xml:space="preserve">["LP"] = 10; </v>
      </c>
      <c r="AJ215" t="str">
        <f t="shared" si="97"/>
        <v>0</v>
      </c>
      <c r="AK215" t="str">
        <f t="shared" si="98"/>
        <v xml:space="preserve">["REP"] =    0; </v>
      </c>
      <c r="AL215">
        <f>IF(LEN(Q215)&gt;0,VLOOKUP(Q215,Faction!A$2:B$77,2,),1)</f>
        <v>1</v>
      </c>
      <c r="AM215" t="str">
        <f t="shared" si="99"/>
        <v xml:space="preserve">["FACTION"] =  1; </v>
      </c>
      <c r="AN215" t="str">
        <f t="shared" si="100"/>
        <v xml:space="preserve">["TIER"] = 1; </v>
      </c>
      <c r="AO215" t="str">
        <f t="shared" si="101"/>
        <v xml:space="preserve">["MIN_LVL"] = "105"; </v>
      </c>
      <c r="AP215" t="str">
        <f t="shared" si="102"/>
        <v/>
      </c>
      <c r="AQ215" t="str">
        <f t="shared" si="103"/>
        <v xml:space="preserve">["NAME"] = { ["EN"] = "Host of the West - Weaponist (Advanced)"; }; </v>
      </c>
      <c r="AR215" t="str">
        <f t="shared" si="104"/>
        <v xml:space="preserve">["LORE"] = { ["EN"] = "You have proven yourself invaluable to the Host of the West and have done much to aid those who march."; }; </v>
      </c>
      <c r="AS215" t="str">
        <f t="shared" si="105"/>
        <v xml:space="preserve">["SUMMARY"] = { ["EN"] = "Achieve Ally status"; }; </v>
      </c>
      <c r="AT215" t="str">
        <f t="shared" si="106"/>
        <v/>
      </c>
      <c r="AU215" t="str">
        <f t="shared" si="107"/>
        <v/>
      </c>
      <c r="AV215" t="str">
        <f t="shared" si="108"/>
        <v>};</v>
      </c>
    </row>
    <row r="216" spans="1:48" x14ac:dyDescent="0.25">
      <c r="A216">
        <v>1879341966</v>
      </c>
      <c r="B216">
        <v>245</v>
      </c>
      <c r="C216" t="s">
        <v>2309</v>
      </c>
      <c r="D216" t="s">
        <v>30</v>
      </c>
      <c r="G216">
        <v>5</v>
      </c>
      <c r="I216" t="s">
        <v>1867</v>
      </c>
      <c r="J216" t="s">
        <v>1865</v>
      </c>
      <c r="K216">
        <v>2</v>
      </c>
      <c r="L216">
        <v>105</v>
      </c>
      <c r="T216" t="str">
        <f t="shared" si="83"/>
        <v>[215] = {["ID"] = 1879341966; }; -- Host of the West - Weaponist (Intermediate)</v>
      </c>
      <c r="U216" s="1" t="str">
        <f t="shared" si="84"/>
        <v>[215] = {["ID"] = 1879341966; ["SAVE_INDEX"] = 245; ["TYPE"] =  7;             ["VXP"] =    0; ["LP"] =  5; ["REP"] =    0; ["FACTION"] =  1; ["TIER"] = 2; ["MIN_LVL"] = "105"; ["NAME"] = { ["EN"] = "Host of the West - Weaponist (Intermediate)"; }; ["LORE"] = { ["EN"] = "You have proven yourself invaluable to the Host of the West and have done much to aid those who march."; }; ["SUMMARY"] = { ["EN"] = "Achieve Friend status"; }; };</v>
      </c>
      <c r="V216">
        <f t="shared" si="85"/>
        <v>215</v>
      </c>
      <c r="W216" t="str">
        <f t="shared" si="86"/>
        <v>[215] = {</v>
      </c>
      <c r="X216" t="str">
        <f t="shared" si="87"/>
        <v xml:space="preserve">["ID"] = 1879341966; </v>
      </c>
      <c r="Y216" t="str">
        <f t="shared" si="88"/>
        <v xml:space="preserve">["ID"] = 1879341966; </v>
      </c>
      <c r="Z216" t="str">
        <f t="shared" si="89"/>
        <v/>
      </c>
      <c r="AA216" s="1" t="str">
        <f t="shared" si="90"/>
        <v xml:space="preserve">["SAVE_INDEX"] = 245; </v>
      </c>
      <c r="AB216">
        <f>VLOOKUP(D216,Type!A$2:B$16,2,)</f>
        <v>7</v>
      </c>
      <c r="AC216" t="str">
        <f t="shared" si="91"/>
        <v xml:space="preserve">["TYPE"] =  7; </v>
      </c>
      <c r="AD216" t="str">
        <f>IF(NOT(ISBLANK(E216)),VLOOKUP(E216,Type!D$2:E$6,2,FALSE),"")</f>
        <v/>
      </c>
      <c r="AE216" t="str">
        <f t="shared" si="92"/>
        <v xml:space="preserve">            </v>
      </c>
      <c r="AF216" t="str">
        <f t="shared" si="93"/>
        <v>0</v>
      </c>
      <c r="AG216" t="str">
        <f t="shared" si="94"/>
        <v xml:space="preserve">["VXP"] =    0; </v>
      </c>
      <c r="AH216" t="str">
        <f t="shared" si="95"/>
        <v>5</v>
      </c>
      <c r="AI216" t="str">
        <f t="shared" si="96"/>
        <v xml:space="preserve">["LP"] =  5; </v>
      </c>
      <c r="AJ216" t="str">
        <f t="shared" si="97"/>
        <v>0</v>
      </c>
      <c r="AK216" t="str">
        <f t="shared" si="98"/>
        <v xml:space="preserve">["REP"] =    0; </v>
      </c>
      <c r="AL216">
        <f>IF(LEN(Q216)&gt;0,VLOOKUP(Q216,Faction!A$2:B$77,2,),1)</f>
        <v>1</v>
      </c>
      <c r="AM216" t="str">
        <f t="shared" si="99"/>
        <v xml:space="preserve">["FACTION"] =  1; </v>
      </c>
      <c r="AN216" t="str">
        <f t="shared" si="100"/>
        <v xml:space="preserve">["TIER"] = 2; </v>
      </c>
      <c r="AO216" t="str">
        <f t="shared" si="101"/>
        <v xml:space="preserve">["MIN_LVL"] = "105"; </v>
      </c>
      <c r="AP216" t="str">
        <f t="shared" si="102"/>
        <v/>
      </c>
      <c r="AQ216" t="str">
        <f t="shared" si="103"/>
        <v xml:space="preserve">["NAME"] = { ["EN"] = "Host of the West - Weaponist (Intermediate)"; }; </v>
      </c>
      <c r="AR216" t="str">
        <f t="shared" si="104"/>
        <v xml:space="preserve">["LORE"] = { ["EN"] = "You have proven yourself invaluable to the Host of the West and have done much to aid those who march."; }; </v>
      </c>
      <c r="AS216" t="str">
        <f t="shared" si="105"/>
        <v xml:space="preserve">["SUMMARY"] = { ["EN"] = "Achieve Friend status"; }; </v>
      </c>
      <c r="AT216" t="str">
        <f t="shared" si="106"/>
        <v/>
      </c>
      <c r="AU216" t="str">
        <f t="shared" si="107"/>
        <v/>
      </c>
      <c r="AV216" t="str">
        <f t="shared" si="108"/>
        <v>};</v>
      </c>
    </row>
    <row r="217" spans="1:48" x14ac:dyDescent="0.25">
      <c r="A217">
        <v>1879341969</v>
      </c>
      <c r="B217">
        <v>246</v>
      </c>
      <c r="C217" t="s">
        <v>2310</v>
      </c>
      <c r="D217" t="s">
        <v>30</v>
      </c>
      <c r="I217" t="s">
        <v>1866</v>
      </c>
      <c r="J217" t="s">
        <v>1865</v>
      </c>
      <c r="K217">
        <v>3</v>
      </c>
      <c r="L217">
        <v>105</v>
      </c>
      <c r="T217" t="str">
        <f t="shared" si="83"/>
        <v>[216] = {["ID"] = 1879341969; }; -- Host of the West - Weaponist</v>
      </c>
      <c r="U217" s="1" t="str">
        <f t="shared" si="84"/>
        <v>[216] = {["ID"] = 1879341969; ["SAVE_INDEX"] = 246; ["TYPE"] =  7;             ["VXP"] =    0; ["LP"] =  0; ["REP"] =    0; ["FACTION"] =  1; ["TIER"] = 3; ["MIN_LVL"] = "105"; ["NAME"] = { ["EN"] = "Host of the West - Weaponist"; }; ["LORE"] = { ["EN"] = "You have proven yourself invaluable to the Host of the West and have done much to aid those who march."; }; ["SUMMARY"] = { ["EN"] = "Achieve Known status"; }; };</v>
      </c>
      <c r="V217">
        <f t="shared" si="85"/>
        <v>216</v>
      </c>
      <c r="W217" t="str">
        <f t="shared" si="86"/>
        <v>[216] = {</v>
      </c>
      <c r="X217" t="str">
        <f t="shared" si="87"/>
        <v xml:space="preserve">["ID"] = 1879341969; </v>
      </c>
      <c r="Y217" t="str">
        <f t="shared" si="88"/>
        <v xml:space="preserve">["ID"] = 1879341969; </v>
      </c>
      <c r="Z217" t="str">
        <f t="shared" si="89"/>
        <v/>
      </c>
      <c r="AA217" s="1" t="str">
        <f t="shared" si="90"/>
        <v xml:space="preserve">["SAVE_INDEX"] = 246; </v>
      </c>
      <c r="AB217">
        <f>VLOOKUP(D217,Type!A$2:B$16,2,)</f>
        <v>7</v>
      </c>
      <c r="AC217" t="str">
        <f t="shared" si="91"/>
        <v xml:space="preserve">["TYPE"] =  7; </v>
      </c>
      <c r="AD217" t="str">
        <f>IF(NOT(ISBLANK(E217)),VLOOKUP(E217,Type!D$2:E$6,2,FALSE),"")</f>
        <v/>
      </c>
      <c r="AE217" t="str">
        <f t="shared" si="92"/>
        <v xml:space="preserve">            </v>
      </c>
      <c r="AF217" t="str">
        <f t="shared" si="93"/>
        <v>0</v>
      </c>
      <c r="AG217" t="str">
        <f t="shared" si="94"/>
        <v xml:space="preserve">["VXP"] =    0; </v>
      </c>
      <c r="AH217" t="str">
        <f t="shared" si="95"/>
        <v>0</v>
      </c>
      <c r="AI217" t="str">
        <f t="shared" si="96"/>
        <v xml:space="preserve">["LP"] =  0; </v>
      </c>
      <c r="AJ217" t="str">
        <f t="shared" si="97"/>
        <v>0</v>
      </c>
      <c r="AK217" t="str">
        <f t="shared" si="98"/>
        <v xml:space="preserve">["REP"] =    0; </v>
      </c>
      <c r="AL217">
        <f>IF(LEN(Q217)&gt;0,VLOOKUP(Q217,Faction!A$2:B$77,2,),1)</f>
        <v>1</v>
      </c>
      <c r="AM217" t="str">
        <f t="shared" si="99"/>
        <v xml:space="preserve">["FACTION"] =  1; </v>
      </c>
      <c r="AN217" t="str">
        <f t="shared" si="100"/>
        <v xml:space="preserve">["TIER"] = 3; </v>
      </c>
      <c r="AO217" t="str">
        <f t="shared" si="101"/>
        <v xml:space="preserve">["MIN_LVL"] = "105"; </v>
      </c>
      <c r="AP217" t="str">
        <f t="shared" si="102"/>
        <v/>
      </c>
      <c r="AQ217" t="str">
        <f t="shared" si="103"/>
        <v xml:space="preserve">["NAME"] = { ["EN"] = "Host of the West - Weaponist"; }; </v>
      </c>
      <c r="AR217" t="str">
        <f t="shared" si="104"/>
        <v xml:space="preserve">["LORE"] = { ["EN"] = "You have proven yourself invaluable to the Host of the West and have done much to aid those who march."; }; </v>
      </c>
      <c r="AS217" t="str">
        <f t="shared" si="105"/>
        <v xml:space="preserve">["SUMMARY"] = { ["EN"] = "Achieve Known status"; }; </v>
      </c>
      <c r="AT217" t="str">
        <f t="shared" si="106"/>
        <v/>
      </c>
      <c r="AU217" t="str">
        <f t="shared" si="107"/>
        <v/>
      </c>
      <c r="AV217" t="str">
        <f t="shared" si="108"/>
        <v>};</v>
      </c>
    </row>
    <row r="218" spans="1:48" x14ac:dyDescent="0.25">
      <c r="C218" s="3" t="s">
        <v>1863</v>
      </c>
      <c r="D218" s="2" t="s">
        <v>812</v>
      </c>
      <c r="E218" s="2"/>
      <c r="K218">
        <v>1</v>
      </c>
      <c r="R218">
        <v>213</v>
      </c>
      <c r="T218" t="str">
        <f t="shared" si="83"/>
        <v>[217] = {["CAT_ID"] = 213; }; -- - Host of the West Master-armourer -</v>
      </c>
      <c r="U218" s="1" t="str">
        <f t="shared" si="84"/>
        <v>[217] = {                                           ["TYPE"] = 14;             ["VXP"] =    0; ["LP"] =  0; ["REP"] =    0; ["FACTION"] =  1; ["TIER"] = 1;                      ["NAME"] = { ["EN"] = "- Host of the West Master-armourer -"; }; };</v>
      </c>
      <c r="V218">
        <f t="shared" si="85"/>
        <v>217</v>
      </c>
      <c r="W218" t="str">
        <f t="shared" si="86"/>
        <v>[217] = {</v>
      </c>
      <c r="X218" t="str">
        <f t="shared" si="87"/>
        <v xml:space="preserve">                     </v>
      </c>
      <c r="Y218" t="str">
        <f t="shared" si="88"/>
        <v/>
      </c>
      <c r="Z218" t="str">
        <f t="shared" si="89"/>
        <v xml:space="preserve">["CAT_ID"] = 213; </v>
      </c>
      <c r="AA218" s="1" t="str">
        <f t="shared" si="90"/>
        <v xml:space="preserve">                      </v>
      </c>
      <c r="AB218">
        <f>VLOOKUP(D218,Type!A$2:B$16,2,)</f>
        <v>14</v>
      </c>
      <c r="AC218" t="str">
        <f t="shared" si="91"/>
        <v xml:space="preserve">["TYPE"] = 14; </v>
      </c>
      <c r="AD218" t="str">
        <f>IF(NOT(ISBLANK(E218)),VLOOKUP(E218,Type!D$2:E$6,2,FALSE),"")</f>
        <v/>
      </c>
      <c r="AE218" t="str">
        <f t="shared" si="92"/>
        <v xml:space="preserve">            </v>
      </c>
      <c r="AF218" t="str">
        <f t="shared" si="93"/>
        <v>0</v>
      </c>
      <c r="AG218" t="str">
        <f t="shared" si="94"/>
        <v xml:space="preserve">["VXP"] =    0; </v>
      </c>
      <c r="AH218" t="str">
        <f t="shared" si="95"/>
        <v>0</v>
      </c>
      <c r="AI218" t="str">
        <f t="shared" si="96"/>
        <v xml:space="preserve">["LP"] =  0; </v>
      </c>
      <c r="AJ218" t="str">
        <f t="shared" si="97"/>
        <v>0</v>
      </c>
      <c r="AK218" t="str">
        <f t="shared" si="98"/>
        <v xml:space="preserve">["REP"] =    0; </v>
      </c>
      <c r="AL218">
        <f>IF(LEN(Q218)&gt;0,VLOOKUP(Q218,Faction!A$2:B$77,2,),1)</f>
        <v>1</v>
      </c>
      <c r="AM218" t="str">
        <f t="shared" si="99"/>
        <v xml:space="preserve">["FACTION"] =  1; </v>
      </c>
      <c r="AN218" t="str">
        <f t="shared" si="100"/>
        <v xml:space="preserve">["TIER"] = 1; </v>
      </c>
      <c r="AO218" t="str">
        <f t="shared" si="101"/>
        <v xml:space="preserve">                     </v>
      </c>
      <c r="AP218" t="str">
        <f t="shared" si="102"/>
        <v/>
      </c>
      <c r="AQ218" t="str">
        <f t="shared" si="103"/>
        <v xml:space="preserve">["NAME"] = { ["EN"] = "- Host of the West Master-armourer -"; }; </v>
      </c>
      <c r="AR218" t="str">
        <f t="shared" si="104"/>
        <v/>
      </c>
      <c r="AS218" t="str">
        <f t="shared" si="105"/>
        <v/>
      </c>
      <c r="AT218" t="str">
        <f t="shared" si="106"/>
        <v/>
      </c>
      <c r="AU218" t="str">
        <f t="shared" si="107"/>
        <v/>
      </c>
      <c r="AV218" t="str">
        <f t="shared" si="108"/>
        <v>};</v>
      </c>
    </row>
    <row r="219" spans="1:48" x14ac:dyDescent="0.25">
      <c r="A219">
        <v>1879341967</v>
      </c>
      <c r="B219">
        <v>247</v>
      </c>
      <c r="C219" t="s">
        <v>2311</v>
      </c>
      <c r="D219" t="s">
        <v>30</v>
      </c>
      <c r="F219" t="s">
        <v>1870</v>
      </c>
      <c r="G219">
        <v>15</v>
      </c>
      <c r="I219" t="s">
        <v>1869</v>
      </c>
      <c r="J219" t="s">
        <v>1865</v>
      </c>
      <c r="K219">
        <v>0</v>
      </c>
      <c r="L219">
        <v>105</v>
      </c>
      <c r="T219" t="str">
        <f t="shared" si="83"/>
        <v>[218] = {["ID"] = 1879341967; }; -- Host of the West - Armourer (Final)</v>
      </c>
      <c r="U219" s="1" t="str">
        <f t="shared" si="84"/>
        <v>[218] = {["ID"] = 1879341967; ["SAVE_INDEX"] = 247; ["TYPE"] =  7;             ["VXP"] =    0; ["LP"] = 15; ["REP"] =    0; ["FACTION"] =  1; ["TIER"] = 0; ["MIN_LVL"] = "105"; ["NAME"] = { ["EN"] = "Host of the West - Armourer (Final)"; }; ["LORE"] = { ["EN"] = "You have proven yourself invaluable to the Host of the West and have done much to aid those who march."; }; ["SUMMARY"] = { ["EN"] = "Achieve Kindred status"; }; ["TITLE"] = { ["EN"] = "Stoic Defender"; }; };</v>
      </c>
      <c r="V219">
        <f t="shared" si="85"/>
        <v>218</v>
      </c>
      <c r="W219" t="str">
        <f t="shared" si="86"/>
        <v>[218] = {</v>
      </c>
      <c r="X219" t="str">
        <f t="shared" si="87"/>
        <v xml:space="preserve">["ID"] = 1879341967; </v>
      </c>
      <c r="Y219" t="str">
        <f t="shared" si="88"/>
        <v xml:space="preserve">["ID"] = 1879341967; </v>
      </c>
      <c r="Z219" t="str">
        <f t="shared" si="89"/>
        <v/>
      </c>
      <c r="AA219" s="1" t="str">
        <f t="shared" si="90"/>
        <v xml:space="preserve">["SAVE_INDEX"] = 247; </v>
      </c>
      <c r="AB219">
        <f>VLOOKUP(D219,Type!A$2:B$16,2,)</f>
        <v>7</v>
      </c>
      <c r="AC219" t="str">
        <f t="shared" si="91"/>
        <v xml:space="preserve">["TYPE"] =  7; </v>
      </c>
      <c r="AD219" t="str">
        <f>IF(NOT(ISBLANK(E219)),VLOOKUP(E219,Type!D$2:E$6,2,FALSE),"")</f>
        <v/>
      </c>
      <c r="AE219" t="str">
        <f t="shared" si="92"/>
        <v xml:space="preserve">            </v>
      </c>
      <c r="AF219" t="str">
        <f t="shared" si="93"/>
        <v>0</v>
      </c>
      <c r="AG219" t="str">
        <f t="shared" si="94"/>
        <v xml:space="preserve">["VXP"] =    0; </v>
      </c>
      <c r="AH219" t="str">
        <f t="shared" si="95"/>
        <v>15</v>
      </c>
      <c r="AI219" t="str">
        <f t="shared" si="96"/>
        <v xml:space="preserve">["LP"] = 15; </v>
      </c>
      <c r="AJ219" t="str">
        <f t="shared" si="97"/>
        <v>0</v>
      </c>
      <c r="AK219" t="str">
        <f t="shared" si="98"/>
        <v xml:space="preserve">["REP"] =    0; </v>
      </c>
      <c r="AL219">
        <f>IF(LEN(Q219)&gt;0,VLOOKUP(Q219,Faction!A$2:B$77,2,),1)</f>
        <v>1</v>
      </c>
      <c r="AM219" t="str">
        <f t="shared" si="99"/>
        <v xml:space="preserve">["FACTION"] =  1; </v>
      </c>
      <c r="AN219" t="str">
        <f t="shared" si="100"/>
        <v xml:space="preserve">["TIER"] = 0; </v>
      </c>
      <c r="AO219" t="str">
        <f t="shared" si="101"/>
        <v xml:space="preserve">["MIN_LVL"] = "105"; </v>
      </c>
      <c r="AP219" t="str">
        <f t="shared" si="102"/>
        <v/>
      </c>
      <c r="AQ219" t="str">
        <f t="shared" si="103"/>
        <v xml:space="preserve">["NAME"] = { ["EN"] = "Host of the West - Armourer (Final)"; }; </v>
      </c>
      <c r="AR219" t="str">
        <f t="shared" si="104"/>
        <v xml:space="preserve">["LORE"] = { ["EN"] = "You have proven yourself invaluable to the Host of the West and have done much to aid those who march."; }; </v>
      </c>
      <c r="AS219" t="str">
        <f t="shared" si="105"/>
        <v xml:space="preserve">["SUMMARY"] = { ["EN"] = "Achieve Kindred status"; }; </v>
      </c>
      <c r="AT219" t="str">
        <f t="shared" si="106"/>
        <v xml:space="preserve">["TITLE"] = { ["EN"] = "Stoic Defender"; }; </v>
      </c>
      <c r="AU219" t="str">
        <f t="shared" si="107"/>
        <v/>
      </c>
      <c r="AV219" t="str">
        <f t="shared" si="108"/>
        <v>};</v>
      </c>
    </row>
    <row r="220" spans="1:48" x14ac:dyDescent="0.25">
      <c r="A220">
        <v>1879341970</v>
      </c>
      <c r="B220">
        <v>248</v>
      </c>
      <c r="C220" t="s">
        <v>2312</v>
      </c>
      <c r="D220" t="s">
        <v>30</v>
      </c>
      <c r="G220">
        <v>10</v>
      </c>
      <c r="I220" t="s">
        <v>1868</v>
      </c>
      <c r="J220" t="s">
        <v>1865</v>
      </c>
      <c r="K220">
        <v>1</v>
      </c>
      <c r="L220">
        <v>105</v>
      </c>
      <c r="T220" t="str">
        <f t="shared" si="83"/>
        <v>[219] = {["ID"] = 1879341970; }; -- Host of the West - Armourer (Advanced)</v>
      </c>
      <c r="U220" s="1" t="str">
        <f t="shared" si="84"/>
        <v>[219] = {["ID"] = 1879341970; ["SAVE_INDEX"] = 248; ["TYPE"] =  7;             ["VXP"] =    0; ["LP"] = 10; ["REP"] =    0; ["FACTION"] =  1; ["TIER"] = 1; ["MIN_LVL"] = "105"; ["NAME"] = { ["EN"] = "Host of the West - Armourer (Advanced)"; }; ["LORE"] = { ["EN"] = "You have proven yourself invaluable to the Host of the West and have done much to aid those who march."; }; ["SUMMARY"] = { ["EN"] = "Achieve Ally status"; }; };</v>
      </c>
      <c r="V220">
        <f t="shared" si="85"/>
        <v>219</v>
      </c>
      <c r="W220" t="str">
        <f t="shared" si="86"/>
        <v>[219] = {</v>
      </c>
      <c r="X220" t="str">
        <f t="shared" si="87"/>
        <v xml:space="preserve">["ID"] = 1879341970; </v>
      </c>
      <c r="Y220" t="str">
        <f t="shared" si="88"/>
        <v xml:space="preserve">["ID"] = 1879341970; </v>
      </c>
      <c r="Z220" t="str">
        <f t="shared" si="89"/>
        <v/>
      </c>
      <c r="AA220" s="1" t="str">
        <f t="shared" si="90"/>
        <v xml:space="preserve">["SAVE_INDEX"] = 248; </v>
      </c>
      <c r="AB220">
        <f>VLOOKUP(D220,Type!A$2:B$16,2,)</f>
        <v>7</v>
      </c>
      <c r="AC220" t="str">
        <f t="shared" si="91"/>
        <v xml:space="preserve">["TYPE"] =  7; </v>
      </c>
      <c r="AD220" t="str">
        <f>IF(NOT(ISBLANK(E220)),VLOOKUP(E220,Type!D$2:E$6,2,FALSE),"")</f>
        <v/>
      </c>
      <c r="AE220" t="str">
        <f t="shared" si="92"/>
        <v xml:space="preserve">            </v>
      </c>
      <c r="AF220" t="str">
        <f t="shared" si="93"/>
        <v>0</v>
      </c>
      <c r="AG220" t="str">
        <f t="shared" si="94"/>
        <v xml:space="preserve">["VXP"] =    0; </v>
      </c>
      <c r="AH220" t="str">
        <f t="shared" si="95"/>
        <v>10</v>
      </c>
      <c r="AI220" t="str">
        <f t="shared" si="96"/>
        <v xml:space="preserve">["LP"] = 10; </v>
      </c>
      <c r="AJ220" t="str">
        <f t="shared" si="97"/>
        <v>0</v>
      </c>
      <c r="AK220" t="str">
        <f t="shared" si="98"/>
        <v xml:space="preserve">["REP"] =    0; </v>
      </c>
      <c r="AL220">
        <f>IF(LEN(Q220)&gt;0,VLOOKUP(Q220,Faction!A$2:B$77,2,),1)</f>
        <v>1</v>
      </c>
      <c r="AM220" t="str">
        <f t="shared" si="99"/>
        <v xml:space="preserve">["FACTION"] =  1; </v>
      </c>
      <c r="AN220" t="str">
        <f t="shared" si="100"/>
        <v xml:space="preserve">["TIER"] = 1; </v>
      </c>
      <c r="AO220" t="str">
        <f t="shared" si="101"/>
        <v xml:space="preserve">["MIN_LVL"] = "105"; </v>
      </c>
      <c r="AP220" t="str">
        <f t="shared" si="102"/>
        <v/>
      </c>
      <c r="AQ220" t="str">
        <f t="shared" si="103"/>
        <v xml:space="preserve">["NAME"] = { ["EN"] = "Host of the West - Armourer (Advanced)"; }; </v>
      </c>
      <c r="AR220" t="str">
        <f t="shared" si="104"/>
        <v xml:space="preserve">["LORE"] = { ["EN"] = "You have proven yourself invaluable to the Host of the West and have done much to aid those who march."; }; </v>
      </c>
      <c r="AS220" t="str">
        <f t="shared" si="105"/>
        <v xml:space="preserve">["SUMMARY"] = { ["EN"] = "Achieve Ally status"; }; </v>
      </c>
      <c r="AT220" t="str">
        <f t="shared" si="106"/>
        <v/>
      </c>
      <c r="AU220" t="str">
        <f t="shared" si="107"/>
        <v/>
      </c>
      <c r="AV220" t="str">
        <f t="shared" si="108"/>
        <v>};</v>
      </c>
    </row>
    <row r="221" spans="1:48" x14ac:dyDescent="0.25">
      <c r="A221">
        <v>1879341964</v>
      </c>
      <c r="B221">
        <v>249</v>
      </c>
      <c r="C221" t="s">
        <v>2313</v>
      </c>
      <c r="D221" t="s">
        <v>30</v>
      </c>
      <c r="G221">
        <v>5</v>
      </c>
      <c r="I221" t="s">
        <v>1867</v>
      </c>
      <c r="J221" t="s">
        <v>1865</v>
      </c>
      <c r="K221">
        <v>2</v>
      </c>
      <c r="L221">
        <v>105</v>
      </c>
      <c r="T221" t="str">
        <f t="shared" si="83"/>
        <v>[220] = {["ID"] = 1879341964; }; -- Host of the West - Armourer (Intermediate)</v>
      </c>
      <c r="U221" s="1" t="str">
        <f t="shared" si="84"/>
        <v>[220] = {["ID"] = 1879341964; ["SAVE_INDEX"] = 249; ["TYPE"] =  7;             ["VXP"] =    0; ["LP"] =  5; ["REP"] =    0; ["FACTION"] =  1; ["TIER"] = 2; ["MIN_LVL"] = "105"; ["NAME"] = { ["EN"] = "Host of the West - Armourer (Intermediate)"; }; ["LORE"] = { ["EN"] = "You have proven yourself invaluable to the Host of the West and have done much to aid those who march."; }; ["SUMMARY"] = { ["EN"] = "Achieve Friend status"; }; };</v>
      </c>
      <c r="V221">
        <f t="shared" si="85"/>
        <v>220</v>
      </c>
      <c r="W221" t="str">
        <f t="shared" si="86"/>
        <v>[220] = {</v>
      </c>
      <c r="X221" t="str">
        <f t="shared" si="87"/>
        <v xml:space="preserve">["ID"] = 1879341964; </v>
      </c>
      <c r="Y221" t="str">
        <f t="shared" si="88"/>
        <v xml:space="preserve">["ID"] = 1879341964; </v>
      </c>
      <c r="Z221" t="str">
        <f t="shared" si="89"/>
        <v/>
      </c>
      <c r="AA221" s="1" t="str">
        <f t="shared" si="90"/>
        <v xml:space="preserve">["SAVE_INDEX"] = 249; </v>
      </c>
      <c r="AB221">
        <f>VLOOKUP(D221,Type!A$2:B$16,2,)</f>
        <v>7</v>
      </c>
      <c r="AC221" t="str">
        <f t="shared" si="91"/>
        <v xml:space="preserve">["TYPE"] =  7; </v>
      </c>
      <c r="AD221" t="str">
        <f>IF(NOT(ISBLANK(E221)),VLOOKUP(E221,Type!D$2:E$6,2,FALSE),"")</f>
        <v/>
      </c>
      <c r="AE221" t="str">
        <f t="shared" si="92"/>
        <v xml:space="preserve">            </v>
      </c>
      <c r="AF221" t="str">
        <f t="shared" si="93"/>
        <v>0</v>
      </c>
      <c r="AG221" t="str">
        <f t="shared" si="94"/>
        <v xml:space="preserve">["VXP"] =    0; </v>
      </c>
      <c r="AH221" t="str">
        <f t="shared" si="95"/>
        <v>5</v>
      </c>
      <c r="AI221" t="str">
        <f t="shared" si="96"/>
        <v xml:space="preserve">["LP"] =  5; </v>
      </c>
      <c r="AJ221" t="str">
        <f t="shared" si="97"/>
        <v>0</v>
      </c>
      <c r="AK221" t="str">
        <f t="shared" si="98"/>
        <v xml:space="preserve">["REP"] =    0; </v>
      </c>
      <c r="AL221">
        <f>IF(LEN(Q221)&gt;0,VLOOKUP(Q221,Faction!A$2:B$77,2,),1)</f>
        <v>1</v>
      </c>
      <c r="AM221" t="str">
        <f t="shared" si="99"/>
        <v xml:space="preserve">["FACTION"] =  1; </v>
      </c>
      <c r="AN221" t="str">
        <f t="shared" si="100"/>
        <v xml:space="preserve">["TIER"] = 2; </v>
      </c>
      <c r="AO221" t="str">
        <f t="shared" si="101"/>
        <v xml:space="preserve">["MIN_LVL"] = "105"; </v>
      </c>
      <c r="AP221" t="str">
        <f t="shared" si="102"/>
        <v/>
      </c>
      <c r="AQ221" t="str">
        <f t="shared" si="103"/>
        <v xml:space="preserve">["NAME"] = { ["EN"] = "Host of the West - Armourer (Intermediate)"; }; </v>
      </c>
      <c r="AR221" t="str">
        <f t="shared" si="104"/>
        <v xml:space="preserve">["LORE"] = { ["EN"] = "You have proven yourself invaluable to the Host of the West and have done much to aid those who march."; }; </v>
      </c>
      <c r="AS221" t="str">
        <f t="shared" si="105"/>
        <v xml:space="preserve">["SUMMARY"] = { ["EN"] = "Achieve Friend status"; }; </v>
      </c>
      <c r="AT221" t="str">
        <f t="shared" si="106"/>
        <v/>
      </c>
      <c r="AU221" t="str">
        <f t="shared" si="107"/>
        <v/>
      </c>
      <c r="AV221" t="str">
        <f t="shared" si="108"/>
        <v>};</v>
      </c>
    </row>
    <row r="222" spans="1:48" x14ac:dyDescent="0.25">
      <c r="A222">
        <v>1879341965</v>
      </c>
      <c r="B222">
        <v>250</v>
      </c>
      <c r="C222" t="s">
        <v>2314</v>
      </c>
      <c r="D222" t="s">
        <v>30</v>
      </c>
      <c r="I222" t="s">
        <v>1866</v>
      </c>
      <c r="J222" t="s">
        <v>1865</v>
      </c>
      <c r="K222">
        <v>3</v>
      </c>
      <c r="L222">
        <v>105</v>
      </c>
      <c r="T222" t="str">
        <f t="shared" si="83"/>
        <v>[221] = {["ID"] = 1879341965; }; -- Host of the West - Armourer</v>
      </c>
      <c r="U222" s="1" t="str">
        <f t="shared" si="84"/>
        <v>[221] = {["ID"] = 1879341965; ["SAVE_INDEX"] = 250; ["TYPE"] =  7;             ["VXP"] =    0; ["LP"] =  0; ["REP"] =    0; ["FACTION"] =  1; ["TIER"] = 3; ["MIN_LVL"] = "105"; ["NAME"] = { ["EN"] = "Host of the West - Armourer"; }; ["LORE"] = { ["EN"] = "You have proven yourself invaluable to the Host of the West and have done much to aid those who march."; }; ["SUMMARY"] = { ["EN"] = "Achieve Known status"; }; };</v>
      </c>
      <c r="V222">
        <f t="shared" si="85"/>
        <v>221</v>
      </c>
      <c r="W222" t="str">
        <f t="shared" si="86"/>
        <v>[221] = {</v>
      </c>
      <c r="X222" t="str">
        <f t="shared" si="87"/>
        <v xml:space="preserve">["ID"] = 1879341965; </v>
      </c>
      <c r="Y222" t="str">
        <f t="shared" si="88"/>
        <v xml:space="preserve">["ID"] = 1879341965; </v>
      </c>
      <c r="Z222" t="str">
        <f t="shared" si="89"/>
        <v/>
      </c>
      <c r="AA222" s="1" t="str">
        <f t="shared" si="90"/>
        <v xml:space="preserve">["SAVE_INDEX"] = 250; </v>
      </c>
      <c r="AB222">
        <f>VLOOKUP(D222,Type!A$2:B$16,2,)</f>
        <v>7</v>
      </c>
      <c r="AC222" t="str">
        <f t="shared" si="91"/>
        <v xml:space="preserve">["TYPE"] =  7; </v>
      </c>
      <c r="AD222" t="str">
        <f>IF(NOT(ISBLANK(E222)),VLOOKUP(E222,Type!D$2:E$6,2,FALSE),"")</f>
        <v/>
      </c>
      <c r="AE222" t="str">
        <f t="shared" si="92"/>
        <v xml:space="preserve">            </v>
      </c>
      <c r="AF222" t="str">
        <f t="shared" si="93"/>
        <v>0</v>
      </c>
      <c r="AG222" t="str">
        <f t="shared" si="94"/>
        <v xml:space="preserve">["VXP"] =    0; </v>
      </c>
      <c r="AH222" t="str">
        <f t="shared" si="95"/>
        <v>0</v>
      </c>
      <c r="AI222" t="str">
        <f t="shared" si="96"/>
        <v xml:space="preserve">["LP"] =  0; </v>
      </c>
      <c r="AJ222" t="str">
        <f t="shared" si="97"/>
        <v>0</v>
      </c>
      <c r="AK222" t="str">
        <f t="shared" si="98"/>
        <v xml:space="preserve">["REP"] =    0; </v>
      </c>
      <c r="AL222">
        <f>IF(LEN(Q222)&gt;0,VLOOKUP(Q222,Faction!A$2:B$77,2,),1)</f>
        <v>1</v>
      </c>
      <c r="AM222" t="str">
        <f t="shared" si="99"/>
        <v xml:space="preserve">["FACTION"] =  1; </v>
      </c>
      <c r="AN222" t="str">
        <f t="shared" si="100"/>
        <v xml:space="preserve">["TIER"] = 3; </v>
      </c>
      <c r="AO222" t="str">
        <f t="shared" si="101"/>
        <v xml:space="preserve">["MIN_LVL"] = "105"; </v>
      </c>
      <c r="AP222" t="str">
        <f t="shared" si="102"/>
        <v/>
      </c>
      <c r="AQ222" t="str">
        <f t="shared" si="103"/>
        <v xml:space="preserve">["NAME"] = { ["EN"] = "Host of the West - Armourer"; }; </v>
      </c>
      <c r="AR222" t="str">
        <f t="shared" si="104"/>
        <v xml:space="preserve">["LORE"] = { ["EN"] = "You have proven yourself invaluable to the Host of the West and have done much to aid those who march."; }; </v>
      </c>
      <c r="AS222" t="str">
        <f t="shared" si="105"/>
        <v xml:space="preserve">["SUMMARY"] = { ["EN"] = "Achieve Known status"; }; </v>
      </c>
      <c r="AT222" t="str">
        <f t="shared" si="106"/>
        <v/>
      </c>
      <c r="AU222" t="str">
        <f t="shared" si="107"/>
        <v/>
      </c>
      <c r="AV222" t="str">
        <f t="shared" si="108"/>
        <v>};</v>
      </c>
    </row>
    <row r="223" spans="1:48" x14ac:dyDescent="0.25">
      <c r="C223" s="3" t="s">
        <v>1864</v>
      </c>
      <c r="D223" s="2" t="s">
        <v>812</v>
      </c>
      <c r="E223" s="2"/>
      <c r="K223">
        <v>1</v>
      </c>
      <c r="R223">
        <v>214</v>
      </c>
      <c r="T223" t="str">
        <f t="shared" si="83"/>
        <v>[222] = {["CAT_ID"] = 214; }; -- - Host of the West Master-provisioner -</v>
      </c>
      <c r="U223" s="1" t="str">
        <f t="shared" si="84"/>
        <v>[222] = {                                           ["TYPE"] = 14;             ["VXP"] =    0; ["LP"] =  0; ["REP"] =    0; ["FACTION"] =  1; ["TIER"] = 1;                      ["NAME"] = { ["EN"] = "- Host of the West Master-provisioner -"; }; };</v>
      </c>
      <c r="V223">
        <f t="shared" si="85"/>
        <v>222</v>
      </c>
      <c r="W223" t="str">
        <f t="shared" si="86"/>
        <v>[222] = {</v>
      </c>
      <c r="X223" t="str">
        <f t="shared" si="87"/>
        <v xml:space="preserve">                     </v>
      </c>
      <c r="Y223" t="str">
        <f t="shared" si="88"/>
        <v/>
      </c>
      <c r="Z223" t="str">
        <f t="shared" si="89"/>
        <v xml:space="preserve">["CAT_ID"] = 214; </v>
      </c>
      <c r="AA223" s="1" t="str">
        <f t="shared" si="90"/>
        <v xml:space="preserve">                      </v>
      </c>
      <c r="AB223">
        <f>VLOOKUP(D223,Type!A$2:B$16,2,)</f>
        <v>14</v>
      </c>
      <c r="AC223" t="str">
        <f t="shared" si="91"/>
        <v xml:space="preserve">["TYPE"] = 14; </v>
      </c>
      <c r="AD223" t="str">
        <f>IF(NOT(ISBLANK(E223)),VLOOKUP(E223,Type!D$2:E$6,2,FALSE),"")</f>
        <v/>
      </c>
      <c r="AE223" t="str">
        <f t="shared" si="92"/>
        <v xml:space="preserve">            </v>
      </c>
      <c r="AF223" t="str">
        <f t="shared" si="93"/>
        <v>0</v>
      </c>
      <c r="AG223" t="str">
        <f t="shared" si="94"/>
        <v xml:space="preserve">["VXP"] =    0; </v>
      </c>
      <c r="AH223" t="str">
        <f t="shared" si="95"/>
        <v>0</v>
      </c>
      <c r="AI223" t="str">
        <f t="shared" si="96"/>
        <v xml:space="preserve">["LP"] =  0; </v>
      </c>
      <c r="AJ223" t="str">
        <f t="shared" si="97"/>
        <v>0</v>
      </c>
      <c r="AK223" t="str">
        <f t="shared" si="98"/>
        <v xml:space="preserve">["REP"] =    0; </v>
      </c>
      <c r="AL223">
        <f>IF(LEN(Q223)&gt;0,VLOOKUP(Q223,Faction!A$2:B$77,2,),1)</f>
        <v>1</v>
      </c>
      <c r="AM223" t="str">
        <f t="shared" si="99"/>
        <v xml:space="preserve">["FACTION"] =  1; </v>
      </c>
      <c r="AN223" t="str">
        <f t="shared" si="100"/>
        <v xml:space="preserve">["TIER"] = 1; </v>
      </c>
      <c r="AO223" t="str">
        <f t="shared" si="101"/>
        <v xml:space="preserve">                     </v>
      </c>
      <c r="AP223" t="str">
        <f t="shared" si="102"/>
        <v/>
      </c>
      <c r="AQ223" t="str">
        <f t="shared" si="103"/>
        <v xml:space="preserve">["NAME"] = { ["EN"] = "- Host of the West Master-provisioner -"; }; </v>
      </c>
      <c r="AR223" t="str">
        <f t="shared" si="104"/>
        <v/>
      </c>
      <c r="AS223" t="str">
        <f t="shared" si="105"/>
        <v/>
      </c>
      <c r="AT223" t="str">
        <f t="shared" si="106"/>
        <v/>
      </c>
      <c r="AU223" t="str">
        <f t="shared" si="107"/>
        <v/>
      </c>
      <c r="AV223" t="str">
        <f t="shared" si="108"/>
        <v>};</v>
      </c>
    </row>
    <row r="224" spans="1:48" x14ac:dyDescent="0.25">
      <c r="A224">
        <v>1879341959</v>
      </c>
      <c r="B224">
        <v>251</v>
      </c>
      <c r="C224" t="s">
        <v>2315</v>
      </c>
      <c r="D224" t="s">
        <v>30</v>
      </c>
      <c r="F224" t="s">
        <v>1871</v>
      </c>
      <c r="G224">
        <v>15</v>
      </c>
      <c r="I224" t="s">
        <v>1869</v>
      </c>
      <c r="J224" t="s">
        <v>1865</v>
      </c>
      <c r="K224">
        <v>0</v>
      </c>
      <c r="L224">
        <v>105</v>
      </c>
      <c r="T224" t="str">
        <f t="shared" si="83"/>
        <v>[223] = {["ID"] = 1879341959; }; -- Host of the West - Provisioner (Final)</v>
      </c>
      <c r="U224" s="1" t="str">
        <f t="shared" si="84"/>
        <v>[223] = {["ID"] = 1879341959; ["SAVE_INDEX"] = 251; ["TYPE"] =  7;             ["VXP"] =    0; ["LP"] = 15; ["REP"] =    0; ["FACTION"] =  1; ["TIER"] = 0; ["MIN_LVL"] = "105"; ["NAME"] = { ["EN"] = "Host of the West - Provisioner (Final)"; }; ["LORE"] = { ["EN"] = "You have proven yourself invaluable to the Host of the West and have done much to aid those who march."; }; ["SUMMARY"] = { ["EN"] = "Achieve Kindred status"; }; ["TITLE"] = { ["EN"] = "Feeder of Many"; }; };</v>
      </c>
      <c r="V224">
        <f t="shared" si="85"/>
        <v>223</v>
      </c>
      <c r="W224" t="str">
        <f t="shared" si="86"/>
        <v>[223] = {</v>
      </c>
      <c r="X224" t="str">
        <f t="shared" si="87"/>
        <v xml:space="preserve">["ID"] = 1879341959; </v>
      </c>
      <c r="Y224" t="str">
        <f t="shared" si="88"/>
        <v xml:space="preserve">["ID"] = 1879341959; </v>
      </c>
      <c r="Z224" t="str">
        <f t="shared" si="89"/>
        <v/>
      </c>
      <c r="AA224" s="1" t="str">
        <f t="shared" si="90"/>
        <v xml:space="preserve">["SAVE_INDEX"] = 251; </v>
      </c>
      <c r="AB224">
        <f>VLOOKUP(D224,Type!A$2:B$16,2,)</f>
        <v>7</v>
      </c>
      <c r="AC224" t="str">
        <f t="shared" si="91"/>
        <v xml:space="preserve">["TYPE"] =  7; </v>
      </c>
      <c r="AD224" t="str">
        <f>IF(NOT(ISBLANK(E224)),VLOOKUP(E224,Type!D$2:E$6,2,FALSE),"")</f>
        <v/>
      </c>
      <c r="AE224" t="str">
        <f t="shared" si="92"/>
        <v xml:space="preserve">            </v>
      </c>
      <c r="AF224" t="str">
        <f t="shared" si="93"/>
        <v>0</v>
      </c>
      <c r="AG224" t="str">
        <f t="shared" si="94"/>
        <v xml:space="preserve">["VXP"] =    0; </v>
      </c>
      <c r="AH224" t="str">
        <f t="shared" si="95"/>
        <v>15</v>
      </c>
      <c r="AI224" t="str">
        <f t="shared" si="96"/>
        <v xml:space="preserve">["LP"] = 15; </v>
      </c>
      <c r="AJ224" t="str">
        <f t="shared" si="97"/>
        <v>0</v>
      </c>
      <c r="AK224" t="str">
        <f t="shared" si="98"/>
        <v xml:space="preserve">["REP"] =    0; </v>
      </c>
      <c r="AL224">
        <f>IF(LEN(Q224)&gt;0,VLOOKUP(Q224,Faction!A$2:B$77,2,),1)</f>
        <v>1</v>
      </c>
      <c r="AM224" t="str">
        <f t="shared" si="99"/>
        <v xml:space="preserve">["FACTION"] =  1; </v>
      </c>
      <c r="AN224" t="str">
        <f t="shared" si="100"/>
        <v xml:space="preserve">["TIER"] = 0; </v>
      </c>
      <c r="AO224" t="str">
        <f t="shared" si="101"/>
        <v xml:space="preserve">["MIN_LVL"] = "105"; </v>
      </c>
      <c r="AP224" t="str">
        <f t="shared" si="102"/>
        <v/>
      </c>
      <c r="AQ224" t="str">
        <f t="shared" si="103"/>
        <v xml:space="preserve">["NAME"] = { ["EN"] = "Host of the West - Provisioner (Final)"; }; </v>
      </c>
      <c r="AR224" t="str">
        <f t="shared" si="104"/>
        <v xml:space="preserve">["LORE"] = { ["EN"] = "You have proven yourself invaluable to the Host of the West and have done much to aid those who march."; }; </v>
      </c>
      <c r="AS224" t="str">
        <f t="shared" si="105"/>
        <v xml:space="preserve">["SUMMARY"] = { ["EN"] = "Achieve Kindred status"; }; </v>
      </c>
      <c r="AT224" t="str">
        <f t="shared" si="106"/>
        <v xml:space="preserve">["TITLE"] = { ["EN"] = "Feeder of Many"; }; </v>
      </c>
      <c r="AU224" t="str">
        <f t="shared" si="107"/>
        <v/>
      </c>
      <c r="AV224" t="str">
        <f t="shared" si="108"/>
        <v>};</v>
      </c>
    </row>
    <row r="225" spans="1:48" x14ac:dyDescent="0.25">
      <c r="A225">
        <v>1879341974</v>
      </c>
      <c r="B225">
        <v>252</v>
      </c>
      <c r="C225" t="s">
        <v>2316</v>
      </c>
      <c r="D225" t="s">
        <v>30</v>
      </c>
      <c r="G225">
        <v>10</v>
      </c>
      <c r="I225" t="s">
        <v>1868</v>
      </c>
      <c r="J225" t="s">
        <v>1865</v>
      </c>
      <c r="K225">
        <v>1</v>
      </c>
      <c r="L225">
        <v>105</v>
      </c>
      <c r="T225" t="str">
        <f t="shared" si="83"/>
        <v>[224] = {["ID"] = 1879341974; }; -- Host of the West - Provisioner (Advanced)</v>
      </c>
      <c r="U225" s="1" t="str">
        <f t="shared" si="84"/>
        <v>[224] = {["ID"] = 1879341974; ["SAVE_INDEX"] = 252; ["TYPE"] =  7;             ["VXP"] =    0; ["LP"] = 10; ["REP"] =    0; ["FACTION"] =  1; ["TIER"] = 1; ["MIN_LVL"] = "105"; ["NAME"] = { ["EN"] = "Host of the West - Provisioner (Advanced)"; }; ["LORE"] = { ["EN"] = "You have proven yourself invaluable to the Host of the West and have done much to aid those who march."; }; ["SUMMARY"] = { ["EN"] = "Achieve Ally status"; }; };</v>
      </c>
      <c r="V225">
        <f t="shared" si="85"/>
        <v>224</v>
      </c>
      <c r="W225" t="str">
        <f t="shared" si="86"/>
        <v>[224] = {</v>
      </c>
      <c r="X225" t="str">
        <f t="shared" si="87"/>
        <v xml:space="preserve">["ID"] = 1879341974; </v>
      </c>
      <c r="Y225" t="str">
        <f t="shared" si="88"/>
        <v xml:space="preserve">["ID"] = 1879341974; </v>
      </c>
      <c r="Z225" t="str">
        <f t="shared" si="89"/>
        <v/>
      </c>
      <c r="AA225" s="1" t="str">
        <f t="shared" si="90"/>
        <v xml:space="preserve">["SAVE_INDEX"] = 252; </v>
      </c>
      <c r="AB225">
        <f>VLOOKUP(D225,Type!A$2:B$16,2,)</f>
        <v>7</v>
      </c>
      <c r="AC225" t="str">
        <f t="shared" si="91"/>
        <v xml:space="preserve">["TYPE"] =  7; </v>
      </c>
      <c r="AD225" t="str">
        <f>IF(NOT(ISBLANK(E225)),VLOOKUP(E225,Type!D$2:E$6,2,FALSE),"")</f>
        <v/>
      </c>
      <c r="AE225" t="str">
        <f t="shared" si="92"/>
        <v xml:space="preserve">            </v>
      </c>
      <c r="AF225" t="str">
        <f t="shared" si="93"/>
        <v>0</v>
      </c>
      <c r="AG225" t="str">
        <f t="shared" si="94"/>
        <v xml:space="preserve">["VXP"] =    0; </v>
      </c>
      <c r="AH225" t="str">
        <f t="shared" si="95"/>
        <v>10</v>
      </c>
      <c r="AI225" t="str">
        <f t="shared" si="96"/>
        <v xml:space="preserve">["LP"] = 10; </v>
      </c>
      <c r="AJ225" t="str">
        <f t="shared" si="97"/>
        <v>0</v>
      </c>
      <c r="AK225" t="str">
        <f t="shared" si="98"/>
        <v xml:space="preserve">["REP"] =    0; </v>
      </c>
      <c r="AL225">
        <f>IF(LEN(Q225)&gt;0,VLOOKUP(Q225,Faction!A$2:B$77,2,),1)</f>
        <v>1</v>
      </c>
      <c r="AM225" t="str">
        <f t="shared" si="99"/>
        <v xml:space="preserve">["FACTION"] =  1; </v>
      </c>
      <c r="AN225" t="str">
        <f t="shared" si="100"/>
        <v xml:space="preserve">["TIER"] = 1; </v>
      </c>
      <c r="AO225" t="str">
        <f t="shared" si="101"/>
        <v xml:space="preserve">["MIN_LVL"] = "105"; </v>
      </c>
      <c r="AP225" t="str">
        <f t="shared" si="102"/>
        <v/>
      </c>
      <c r="AQ225" t="str">
        <f t="shared" si="103"/>
        <v xml:space="preserve">["NAME"] = { ["EN"] = "Host of the West - Provisioner (Advanced)"; }; </v>
      </c>
      <c r="AR225" t="str">
        <f t="shared" si="104"/>
        <v xml:space="preserve">["LORE"] = { ["EN"] = "You have proven yourself invaluable to the Host of the West and have done much to aid those who march."; }; </v>
      </c>
      <c r="AS225" t="str">
        <f t="shared" si="105"/>
        <v xml:space="preserve">["SUMMARY"] = { ["EN"] = "Achieve Ally status"; }; </v>
      </c>
      <c r="AT225" t="str">
        <f t="shared" si="106"/>
        <v/>
      </c>
      <c r="AU225" t="str">
        <f t="shared" si="107"/>
        <v/>
      </c>
      <c r="AV225" t="str">
        <f t="shared" si="108"/>
        <v>};</v>
      </c>
    </row>
    <row r="226" spans="1:48" x14ac:dyDescent="0.25">
      <c r="A226">
        <v>1879341972</v>
      </c>
      <c r="B226">
        <v>253</v>
      </c>
      <c r="C226" t="s">
        <v>2317</v>
      </c>
      <c r="D226" t="s">
        <v>30</v>
      </c>
      <c r="G226">
        <v>5</v>
      </c>
      <c r="I226" t="s">
        <v>1867</v>
      </c>
      <c r="J226" t="s">
        <v>1865</v>
      </c>
      <c r="K226">
        <v>2</v>
      </c>
      <c r="L226">
        <v>105</v>
      </c>
      <c r="T226" t="str">
        <f t="shared" si="83"/>
        <v>[225] = {["ID"] = 1879341972; }; -- Host of the West - Provisioner (Intermediate)</v>
      </c>
      <c r="U226" s="1" t="str">
        <f t="shared" si="84"/>
        <v>[225] = {["ID"] = 1879341972; ["SAVE_INDEX"] = 253; ["TYPE"] =  7;             ["VXP"] =    0; ["LP"] =  5; ["REP"] =    0; ["FACTION"] =  1; ["TIER"] = 2; ["MIN_LVL"] = "105"; ["NAME"] = { ["EN"] = "Host of the West - Provisioner (Intermediate)"; }; ["LORE"] = { ["EN"] = "You have proven yourself invaluable to the Host of the West and have done much to aid those who march."; }; ["SUMMARY"] = { ["EN"] = "Achieve Friend status"; }; };</v>
      </c>
      <c r="V226">
        <f t="shared" si="85"/>
        <v>225</v>
      </c>
      <c r="W226" t="str">
        <f t="shared" si="86"/>
        <v>[225] = {</v>
      </c>
      <c r="X226" t="str">
        <f t="shared" si="87"/>
        <v xml:space="preserve">["ID"] = 1879341972; </v>
      </c>
      <c r="Y226" t="str">
        <f t="shared" si="88"/>
        <v xml:space="preserve">["ID"] = 1879341972; </v>
      </c>
      <c r="Z226" t="str">
        <f t="shared" si="89"/>
        <v/>
      </c>
      <c r="AA226" s="1" t="str">
        <f t="shared" si="90"/>
        <v xml:space="preserve">["SAVE_INDEX"] = 253; </v>
      </c>
      <c r="AB226">
        <f>VLOOKUP(D226,Type!A$2:B$16,2,)</f>
        <v>7</v>
      </c>
      <c r="AC226" t="str">
        <f t="shared" si="91"/>
        <v xml:space="preserve">["TYPE"] =  7; </v>
      </c>
      <c r="AD226" t="str">
        <f>IF(NOT(ISBLANK(E226)),VLOOKUP(E226,Type!D$2:E$6,2,FALSE),"")</f>
        <v/>
      </c>
      <c r="AE226" t="str">
        <f t="shared" si="92"/>
        <v xml:space="preserve">            </v>
      </c>
      <c r="AF226" t="str">
        <f t="shared" si="93"/>
        <v>0</v>
      </c>
      <c r="AG226" t="str">
        <f t="shared" si="94"/>
        <v xml:space="preserve">["VXP"] =    0; </v>
      </c>
      <c r="AH226" t="str">
        <f t="shared" si="95"/>
        <v>5</v>
      </c>
      <c r="AI226" t="str">
        <f t="shared" si="96"/>
        <v xml:space="preserve">["LP"] =  5; </v>
      </c>
      <c r="AJ226" t="str">
        <f t="shared" si="97"/>
        <v>0</v>
      </c>
      <c r="AK226" t="str">
        <f t="shared" si="98"/>
        <v xml:space="preserve">["REP"] =    0; </v>
      </c>
      <c r="AL226">
        <f>IF(LEN(Q226)&gt;0,VLOOKUP(Q226,Faction!A$2:B$77,2,),1)</f>
        <v>1</v>
      </c>
      <c r="AM226" t="str">
        <f t="shared" si="99"/>
        <v xml:space="preserve">["FACTION"] =  1; </v>
      </c>
      <c r="AN226" t="str">
        <f t="shared" si="100"/>
        <v xml:space="preserve">["TIER"] = 2; </v>
      </c>
      <c r="AO226" t="str">
        <f t="shared" si="101"/>
        <v xml:space="preserve">["MIN_LVL"] = "105"; </v>
      </c>
      <c r="AP226" t="str">
        <f t="shared" si="102"/>
        <v/>
      </c>
      <c r="AQ226" t="str">
        <f t="shared" si="103"/>
        <v xml:space="preserve">["NAME"] = { ["EN"] = "Host of the West - Provisioner (Intermediate)"; }; </v>
      </c>
      <c r="AR226" t="str">
        <f t="shared" si="104"/>
        <v xml:space="preserve">["LORE"] = { ["EN"] = "You have proven yourself invaluable to the Host of the West and have done much to aid those who march."; }; </v>
      </c>
      <c r="AS226" t="str">
        <f t="shared" si="105"/>
        <v xml:space="preserve">["SUMMARY"] = { ["EN"] = "Achieve Friend status"; }; </v>
      </c>
      <c r="AT226" t="str">
        <f t="shared" si="106"/>
        <v/>
      </c>
      <c r="AU226" t="str">
        <f t="shared" si="107"/>
        <v/>
      </c>
      <c r="AV226" t="str">
        <f t="shared" si="108"/>
        <v>};</v>
      </c>
    </row>
    <row r="227" spans="1:48" x14ac:dyDescent="0.25">
      <c r="A227">
        <v>1879341968</v>
      </c>
      <c r="B227">
        <v>254</v>
      </c>
      <c r="C227" t="s">
        <v>2318</v>
      </c>
      <c r="D227" t="s">
        <v>30</v>
      </c>
      <c r="I227" t="s">
        <v>1866</v>
      </c>
      <c r="J227" t="s">
        <v>1865</v>
      </c>
      <c r="K227">
        <v>3</v>
      </c>
      <c r="L227">
        <v>105</v>
      </c>
      <c r="T227" t="str">
        <f t="shared" si="83"/>
        <v>[226] = {["ID"] = 1879341968; }; -- Host of the West - Provisioner</v>
      </c>
      <c r="U227" s="1" t="str">
        <f t="shared" si="84"/>
        <v>[226] = {["ID"] = 1879341968; ["SAVE_INDEX"] = 254; ["TYPE"] =  7;             ["VXP"] =    0; ["LP"] =  0; ["REP"] =    0; ["FACTION"] =  1; ["TIER"] = 3; ["MIN_LVL"] = "105"; ["NAME"] = { ["EN"] = "Host of the West - Provisioner"; }; ["LORE"] = { ["EN"] = "You have proven yourself invaluable to the Host of the West and have done much to aid those who march."; }; ["SUMMARY"] = { ["EN"] = "Achieve Known status"; }; };</v>
      </c>
      <c r="V227">
        <f t="shared" si="85"/>
        <v>226</v>
      </c>
      <c r="W227" t="str">
        <f t="shared" si="86"/>
        <v>[226] = {</v>
      </c>
      <c r="X227" t="str">
        <f t="shared" si="87"/>
        <v xml:space="preserve">["ID"] = 1879341968; </v>
      </c>
      <c r="Y227" t="str">
        <f t="shared" si="88"/>
        <v xml:space="preserve">["ID"] = 1879341968; </v>
      </c>
      <c r="Z227" t="str">
        <f t="shared" si="89"/>
        <v/>
      </c>
      <c r="AA227" s="1" t="str">
        <f t="shared" si="90"/>
        <v xml:space="preserve">["SAVE_INDEX"] = 254; </v>
      </c>
      <c r="AB227">
        <f>VLOOKUP(D227,Type!A$2:B$16,2,)</f>
        <v>7</v>
      </c>
      <c r="AC227" t="str">
        <f t="shared" si="91"/>
        <v xml:space="preserve">["TYPE"] =  7; </v>
      </c>
      <c r="AD227" t="str">
        <f>IF(NOT(ISBLANK(E227)),VLOOKUP(E227,Type!D$2:E$6,2,FALSE),"")</f>
        <v/>
      </c>
      <c r="AE227" t="str">
        <f t="shared" si="92"/>
        <v xml:space="preserve">            </v>
      </c>
      <c r="AF227" t="str">
        <f t="shared" si="93"/>
        <v>0</v>
      </c>
      <c r="AG227" t="str">
        <f t="shared" si="94"/>
        <v xml:space="preserve">["VXP"] =    0; </v>
      </c>
      <c r="AH227" t="str">
        <f t="shared" si="95"/>
        <v>0</v>
      </c>
      <c r="AI227" t="str">
        <f t="shared" si="96"/>
        <v xml:space="preserve">["LP"] =  0; </v>
      </c>
      <c r="AJ227" t="str">
        <f t="shared" si="97"/>
        <v>0</v>
      </c>
      <c r="AK227" t="str">
        <f t="shared" si="98"/>
        <v xml:space="preserve">["REP"] =    0; </v>
      </c>
      <c r="AL227">
        <f>IF(LEN(Q227)&gt;0,VLOOKUP(Q227,Faction!A$2:B$77,2,),1)</f>
        <v>1</v>
      </c>
      <c r="AM227" t="str">
        <f t="shared" si="99"/>
        <v xml:space="preserve">["FACTION"] =  1; </v>
      </c>
      <c r="AN227" t="str">
        <f t="shared" si="100"/>
        <v xml:space="preserve">["TIER"] = 3; </v>
      </c>
      <c r="AO227" t="str">
        <f t="shared" si="101"/>
        <v xml:space="preserve">["MIN_LVL"] = "105"; </v>
      </c>
      <c r="AP227" t="str">
        <f t="shared" si="102"/>
        <v/>
      </c>
      <c r="AQ227" t="str">
        <f t="shared" si="103"/>
        <v xml:space="preserve">["NAME"] = { ["EN"] = "Host of the West - Provisioner"; }; </v>
      </c>
      <c r="AR227" t="str">
        <f t="shared" si="104"/>
        <v xml:space="preserve">["LORE"] = { ["EN"] = "You have proven yourself invaluable to the Host of the West and have done much to aid those who march."; }; </v>
      </c>
      <c r="AS227" t="str">
        <f t="shared" si="105"/>
        <v xml:space="preserve">["SUMMARY"] = { ["EN"] = "Achieve Known status"; }; </v>
      </c>
      <c r="AT227" t="str">
        <f t="shared" si="106"/>
        <v/>
      </c>
      <c r="AU227" t="str">
        <f t="shared" si="107"/>
        <v/>
      </c>
      <c r="AV227" t="str">
        <f t="shared" si="108"/>
        <v>};</v>
      </c>
    </row>
    <row r="228" spans="1:48" x14ac:dyDescent="0.25">
      <c r="C228" s="2" t="s">
        <v>87</v>
      </c>
      <c r="D228" s="2" t="s">
        <v>812</v>
      </c>
      <c r="E228" s="2"/>
      <c r="R228">
        <v>215</v>
      </c>
      <c r="T228" t="str">
        <f t="shared" si="83"/>
        <v>[227] = {["CAT_ID"] = 215; }; -- Riders of Rohan</v>
      </c>
      <c r="U228" s="1" t="str">
        <f t="shared" si="84"/>
        <v>[227] = {                                           ["TYPE"] = 14;             ["VXP"] =    0; ["LP"] =  0; ["REP"] =    0; ["FACTION"] =  1; ["TIER"] = 0;                      ["NAME"] = { ["EN"] = "Riders of Rohan"; }; };</v>
      </c>
      <c r="V228">
        <f t="shared" si="85"/>
        <v>227</v>
      </c>
      <c r="W228" t="str">
        <f t="shared" si="86"/>
        <v>[227] = {</v>
      </c>
      <c r="X228" t="str">
        <f t="shared" si="87"/>
        <v xml:space="preserve">                     </v>
      </c>
      <c r="Y228" t="str">
        <f t="shared" si="88"/>
        <v/>
      </c>
      <c r="Z228" t="str">
        <f t="shared" si="89"/>
        <v xml:space="preserve">["CAT_ID"] = 215; </v>
      </c>
      <c r="AA228" s="1" t="str">
        <f t="shared" si="90"/>
        <v xml:space="preserve">                      </v>
      </c>
      <c r="AB228">
        <f>VLOOKUP(D228,Type!A$2:B$16,2,)</f>
        <v>14</v>
      </c>
      <c r="AC228" t="str">
        <f t="shared" si="91"/>
        <v xml:space="preserve">["TYPE"] = 14; </v>
      </c>
      <c r="AD228" t="str">
        <f>IF(NOT(ISBLANK(E228)),VLOOKUP(E228,Type!D$2:E$6,2,FALSE),"")</f>
        <v/>
      </c>
      <c r="AE228" t="str">
        <f t="shared" si="92"/>
        <v xml:space="preserve">            </v>
      </c>
      <c r="AF228" t="str">
        <f t="shared" si="93"/>
        <v>0</v>
      </c>
      <c r="AG228" t="str">
        <f t="shared" si="94"/>
        <v xml:space="preserve">["VXP"] =    0; </v>
      </c>
      <c r="AH228" t="str">
        <f t="shared" si="95"/>
        <v>0</v>
      </c>
      <c r="AI228" t="str">
        <f t="shared" si="96"/>
        <v xml:space="preserve">["LP"] =  0; </v>
      </c>
      <c r="AJ228" t="str">
        <f t="shared" si="97"/>
        <v>0</v>
      </c>
      <c r="AK228" t="str">
        <f t="shared" si="98"/>
        <v xml:space="preserve">["REP"] =    0; </v>
      </c>
      <c r="AL228">
        <f>IF(LEN(Q228)&gt;0,VLOOKUP(Q228,Faction!A$2:B$77,2,),1)</f>
        <v>1</v>
      </c>
      <c r="AM228" t="str">
        <f t="shared" si="99"/>
        <v xml:space="preserve">["FACTION"] =  1; </v>
      </c>
      <c r="AN228" t="str">
        <f t="shared" si="100"/>
        <v xml:space="preserve">["TIER"] = 0; </v>
      </c>
      <c r="AO228" t="str">
        <f t="shared" si="101"/>
        <v xml:space="preserve">                     </v>
      </c>
      <c r="AP228" t="str">
        <f t="shared" si="102"/>
        <v/>
      </c>
      <c r="AQ228" t="str">
        <f t="shared" si="103"/>
        <v xml:space="preserve">["NAME"] = { ["EN"] = "Riders of Rohan"; }; </v>
      </c>
      <c r="AR228" t="str">
        <f t="shared" si="104"/>
        <v/>
      </c>
      <c r="AS228" t="str">
        <f t="shared" si="105"/>
        <v/>
      </c>
      <c r="AT228" t="str">
        <f t="shared" si="106"/>
        <v/>
      </c>
      <c r="AU228" t="str">
        <f t="shared" si="107"/>
        <v/>
      </c>
      <c r="AV228" t="str">
        <f t="shared" si="108"/>
        <v>};</v>
      </c>
    </row>
    <row r="229" spans="1:48" x14ac:dyDescent="0.25">
      <c r="A229">
        <v>1879330570</v>
      </c>
      <c r="B229">
        <v>171</v>
      </c>
      <c r="C229" t="s">
        <v>1890</v>
      </c>
      <c r="D229" t="s">
        <v>30</v>
      </c>
      <c r="F229" t="s">
        <v>1528</v>
      </c>
      <c r="G229">
        <v>20</v>
      </c>
      <c r="H229" t="s">
        <v>1529</v>
      </c>
      <c r="I229" t="s">
        <v>1198</v>
      </c>
      <c r="J229" t="s">
        <v>1530</v>
      </c>
      <c r="K229">
        <v>0</v>
      </c>
      <c r="L229">
        <v>85</v>
      </c>
      <c r="T229" t="str">
        <f t="shared" si="83"/>
        <v>[228] = {["ID"] = 1879330570; }; -- Kindred to The Riders of Rohan</v>
      </c>
      <c r="U229" s="1" t="str">
        <f t="shared" si="84"/>
        <v>[228] = {["ID"] = 1879330570; ["SAVE_INDEX"] = 171; ["TYPE"] =  7;             ["VXP"] =    0; ["LP"] = 20; ["REP"] =    0; ["FACTION"] =  1; ["TIER"] = 0; ["MIN_LVL"] =  "85"; ["NAME"] = { ["EN"] = "Kindred to The Riders of Rohan"; }; ["LORE"] = { ["EN"] = "You may not have been born among the people of Far Anórien, but you are welcome wherever you go."; }; ["SUMMARY"] = { ["EN"] = "Gain 30000 reputation"; }; ["TITLE"] = { ["EN"] = "Fearless Rider"; }; };</v>
      </c>
      <c r="V229">
        <f t="shared" si="85"/>
        <v>228</v>
      </c>
      <c r="W229" t="str">
        <f t="shared" si="86"/>
        <v>[228] = {</v>
      </c>
      <c r="X229" t="str">
        <f t="shared" si="87"/>
        <v xml:space="preserve">["ID"] = 1879330570; </v>
      </c>
      <c r="Y229" t="str">
        <f t="shared" si="88"/>
        <v xml:space="preserve">["ID"] = 1879330570; </v>
      </c>
      <c r="Z229" t="str">
        <f t="shared" si="89"/>
        <v/>
      </c>
      <c r="AA229" s="1" t="str">
        <f t="shared" si="90"/>
        <v xml:space="preserve">["SAVE_INDEX"] = 171; </v>
      </c>
      <c r="AB229">
        <f>VLOOKUP(D229,Type!A$2:B$16,2,)</f>
        <v>7</v>
      </c>
      <c r="AC229" t="str">
        <f t="shared" si="91"/>
        <v xml:space="preserve">["TYPE"] =  7; </v>
      </c>
      <c r="AD229" t="str">
        <f>IF(NOT(ISBLANK(E229)),VLOOKUP(E229,Type!D$2:E$6,2,FALSE),"")</f>
        <v/>
      </c>
      <c r="AE229" t="str">
        <f t="shared" si="92"/>
        <v xml:space="preserve">            </v>
      </c>
      <c r="AF229" t="str">
        <f t="shared" si="93"/>
        <v>0</v>
      </c>
      <c r="AG229" t="str">
        <f t="shared" si="94"/>
        <v xml:space="preserve">["VXP"] =    0; </v>
      </c>
      <c r="AH229" t="str">
        <f t="shared" si="95"/>
        <v>20</v>
      </c>
      <c r="AI229" t="str">
        <f t="shared" si="96"/>
        <v xml:space="preserve">["LP"] = 20; </v>
      </c>
      <c r="AJ229" t="str">
        <f t="shared" si="97"/>
        <v>0</v>
      </c>
      <c r="AK229" t="str">
        <f t="shared" si="98"/>
        <v xml:space="preserve">["REP"] =    0; </v>
      </c>
      <c r="AL229">
        <f>IF(LEN(Q229)&gt;0,VLOOKUP(Q229,Faction!A$2:B$77,2,),1)</f>
        <v>1</v>
      </c>
      <c r="AM229" t="str">
        <f t="shared" si="99"/>
        <v xml:space="preserve">["FACTION"] =  1; </v>
      </c>
      <c r="AN229" t="str">
        <f t="shared" si="100"/>
        <v xml:space="preserve">["TIER"] = 0; </v>
      </c>
      <c r="AO229" t="str">
        <f t="shared" si="101"/>
        <v xml:space="preserve">["MIN_LVL"] =  "85"; </v>
      </c>
      <c r="AP229" t="str">
        <f t="shared" si="102"/>
        <v/>
      </c>
      <c r="AQ229" t="str">
        <f t="shared" si="103"/>
        <v xml:space="preserve">["NAME"] = { ["EN"] = "Kindred to The Riders of Rohan"; }; </v>
      </c>
      <c r="AR229" t="str">
        <f t="shared" si="104"/>
        <v xml:space="preserve">["LORE"] = { ["EN"] = "You may not have been born among the people of Far Anórien, but you are welcome wherever you go."; }; </v>
      </c>
      <c r="AS229" t="str">
        <f t="shared" si="105"/>
        <v xml:space="preserve">["SUMMARY"] = { ["EN"] = "Gain 30000 reputation"; }; </v>
      </c>
      <c r="AT229" t="str">
        <f t="shared" si="106"/>
        <v xml:space="preserve">["TITLE"] = { ["EN"] = "Fearless Rider"; }; </v>
      </c>
      <c r="AU229" t="str">
        <f t="shared" si="107"/>
        <v/>
      </c>
      <c r="AV229" t="str">
        <f t="shared" si="108"/>
        <v>};</v>
      </c>
    </row>
    <row r="230" spans="1:48" x14ac:dyDescent="0.25">
      <c r="A230">
        <v>1879330576</v>
      </c>
      <c r="B230">
        <v>172</v>
      </c>
      <c r="C230" t="s">
        <v>1889</v>
      </c>
      <c r="D230" t="s">
        <v>30</v>
      </c>
      <c r="F230" t="s">
        <v>1525</v>
      </c>
      <c r="G230">
        <v>15</v>
      </c>
      <c r="H230" t="s">
        <v>1529</v>
      </c>
      <c r="I230" t="s">
        <v>1373</v>
      </c>
      <c r="J230" t="s">
        <v>1531</v>
      </c>
      <c r="K230">
        <v>1</v>
      </c>
      <c r="L230">
        <v>85</v>
      </c>
      <c r="T230" t="str">
        <f t="shared" si="83"/>
        <v>[229] = {["ID"] = 1879330576; }; -- Ally to The Riders of Rohan</v>
      </c>
      <c r="U230" s="1" t="str">
        <f t="shared" si="84"/>
        <v>[229] = {["ID"] = 1879330576; ["SAVE_INDEX"] = 172; ["TYPE"] =  7;             ["VXP"] =    0; ["LP"] = 15; ["REP"] =    0; ["FACTION"] =  1; ["TIER"] = 1; ["MIN_LVL"] =  "85"; ["NAME"] = { ["EN"] = "Ally to The Riders of Rohan"; }; ["LORE"] = { ["EN"] = "When Far Anórien is in need of aid, its inhabitants expect that you will find your way to the forefront of battle to assist them."; }; ["SUMMARY"] = { ["EN"] = "Gain 25000 reputation"; }; ["TITLE"] = { ["EN"] = "Ally to the Riders of Rohan"; }; };</v>
      </c>
      <c r="V230">
        <f t="shared" si="85"/>
        <v>229</v>
      </c>
      <c r="W230" t="str">
        <f t="shared" si="86"/>
        <v>[229] = {</v>
      </c>
      <c r="X230" t="str">
        <f t="shared" si="87"/>
        <v xml:space="preserve">["ID"] = 1879330576; </v>
      </c>
      <c r="Y230" t="str">
        <f t="shared" si="88"/>
        <v xml:space="preserve">["ID"] = 1879330576; </v>
      </c>
      <c r="Z230" t="str">
        <f t="shared" si="89"/>
        <v/>
      </c>
      <c r="AA230" s="1" t="str">
        <f t="shared" si="90"/>
        <v xml:space="preserve">["SAVE_INDEX"] = 172; </v>
      </c>
      <c r="AB230">
        <f>VLOOKUP(D230,Type!A$2:B$16,2,)</f>
        <v>7</v>
      </c>
      <c r="AC230" t="str">
        <f t="shared" si="91"/>
        <v xml:space="preserve">["TYPE"] =  7; </v>
      </c>
      <c r="AD230" t="str">
        <f>IF(NOT(ISBLANK(E230)),VLOOKUP(E230,Type!D$2:E$6,2,FALSE),"")</f>
        <v/>
      </c>
      <c r="AE230" t="str">
        <f t="shared" si="92"/>
        <v xml:space="preserve">            </v>
      </c>
      <c r="AF230" t="str">
        <f t="shared" si="93"/>
        <v>0</v>
      </c>
      <c r="AG230" t="str">
        <f t="shared" si="94"/>
        <v xml:space="preserve">["VXP"] =    0; </v>
      </c>
      <c r="AH230" t="str">
        <f t="shared" si="95"/>
        <v>15</v>
      </c>
      <c r="AI230" t="str">
        <f t="shared" si="96"/>
        <v xml:space="preserve">["LP"] = 15; </v>
      </c>
      <c r="AJ230" t="str">
        <f t="shared" si="97"/>
        <v>0</v>
      </c>
      <c r="AK230" t="str">
        <f t="shared" si="98"/>
        <v xml:space="preserve">["REP"] =    0; </v>
      </c>
      <c r="AL230">
        <f>IF(LEN(Q230)&gt;0,VLOOKUP(Q230,Faction!A$2:B$77,2,),1)</f>
        <v>1</v>
      </c>
      <c r="AM230" t="str">
        <f t="shared" si="99"/>
        <v xml:space="preserve">["FACTION"] =  1; </v>
      </c>
      <c r="AN230" t="str">
        <f t="shared" si="100"/>
        <v xml:space="preserve">["TIER"] = 1; </v>
      </c>
      <c r="AO230" t="str">
        <f t="shared" si="101"/>
        <v xml:space="preserve">["MIN_LVL"] =  "85"; </v>
      </c>
      <c r="AP230" t="str">
        <f t="shared" si="102"/>
        <v/>
      </c>
      <c r="AQ230" t="str">
        <f t="shared" si="103"/>
        <v xml:space="preserve">["NAME"] = { ["EN"] = "Ally to The Riders of Rohan"; }; </v>
      </c>
      <c r="AR230" t="str">
        <f t="shared" si="104"/>
        <v xml:space="preserve">["LORE"] = { ["EN"] = "When Far Anórien is in need of aid, its inhabitants expect that you will find your way to the forefront of battle to assist them."; }; </v>
      </c>
      <c r="AS230" t="str">
        <f t="shared" si="105"/>
        <v xml:space="preserve">["SUMMARY"] = { ["EN"] = "Gain 25000 reputation"; }; </v>
      </c>
      <c r="AT230" t="str">
        <f t="shared" si="106"/>
        <v xml:space="preserve">["TITLE"] = { ["EN"] = "Ally to the Riders of Rohan"; }; </v>
      </c>
      <c r="AU230" t="str">
        <f t="shared" si="107"/>
        <v/>
      </c>
      <c r="AV230" t="str">
        <f t="shared" si="108"/>
        <v>};</v>
      </c>
    </row>
    <row r="231" spans="1:48" x14ac:dyDescent="0.25">
      <c r="A231">
        <v>1879330573</v>
      </c>
      <c r="B231">
        <v>173</v>
      </c>
      <c r="C231" t="s">
        <v>1888</v>
      </c>
      <c r="D231" t="s">
        <v>30</v>
      </c>
      <c r="F231" t="s">
        <v>1526</v>
      </c>
      <c r="G231">
        <v>10</v>
      </c>
      <c r="H231" t="s">
        <v>1529</v>
      </c>
      <c r="I231" t="s">
        <v>1370</v>
      </c>
      <c r="J231" t="s">
        <v>1532</v>
      </c>
      <c r="K231">
        <v>2</v>
      </c>
      <c r="L231">
        <v>85</v>
      </c>
      <c r="T231" t="str">
        <f t="shared" si="83"/>
        <v>[230] = {["ID"] = 1879330573; }; -- Friend to The Riders of Rohan</v>
      </c>
      <c r="U231" s="1" t="str">
        <f t="shared" si="84"/>
        <v>[230] = {["ID"] = 1879330573; ["SAVE_INDEX"] = 173; ["TYPE"] =  7;             ["VXP"] =    0; ["LP"] = 10; ["REP"] =    0; ["FACTION"] =  1; ["TIER"] = 2; ["MIN_LVL"] =  "85"; ["NAME"] = { ["EN"] = "Friend to The Riders of Rohan"; }; ["LORE"] = { ["EN"] = "All you have done within the bounds of Far Anórien has made the folk who live here friendly to you."; }; ["SUMMARY"] = { ["EN"] = "Gain 20000 reputation"; }; ["TITLE"] = { ["EN"] = "Friend to the Riders of Rohan"; }; };</v>
      </c>
      <c r="V231">
        <f t="shared" si="85"/>
        <v>230</v>
      </c>
      <c r="W231" t="str">
        <f t="shared" si="86"/>
        <v>[230] = {</v>
      </c>
      <c r="X231" t="str">
        <f t="shared" si="87"/>
        <v xml:space="preserve">["ID"] = 1879330573; </v>
      </c>
      <c r="Y231" t="str">
        <f t="shared" si="88"/>
        <v xml:space="preserve">["ID"] = 1879330573; </v>
      </c>
      <c r="Z231" t="str">
        <f t="shared" si="89"/>
        <v/>
      </c>
      <c r="AA231" s="1" t="str">
        <f t="shared" si="90"/>
        <v xml:space="preserve">["SAVE_INDEX"] = 173; </v>
      </c>
      <c r="AB231">
        <f>VLOOKUP(D231,Type!A$2:B$16,2,)</f>
        <v>7</v>
      </c>
      <c r="AC231" t="str">
        <f t="shared" si="91"/>
        <v xml:space="preserve">["TYPE"] =  7; </v>
      </c>
      <c r="AD231" t="str">
        <f>IF(NOT(ISBLANK(E231)),VLOOKUP(E231,Type!D$2:E$6,2,FALSE),"")</f>
        <v/>
      </c>
      <c r="AE231" t="str">
        <f t="shared" si="92"/>
        <v xml:space="preserve">            </v>
      </c>
      <c r="AF231" t="str">
        <f t="shared" si="93"/>
        <v>0</v>
      </c>
      <c r="AG231" t="str">
        <f t="shared" si="94"/>
        <v xml:space="preserve">["VXP"] =    0; </v>
      </c>
      <c r="AH231" t="str">
        <f t="shared" si="95"/>
        <v>10</v>
      </c>
      <c r="AI231" t="str">
        <f t="shared" si="96"/>
        <v xml:space="preserve">["LP"] = 10; </v>
      </c>
      <c r="AJ231" t="str">
        <f t="shared" si="97"/>
        <v>0</v>
      </c>
      <c r="AK231" t="str">
        <f t="shared" si="98"/>
        <v xml:space="preserve">["REP"] =    0; </v>
      </c>
      <c r="AL231">
        <f>IF(LEN(Q231)&gt;0,VLOOKUP(Q231,Faction!A$2:B$77,2,),1)</f>
        <v>1</v>
      </c>
      <c r="AM231" t="str">
        <f t="shared" si="99"/>
        <v xml:space="preserve">["FACTION"] =  1; </v>
      </c>
      <c r="AN231" t="str">
        <f t="shared" si="100"/>
        <v xml:space="preserve">["TIER"] = 2; </v>
      </c>
      <c r="AO231" t="str">
        <f t="shared" si="101"/>
        <v xml:space="preserve">["MIN_LVL"] =  "85"; </v>
      </c>
      <c r="AP231" t="str">
        <f t="shared" si="102"/>
        <v/>
      </c>
      <c r="AQ231" t="str">
        <f t="shared" si="103"/>
        <v xml:space="preserve">["NAME"] = { ["EN"] = "Friend to The Riders of Rohan"; }; </v>
      </c>
      <c r="AR231" t="str">
        <f t="shared" si="104"/>
        <v xml:space="preserve">["LORE"] = { ["EN"] = "All you have done within the bounds of Far Anórien has made the folk who live here friendly to you."; }; </v>
      </c>
      <c r="AS231" t="str">
        <f t="shared" si="105"/>
        <v xml:space="preserve">["SUMMARY"] = { ["EN"] = "Gain 20000 reputation"; }; </v>
      </c>
      <c r="AT231" t="str">
        <f t="shared" si="106"/>
        <v xml:space="preserve">["TITLE"] = { ["EN"] = "Friend to the Riders of Rohan"; }; </v>
      </c>
      <c r="AU231" t="str">
        <f t="shared" si="107"/>
        <v/>
      </c>
      <c r="AV231" t="str">
        <f t="shared" si="108"/>
        <v>};</v>
      </c>
    </row>
    <row r="232" spans="1:48" x14ac:dyDescent="0.25">
      <c r="A232">
        <v>1879330571</v>
      </c>
      <c r="B232">
        <v>174</v>
      </c>
      <c r="C232" t="s">
        <v>1887</v>
      </c>
      <c r="D232" t="s">
        <v>30</v>
      </c>
      <c r="F232" t="s">
        <v>1527</v>
      </c>
      <c r="G232">
        <v>5</v>
      </c>
      <c r="H232" t="s">
        <v>1529</v>
      </c>
      <c r="I232" t="s">
        <v>1190</v>
      </c>
      <c r="J232" t="s">
        <v>2265</v>
      </c>
      <c r="K232">
        <v>3</v>
      </c>
      <c r="L232">
        <v>85</v>
      </c>
      <c r="T232" t="str">
        <f t="shared" si="83"/>
        <v>[231] = {["ID"] = 1879330571; }; -- Known to The Riders of Rohan</v>
      </c>
      <c r="U232" s="1" t="str">
        <f t="shared" si="84"/>
        <v>[231] = {["ID"] = 1879330571; ["SAVE_INDEX"] = 174; ["TYPE"] =  7;             ["VXP"] =    0; ["LP"] =  5; ["REP"] =    0; ["FACTION"] =  1; ["TIER"] = 3; ["MIN_LVL"] =  "85"; ["NAME"] = { ["EN"] = "Known to The Riders of Rohan"; }; ["LORE"] = { ["EN"] = "Your name is now known throughout the entirety of Far Anórien, and the people know that you act in their interest."; }; ["SUMMARY"] = { ["EN"] = "Gain 10000 reputation"; }; ["TITLE"] = { ["EN"] = "Known to the Riders of Rohan"; }; };</v>
      </c>
      <c r="V232">
        <f t="shared" si="85"/>
        <v>231</v>
      </c>
      <c r="W232" t="str">
        <f t="shared" si="86"/>
        <v>[231] = {</v>
      </c>
      <c r="X232" t="str">
        <f t="shared" si="87"/>
        <v xml:space="preserve">["ID"] = 1879330571; </v>
      </c>
      <c r="Y232" t="str">
        <f t="shared" si="88"/>
        <v xml:space="preserve">["ID"] = 1879330571; </v>
      </c>
      <c r="Z232" t="str">
        <f t="shared" si="89"/>
        <v/>
      </c>
      <c r="AA232" s="1" t="str">
        <f t="shared" si="90"/>
        <v xml:space="preserve">["SAVE_INDEX"] = 174; </v>
      </c>
      <c r="AB232">
        <f>VLOOKUP(D232,Type!A$2:B$16,2,)</f>
        <v>7</v>
      </c>
      <c r="AC232" t="str">
        <f t="shared" si="91"/>
        <v xml:space="preserve">["TYPE"] =  7; </v>
      </c>
      <c r="AD232" t="str">
        <f>IF(NOT(ISBLANK(E232)),VLOOKUP(E232,Type!D$2:E$6,2,FALSE),"")</f>
        <v/>
      </c>
      <c r="AE232" t="str">
        <f t="shared" si="92"/>
        <v xml:space="preserve">            </v>
      </c>
      <c r="AF232" t="str">
        <f t="shared" si="93"/>
        <v>0</v>
      </c>
      <c r="AG232" t="str">
        <f t="shared" si="94"/>
        <v xml:space="preserve">["VXP"] =    0; </v>
      </c>
      <c r="AH232" t="str">
        <f t="shared" si="95"/>
        <v>5</v>
      </c>
      <c r="AI232" t="str">
        <f t="shared" si="96"/>
        <v xml:space="preserve">["LP"] =  5; </v>
      </c>
      <c r="AJ232" t="str">
        <f t="shared" si="97"/>
        <v>0</v>
      </c>
      <c r="AK232" t="str">
        <f t="shared" si="98"/>
        <v xml:space="preserve">["REP"] =    0; </v>
      </c>
      <c r="AL232">
        <f>IF(LEN(Q232)&gt;0,VLOOKUP(Q232,Faction!A$2:B$77,2,),1)</f>
        <v>1</v>
      </c>
      <c r="AM232" t="str">
        <f t="shared" si="99"/>
        <v xml:space="preserve">["FACTION"] =  1; </v>
      </c>
      <c r="AN232" t="str">
        <f t="shared" si="100"/>
        <v xml:space="preserve">["TIER"] = 3; </v>
      </c>
      <c r="AO232" t="str">
        <f t="shared" si="101"/>
        <v xml:space="preserve">["MIN_LVL"] =  "85"; </v>
      </c>
      <c r="AP232" t="str">
        <f t="shared" si="102"/>
        <v/>
      </c>
      <c r="AQ232" t="str">
        <f t="shared" si="103"/>
        <v xml:space="preserve">["NAME"] = { ["EN"] = "Known to The Riders of Rohan"; }; </v>
      </c>
      <c r="AR232" t="str">
        <f t="shared" si="104"/>
        <v xml:space="preserve">["LORE"] = { ["EN"] = "Your name is now known throughout the entirety of Far Anórien, and the people know that you act in their interest."; }; </v>
      </c>
      <c r="AS232" t="str">
        <f t="shared" si="105"/>
        <v xml:space="preserve">["SUMMARY"] = { ["EN"] = "Gain 10000 reputation"; }; </v>
      </c>
      <c r="AT232" t="str">
        <f t="shared" si="106"/>
        <v xml:space="preserve">["TITLE"] = { ["EN"] = "Known to the Riders of Rohan"; }; </v>
      </c>
      <c r="AU232" t="str">
        <f t="shared" si="107"/>
        <v/>
      </c>
      <c r="AV232" t="str">
        <f t="shared" si="108"/>
        <v>};</v>
      </c>
    </row>
    <row r="233" spans="1:48" x14ac:dyDescent="0.25">
      <c r="C233" s="2" t="s">
        <v>1539</v>
      </c>
      <c r="D233" s="2" t="s">
        <v>812</v>
      </c>
      <c r="E233" s="2"/>
      <c r="R233">
        <v>216</v>
      </c>
      <c r="T233" t="str">
        <f t="shared" si="83"/>
        <v>[232] = {["CAT_ID"] = 216; }; -- The Plateau of Gorgoroth</v>
      </c>
      <c r="U233" s="1" t="str">
        <f t="shared" si="84"/>
        <v>[232] = {                                           ["TYPE"] = 14;             ["VXP"] =    0; ["LP"] =  0; ["REP"] =    0; ["FACTION"] =  1; ["TIER"] = 0;                      ["NAME"] = { ["EN"] = "The Plateau of Gorgoroth"; }; };</v>
      </c>
      <c r="V233">
        <f t="shared" si="85"/>
        <v>232</v>
      </c>
      <c r="W233" t="str">
        <f t="shared" si="86"/>
        <v>[232] = {</v>
      </c>
      <c r="X233" t="str">
        <f t="shared" si="87"/>
        <v xml:space="preserve">                     </v>
      </c>
      <c r="Y233" t="str">
        <f t="shared" si="88"/>
        <v/>
      </c>
      <c r="Z233" t="str">
        <f t="shared" si="89"/>
        <v xml:space="preserve">["CAT_ID"] = 216; </v>
      </c>
      <c r="AA233" s="1" t="str">
        <f t="shared" si="90"/>
        <v xml:space="preserve">                      </v>
      </c>
      <c r="AB233">
        <f>VLOOKUP(D233,Type!A$2:B$16,2,)</f>
        <v>14</v>
      </c>
      <c r="AC233" t="str">
        <f t="shared" si="91"/>
        <v xml:space="preserve">["TYPE"] = 14; </v>
      </c>
      <c r="AD233" t="str">
        <f>IF(NOT(ISBLANK(E233)),VLOOKUP(E233,Type!D$2:E$6,2,FALSE),"")</f>
        <v/>
      </c>
      <c r="AE233" t="str">
        <f t="shared" si="92"/>
        <v xml:space="preserve">            </v>
      </c>
      <c r="AF233" t="str">
        <f t="shared" si="93"/>
        <v>0</v>
      </c>
      <c r="AG233" t="str">
        <f t="shared" si="94"/>
        <v xml:space="preserve">["VXP"] =    0; </v>
      </c>
      <c r="AH233" t="str">
        <f t="shared" si="95"/>
        <v>0</v>
      </c>
      <c r="AI233" t="str">
        <f t="shared" si="96"/>
        <v xml:space="preserve">["LP"] =  0; </v>
      </c>
      <c r="AJ233" t="str">
        <f t="shared" si="97"/>
        <v>0</v>
      </c>
      <c r="AK233" t="str">
        <f t="shared" si="98"/>
        <v xml:space="preserve">["REP"] =    0; </v>
      </c>
      <c r="AL233">
        <f>IF(LEN(Q233)&gt;0,VLOOKUP(Q233,Faction!A$2:B$77,2,),1)</f>
        <v>1</v>
      </c>
      <c r="AM233" t="str">
        <f t="shared" si="99"/>
        <v xml:space="preserve">["FACTION"] =  1; </v>
      </c>
      <c r="AN233" t="str">
        <f t="shared" si="100"/>
        <v xml:space="preserve">["TIER"] = 0; </v>
      </c>
      <c r="AO233" t="str">
        <f t="shared" si="101"/>
        <v xml:space="preserve">                     </v>
      </c>
      <c r="AP233" t="str">
        <f t="shared" si="102"/>
        <v/>
      </c>
      <c r="AQ233" t="str">
        <f t="shared" si="103"/>
        <v xml:space="preserve">["NAME"] = { ["EN"] = "The Plateau of Gorgoroth"; }; </v>
      </c>
      <c r="AR233" t="str">
        <f t="shared" si="104"/>
        <v/>
      </c>
      <c r="AS233" t="str">
        <f t="shared" si="105"/>
        <v/>
      </c>
      <c r="AT233" t="str">
        <f t="shared" si="106"/>
        <v/>
      </c>
      <c r="AU233" t="str">
        <f t="shared" si="107"/>
        <v/>
      </c>
      <c r="AV233" t="str">
        <f t="shared" si="108"/>
        <v>};</v>
      </c>
    </row>
    <row r="234" spans="1:48" x14ac:dyDescent="0.25">
      <c r="C234" s="3" t="s">
        <v>1851</v>
      </c>
      <c r="D234" s="2" t="s">
        <v>812</v>
      </c>
      <c r="E234" s="2"/>
      <c r="K234">
        <v>1</v>
      </c>
      <c r="R234">
        <v>217</v>
      </c>
      <c r="T234" t="str">
        <f t="shared" si="83"/>
        <v>[233] = {["CAT_ID"] = 217; }; -- - Conquest of Gorgoroth -</v>
      </c>
      <c r="U234" s="1" t="str">
        <f t="shared" si="84"/>
        <v>[233] = {                                           ["TYPE"] = 14;             ["VXP"] =    0; ["LP"] =  0; ["REP"] =    0; ["FACTION"] =  1; ["TIER"] = 1;                      ["NAME"] = { ["EN"] = "- Conquest of Gorgoroth -"; }; };</v>
      </c>
      <c r="V234">
        <f t="shared" si="85"/>
        <v>233</v>
      </c>
      <c r="W234" t="str">
        <f t="shared" si="86"/>
        <v>[233] = {</v>
      </c>
      <c r="X234" t="str">
        <f t="shared" si="87"/>
        <v xml:space="preserve">                     </v>
      </c>
      <c r="Y234" t="str">
        <f t="shared" si="88"/>
        <v/>
      </c>
      <c r="Z234" t="str">
        <f t="shared" si="89"/>
        <v xml:space="preserve">["CAT_ID"] = 217; </v>
      </c>
      <c r="AA234" s="1" t="str">
        <f t="shared" si="90"/>
        <v xml:space="preserve">                      </v>
      </c>
      <c r="AB234">
        <f>VLOOKUP(D234,Type!A$2:B$16,2,)</f>
        <v>14</v>
      </c>
      <c r="AC234" t="str">
        <f t="shared" si="91"/>
        <v xml:space="preserve">["TYPE"] = 14; </v>
      </c>
      <c r="AD234" t="str">
        <f>IF(NOT(ISBLANK(E234)),VLOOKUP(E234,Type!D$2:E$6,2,FALSE),"")</f>
        <v/>
      </c>
      <c r="AE234" t="str">
        <f t="shared" si="92"/>
        <v xml:space="preserve">            </v>
      </c>
      <c r="AF234" t="str">
        <f t="shared" si="93"/>
        <v>0</v>
      </c>
      <c r="AG234" t="str">
        <f t="shared" si="94"/>
        <v xml:space="preserve">["VXP"] =    0; </v>
      </c>
      <c r="AH234" t="str">
        <f t="shared" si="95"/>
        <v>0</v>
      </c>
      <c r="AI234" t="str">
        <f t="shared" si="96"/>
        <v xml:space="preserve">["LP"] =  0; </v>
      </c>
      <c r="AJ234" t="str">
        <f t="shared" si="97"/>
        <v>0</v>
      </c>
      <c r="AK234" t="str">
        <f t="shared" si="98"/>
        <v xml:space="preserve">["REP"] =    0; </v>
      </c>
      <c r="AL234">
        <f>IF(LEN(Q234)&gt;0,VLOOKUP(Q234,Faction!A$2:B$77,2,),1)</f>
        <v>1</v>
      </c>
      <c r="AM234" t="str">
        <f t="shared" si="99"/>
        <v xml:space="preserve">["FACTION"] =  1; </v>
      </c>
      <c r="AN234" t="str">
        <f t="shared" si="100"/>
        <v xml:space="preserve">["TIER"] = 1; </v>
      </c>
      <c r="AO234" t="str">
        <f t="shared" si="101"/>
        <v xml:space="preserve">                     </v>
      </c>
      <c r="AP234" t="str">
        <f t="shared" si="102"/>
        <v/>
      </c>
      <c r="AQ234" t="str">
        <f t="shared" si="103"/>
        <v xml:space="preserve">["NAME"] = { ["EN"] = "- Conquest of Gorgoroth -"; }; </v>
      </c>
      <c r="AR234" t="str">
        <f t="shared" si="104"/>
        <v/>
      </c>
      <c r="AS234" t="str">
        <f t="shared" si="105"/>
        <v/>
      </c>
      <c r="AT234" t="str">
        <f t="shared" si="106"/>
        <v/>
      </c>
      <c r="AU234" t="str">
        <f t="shared" si="107"/>
        <v/>
      </c>
      <c r="AV234" t="str">
        <f t="shared" si="108"/>
        <v>};</v>
      </c>
    </row>
    <row r="235" spans="1:48" x14ac:dyDescent="0.25">
      <c r="A235">
        <v>1879345209</v>
      </c>
      <c r="B235">
        <v>175</v>
      </c>
      <c r="C235" t="s">
        <v>1533</v>
      </c>
      <c r="D235" t="s">
        <v>30</v>
      </c>
      <c r="F235" t="s">
        <v>1542</v>
      </c>
      <c r="G235">
        <v>50</v>
      </c>
      <c r="H235" t="s">
        <v>1539</v>
      </c>
      <c r="I235" t="s">
        <v>1498</v>
      </c>
      <c r="J235" t="s">
        <v>1541</v>
      </c>
      <c r="K235">
        <v>0</v>
      </c>
      <c r="T235" t="str">
        <f t="shared" si="83"/>
        <v>[234] = {["ID"] = 1879345209; }; -- Celebrated in the Conquest of Gorgoroth</v>
      </c>
      <c r="U235" s="1" t="str">
        <f t="shared" si="84"/>
        <v>[234] = {["ID"] = 1879345209; ["SAVE_INDEX"] = 175; ["TYPE"] =  7;             ["VXP"] =    0; ["LP"] = 50; ["REP"] =    0; ["FACTION"] =  1; ["TIER"] = 0;                      ["NAME"] = { ["EN"] = "Celebrated in the Conquest of Gorgoroth"; }; ["LORE"] = { ["EN"] = "Those in the Conquest of Gorgoroth celebrate you whenever you travel."; }; ["SUMMARY"] = { ["EN"] = "Gain 90000 reputation"; }; ["TITLE"] = { ["EN"] = "Celebrated Warrior in the Conquest of Gorgoroth"; }; };</v>
      </c>
      <c r="V235">
        <f t="shared" si="85"/>
        <v>234</v>
      </c>
      <c r="W235" t="str">
        <f t="shared" si="86"/>
        <v>[234] = {</v>
      </c>
      <c r="X235" t="str">
        <f t="shared" si="87"/>
        <v xml:space="preserve">["ID"] = 1879345209; </v>
      </c>
      <c r="Y235" t="str">
        <f t="shared" si="88"/>
        <v xml:space="preserve">["ID"] = 1879345209; </v>
      </c>
      <c r="Z235" t="str">
        <f t="shared" si="89"/>
        <v/>
      </c>
      <c r="AA235" s="1" t="str">
        <f t="shared" si="90"/>
        <v xml:space="preserve">["SAVE_INDEX"] = 175; </v>
      </c>
      <c r="AB235">
        <f>VLOOKUP(D235,Type!A$2:B$16,2,)</f>
        <v>7</v>
      </c>
      <c r="AC235" t="str">
        <f t="shared" si="91"/>
        <v xml:space="preserve">["TYPE"] =  7; </v>
      </c>
      <c r="AD235" t="str">
        <f>IF(NOT(ISBLANK(E235)),VLOOKUP(E235,Type!D$2:E$6,2,FALSE),"")</f>
        <v/>
      </c>
      <c r="AE235" t="str">
        <f t="shared" si="92"/>
        <v xml:space="preserve">            </v>
      </c>
      <c r="AF235" t="str">
        <f t="shared" si="93"/>
        <v>0</v>
      </c>
      <c r="AG235" t="str">
        <f t="shared" si="94"/>
        <v xml:space="preserve">["VXP"] =    0; </v>
      </c>
      <c r="AH235" t="str">
        <f t="shared" si="95"/>
        <v>50</v>
      </c>
      <c r="AI235" t="str">
        <f t="shared" si="96"/>
        <v xml:space="preserve">["LP"] = 50; </v>
      </c>
      <c r="AJ235" t="str">
        <f t="shared" si="97"/>
        <v>0</v>
      </c>
      <c r="AK235" t="str">
        <f t="shared" si="98"/>
        <v xml:space="preserve">["REP"] =    0; </v>
      </c>
      <c r="AL235">
        <f>IF(LEN(Q235)&gt;0,VLOOKUP(Q235,Faction!A$2:B$77,2,),1)</f>
        <v>1</v>
      </c>
      <c r="AM235" t="str">
        <f t="shared" si="99"/>
        <v xml:space="preserve">["FACTION"] =  1; </v>
      </c>
      <c r="AN235" t="str">
        <f t="shared" si="100"/>
        <v xml:space="preserve">["TIER"] = 0; </v>
      </c>
      <c r="AO235" t="str">
        <f t="shared" si="101"/>
        <v xml:space="preserve">                     </v>
      </c>
      <c r="AP235" t="str">
        <f t="shared" si="102"/>
        <v/>
      </c>
      <c r="AQ235" t="str">
        <f t="shared" si="103"/>
        <v xml:space="preserve">["NAME"] = { ["EN"] = "Celebrated in the Conquest of Gorgoroth"; }; </v>
      </c>
      <c r="AR235" t="str">
        <f t="shared" si="104"/>
        <v xml:space="preserve">["LORE"] = { ["EN"] = "Those in the Conquest of Gorgoroth celebrate you whenever you travel."; }; </v>
      </c>
      <c r="AS235" t="str">
        <f t="shared" si="105"/>
        <v xml:space="preserve">["SUMMARY"] = { ["EN"] = "Gain 90000 reputation"; }; </v>
      </c>
      <c r="AT235" t="str">
        <f t="shared" si="106"/>
        <v xml:space="preserve">["TITLE"] = { ["EN"] = "Celebrated Warrior in the Conquest of Gorgoroth"; }; </v>
      </c>
      <c r="AU235" t="str">
        <f t="shared" si="107"/>
        <v/>
      </c>
      <c r="AV235" t="str">
        <f t="shared" si="108"/>
        <v>};</v>
      </c>
    </row>
    <row r="236" spans="1:48" x14ac:dyDescent="0.25">
      <c r="A236">
        <v>1879345211</v>
      </c>
      <c r="B236">
        <v>176</v>
      </c>
      <c r="C236" t="s">
        <v>1544</v>
      </c>
      <c r="D236" t="s">
        <v>30</v>
      </c>
      <c r="F236" t="s">
        <v>1545</v>
      </c>
      <c r="G236">
        <v>20</v>
      </c>
      <c r="H236" t="s">
        <v>1539</v>
      </c>
      <c r="I236" t="s">
        <v>1501</v>
      </c>
      <c r="J236" t="s">
        <v>2266</v>
      </c>
      <c r="K236">
        <v>1</v>
      </c>
      <c r="T236" t="str">
        <f t="shared" si="83"/>
        <v>[235] = {["ID"] = 1879345211; }; -- Honoured in the Conquest of Gorgoroth</v>
      </c>
      <c r="U236" s="1" t="str">
        <f t="shared" si="84"/>
        <v>[235] = {["ID"] = 1879345211; ["SAVE_INDEX"] = 176; ["TYPE"] =  7;             ["VXP"] =    0; ["LP"] = 20; ["REP"] =    0; ["FACTION"] =  1; ["TIER"] = 1;                      ["NAME"] = { ["EN"] = "Honoured in the Conquest of Gorgoroth"; }; ["LORE"] = { ["EN"] = "Those in the Conquest of Gorgoroth honour you whenever you travel."; }; ["SUMMARY"] = { ["EN"] = "Gain 60000 reputation"; }; ["TITLE"] = { ["EN"] = "Esteemed Warrior in the Conquest of Gorgoroth"; }; };</v>
      </c>
      <c r="V236">
        <f t="shared" si="85"/>
        <v>235</v>
      </c>
      <c r="W236" t="str">
        <f t="shared" si="86"/>
        <v>[235] = {</v>
      </c>
      <c r="X236" t="str">
        <f t="shared" si="87"/>
        <v xml:space="preserve">["ID"] = 1879345211; </v>
      </c>
      <c r="Y236" t="str">
        <f t="shared" si="88"/>
        <v xml:space="preserve">["ID"] = 1879345211; </v>
      </c>
      <c r="Z236" t="str">
        <f t="shared" si="89"/>
        <v/>
      </c>
      <c r="AA236" s="1" t="str">
        <f t="shared" si="90"/>
        <v xml:space="preserve">["SAVE_INDEX"] = 176; </v>
      </c>
      <c r="AB236">
        <f>VLOOKUP(D236,Type!A$2:B$16,2,)</f>
        <v>7</v>
      </c>
      <c r="AC236" t="str">
        <f t="shared" si="91"/>
        <v xml:space="preserve">["TYPE"] =  7; </v>
      </c>
      <c r="AD236" t="str">
        <f>IF(NOT(ISBLANK(E236)),VLOOKUP(E236,Type!D$2:E$6,2,FALSE),"")</f>
        <v/>
      </c>
      <c r="AE236" t="str">
        <f t="shared" si="92"/>
        <v xml:space="preserve">            </v>
      </c>
      <c r="AF236" t="str">
        <f t="shared" si="93"/>
        <v>0</v>
      </c>
      <c r="AG236" t="str">
        <f t="shared" si="94"/>
        <v xml:space="preserve">["VXP"] =    0; </v>
      </c>
      <c r="AH236" t="str">
        <f t="shared" si="95"/>
        <v>20</v>
      </c>
      <c r="AI236" t="str">
        <f t="shared" si="96"/>
        <v xml:space="preserve">["LP"] = 20; </v>
      </c>
      <c r="AJ236" t="str">
        <f t="shared" si="97"/>
        <v>0</v>
      </c>
      <c r="AK236" t="str">
        <f t="shared" si="98"/>
        <v xml:space="preserve">["REP"] =    0; </v>
      </c>
      <c r="AL236">
        <f>IF(LEN(Q236)&gt;0,VLOOKUP(Q236,Faction!A$2:B$77,2,),1)</f>
        <v>1</v>
      </c>
      <c r="AM236" t="str">
        <f t="shared" si="99"/>
        <v xml:space="preserve">["FACTION"] =  1; </v>
      </c>
      <c r="AN236" t="str">
        <f t="shared" si="100"/>
        <v xml:space="preserve">["TIER"] = 1; </v>
      </c>
      <c r="AO236" t="str">
        <f t="shared" si="101"/>
        <v xml:space="preserve">                     </v>
      </c>
      <c r="AP236" t="str">
        <f t="shared" si="102"/>
        <v/>
      </c>
      <c r="AQ236" t="str">
        <f t="shared" si="103"/>
        <v xml:space="preserve">["NAME"] = { ["EN"] = "Honoured in the Conquest of Gorgoroth"; }; </v>
      </c>
      <c r="AR236" t="str">
        <f t="shared" si="104"/>
        <v xml:space="preserve">["LORE"] = { ["EN"] = "Those in the Conquest of Gorgoroth honour you whenever you travel."; }; </v>
      </c>
      <c r="AS236" t="str">
        <f t="shared" si="105"/>
        <v xml:space="preserve">["SUMMARY"] = { ["EN"] = "Gain 60000 reputation"; }; </v>
      </c>
      <c r="AT236" t="str">
        <f t="shared" si="106"/>
        <v xml:space="preserve">["TITLE"] = { ["EN"] = "Esteemed Warrior in the Conquest of Gorgoroth"; }; </v>
      </c>
      <c r="AU236" t="str">
        <f t="shared" si="107"/>
        <v/>
      </c>
      <c r="AV236" t="str">
        <f t="shared" si="108"/>
        <v>};</v>
      </c>
    </row>
    <row r="237" spans="1:48" x14ac:dyDescent="0.25">
      <c r="A237">
        <v>1879345191</v>
      </c>
      <c r="B237">
        <v>177</v>
      </c>
      <c r="C237" t="s">
        <v>1534</v>
      </c>
      <c r="D237" t="s">
        <v>30</v>
      </c>
      <c r="F237" t="s">
        <v>1546</v>
      </c>
      <c r="G237">
        <v>20</v>
      </c>
      <c r="H237" t="s">
        <v>1539</v>
      </c>
      <c r="I237" t="s">
        <v>1503</v>
      </c>
      <c r="J237" t="s">
        <v>1543</v>
      </c>
      <c r="K237">
        <v>2</v>
      </c>
      <c r="T237" t="str">
        <f t="shared" si="83"/>
        <v>[236] = {["ID"] = 1879345191; }; -- Respected in the Conquest of Gorgoroth</v>
      </c>
      <c r="U237" s="1" t="str">
        <f t="shared" si="84"/>
        <v>[236] = {["ID"] = 1879345191; ["SAVE_INDEX"] = 177; ["TYPE"] =  7;             ["VXP"] =    0; ["LP"] = 20; ["REP"] =    0; ["FACTION"] =  1; ["TIER"] = 2;                      ["NAME"] = { ["EN"] = "Respected in the Conquest of Gorgoroth"; }; ["LORE"] = { ["EN"] = "Those in the Conquest of Gorgoroth respect you whenever you travel."; }; ["SUMMARY"] = { ["EN"] = "Gain 45000 reputation"; }; ["TITLE"] = { ["EN"] = "Respected Warrior in the Conquest of Gorgoroth"; }; };</v>
      </c>
      <c r="V237">
        <f t="shared" si="85"/>
        <v>236</v>
      </c>
      <c r="W237" t="str">
        <f t="shared" si="86"/>
        <v>[236] = {</v>
      </c>
      <c r="X237" t="str">
        <f t="shared" si="87"/>
        <v xml:space="preserve">["ID"] = 1879345191; </v>
      </c>
      <c r="Y237" t="str">
        <f t="shared" si="88"/>
        <v xml:space="preserve">["ID"] = 1879345191; </v>
      </c>
      <c r="Z237" t="str">
        <f t="shared" si="89"/>
        <v/>
      </c>
      <c r="AA237" s="1" t="str">
        <f t="shared" si="90"/>
        <v xml:space="preserve">["SAVE_INDEX"] = 177; </v>
      </c>
      <c r="AB237">
        <f>VLOOKUP(D237,Type!A$2:B$16,2,)</f>
        <v>7</v>
      </c>
      <c r="AC237" t="str">
        <f t="shared" si="91"/>
        <v xml:space="preserve">["TYPE"] =  7; </v>
      </c>
      <c r="AD237" t="str">
        <f>IF(NOT(ISBLANK(E237)),VLOOKUP(E237,Type!D$2:E$6,2,FALSE),"")</f>
        <v/>
      </c>
      <c r="AE237" t="str">
        <f t="shared" si="92"/>
        <v xml:space="preserve">            </v>
      </c>
      <c r="AF237" t="str">
        <f t="shared" si="93"/>
        <v>0</v>
      </c>
      <c r="AG237" t="str">
        <f t="shared" si="94"/>
        <v xml:space="preserve">["VXP"] =    0; </v>
      </c>
      <c r="AH237" t="str">
        <f t="shared" si="95"/>
        <v>20</v>
      </c>
      <c r="AI237" t="str">
        <f t="shared" si="96"/>
        <v xml:space="preserve">["LP"] = 20; </v>
      </c>
      <c r="AJ237" t="str">
        <f t="shared" si="97"/>
        <v>0</v>
      </c>
      <c r="AK237" t="str">
        <f t="shared" si="98"/>
        <v xml:space="preserve">["REP"] =    0; </v>
      </c>
      <c r="AL237">
        <f>IF(LEN(Q237)&gt;0,VLOOKUP(Q237,Faction!A$2:B$77,2,),1)</f>
        <v>1</v>
      </c>
      <c r="AM237" t="str">
        <f t="shared" si="99"/>
        <v xml:space="preserve">["FACTION"] =  1; </v>
      </c>
      <c r="AN237" t="str">
        <f t="shared" si="100"/>
        <v xml:space="preserve">["TIER"] = 2; </v>
      </c>
      <c r="AO237" t="str">
        <f t="shared" si="101"/>
        <v xml:space="preserve">                     </v>
      </c>
      <c r="AP237" t="str">
        <f t="shared" si="102"/>
        <v/>
      </c>
      <c r="AQ237" t="str">
        <f t="shared" si="103"/>
        <v xml:space="preserve">["NAME"] = { ["EN"] = "Respected in the Conquest of Gorgoroth"; }; </v>
      </c>
      <c r="AR237" t="str">
        <f t="shared" si="104"/>
        <v xml:space="preserve">["LORE"] = { ["EN"] = "Those in the Conquest of Gorgoroth respect you whenever you travel."; }; </v>
      </c>
      <c r="AS237" t="str">
        <f t="shared" si="105"/>
        <v xml:space="preserve">["SUMMARY"] = { ["EN"] = "Gain 45000 reputation"; }; </v>
      </c>
      <c r="AT237" t="str">
        <f t="shared" si="106"/>
        <v xml:space="preserve">["TITLE"] = { ["EN"] = "Respected Warrior in the Conquest of Gorgoroth"; }; </v>
      </c>
      <c r="AU237" t="str">
        <f t="shared" si="107"/>
        <v/>
      </c>
      <c r="AV237" t="str">
        <f t="shared" si="108"/>
        <v>};</v>
      </c>
    </row>
    <row r="238" spans="1:48" x14ac:dyDescent="0.25">
      <c r="A238">
        <v>1879345200</v>
      </c>
      <c r="B238">
        <v>178</v>
      </c>
      <c r="C238" t="s">
        <v>1535</v>
      </c>
      <c r="D238" t="s">
        <v>30</v>
      </c>
      <c r="F238" t="s">
        <v>1547</v>
      </c>
      <c r="G238">
        <v>20</v>
      </c>
      <c r="H238" t="s">
        <v>1539</v>
      </c>
      <c r="I238" t="s">
        <v>1198</v>
      </c>
      <c r="J238" t="s">
        <v>2267</v>
      </c>
      <c r="K238">
        <v>3</v>
      </c>
      <c r="T238" t="str">
        <f t="shared" si="83"/>
        <v>[237] = {["ID"] = 1879345200; }; -- Kindred in the Conquest of Gorgoroth</v>
      </c>
      <c r="U238" s="1" t="str">
        <f t="shared" si="84"/>
        <v>[237] = {["ID"] = 1879345200; ["SAVE_INDEX"] = 178; ["TYPE"] =  7;             ["VXP"] =    0; ["LP"] = 20; ["REP"] =    0; ["FACTION"] =  1; ["TIER"] = 3;                      ["NAME"] = { ["EN"] = "Kindred in the Conquest of Gorgoroth"; }; ["LORE"] = { ["EN"] = "Those in the Conquest of Gorgoroth look upon you as member of their cause. You are always welcome among their rank and numbers."; }; ["SUMMARY"] = { ["EN"] = "Gain 30000 reputation"; }; ["TITLE"] = { ["EN"] = "Honoured Warrior in the Conquest of Gorgoroth"; }; };</v>
      </c>
      <c r="V238">
        <f t="shared" si="85"/>
        <v>237</v>
      </c>
      <c r="W238" t="str">
        <f t="shared" si="86"/>
        <v>[237] = {</v>
      </c>
      <c r="X238" t="str">
        <f t="shared" si="87"/>
        <v xml:space="preserve">["ID"] = 1879345200; </v>
      </c>
      <c r="Y238" t="str">
        <f t="shared" si="88"/>
        <v xml:space="preserve">["ID"] = 1879345200; </v>
      </c>
      <c r="Z238" t="str">
        <f t="shared" si="89"/>
        <v/>
      </c>
      <c r="AA238" s="1" t="str">
        <f t="shared" si="90"/>
        <v xml:space="preserve">["SAVE_INDEX"] = 178; </v>
      </c>
      <c r="AB238">
        <f>VLOOKUP(D238,Type!A$2:B$16,2,)</f>
        <v>7</v>
      </c>
      <c r="AC238" t="str">
        <f t="shared" si="91"/>
        <v xml:space="preserve">["TYPE"] =  7; </v>
      </c>
      <c r="AD238" t="str">
        <f>IF(NOT(ISBLANK(E238)),VLOOKUP(E238,Type!D$2:E$6,2,FALSE),"")</f>
        <v/>
      </c>
      <c r="AE238" t="str">
        <f t="shared" si="92"/>
        <v xml:space="preserve">            </v>
      </c>
      <c r="AF238" t="str">
        <f t="shared" si="93"/>
        <v>0</v>
      </c>
      <c r="AG238" t="str">
        <f t="shared" si="94"/>
        <v xml:space="preserve">["VXP"] =    0; </v>
      </c>
      <c r="AH238" t="str">
        <f t="shared" si="95"/>
        <v>20</v>
      </c>
      <c r="AI238" t="str">
        <f t="shared" si="96"/>
        <v xml:space="preserve">["LP"] = 20; </v>
      </c>
      <c r="AJ238" t="str">
        <f t="shared" si="97"/>
        <v>0</v>
      </c>
      <c r="AK238" t="str">
        <f t="shared" si="98"/>
        <v xml:space="preserve">["REP"] =    0; </v>
      </c>
      <c r="AL238">
        <f>IF(LEN(Q238)&gt;0,VLOOKUP(Q238,Faction!A$2:B$77,2,),1)</f>
        <v>1</v>
      </c>
      <c r="AM238" t="str">
        <f t="shared" si="99"/>
        <v xml:space="preserve">["FACTION"] =  1; </v>
      </c>
      <c r="AN238" t="str">
        <f t="shared" si="100"/>
        <v xml:space="preserve">["TIER"] = 3; </v>
      </c>
      <c r="AO238" t="str">
        <f t="shared" si="101"/>
        <v xml:space="preserve">                     </v>
      </c>
      <c r="AP238" t="str">
        <f t="shared" si="102"/>
        <v/>
      </c>
      <c r="AQ238" t="str">
        <f t="shared" si="103"/>
        <v xml:space="preserve">["NAME"] = { ["EN"] = "Kindred in the Conquest of Gorgoroth"; }; </v>
      </c>
      <c r="AR238" t="str">
        <f t="shared" si="104"/>
        <v xml:space="preserve">["LORE"] = { ["EN"] = "Those in the Conquest of Gorgoroth look upon you as member of their cause. You are always welcome among their rank and numbers."; }; </v>
      </c>
      <c r="AS238" t="str">
        <f t="shared" si="105"/>
        <v xml:space="preserve">["SUMMARY"] = { ["EN"] = "Gain 30000 reputation"; }; </v>
      </c>
      <c r="AT238" t="str">
        <f t="shared" si="106"/>
        <v xml:space="preserve">["TITLE"] = { ["EN"] = "Honoured Warrior in the Conquest of Gorgoroth"; }; </v>
      </c>
      <c r="AU238" t="str">
        <f t="shared" si="107"/>
        <v/>
      </c>
      <c r="AV238" t="str">
        <f t="shared" si="108"/>
        <v>};</v>
      </c>
    </row>
    <row r="239" spans="1:48" x14ac:dyDescent="0.25">
      <c r="A239">
        <v>1879345206</v>
      </c>
      <c r="B239">
        <v>179</v>
      </c>
      <c r="C239" t="s">
        <v>1536</v>
      </c>
      <c r="D239" t="s">
        <v>30</v>
      </c>
      <c r="F239" t="s">
        <v>1536</v>
      </c>
      <c r="G239">
        <v>15</v>
      </c>
      <c r="H239" t="s">
        <v>1539</v>
      </c>
      <c r="I239" t="s">
        <v>1373</v>
      </c>
      <c r="J239" t="s">
        <v>2268</v>
      </c>
      <c r="K239">
        <v>4</v>
      </c>
      <c r="T239" t="str">
        <f t="shared" si="83"/>
        <v>[238] = {["ID"] = 1879345206; }; -- Ally in the Conquest of Gorgoroth</v>
      </c>
      <c r="U239" s="1" t="str">
        <f t="shared" si="84"/>
        <v>[238] = {["ID"] = 1879345206; ["SAVE_INDEX"] = 179; ["TYPE"] =  7;             ["VXP"] =    0; ["LP"] = 15; ["REP"] =    0; ["FACTION"] =  1; ["TIER"] = 4;                      ["NAME"] = { ["EN"] = "Ally in the Conquest of Gorgoroth"; }; ["LORE"] = { ["EN"] = "Those in the conquest of Gorgoroth expect that you will find your way to the forefront of battle to assist them."; }; ["SUMMARY"] = { ["EN"] = "Gain 25000 reputation"; }; ["TITLE"] = { ["EN"] = "Ally in the Conquest of Gorgoroth"; }; };</v>
      </c>
      <c r="V239">
        <f t="shared" si="85"/>
        <v>238</v>
      </c>
      <c r="W239" t="str">
        <f t="shared" si="86"/>
        <v>[238] = {</v>
      </c>
      <c r="X239" t="str">
        <f t="shared" si="87"/>
        <v xml:space="preserve">["ID"] = 1879345206; </v>
      </c>
      <c r="Y239" t="str">
        <f t="shared" si="88"/>
        <v xml:space="preserve">["ID"] = 1879345206; </v>
      </c>
      <c r="Z239" t="str">
        <f t="shared" si="89"/>
        <v/>
      </c>
      <c r="AA239" s="1" t="str">
        <f t="shared" si="90"/>
        <v xml:space="preserve">["SAVE_INDEX"] = 179; </v>
      </c>
      <c r="AB239">
        <f>VLOOKUP(D239,Type!A$2:B$16,2,)</f>
        <v>7</v>
      </c>
      <c r="AC239" t="str">
        <f t="shared" si="91"/>
        <v xml:space="preserve">["TYPE"] =  7; </v>
      </c>
      <c r="AD239" t="str">
        <f>IF(NOT(ISBLANK(E239)),VLOOKUP(E239,Type!D$2:E$6,2,FALSE),"")</f>
        <v/>
      </c>
      <c r="AE239" t="str">
        <f t="shared" si="92"/>
        <v xml:space="preserve">            </v>
      </c>
      <c r="AF239" t="str">
        <f t="shared" si="93"/>
        <v>0</v>
      </c>
      <c r="AG239" t="str">
        <f t="shared" si="94"/>
        <v xml:space="preserve">["VXP"] =    0; </v>
      </c>
      <c r="AH239" t="str">
        <f t="shared" si="95"/>
        <v>15</v>
      </c>
      <c r="AI239" t="str">
        <f t="shared" si="96"/>
        <v xml:space="preserve">["LP"] = 15; </v>
      </c>
      <c r="AJ239" t="str">
        <f t="shared" si="97"/>
        <v>0</v>
      </c>
      <c r="AK239" t="str">
        <f t="shared" si="98"/>
        <v xml:space="preserve">["REP"] =    0; </v>
      </c>
      <c r="AL239">
        <f>IF(LEN(Q239)&gt;0,VLOOKUP(Q239,Faction!A$2:B$77,2,),1)</f>
        <v>1</v>
      </c>
      <c r="AM239" t="str">
        <f t="shared" si="99"/>
        <v xml:space="preserve">["FACTION"] =  1; </v>
      </c>
      <c r="AN239" t="str">
        <f t="shared" si="100"/>
        <v xml:space="preserve">["TIER"] = 4; </v>
      </c>
      <c r="AO239" t="str">
        <f t="shared" si="101"/>
        <v xml:space="preserve">                     </v>
      </c>
      <c r="AP239" t="str">
        <f t="shared" si="102"/>
        <v/>
      </c>
      <c r="AQ239" t="str">
        <f t="shared" si="103"/>
        <v xml:space="preserve">["NAME"] = { ["EN"] = "Ally in the Conquest of Gorgoroth"; }; </v>
      </c>
      <c r="AR239" t="str">
        <f t="shared" si="104"/>
        <v xml:space="preserve">["LORE"] = { ["EN"] = "Those in the conquest of Gorgoroth expect that you will find your way to the forefront of battle to assist them."; }; </v>
      </c>
      <c r="AS239" t="str">
        <f t="shared" si="105"/>
        <v xml:space="preserve">["SUMMARY"] = { ["EN"] = "Gain 25000 reputation"; }; </v>
      </c>
      <c r="AT239" t="str">
        <f t="shared" si="106"/>
        <v xml:space="preserve">["TITLE"] = { ["EN"] = "Ally in the Conquest of Gorgoroth"; }; </v>
      </c>
      <c r="AU239" t="str">
        <f t="shared" si="107"/>
        <v/>
      </c>
      <c r="AV239" t="str">
        <f t="shared" si="108"/>
        <v>};</v>
      </c>
    </row>
    <row r="240" spans="1:48" x14ac:dyDescent="0.25">
      <c r="A240">
        <v>1879345202</v>
      </c>
      <c r="B240">
        <v>180</v>
      </c>
      <c r="C240" t="s">
        <v>1537</v>
      </c>
      <c r="D240" t="s">
        <v>30</v>
      </c>
      <c r="F240" t="s">
        <v>1548</v>
      </c>
      <c r="G240">
        <v>10</v>
      </c>
      <c r="H240" t="s">
        <v>1539</v>
      </c>
      <c r="I240" t="s">
        <v>1370</v>
      </c>
      <c r="J240" t="s">
        <v>2269</v>
      </c>
      <c r="K240">
        <v>5</v>
      </c>
      <c r="T240" t="str">
        <f t="shared" si="83"/>
        <v>[239] = {["ID"] = 1879345202; }; -- Friend in the Conquest of Gorgoroth</v>
      </c>
      <c r="U240" s="1" t="str">
        <f t="shared" si="84"/>
        <v>[239] = {["ID"] = 1879345202; ["SAVE_INDEX"] = 180; ["TYPE"] =  7;             ["VXP"] =    0; ["LP"] = 10; ["REP"] =    0; ["FACTION"] =  1; ["TIER"] = 5;                      ["NAME"] = { ["EN"] = "Friend in the Conquest of Gorgoroth"; }; ["LORE"] = { ["EN"] = "All you have done within the bounds of Gorgoroth has made those in its conquest friendly to you."; }; ["SUMMARY"] = { ["EN"] = "Gain 20000 reputation"; }; ["TITLE"] = { ["EN"] = "Aiding the Conquest of Gorgoroth"; }; };</v>
      </c>
      <c r="V240">
        <f t="shared" si="85"/>
        <v>239</v>
      </c>
      <c r="W240" t="str">
        <f t="shared" si="86"/>
        <v>[239] = {</v>
      </c>
      <c r="X240" t="str">
        <f t="shared" si="87"/>
        <v xml:space="preserve">["ID"] = 1879345202; </v>
      </c>
      <c r="Y240" t="str">
        <f t="shared" si="88"/>
        <v xml:space="preserve">["ID"] = 1879345202; </v>
      </c>
      <c r="Z240" t="str">
        <f t="shared" si="89"/>
        <v/>
      </c>
      <c r="AA240" s="1" t="str">
        <f t="shared" si="90"/>
        <v xml:space="preserve">["SAVE_INDEX"] = 180; </v>
      </c>
      <c r="AB240">
        <f>VLOOKUP(D240,Type!A$2:B$16,2,)</f>
        <v>7</v>
      </c>
      <c r="AC240" t="str">
        <f t="shared" si="91"/>
        <v xml:space="preserve">["TYPE"] =  7; </v>
      </c>
      <c r="AD240" t="str">
        <f>IF(NOT(ISBLANK(E240)),VLOOKUP(E240,Type!D$2:E$6,2,FALSE),"")</f>
        <v/>
      </c>
      <c r="AE240" t="str">
        <f t="shared" si="92"/>
        <v xml:space="preserve">            </v>
      </c>
      <c r="AF240" t="str">
        <f t="shared" si="93"/>
        <v>0</v>
      </c>
      <c r="AG240" t="str">
        <f t="shared" si="94"/>
        <v xml:space="preserve">["VXP"] =    0; </v>
      </c>
      <c r="AH240" t="str">
        <f t="shared" si="95"/>
        <v>10</v>
      </c>
      <c r="AI240" t="str">
        <f t="shared" si="96"/>
        <v xml:space="preserve">["LP"] = 10; </v>
      </c>
      <c r="AJ240" t="str">
        <f t="shared" si="97"/>
        <v>0</v>
      </c>
      <c r="AK240" t="str">
        <f t="shared" si="98"/>
        <v xml:space="preserve">["REP"] =    0; </v>
      </c>
      <c r="AL240">
        <f>IF(LEN(Q240)&gt;0,VLOOKUP(Q240,Faction!A$2:B$77,2,),1)</f>
        <v>1</v>
      </c>
      <c r="AM240" t="str">
        <f t="shared" si="99"/>
        <v xml:space="preserve">["FACTION"] =  1; </v>
      </c>
      <c r="AN240" t="str">
        <f t="shared" si="100"/>
        <v xml:space="preserve">["TIER"] = 5; </v>
      </c>
      <c r="AO240" t="str">
        <f t="shared" si="101"/>
        <v xml:space="preserve">                     </v>
      </c>
      <c r="AP240" t="str">
        <f t="shared" si="102"/>
        <v/>
      </c>
      <c r="AQ240" t="str">
        <f t="shared" si="103"/>
        <v xml:space="preserve">["NAME"] = { ["EN"] = "Friend in the Conquest of Gorgoroth"; }; </v>
      </c>
      <c r="AR240" t="str">
        <f t="shared" si="104"/>
        <v xml:space="preserve">["LORE"] = { ["EN"] = "All you have done within the bounds of Gorgoroth has made those in its conquest friendly to you."; }; </v>
      </c>
      <c r="AS240" t="str">
        <f t="shared" si="105"/>
        <v xml:space="preserve">["SUMMARY"] = { ["EN"] = "Gain 20000 reputation"; }; </v>
      </c>
      <c r="AT240" t="str">
        <f t="shared" si="106"/>
        <v xml:space="preserve">["TITLE"] = { ["EN"] = "Aiding the Conquest of Gorgoroth"; }; </v>
      </c>
      <c r="AU240" t="str">
        <f t="shared" si="107"/>
        <v/>
      </c>
      <c r="AV240" t="str">
        <f t="shared" si="108"/>
        <v>};</v>
      </c>
    </row>
    <row r="241" spans="1:48" x14ac:dyDescent="0.25">
      <c r="A241">
        <v>1879345208</v>
      </c>
      <c r="B241">
        <v>181</v>
      </c>
      <c r="C241" t="s">
        <v>1538</v>
      </c>
      <c r="D241" t="s">
        <v>30</v>
      </c>
      <c r="F241" t="s">
        <v>1538</v>
      </c>
      <c r="G241">
        <v>5</v>
      </c>
      <c r="H241" t="s">
        <v>1539</v>
      </c>
      <c r="I241" t="s">
        <v>1190</v>
      </c>
      <c r="J241" t="s">
        <v>1540</v>
      </c>
      <c r="K241">
        <v>6</v>
      </c>
      <c r="T241" t="str">
        <f t="shared" si="83"/>
        <v>[240] = {["ID"] = 1879345208; }; -- Known in the Conquest of Gorgoroth</v>
      </c>
      <c r="U241" s="1" t="str">
        <f t="shared" si="84"/>
        <v>[240] = {["ID"] = 1879345208; ["SAVE_INDEX"] = 181; ["TYPE"] =  7;             ["VXP"] =    0; ["LP"] =  5; ["REP"] =    0; ["FACTION"] =  1; ["TIER"] = 6;                      ["NAME"] = { ["EN"] = "Known in the Conquest of Gorgoroth"; }; ["LORE"] = { ["EN"] = "Your name is now known throughout the entirety of Gorgoroth, and those in its conquest know that you act in their interest."; }; ["SUMMARY"] = { ["EN"] = "Gain 10000 reputation"; }; ["TITLE"] = { ["EN"] = "Known in the Conquest of Gorgoroth"; }; };</v>
      </c>
      <c r="V241">
        <f t="shared" si="85"/>
        <v>240</v>
      </c>
      <c r="W241" t="str">
        <f t="shared" si="86"/>
        <v>[240] = {</v>
      </c>
      <c r="X241" t="str">
        <f t="shared" si="87"/>
        <v xml:space="preserve">["ID"] = 1879345208; </v>
      </c>
      <c r="Y241" t="str">
        <f t="shared" si="88"/>
        <v xml:space="preserve">["ID"] = 1879345208; </v>
      </c>
      <c r="Z241" t="str">
        <f t="shared" si="89"/>
        <v/>
      </c>
      <c r="AA241" s="1" t="str">
        <f t="shared" si="90"/>
        <v xml:space="preserve">["SAVE_INDEX"] = 181; </v>
      </c>
      <c r="AB241">
        <f>VLOOKUP(D241,Type!A$2:B$16,2,)</f>
        <v>7</v>
      </c>
      <c r="AC241" t="str">
        <f t="shared" si="91"/>
        <v xml:space="preserve">["TYPE"] =  7; </v>
      </c>
      <c r="AD241" t="str">
        <f>IF(NOT(ISBLANK(E241)),VLOOKUP(E241,Type!D$2:E$6,2,FALSE),"")</f>
        <v/>
      </c>
      <c r="AE241" t="str">
        <f t="shared" si="92"/>
        <v xml:space="preserve">            </v>
      </c>
      <c r="AF241" t="str">
        <f t="shared" si="93"/>
        <v>0</v>
      </c>
      <c r="AG241" t="str">
        <f t="shared" si="94"/>
        <v xml:space="preserve">["VXP"] =    0; </v>
      </c>
      <c r="AH241" t="str">
        <f t="shared" si="95"/>
        <v>5</v>
      </c>
      <c r="AI241" t="str">
        <f t="shared" si="96"/>
        <v xml:space="preserve">["LP"] =  5; </v>
      </c>
      <c r="AJ241" t="str">
        <f t="shared" si="97"/>
        <v>0</v>
      </c>
      <c r="AK241" t="str">
        <f t="shared" si="98"/>
        <v xml:space="preserve">["REP"] =    0; </v>
      </c>
      <c r="AL241">
        <f>IF(LEN(Q241)&gt;0,VLOOKUP(Q241,Faction!A$2:B$77,2,),1)</f>
        <v>1</v>
      </c>
      <c r="AM241" t="str">
        <f t="shared" si="99"/>
        <v xml:space="preserve">["FACTION"] =  1; </v>
      </c>
      <c r="AN241" t="str">
        <f t="shared" si="100"/>
        <v xml:space="preserve">["TIER"] = 6; </v>
      </c>
      <c r="AO241" t="str">
        <f t="shared" si="101"/>
        <v xml:space="preserve">                     </v>
      </c>
      <c r="AP241" t="str">
        <f t="shared" si="102"/>
        <v/>
      </c>
      <c r="AQ241" t="str">
        <f t="shared" si="103"/>
        <v xml:space="preserve">["NAME"] = { ["EN"] = "Known in the Conquest of Gorgoroth"; }; </v>
      </c>
      <c r="AR241" t="str">
        <f t="shared" si="104"/>
        <v xml:space="preserve">["LORE"] = { ["EN"] = "Your name is now known throughout the entirety of Gorgoroth, and those in its conquest know that you act in their interest."; }; </v>
      </c>
      <c r="AS241" t="str">
        <f t="shared" si="105"/>
        <v xml:space="preserve">["SUMMARY"] = { ["EN"] = "Gain 10000 reputation"; }; </v>
      </c>
      <c r="AT241" t="str">
        <f t="shared" si="106"/>
        <v xml:space="preserve">["TITLE"] = { ["EN"] = "Known in the Conquest of Gorgoroth"; }; </v>
      </c>
      <c r="AU241" t="str">
        <f t="shared" si="107"/>
        <v/>
      </c>
      <c r="AV241" t="str">
        <f t="shared" si="108"/>
        <v>};</v>
      </c>
    </row>
    <row r="242" spans="1:48" x14ac:dyDescent="0.25">
      <c r="C242" s="3" t="s">
        <v>1853</v>
      </c>
      <c r="D242" s="2" t="s">
        <v>812</v>
      </c>
      <c r="E242" s="2"/>
      <c r="K242">
        <v>1</v>
      </c>
      <c r="R242">
        <v>218</v>
      </c>
      <c r="T242" t="str">
        <f t="shared" si="83"/>
        <v>[241] = {["CAT_ID"] = 218; }; -- - Fushaum Bal South -</v>
      </c>
      <c r="U242" s="1" t="str">
        <f t="shared" si="84"/>
        <v>[241] = {                                           ["TYPE"] = 14;             ["VXP"] =    0; ["LP"] =  0; ["REP"] =    0; ["FACTION"] =  1; ["TIER"] = 1;                      ["NAME"] = { ["EN"] = "- Fushaum Bal South -"; }; };</v>
      </c>
      <c r="V242">
        <f t="shared" si="85"/>
        <v>241</v>
      </c>
      <c r="W242" t="str">
        <f t="shared" si="86"/>
        <v>[241] = {</v>
      </c>
      <c r="X242" t="str">
        <f t="shared" si="87"/>
        <v xml:space="preserve">                     </v>
      </c>
      <c r="Y242" t="str">
        <f t="shared" si="88"/>
        <v/>
      </c>
      <c r="Z242" t="str">
        <f t="shared" si="89"/>
        <v xml:space="preserve">["CAT_ID"] = 218; </v>
      </c>
      <c r="AA242" s="1" t="str">
        <f t="shared" si="90"/>
        <v xml:space="preserve">                      </v>
      </c>
      <c r="AB242">
        <f>VLOOKUP(D242,Type!A$2:B$16,2,)</f>
        <v>14</v>
      </c>
      <c r="AC242" t="str">
        <f t="shared" si="91"/>
        <v xml:space="preserve">["TYPE"] = 14; </v>
      </c>
      <c r="AD242" t="str">
        <f>IF(NOT(ISBLANK(E242)),VLOOKUP(E242,Type!D$2:E$6,2,FALSE),"")</f>
        <v/>
      </c>
      <c r="AE242" t="str">
        <f t="shared" si="92"/>
        <v xml:space="preserve">            </v>
      </c>
      <c r="AF242" t="str">
        <f t="shared" si="93"/>
        <v>0</v>
      </c>
      <c r="AG242" t="str">
        <f t="shared" si="94"/>
        <v xml:space="preserve">["VXP"] =    0; </v>
      </c>
      <c r="AH242" t="str">
        <f t="shared" si="95"/>
        <v>0</v>
      </c>
      <c r="AI242" t="str">
        <f t="shared" si="96"/>
        <v xml:space="preserve">["LP"] =  0; </v>
      </c>
      <c r="AJ242" t="str">
        <f t="shared" si="97"/>
        <v>0</v>
      </c>
      <c r="AK242" t="str">
        <f t="shared" si="98"/>
        <v xml:space="preserve">["REP"] =    0; </v>
      </c>
      <c r="AL242">
        <f>IF(LEN(Q242)&gt;0,VLOOKUP(Q242,Faction!A$2:B$77,2,),1)</f>
        <v>1</v>
      </c>
      <c r="AM242" t="str">
        <f t="shared" si="99"/>
        <v xml:space="preserve">["FACTION"] =  1; </v>
      </c>
      <c r="AN242" t="str">
        <f t="shared" si="100"/>
        <v xml:space="preserve">["TIER"] = 1; </v>
      </c>
      <c r="AO242" t="str">
        <f t="shared" si="101"/>
        <v xml:space="preserve">                     </v>
      </c>
      <c r="AP242" t="str">
        <f t="shared" si="102"/>
        <v/>
      </c>
      <c r="AQ242" t="str">
        <f t="shared" si="103"/>
        <v xml:space="preserve">["NAME"] = { ["EN"] = "- Fushaum Bal South -"; }; </v>
      </c>
      <c r="AR242" t="str">
        <f t="shared" si="104"/>
        <v/>
      </c>
      <c r="AS242" t="str">
        <f t="shared" si="105"/>
        <v/>
      </c>
      <c r="AT242" t="str">
        <f t="shared" si="106"/>
        <v/>
      </c>
      <c r="AU242" t="str">
        <f t="shared" si="107"/>
        <v/>
      </c>
      <c r="AV242" t="str">
        <f t="shared" si="108"/>
        <v>};</v>
      </c>
    </row>
    <row r="243" spans="1:48" x14ac:dyDescent="0.25">
      <c r="A243">
        <v>1879345197</v>
      </c>
      <c r="B243">
        <v>256</v>
      </c>
      <c r="C243" t="s">
        <v>1855</v>
      </c>
      <c r="D243" t="s">
        <v>30</v>
      </c>
      <c r="F243" t="s">
        <v>2902</v>
      </c>
      <c r="G243">
        <v>5</v>
      </c>
      <c r="H243" t="s">
        <v>1539</v>
      </c>
      <c r="I243" t="s">
        <v>1859</v>
      </c>
      <c r="J243" t="s">
        <v>1857</v>
      </c>
      <c r="K243">
        <v>0</v>
      </c>
      <c r="T243" t="str">
        <f t="shared" si="83"/>
        <v>[242] = {["ID"] = 1879345197; }; -- Enemy to Fushaum Bal south</v>
      </c>
      <c r="U243" s="1" t="str">
        <f t="shared" si="84"/>
        <v>[242] = {["ID"] = 1879345197; ["SAVE_INDEX"] = 256; ["TYPE"] =  7;             ["VXP"] =    0; ["LP"] =  5; ["REP"] =    0; ["FACTION"] =  1; ["TIER"] = 0;                      ["NAME"] = { ["EN"] = "Enemy to Fushaum Bal south"; }; ["LORE"] = { ["EN"] = "Those of Fushaum Bal south know your name. Your presence or the near mention of your name, fills them with hatred."; }; ["SUMMARY"] = { ["EN"] = "You must earn Enemy standing with Fushaum Bal south"; }; ["TITLE"] = { ["EN"] = "Enmity of Fushaum Bal South"; }; };</v>
      </c>
      <c r="V243">
        <f t="shared" si="85"/>
        <v>242</v>
      </c>
      <c r="W243" t="str">
        <f t="shared" si="86"/>
        <v>[242] = {</v>
      </c>
      <c r="X243" t="str">
        <f t="shared" si="87"/>
        <v xml:space="preserve">["ID"] = 1879345197; </v>
      </c>
      <c r="Y243" t="str">
        <f t="shared" si="88"/>
        <v xml:space="preserve">["ID"] = 1879345197; </v>
      </c>
      <c r="Z243" t="str">
        <f t="shared" si="89"/>
        <v/>
      </c>
      <c r="AA243" s="1" t="str">
        <f t="shared" si="90"/>
        <v xml:space="preserve">["SAVE_INDEX"] = 256; </v>
      </c>
      <c r="AB243">
        <f>VLOOKUP(D243,Type!A$2:B$16,2,)</f>
        <v>7</v>
      </c>
      <c r="AC243" t="str">
        <f t="shared" si="91"/>
        <v xml:space="preserve">["TYPE"] =  7; </v>
      </c>
      <c r="AD243" t="str">
        <f>IF(NOT(ISBLANK(E243)),VLOOKUP(E243,Type!D$2:E$6,2,FALSE),"")</f>
        <v/>
      </c>
      <c r="AE243" t="str">
        <f t="shared" si="92"/>
        <v xml:space="preserve">            </v>
      </c>
      <c r="AF243" t="str">
        <f t="shared" si="93"/>
        <v>0</v>
      </c>
      <c r="AG243" t="str">
        <f t="shared" si="94"/>
        <v xml:space="preserve">["VXP"] =    0; </v>
      </c>
      <c r="AH243" t="str">
        <f t="shared" si="95"/>
        <v>5</v>
      </c>
      <c r="AI243" t="str">
        <f t="shared" si="96"/>
        <v xml:space="preserve">["LP"] =  5; </v>
      </c>
      <c r="AJ243" t="str">
        <f t="shared" si="97"/>
        <v>0</v>
      </c>
      <c r="AK243" t="str">
        <f t="shared" si="98"/>
        <v xml:space="preserve">["REP"] =    0; </v>
      </c>
      <c r="AL243">
        <f>IF(LEN(Q243)&gt;0,VLOOKUP(Q243,Faction!A$2:B$77,2,),1)</f>
        <v>1</v>
      </c>
      <c r="AM243" t="str">
        <f t="shared" si="99"/>
        <v xml:space="preserve">["FACTION"] =  1; </v>
      </c>
      <c r="AN243" t="str">
        <f t="shared" si="100"/>
        <v xml:space="preserve">["TIER"] = 0; </v>
      </c>
      <c r="AO243" t="str">
        <f t="shared" si="101"/>
        <v xml:space="preserve">                     </v>
      </c>
      <c r="AP243" t="str">
        <f t="shared" si="102"/>
        <v/>
      </c>
      <c r="AQ243" t="str">
        <f t="shared" si="103"/>
        <v xml:space="preserve">["NAME"] = { ["EN"] = "Enemy to Fushaum Bal south"; }; </v>
      </c>
      <c r="AR243" t="str">
        <f t="shared" si="104"/>
        <v xml:space="preserve">["LORE"] = { ["EN"] = "Those of Fushaum Bal south know your name. Your presence or the near mention of your name, fills them with hatred."; }; </v>
      </c>
      <c r="AS243" t="str">
        <f t="shared" si="105"/>
        <v xml:space="preserve">["SUMMARY"] = { ["EN"] = "You must earn Enemy standing with Fushaum Bal south"; }; </v>
      </c>
      <c r="AT243" t="str">
        <f t="shared" si="106"/>
        <v xml:space="preserve">["TITLE"] = { ["EN"] = "Enmity of Fushaum Bal South"; }; </v>
      </c>
      <c r="AU243" t="str">
        <f t="shared" si="107"/>
        <v/>
      </c>
      <c r="AV243" t="str">
        <f t="shared" si="108"/>
        <v>};</v>
      </c>
    </row>
    <row r="244" spans="1:48" x14ac:dyDescent="0.25">
      <c r="C244" s="3" t="s">
        <v>1854</v>
      </c>
      <c r="D244" s="2" t="s">
        <v>812</v>
      </c>
      <c r="E244" s="2"/>
      <c r="K244">
        <v>1</v>
      </c>
      <c r="R244">
        <v>219</v>
      </c>
      <c r="T244" t="str">
        <f t="shared" si="83"/>
        <v>[243] = {["CAT_ID"] = 219; }; -- - Fushaum Bal North -</v>
      </c>
      <c r="U244" s="1" t="str">
        <f t="shared" si="84"/>
        <v>[243] = {                                           ["TYPE"] = 14;             ["VXP"] =    0; ["LP"] =  0; ["REP"] =    0; ["FACTION"] =  1; ["TIER"] = 1;                      ["NAME"] = { ["EN"] = "- Fushaum Bal North -"; }; };</v>
      </c>
      <c r="V244">
        <f t="shared" si="85"/>
        <v>243</v>
      </c>
      <c r="W244" t="str">
        <f t="shared" si="86"/>
        <v>[243] = {</v>
      </c>
      <c r="X244" t="str">
        <f t="shared" si="87"/>
        <v xml:space="preserve">                     </v>
      </c>
      <c r="Y244" t="str">
        <f t="shared" si="88"/>
        <v/>
      </c>
      <c r="Z244" t="str">
        <f t="shared" si="89"/>
        <v xml:space="preserve">["CAT_ID"] = 219; </v>
      </c>
      <c r="AA244" s="1" t="str">
        <f t="shared" si="90"/>
        <v xml:space="preserve">                      </v>
      </c>
      <c r="AB244">
        <f>VLOOKUP(D244,Type!A$2:B$16,2,)</f>
        <v>14</v>
      </c>
      <c r="AC244" t="str">
        <f t="shared" si="91"/>
        <v xml:space="preserve">["TYPE"] = 14; </v>
      </c>
      <c r="AD244" t="str">
        <f>IF(NOT(ISBLANK(E244)),VLOOKUP(E244,Type!D$2:E$6,2,FALSE),"")</f>
        <v/>
      </c>
      <c r="AE244" t="str">
        <f t="shared" si="92"/>
        <v xml:space="preserve">            </v>
      </c>
      <c r="AF244" t="str">
        <f t="shared" si="93"/>
        <v>0</v>
      </c>
      <c r="AG244" t="str">
        <f t="shared" si="94"/>
        <v xml:space="preserve">["VXP"] =    0; </v>
      </c>
      <c r="AH244" t="str">
        <f t="shared" si="95"/>
        <v>0</v>
      </c>
      <c r="AI244" t="str">
        <f t="shared" si="96"/>
        <v xml:space="preserve">["LP"] =  0; </v>
      </c>
      <c r="AJ244" t="str">
        <f t="shared" si="97"/>
        <v>0</v>
      </c>
      <c r="AK244" t="str">
        <f t="shared" si="98"/>
        <v xml:space="preserve">["REP"] =    0; </v>
      </c>
      <c r="AL244">
        <f>IF(LEN(Q244)&gt;0,VLOOKUP(Q244,Faction!A$2:B$77,2,),1)</f>
        <v>1</v>
      </c>
      <c r="AM244" t="str">
        <f t="shared" si="99"/>
        <v xml:space="preserve">["FACTION"] =  1; </v>
      </c>
      <c r="AN244" t="str">
        <f t="shared" si="100"/>
        <v xml:space="preserve">["TIER"] = 1; </v>
      </c>
      <c r="AO244" t="str">
        <f t="shared" si="101"/>
        <v xml:space="preserve">                     </v>
      </c>
      <c r="AP244" t="str">
        <f t="shared" si="102"/>
        <v/>
      </c>
      <c r="AQ244" t="str">
        <f t="shared" si="103"/>
        <v xml:space="preserve">["NAME"] = { ["EN"] = "- Fushaum Bal North -"; }; </v>
      </c>
      <c r="AR244" t="str">
        <f t="shared" si="104"/>
        <v/>
      </c>
      <c r="AS244" t="str">
        <f t="shared" si="105"/>
        <v/>
      </c>
      <c r="AT244" t="str">
        <f t="shared" si="106"/>
        <v/>
      </c>
      <c r="AU244" t="str">
        <f t="shared" si="107"/>
        <v/>
      </c>
      <c r="AV244" t="str">
        <f t="shared" si="108"/>
        <v>};</v>
      </c>
    </row>
    <row r="245" spans="1:48" x14ac:dyDescent="0.25">
      <c r="A245">
        <v>1879345189</v>
      </c>
      <c r="B245">
        <v>257</v>
      </c>
      <c r="C245" t="s">
        <v>1856</v>
      </c>
      <c r="D245" t="s">
        <v>30</v>
      </c>
      <c r="F245" t="s">
        <v>2903</v>
      </c>
      <c r="G245">
        <v>5</v>
      </c>
      <c r="H245" t="s">
        <v>1539</v>
      </c>
      <c r="I245" t="s">
        <v>1860</v>
      </c>
      <c r="J245" t="s">
        <v>1858</v>
      </c>
      <c r="K245">
        <v>0</v>
      </c>
      <c r="T245" t="str">
        <f t="shared" si="83"/>
        <v>[244] = {["ID"] = 1879345189; }; -- Enemy to Fushaum Bal north</v>
      </c>
      <c r="U245" s="1" t="str">
        <f t="shared" si="84"/>
        <v>[244] = {["ID"] = 1879345189; ["SAVE_INDEX"] = 257; ["TYPE"] =  7;             ["VXP"] =    0; ["LP"] =  5; ["REP"] =    0; ["FACTION"] =  1; ["TIER"] = 0;                      ["NAME"] = { ["EN"] = "Enemy to Fushaum Bal north"; }; ["LORE"] = { ["EN"] = "Those of Fushaum Bal north know your name. Your presence or the near mention of your name, fills them with hatred."; }; ["SUMMARY"] = { ["EN"] = "You must earn Enemy standing with Fushaum Bal north"; }; ["TITLE"] = { ["EN"] = "Enmity of Fushaum Bal North"; }; };</v>
      </c>
      <c r="V245">
        <f t="shared" si="85"/>
        <v>244</v>
      </c>
      <c r="W245" t="str">
        <f t="shared" si="86"/>
        <v>[244] = {</v>
      </c>
      <c r="X245" t="str">
        <f t="shared" si="87"/>
        <v xml:space="preserve">["ID"] = 1879345189; </v>
      </c>
      <c r="Y245" t="str">
        <f t="shared" si="88"/>
        <v xml:space="preserve">["ID"] = 1879345189; </v>
      </c>
      <c r="Z245" t="str">
        <f t="shared" si="89"/>
        <v/>
      </c>
      <c r="AA245" s="1" t="str">
        <f t="shared" si="90"/>
        <v xml:space="preserve">["SAVE_INDEX"] = 257; </v>
      </c>
      <c r="AB245">
        <f>VLOOKUP(D245,Type!A$2:B$16,2,)</f>
        <v>7</v>
      </c>
      <c r="AC245" t="str">
        <f t="shared" si="91"/>
        <v xml:space="preserve">["TYPE"] =  7; </v>
      </c>
      <c r="AD245" t="str">
        <f>IF(NOT(ISBLANK(E245)),VLOOKUP(E245,Type!D$2:E$6,2,FALSE),"")</f>
        <v/>
      </c>
      <c r="AE245" t="str">
        <f t="shared" si="92"/>
        <v xml:space="preserve">            </v>
      </c>
      <c r="AF245" t="str">
        <f t="shared" si="93"/>
        <v>0</v>
      </c>
      <c r="AG245" t="str">
        <f t="shared" si="94"/>
        <v xml:space="preserve">["VXP"] =    0; </v>
      </c>
      <c r="AH245" t="str">
        <f t="shared" si="95"/>
        <v>5</v>
      </c>
      <c r="AI245" t="str">
        <f t="shared" si="96"/>
        <v xml:space="preserve">["LP"] =  5; </v>
      </c>
      <c r="AJ245" t="str">
        <f t="shared" si="97"/>
        <v>0</v>
      </c>
      <c r="AK245" t="str">
        <f t="shared" si="98"/>
        <v xml:space="preserve">["REP"] =    0; </v>
      </c>
      <c r="AL245">
        <f>IF(LEN(Q245)&gt;0,VLOOKUP(Q245,Faction!A$2:B$77,2,),1)</f>
        <v>1</v>
      </c>
      <c r="AM245" t="str">
        <f t="shared" si="99"/>
        <v xml:space="preserve">["FACTION"] =  1; </v>
      </c>
      <c r="AN245" t="str">
        <f t="shared" si="100"/>
        <v xml:space="preserve">["TIER"] = 0; </v>
      </c>
      <c r="AO245" t="str">
        <f t="shared" si="101"/>
        <v xml:space="preserve">                     </v>
      </c>
      <c r="AP245" t="str">
        <f t="shared" si="102"/>
        <v/>
      </c>
      <c r="AQ245" t="str">
        <f t="shared" si="103"/>
        <v xml:space="preserve">["NAME"] = { ["EN"] = "Enemy to Fushaum Bal north"; }; </v>
      </c>
      <c r="AR245" t="str">
        <f t="shared" si="104"/>
        <v xml:space="preserve">["LORE"] = { ["EN"] = "Those of Fushaum Bal north know your name. Your presence or the near mention of your name, fills them with hatred."; }; </v>
      </c>
      <c r="AS245" t="str">
        <f t="shared" si="105"/>
        <v xml:space="preserve">["SUMMARY"] = { ["EN"] = "You must earn Enemy standing with Fushaum Bal north"; }; </v>
      </c>
      <c r="AT245" t="str">
        <f t="shared" si="106"/>
        <v xml:space="preserve">["TITLE"] = { ["EN"] = "Enmity of Fushaum Bal North"; }; </v>
      </c>
      <c r="AU245" t="str">
        <f t="shared" si="107"/>
        <v/>
      </c>
      <c r="AV245" t="str">
        <f t="shared" si="108"/>
        <v>};</v>
      </c>
    </row>
    <row r="246" spans="1:48" x14ac:dyDescent="0.25">
      <c r="C246" s="3" t="s">
        <v>1852</v>
      </c>
      <c r="D246" s="2" t="s">
        <v>812</v>
      </c>
      <c r="E246" s="2"/>
      <c r="K246">
        <v>1</v>
      </c>
      <c r="R246">
        <v>220</v>
      </c>
      <c r="T246" t="str">
        <f t="shared" si="83"/>
        <v>[245] = {["CAT_ID"] = 220; }; -- - Red Sky Clan -</v>
      </c>
      <c r="U246" s="1" t="str">
        <f t="shared" si="84"/>
        <v>[245] = {                                           ["TYPE"] = 14;             ["VXP"] =    0; ["LP"] =  0; ["REP"] =    0; ["FACTION"] =  1; ["TIER"] = 1;                      ["NAME"] = { ["EN"] = "- Red Sky Clan -"; }; };</v>
      </c>
      <c r="V246">
        <f t="shared" si="85"/>
        <v>245</v>
      </c>
      <c r="W246" t="str">
        <f t="shared" si="86"/>
        <v>[245] = {</v>
      </c>
      <c r="X246" t="str">
        <f t="shared" si="87"/>
        <v xml:space="preserve">                     </v>
      </c>
      <c r="Y246" t="str">
        <f t="shared" si="88"/>
        <v/>
      </c>
      <c r="Z246" t="str">
        <f t="shared" si="89"/>
        <v xml:space="preserve">["CAT_ID"] = 220; </v>
      </c>
      <c r="AA246" s="1" t="str">
        <f t="shared" si="90"/>
        <v xml:space="preserve">                      </v>
      </c>
      <c r="AB246">
        <f>VLOOKUP(D246,Type!A$2:B$16,2,)</f>
        <v>14</v>
      </c>
      <c r="AC246" t="str">
        <f t="shared" si="91"/>
        <v xml:space="preserve">["TYPE"] = 14; </v>
      </c>
      <c r="AD246" t="str">
        <f>IF(NOT(ISBLANK(E246)),VLOOKUP(E246,Type!D$2:E$6,2,FALSE),"")</f>
        <v/>
      </c>
      <c r="AE246" t="str">
        <f t="shared" si="92"/>
        <v xml:space="preserve">            </v>
      </c>
      <c r="AF246" t="str">
        <f t="shared" si="93"/>
        <v>0</v>
      </c>
      <c r="AG246" t="str">
        <f t="shared" si="94"/>
        <v xml:space="preserve">["VXP"] =    0; </v>
      </c>
      <c r="AH246" t="str">
        <f t="shared" si="95"/>
        <v>0</v>
      </c>
      <c r="AI246" t="str">
        <f t="shared" si="96"/>
        <v xml:space="preserve">["LP"] =  0; </v>
      </c>
      <c r="AJ246" t="str">
        <f t="shared" si="97"/>
        <v>0</v>
      </c>
      <c r="AK246" t="str">
        <f t="shared" si="98"/>
        <v xml:space="preserve">["REP"] =    0; </v>
      </c>
      <c r="AL246">
        <f>IF(LEN(Q246)&gt;0,VLOOKUP(Q246,Faction!A$2:B$77,2,),1)</f>
        <v>1</v>
      </c>
      <c r="AM246" t="str">
        <f t="shared" si="99"/>
        <v xml:space="preserve">["FACTION"] =  1; </v>
      </c>
      <c r="AN246" t="str">
        <f t="shared" si="100"/>
        <v xml:space="preserve">["TIER"] = 1; </v>
      </c>
      <c r="AO246" t="str">
        <f t="shared" si="101"/>
        <v xml:space="preserve">                     </v>
      </c>
      <c r="AP246" t="str">
        <f t="shared" si="102"/>
        <v/>
      </c>
      <c r="AQ246" t="str">
        <f t="shared" si="103"/>
        <v xml:space="preserve">["NAME"] = { ["EN"] = "- Red Sky Clan -"; }; </v>
      </c>
      <c r="AR246" t="str">
        <f t="shared" si="104"/>
        <v/>
      </c>
      <c r="AS246" t="str">
        <f t="shared" si="105"/>
        <v/>
      </c>
      <c r="AT246" t="str">
        <f t="shared" si="106"/>
        <v/>
      </c>
      <c r="AU246" t="str">
        <f t="shared" si="107"/>
        <v/>
      </c>
      <c r="AV246" t="str">
        <f t="shared" si="108"/>
        <v>};</v>
      </c>
    </row>
    <row r="247" spans="1:48" x14ac:dyDescent="0.25">
      <c r="A247">
        <v>1879345204</v>
      </c>
      <c r="B247">
        <v>182</v>
      </c>
      <c r="C247" t="s">
        <v>1549</v>
      </c>
      <c r="D247" t="s">
        <v>30</v>
      </c>
      <c r="F247" t="s">
        <v>3521</v>
      </c>
      <c r="G247">
        <v>5</v>
      </c>
      <c r="H247" t="s">
        <v>1539</v>
      </c>
      <c r="I247" t="s">
        <v>1550</v>
      </c>
      <c r="J247" t="s">
        <v>2270</v>
      </c>
      <c r="K247">
        <v>0</v>
      </c>
      <c r="T247" t="str">
        <f t="shared" si="83"/>
        <v>[246] = {["ID"] = 1879345204; }; -- Known to the Red Sky Clan</v>
      </c>
      <c r="U247" s="1" t="str">
        <f t="shared" si="84"/>
        <v>[246] = {["ID"] = 1879345204; ["SAVE_INDEX"] = 182; ["TYPE"] =  7;             ["VXP"] =    0; ["LP"] =  5; ["REP"] =    0; ["FACTION"] =  1; ["TIER"] = 0;                      ["NAME"] = { ["EN"] = "Known to the Red Sky Clan"; }; ["LORE"] = { ["EN"] = "Your name is now known throughout those of the Nêbh Rûdh, and these Drúedain know that you act in their interest."; }; ["SUMMARY"] = { ["EN"] = "created and completed upon earning Friend status to the Red Sky Clan"; }; ["TITLE"] = { ["EN"] = "Friend to Red Sky Clan"; }; };</v>
      </c>
      <c r="V247">
        <f t="shared" si="85"/>
        <v>246</v>
      </c>
      <c r="W247" t="str">
        <f t="shared" si="86"/>
        <v>[246] = {</v>
      </c>
      <c r="X247" t="str">
        <f t="shared" si="87"/>
        <v xml:space="preserve">["ID"] = 1879345204; </v>
      </c>
      <c r="Y247" t="str">
        <f t="shared" si="88"/>
        <v xml:space="preserve">["ID"] = 1879345204; </v>
      </c>
      <c r="Z247" t="str">
        <f t="shared" si="89"/>
        <v/>
      </c>
      <c r="AA247" s="1" t="str">
        <f t="shared" si="90"/>
        <v xml:space="preserve">["SAVE_INDEX"] = 182; </v>
      </c>
      <c r="AB247">
        <f>VLOOKUP(D247,Type!A$2:B$16,2,)</f>
        <v>7</v>
      </c>
      <c r="AC247" t="str">
        <f t="shared" si="91"/>
        <v xml:space="preserve">["TYPE"] =  7; </v>
      </c>
      <c r="AD247" t="str">
        <f>IF(NOT(ISBLANK(E247)),VLOOKUP(E247,Type!D$2:E$6,2,FALSE),"")</f>
        <v/>
      </c>
      <c r="AE247" t="str">
        <f t="shared" si="92"/>
        <v xml:space="preserve">            </v>
      </c>
      <c r="AF247" t="str">
        <f t="shared" si="93"/>
        <v>0</v>
      </c>
      <c r="AG247" t="str">
        <f t="shared" si="94"/>
        <v xml:space="preserve">["VXP"] =    0; </v>
      </c>
      <c r="AH247" t="str">
        <f t="shared" si="95"/>
        <v>5</v>
      </c>
      <c r="AI247" t="str">
        <f t="shared" si="96"/>
        <v xml:space="preserve">["LP"] =  5; </v>
      </c>
      <c r="AJ247" t="str">
        <f t="shared" si="97"/>
        <v>0</v>
      </c>
      <c r="AK247" t="str">
        <f t="shared" si="98"/>
        <v xml:space="preserve">["REP"] =    0; </v>
      </c>
      <c r="AL247">
        <f>IF(LEN(Q247)&gt;0,VLOOKUP(Q247,Faction!A$2:B$77,2,),1)</f>
        <v>1</v>
      </c>
      <c r="AM247" t="str">
        <f t="shared" si="99"/>
        <v xml:space="preserve">["FACTION"] =  1; </v>
      </c>
      <c r="AN247" t="str">
        <f t="shared" si="100"/>
        <v xml:space="preserve">["TIER"] = 0; </v>
      </c>
      <c r="AO247" t="str">
        <f t="shared" si="101"/>
        <v xml:space="preserve">                     </v>
      </c>
      <c r="AP247" t="str">
        <f t="shared" si="102"/>
        <v/>
      </c>
      <c r="AQ247" t="str">
        <f t="shared" si="103"/>
        <v xml:space="preserve">["NAME"] = { ["EN"] = "Known to the Red Sky Clan"; }; </v>
      </c>
      <c r="AR247" t="str">
        <f t="shared" si="104"/>
        <v xml:space="preserve">["LORE"] = { ["EN"] = "Your name is now known throughout those of the Nêbh Rûdh, and these Drúedain know that you act in their interest."; }; </v>
      </c>
      <c r="AS247" t="str">
        <f t="shared" si="105"/>
        <v xml:space="preserve">["SUMMARY"] = { ["EN"] = "created and completed upon earning Friend status to the Red Sky Clan"; }; </v>
      </c>
      <c r="AT247" t="str">
        <f t="shared" si="106"/>
        <v xml:space="preserve">["TITLE"] = { ["EN"] = "Friend to Red Sky Clan"; }; </v>
      </c>
      <c r="AU247" t="str">
        <f t="shared" si="107"/>
        <v/>
      </c>
      <c r="AV247" t="str">
        <f t="shared" si="108"/>
        <v>};</v>
      </c>
    </row>
    <row r="248" spans="1:48" x14ac:dyDescent="0.25">
      <c r="C248" s="2" t="s">
        <v>49</v>
      </c>
      <c r="D248" s="2" t="s">
        <v>812</v>
      </c>
      <c r="E248" s="2"/>
      <c r="R248">
        <v>221</v>
      </c>
      <c r="T248" t="str">
        <f t="shared" si="83"/>
        <v>[247] = {["CAT_ID"] = 221; }; -- Dwarves of Erebor</v>
      </c>
      <c r="U248" s="1" t="str">
        <f t="shared" si="84"/>
        <v>[247] = {                                           ["TYPE"] = 14;             ["VXP"] =    0; ["LP"] =  0; ["REP"] =    0; ["FACTION"] =  1; ["TIER"] = 0;                      ["NAME"] = { ["EN"] = "Dwarves of Erebor"; }; };</v>
      </c>
      <c r="V248">
        <f t="shared" si="85"/>
        <v>247</v>
      </c>
      <c r="W248" t="str">
        <f t="shared" si="86"/>
        <v>[247] = {</v>
      </c>
      <c r="X248" t="str">
        <f t="shared" si="87"/>
        <v xml:space="preserve">                     </v>
      </c>
      <c r="Y248" t="str">
        <f t="shared" si="88"/>
        <v/>
      </c>
      <c r="Z248" t="str">
        <f t="shared" si="89"/>
        <v xml:space="preserve">["CAT_ID"] = 221; </v>
      </c>
      <c r="AA248" s="1" t="str">
        <f t="shared" si="90"/>
        <v xml:space="preserve">                      </v>
      </c>
      <c r="AB248">
        <f>VLOOKUP(D248,Type!A$2:B$16,2,)</f>
        <v>14</v>
      </c>
      <c r="AC248" t="str">
        <f t="shared" si="91"/>
        <v xml:space="preserve">["TYPE"] = 14; </v>
      </c>
      <c r="AD248" t="str">
        <f>IF(NOT(ISBLANK(E248)),VLOOKUP(E248,Type!D$2:E$6,2,FALSE),"")</f>
        <v/>
      </c>
      <c r="AE248" t="str">
        <f t="shared" si="92"/>
        <v xml:space="preserve">            </v>
      </c>
      <c r="AF248" t="str">
        <f t="shared" si="93"/>
        <v>0</v>
      </c>
      <c r="AG248" t="str">
        <f t="shared" si="94"/>
        <v xml:space="preserve">["VXP"] =    0; </v>
      </c>
      <c r="AH248" t="str">
        <f t="shared" si="95"/>
        <v>0</v>
      </c>
      <c r="AI248" t="str">
        <f t="shared" si="96"/>
        <v xml:space="preserve">["LP"] =  0; </v>
      </c>
      <c r="AJ248" t="str">
        <f t="shared" si="97"/>
        <v>0</v>
      </c>
      <c r="AK248" t="str">
        <f t="shared" si="98"/>
        <v xml:space="preserve">["REP"] =    0; </v>
      </c>
      <c r="AL248">
        <f>IF(LEN(Q248)&gt;0,VLOOKUP(Q248,Faction!A$2:B$77,2,),1)</f>
        <v>1</v>
      </c>
      <c r="AM248" t="str">
        <f t="shared" si="99"/>
        <v xml:space="preserve">["FACTION"] =  1; </v>
      </c>
      <c r="AN248" t="str">
        <f t="shared" si="100"/>
        <v xml:space="preserve">["TIER"] = 0; </v>
      </c>
      <c r="AO248" t="str">
        <f t="shared" si="101"/>
        <v xml:space="preserve">                     </v>
      </c>
      <c r="AP248" t="str">
        <f t="shared" si="102"/>
        <v/>
      </c>
      <c r="AQ248" t="str">
        <f t="shared" si="103"/>
        <v xml:space="preserve">["NAME"] = { ["EN"] = "Dwarves of Erebor"; }; </v>
      </c>
      <c r="AR248" t="str">
        <f t="shared" si="104"/>
        <v/>
      </c>
      <c r="AS248" t="str">
        <f t="shared" si="105"/>
        <v/>
      </c>
      <c r="AT248" t="str">
        <f t="shared" si="106"/>
        <v/>
      </c>
      <c r="AU248" t="str">
        <f t="shared" si="107"/>
        <v/>
      </c>
      <c r="AV248" t="str">
        <f t="shared" si="108"/>
        <v>};</v>
      </c>
    </row>
    <row r="249" spans="1:48" x14ac:dyDescent="0.25">
      <c r="A249">
        <v>1879363094</v>
      </c>
      <c r="B249">
        <v>258</v>
      </c>
      <c r="C249" t="s">
        <v>1872</v>
      </c>
      <c r="D249" t="s">
        <v>30</v>
      </c>
      <c r="F249" t="s">
        <v>1873</v>
      </c>
      <c r="G249">
        <v>20</v>
      </c>
      <c r="H249" t="s">
        <v>1556</v>
      </c>
      <c r="I249" t="s">
        <v>1503</v>
      </c>
      <c r="J249" t="s">
        <v>1874</v>
      </c>
      <c r="K249">
        <v>0</v>
      </c>
      <c r="T249" t="str">
        <f t="shared" si="83"/>
        <v>[248] = {["ID"] = 1879363094; }; -- Respected by the Dwarves of Erebor</v>
      </c>
      <c r="U249" s="1" t="str">
        <f t="shared" si="84"/>
        <v>[248] = {["ID"] = 1879363094; ["SAVE_INDEX"] = 258; ["TYPE"] =  7;             ["VXP"] =    0; ["LP"] = 20; ["REP"] =    0; ["FACTION"] =  1; ["TIER"] = 0;                      ["NAME"] = { ["EN"] = "Respected by the Dwarves of Erebor"; }; ["LORE"] = { ["EN"] = "The Dwarves of Erebor respect you whenever you travel."; }; ["SUMMARY"] = { ["EN"] = "Gain 45000 reputation"; }; ["TITLE"] = { ["EN"] = "Respected by Erebor"; }; };</v>
      </c>
      <c r="V249">
        <f t="shared" si="85"/>
        <v>248</v>
      </c>
      <c r="W249" t="str">
        <f t="shared" si="86"/>
        <v>[248] = {</v>
      </c>
      <c r="X249" t="str">
        <f t="shared" si="87"/>
        <v xml:space="preserve">["ID"] = 1879363094; </v>
      </c>
      <c r="Y249" t="str">
        <f t="shared" si="88"/>
        <v xml:space="preserve">["ID"] = 1879363094; </v>
      </c>
      <c r="Z249" t="str">
        <f t="shared" si="89"/>
        <v/>
      </c>
      <c r="AA249" s="1" t="str">
        <f t="shared" si="90"/>
        <v xml:space="preserve">["SAVE_INDEX"] = 258; </v>
      </c>
      <c r="AB249">
        <f>VLOOKUP(D249,Type!A$2:B$16,2,)</f>
        <v>7</v>
      </c>
      <c r="AC249" t="str">
        <f t="shared" si="91"/>
        <v xml:space="preserve">["TYPE"] =  7; </v>
      </c>
      <c r="AD249" t="str">
        <f>IF(NOT(ISBLANK(E249)),VLOOKUP(E249,Type!D$2:E$6,2,FALSE),"")</f>
        <v/>
      </c>
      <c r="AE249" t="str">
        <f t="shared" si="92"/>
        <v xml:space="preserve">            </v>
      </c>
      <c r="AF249" t="str">
        <f t="shared" si="93"/>
        <v>0</v>
      </c>
      <c r="AG249" t="str">
        <f t="shared" si="94"/>
        <v xml:space="preserve">["VXP"] =    0; </v>
      </c>
      <c r="AH249" t="str">
        <f t="shared" si="95"/>
        <v>20</v>
      </c>
      <c r="AI249" t="str">
        <f t="shared" si="96"/>
        <v xml:space="preserve">["LP"] = 20; </v>
      </c>
      <c r="AJ249" t="str">
        <f t="shared" si="97"/>
        <v>0</v>
      </c>
      <c r="AK249" t="str">
        <f t="shared" si="98"/>
        <v xml:space="preserve">["REP"] =    0; </v>
      </c>
      <c r="AL249">
        <f>IF(LEN(Q249)&gt;0,VLOOKUP(Q249,Faction!A$2:B$77,2,),1)</f>
        <v>1</v>
      </c>
      <c r="AM249" t="str">
        <f t="shared" si="99"/>
        <v xml:space="preserve">["FACTION"] =  1; </v>
      </c>
      <c r="AN249" t="str">
        <f t="shared" si="100"/>
        <v xml:space="preserve">["TIER"] = 0; </v>
      </c>
      <c r="AO249" t="str">
        <f t="shared" si="101"/>
        <v xml:space="preserve">                     </v>
      </c>
      <c r="AP249" t="str">
        <f t="shared" si="102"/>
        <v/>
      </c>
      <c r="AQ249" t="str">
        <f t="shared" si="103"/>
        <v xml:space="preserve">["NAME"] = { ["EN"] = "Respected by the Dwarves of Erebor"; }; </v>
      </c>
      <c r="AR249" t="str">
        <f t="shared" si="104"/>
        <v xml:space="preserve">["LORE"] = { ["EN"] = "The Dwarves of Erebor respect you whenever you travel."; }; </v>
      </c>
      <c r="AS249" t="str">
        <f t="shared" si="105"/>
        <v xml:space="preserve">["SUMMARY"] = { ["EN"] = "Gain 45000 reputation"; }; </v>
      </c>
      <c r="AT249" t="str">
        <f t="shared" si="106"/>
        <v xml:space="preserve">["TITLE"] = { ["EN"] = "Respected by Erebor"; }; </v>
      </c>
      <c r="AU249" t="str">
        <f t="shared" si="107"/>
        <v/>
      </c>
      <c r="AV249" t="str">
        <f t="shared" si="108"/>
        <v>};</v>
      </c>
    </row>
    <row r="250" spans="1:48" x14ac:dyDescent="0.25">
      <c r="A250">
        <v>1879363085</v>
      </c>
      <c r="B250">
        <v>183</v>
      </c>
      <c r="C250" t="s">
        <v>1551</v>
      </c>
      <c r="D250" t="s">
        <v>30</v>
      </c>
      <c r="F250" t="s">
        <v>1555</v>
      </c>
      <c r="G250">
        <v>20</v>
      </c>
      <c r="H250" t="s">
        <v>1556</v>
      </c>
      <c r="I250" t="s">
        <v>1198</v>
      </c>
      <c r="J250" t="s">
        <v>1557</v>
      </c>
      <c r="K250">
        <v>1</v>
      </c>
      <c r="T250" t="str">
        <f t="shared" si="83"/>
        <v>[249] = {["ID"] = 1879363085; }; -- Kindred to the Dwarves of Erebor</v>
      </c>
      <c r="U250" s="1" t="str">
        <f t="shared" si="84"/>
        <v>[249] = {["ID"] = 1879363085; ["SAVE_INDEX"] = 183; ["TYPE"] =  7;             ["VXP"] =    0; ["LP"] = 20; ["REP"] =    0; ["FACTION"] =  1; ["TIER"] = 1;                      ["NAME"] = { ["EN"] = "Kindred to the Dwarves of Erebor"; }; ["LORE"] = { ["EN"] = "The Dwarves of Erebor look upon you as member of their cause. You are always welcome among their rank and numbers."; }; ["SUMMARY"] = { ["EN"] = "Gain 30000 reputation"; }; ["TITLE"] = { ["EN"] = "Honoured in Erebor"; }; };</v>
      </c>
      <c r="V250">
        <f t="shared" si="85"/>
        <v>249</v>
      </c>
      <c r="W250" t="str">
        <f t="shared" si="86"/>
        <v>[249] = {</v>
      </c>
      <c r="X250" t="str">
        <f t="shared" si="87"/>
        <v xml:space="preserve">["ID"] = 1879363085; </v>
      </c>
      <c r="Y250" t="str">
        <f t="shared" si="88"/>
        <v xml:space="preserve">["ID"] = 1879363085; </v>
      </c>
      <c r="Z250" t="str">
        <f t="shared" si="89"/>
        <v/>
      </c>
      <c r="AA250" s="1" t="str">
        <f t="shared" si="90"/>
        <v xml:space="preserve">["SAVE_INDEX"] = 183; </v>
      </c>
      <c r="AB250">
        <f>VLOOKUP(D250,Type!A$2:B$16,2,)</f>
        <v>7</v>
      </c>
      <c r="AC250" t="str">
        <f t="shared" si="91"/>
        <v xml:space="preserve">["TYPE"] =  7; </v>
      </c>
      <c r="AD250" t="str">
        <f>IF(NOT(ISBLANK(E250)),VLOOKUP(E250,Type!D$2:E$6,2,FALSE),"")</f>
        <v/>
      </c>
      <c r="AE250" t="str">
        <f t="shared" si="92"/>
        <v xml:space="preserve">            </v>
      </c>
      <c r="AF250" t="str">
        <f t="shared" si="93"/>
        <v>0</v>
      </c>
      <c r="AG250" t="str">
        <f t="shared" si="94"/>
        <v xml:space="preserve">["VXP"] =    0; </v>
      </c>
      <c r="AH250" t="str">
        <f t="shared" si="95"/>
        <v>20</v>
      </c>
      <c r="AI250" t="str">
        <f t="shared" si="96"/>
        <v xml:space="preserve">["LP"] = 20; </v>
      </c>
      <c r="AJ250" t="str">
        <f t="shared" si="97"/>
        <v>0</v>
      </c>
      <c r="AK250" t="str">
        <f t="shared" si="98"/>
        <v xml:space="preserve">["REP"] =    0; </v>
      </c>
      <c r="AL250">
        <f>IF(LEN(Q250)&gt;0,VLOOKUP(Q250,Faction!A$2:B$77,2,),1)</f>
        <v>1</v>
      </c>
      <c r="AM250" t="str">
        <f t="shared" si="99"/>
        <v xml:space="preserve">["FACTION"] =  1; </v>
      </c>
      <c r="AN250" t="str">
        <f t="shared" si="100"/>
        <v xml:space="preserve">["TIER"] = 1; </v>
      </c>
      <c r="AO250" t="str">
        <f t="shared" si="101"/>
        <v xml:space="preserve">                     </v>
      </c>
      <c r="AP250" t="str">
        <f t="shared" si="102"/>
        <v/>
      </c>
      <c r="AQ250" t="str">
        <f t="shared" si="103"/>
        <v xml:space="preserve">["NAME"] = { ["EN"] = "Kindred to the Dwarves of Erebor"; }; </v>
      </c>
      <c r="AR250" t="str">
        <f t="shared" si="104"/>
        <v xml:space="preserve">["LORE"] = { ["EN"] = "The Dwarves of Erebor look upon you as member of their cause. You are always welcome among their rank and numbers."; }; </v>
      </c>
      <c r="AS250" t="str">
        <f t="shared" si="105"/>
        <v xml:space="preserve">["SUMMARY"] = { ["EN"] = "Gain 30000 reputation"; }; </v>
      </c>
      <c r="AT250" t="str">
        <f t="shared" si="106"/>
        <v xml:space="preserve">["TITLE"] = { ["EN"] = "Honoured in Erebor"; }; </v>
      </c>
      <c r="AU250" t="str">
        <f t="shared" si="107"/>
        <v/>
      </c>
      <c r="AV250" t="str">
        <f t="shared" si="108"/>
        <v>};</v>
      </c>
    </row>
    <row r="251" spans="1:48" x14ac:dyDescent="0.25">
      <c r="A251">
        <v>1879363088</v>
      </c>
      <c r="B251">
        <v>184</v>
      </c>
      <c r="C251" t="s">
        <v>1552</v>
      </c>
      <c r="D251" t="s">
        <v>30</v>
      </c>
      <c r="F251" t="s">
        <v>1552</v>
      </c>
      <c r="G251">
        <v>15</v>
      </c>
      <c r="H251" t="s">
        <v>1556</v>
      </c>
      <c r="I251" t="s">
        <v>1373</v>
      </c>
      <c r="J251" t="s">
        <v>1558</v>
      </c>
      <c r="K251">
        <v>2</v>
      </c>
      <c r="T251" t="str">
        <f t="shared" si="83"/>
        <v>[250] = {["ID"] = 1879363088; }; -- Ally to the Dwarves of Erebor</v>
      </c>
      <c r="U251" s="1" t="str">
        <f t="shared" si="84"/>
        <v>[250] = {["ID"] = 1879363088; ["SAVE_INDEX"] = 184; ["TYPE"] =  7;             ["VXP"] =    0; ["LP"] = 15; ["REP"] =    0; ["FACTION"] =  1; ["TIER"] = 2;                      ["NAME"] = { ["EN"] = "Ally to the Dwarves of Erebor"; }; ["LORE"] = { ["EN"] = "The Dwarves of Erebor expect that you will find your way to the forefront of battle to assist them."; }; ["SUMMARY"] = { ["EN"] = "Gain 25000 reputation"; }; ["TITLE"] = { ["EN"] = "Ally to the Dwarves of Erebor"; }; };</v>
      </c>
      <c r="V251">
        <f t="shared" si="85"/>
        <v>250</v>
      </c>
      <c r="W251" t="str">
        <f t="shared" si="86"/>
        <v>[250] = {</v>
      </c>
      <c r="X251" t="str">
        <f t="shared" si="87"/>
        <v xml:space="preserve">["ID"] = 1879363088; </v>
      </c>
      <c r="Y251" t="str">
        <f t="shared" si="88"/>
        <v xml:space="preserve">["ID"] = 1879363088; </v>
      </c>
      <c r="Z251" t="str">
        <f t="shared" si="89"/>
        <v/>
      </c>
      <c r="AA251" s="1" t="str">
        <f t="shared" si="90"/>
        <v xml:space="preserve">["SAVE_INDEX"] = 184; </v>
      </c>
      <c r="AB251">
        <f>VLOOKUP(D251,Type!A$2:B$16,2,)</f>
        <v>7</v>
      </c>
      <c r="AC251" t="str">
        <f t="shared" si="91"/>
        <v xml:space="preserve">["TYPE"] =  7; </v>
      </c>
      <c r="AD251" t="str">
        <f>IF(NOT(ISBLANK(E251)),VLOOKUP(E251,Type!D$2:E$6,2,FALSE),"")</f>
        <v/>
      </c>
      <c r="AE251" t="str">
        <f t="shared" si="92"/>
        <v xml:space="preserve">            </v>
      </c>
      <c r="AF251" t="str">
        <f t="shared" si="93"/>
        <v>0</v>
      </c>
      <c r="AG251" t="str">
        <f t="shared" si="94"/>
        <v xml:space="preserve">["VXP"] =    0; </v>
      </c>
      <c r="AH251" t="str">
        <f t="shared" si="95"/>
        <v>15</v>
      </c>
      <c r="AI251" t="str">
        <f t="shared" si="96"/>
        <v xml:space="preserve">["LP"] = 15; </v>
      </c>
      <c r="AJ251" t="str">
        <f t="shared" si="97"/>
        <v>0</v>
      </c>
      <c r="AK251" t="str">
        <f t="shared" si="98"/>
        <v xml:space="preserve">["REP"] =    0; </v>
      </c>
      <c r="AL251">
        <f>IF(LEN(Q251)&gt;0,VLOOKUP(Q251,Faction!A$2:B$77,2,),1)</f>
        <v>1</v>
      </c>
      <c r="AM251" t="str">
        <f t="shared" si="99"/>
        <v xml:space="preserve">["FACTION"] =  1; </v>
      </c>
      <c r="AN251" t="str">
        <f t="shared" si="100"/>
        <v xml:space="preserve">["TIER"] = 2; </v>
      </c>
      <c r="AO251" t="str">
        <f t="shared" si="101"/>
        <v xml:space="preserve">                     </v>
      </c>
      <c r="AP251" t="str">
        <f t="shared" si="102"/>
        <v/>
      </c>
      <c r="AQ251" t="str">
        <f t="shared" si="103"/>
        <v xml:space="preserve">["NAME"] = { ["EN"] = "Ally to the Dwarves of Erebor"; }; </v>
      </c>
      <c r="AR251" t="str">
        <f t="shared" si="104"/>
        <v xml:space="preserve">["LORE"] = { ["EN"] = "The Dwarves of Erebor expect that you will find your way to the forefront of battle to assist them."; }; </v>
      </c>
      <c r="AS251" t="str">
        <f t="shared" si="105"/>
        <v xml:space="preserve">["SUMMARY"] = { ["EN"] = "Gain 25000 reputation"; }; </v>
      </c>
      <c r="AT251" t="str">
        <f t="shared" si="106"/>
        <v xml:space="preserve">["TITLE"] = { ["EN"] = "Ally to the Dwarves of Erebor"; }; </v>
      </c>
      <c r="AU251" t="str">
        <f t="shared" si="107"/>
        <v/>
      </c>
      <c r="AV251" t="str">
        <f t="shared" si="108"/>
        <v>};</v>
      </c>
    </row>
    <row r="252" spans="1:48" x14ac:dyDescent="0.25">
      <c r="A252">
        <v>1879363096</v>
      </c>
      <c r="B252">
        <v>185</v>
      </c>
      <c r="C252" t="s">
        <v>1553</v>
      </c>
      <c r="D252" t="s">
        <v>30</v>
      </c>
      <c r="F252" t="s">
        <v>1553</v>
      </c>
      <c r="G252">
        <v>10</v>
      </c>
      <c r="H252" t="s">
        <v>1556</v>
      </c>
      <c r="I252" t="s">
        <v>1370</v>
      </c>
      <c r="J252" t="s">
        <v>2271</v>
      </c>
      <c r="K252">
        <v>3</v>
      </c>
      <c r="T252" t="str">
        <f t="shared" si="83"/>
        <v>[251] = {["ID"] = 1879363096; }; -- Friend to the Dwarves of Erebor</v>
      </c>
      <c r="U252" s="1" t="str">
        <f t="shared" si="84"/>
        <v>[251] = {["ID"] = 1879363096; ["SAVE_INDEX"] = 185; ["TYPE"] =  7;             ["VXP"] =    0; ["LP"] = 10; ["REP"] =    0; ["FACTION"] =  1; ["TIER"] = 3;                      ["NAME"] = { ["EN"] = "Friend to the Dwarves of Erebor"; }; ["LORE"] = { ["EN"] = "All you have done to aid Erebor has made the Dwarves friendly to you."; }; ["SUMMARY"] = { ["EN"] = "Gain 20000 reputation"; }; ["TITLE"] = { ["EN"] = "Friend to the Dwarves of Erebor"; }; };</v>
      </c>
      <c r="V252">
        <f t="shared" si="85"/>
        <v>251</v>
      </c>
      <c r="W252" t="str">
        <f t="shared" si="86"/>
        <v>[251] = {</v>
      </c>
      <c r="X252" t="str">
        <f t="shared" si="87"/>
        <v xml:space="preserve">["ID"] = 1879363096; </v>
      </c>
      <c r="Y252" t="str">
        <f t="shared" si="88"/>
        <v xml:space="preserve">["ID"] = 1879363096; </v>
      </c>
      <c r="Z252" t="str">
        <f t="shared" si="89"/>
        <v/>
      </c>
      <c r="AA252" s="1" t="str">
        <f t="shared" si="90"/>
        <v xml:space="preserve">["SAVE_INDEX"] = 185; </v>
      </c>
      <c r="AB252">
        <f>VLOOKUP(D252,Type!A$2:B$16,2,)</f>
        <v>7</v>
      </c>
      <c r="AC252" t="str">
        <f t="shared" si="91"/>
        <v xml:space="preserve">["TYPE"] =  7; </v>
      </c>
      <c r="AD252" t="str">
        <f>IF(NOT(ISBLANK(E252)),VLOOKUP(E252,Type!D$2:E$6,2,FALSE),"")</f>
        <v/>
      </c>
      <c r="AE252" t="str">
        <f t="shared" si="92"/>
        <v xml:space="preserve">            </v>
      </c>
      <c r="AF252" t="str">
        <f t="shared" si="93"/>
        <v>0</v>
      </c>
      <c r="AG252" t="str">
        <f t="shared" si="94"/>
        <v xml:space="preserve">["VXP"] =    0; </v>
      </c>
      <c r="AH252" t="str">
        <f t="shared" si="95"/>
        <v>10</v>
      </c>
      <c r="AI252" t="str">
        <f t="shared" si="96"/>
        <v xml:space="preserve">["LP"] = 10; </v>
      </c>
      <c r="AJ252" t="str">
        <f t="shared" si="97"/>
        <v>0</v>
      </c>
      <c r="AK252" t="str">
        <f t="shared" si="98"/>
        <v xml:space="preserve">["REP"] =    0; </v>
      </c>
      <c r="AL252">
        <f>IF(LEN(Q252)&gt;0,VLOOKUP(Q252,Faction!A$2:B$77,2,),1)</f>
        <v>1</v>
      </c>
      <c r="AM252" t="str">
        <f t="shared" si="99"/>
        <v xml:space="preserve">["FACTION"] =  1; </v>
      </c>
      <c r="AN252" t="str">
        <f t="shared" si="100"/>
        <v xml:space="preserve">["TIER"] = 3; </v>
      </c>
      <c r="AO252" t="str">
        <f t="shared" si="101"/>
        <v xml:space="preserve">                     </v>
      </c>
      <c r="AP252" t="str">
        <f t="shared" si="102"/>
        <v/>
      </c>
      <c r="AQ252" t="str">
        <f t="shared" si="103"/>
        <v xml:space="preserve">["NAME"] = { ["EN"] = "Friend to the Dwarves of Erebor"; }; </v>
      </c>
      <c r="AR252" t="str">
        <f t="shared" si="104"/>
        <v xml:space="preserve">["LORE"] = { ["EN"] = "All you have done to aid Erebor has made the Dwarves friendly to you."; }; </v>
      </c>
      <c r="AS252" t="str">
        <f t="shared" si="105"/>
        <v xml:space="preserve">["SUMMARY"] = { ["EN"] = "Gain 20000 reputation"; }; </v>
      </c>
      <c r="AT252" t="str">
        <f t="shared" si="106"/>
        <v xml:space="preserve">["TITLE"] = { ["EN"] = "Friend to the Dwarves of Erebor"; }; </v>
      </c>
      <c r="AU252" t="str">
        <f t="shared" si="107"/>
        <v/>
      </c>
      <c r="AV252" t="str">
        <f t="shared" si="108"/>
        <v>};</v>
      </c>
    </row>
    <row r="253" spans="1:48" x14ac:dyDescent="0.25">
      <c r="A253">
        <v>1879363099</v>
      </c>
      <c r="B253">
        <v>186</v>
      </c>
      <c r="C253" t="s">
        <v>1554</v>
      </c>
      <c r="D253" t="s">
        <v>30</v>
      </c>
      <c r="F253" t="s">
        <v>1554</v>
      </c>
      <c r="G253">
        <v>5</v>
      </c>
      <c r="H253" t="s">
        <v>1556</v>
      </c>
      <c r="I253" t="s">
        <v>1190</v>
      </c>
      <c r="J253" t="s">
        <v>2272</v>
      </c>
      <c r="K253">
        <v>4</v>
      </c>
      <c r="T253" t="str">
        <f t="shared" si="83"/>
        <v>[252] = {["ID"] = 1879363099; }; -- Known to the Dwarves of Erebor</v>
      </c>
      <c r="U253" s="1" t="str">
        <f t="shared" si="84"/>
        <v>[252] = {["ID"] = 1879363099; ["SAVE_INDEX"] = 186; ["TYPE"] =  7;             ["VXP"] =    0; ["LP"] =  5; ["REP"] =    0; ["FACTION"] =  1; ["TIER"] = 4;                      ["NAME"] = { ["EN"] = "Known to the Dwarves of Erebor"; }; ["LORE"] = { ["EN"] = "Your name is now known among the Dwarves of Erebor, and they know that you act in their interest."; }; ["SUMMARY"] = { ["EN"] = "Gain 10000 reputation"; }; ["TITLE"] = { ["EN"] = "Known to the Dwarves of Erebor"; }; };</v>
      </c>
      <c r="V253">
        <f t="shared" si="85"/>
        <v>252</v>
      </c>
      <c r="W253" t="str">
        <f t="shared" si="86"/>
        <v>[252] = {</v>
      </c>
      <c r="X253" t="str">
        <f t="shared" si="87"/>
        <v xml:space="preserve">["ID"] = 1879363099; </v>
      </c>
      <c r="Y253" t="str">
        <f t="shared" si="88"/>
        <v xml:space="preserve">["ID"] = 1879363099; </v>
      </c>
      <c r="Z253" t="str">
        <f t="shared" si="89"/>
        <v/>
      </c>
      <c r="AA253" s="1" t="str">
        <f t="shared" si="90"/>
        <v xml:space="preserve">["SAVE_INDEX"] = 186; </v>
      </c>
      <c r="AB253">
        <f>VLOOKUP(D253,Type!A$2:B$16,2,)</f>
        <v>7</v>
      </c>
      <c r="AC253" t="str">
        <f t="shared" si="91"/>
        <v xml:space="preserve">["TYPE"] =  7; </v>
      </c>
      <c r="AD253" t="str">
        <f>IF(NOT(ISBLANK(E253)),VLOOKUP(E253,Type!D$2:E$6,2,FALSE),"")</f>
        <v/>
      </c>
      <c r="AE253" t="str">
        <f t="shared" si="92"/>
        <v xml:space="preserve">            </v>
      </c>
      <c r="AF253" t="str">
        <f t="shared" si="93"/>
        <v>0</v>
      </c>
      <c r="AG253" t="str">
        <f t="shared" si="94"/>
        <v xml:space="preserve">["VXP"] =    0; </v>
      </c>
      <c r="AH253" t="str">
        <f t="shared" si="95"/>
        <v>5</v>
      </c>
      <c r="AI253" t="str">
        <f t="shared" si="96"/>
        <v xml:space="preserve">["LP"] =  5; </v>
      </c>
      <c r="AJ253" t="str">
        <f t="shared" si="97"/>
        <v>0</v>
      </c>
      <c r="AK253" t="str">
        <f t="shared" si="98"/>
        <v xml:space="preserve">["REP"] =    0; </v>
      </c>
      <c r="AL253">
        <f>IF(LEN(Q253)&gt;0,VLOOKUP(Q253,Faction!A$2:B$77,2,),1)</f>
        <v>1</v>
      </c>
      <c r="AM253" t="str">
        <f t="shared" si="99"/>
        <v xml:space="preserve">["FACTION"] =  1; </v>
      </c>
      <c r="AN253" t="str">
        <f t="shared" si="100"/>
        <v xml:space="preserve">["TIER"] = 4; </v>
      </c>
      <c r="AO253" t="str">
        <f t="shared" si="101"/>
        <v xml:space="preserve">                     </v>
      </c>
      <c r="AP253" t="str">
        <f t="shared" si="102"/>
        <v/>
      </c>
      <c r="AQ253" t="str">
        <f t="shared" si="103"/>
        <v xml:space="preserve">["NAME"] = { ["EN"] = "Known to the Dwarves of Erebor"; }; </v>
      </c>
      <c r="AR253" t="str">
        <f t="shared" si="104"/>
        <v xml:space="preserve">["LORE"] = { ["EN"] = "Your name is now known among the Dwarves of Erebor, and they know that you act in their interest."; }; </v>
      </c>
      <c r="AS253" t="str">
        <f t="shared" si="105"/>
        <v xml:space="preserve">["SUMMARY"] = { ["EN"] = "Gain 10000 reputation"; }; </v>
      </c>
      <c r="AT253" t="str">
        <f t="shared" si="106"/>
        <v xml:space="preserve">["TITLE"] = { ["EN"] = "Known to the Dwarves of Erebor"; }; </v>
      </c>
      <c r="AU253" t="str">
        <f t="shared" si="107"/>
        <v/>
      </c>
      <c r="AV253" t="str">
        <f t="shared" si="108"/>
        <v>};</v>
      </c>
    </row>
    <row r="254" spans="1:48" x14ac:dyDescent="0.25">
      <c r="C254" s="2" t="s">
        <v>50</v>
      </c>
      <c r="D254" s="2" t="s">
        <v>812</v>
      </c>
      <c r="E254" s="2"/>
      <c r="R254">
        <v>222</v>
      </c>
      <c r="T254" t="str">
        <f t="shared" si="83"/>
        <v>[253] = {["CAT_ID"] = 222; }; -- Elves of Felegoth</v>
      </c>
      <c r="U254" s="1" t="str">
        <f t="shared" si="84"/>
        <v>[253] = {                                           ["TYPE"] = 14;             ["VXP"] =    0; ["LP"] =  0; ["REP"] =    0; ["FACTION"] =  1; ["TIER"] = 0;                      ["NAME"] = { ["EN"] = "Elves of Felegoth"; }; };</v>
      </c>
      <c r="V254">
        <f t="shared" si="85"/>
        <v>253</v>
      </c>
      <c r="W254" t="str">
        <f t="shared" si="86"/>
        <v>[253] = {</v>
      </c>
      <c r="X254" t="str">
        <f t="shared" si="87"/>
        <v xml:space="preserve">                     </v>
      </c>
      <c r="Y254" t="str">
        <f t="shared" si="88"/>
        <v/>
      </c>
      <c r="Z254" t="str">
        <f t="shared" si="89"/>
        <v xml:space="preserve">["CAT_ID"] = 222; </v>
      </c>
      <c r="AA254" s="1" t="str">
        <f t="shared" si="90"/>
        <v xml:space="preserve">                      </v>
      </c>
      <c r="AB254">
        <f>VLOOKUP(D254,Type!A$2:B$16,2,)</f>
        <v>14</v>
      </c>
      <c r="AC254" t="str">
        <f t="shared" si="91"/>
        <v xml:space="preserve">["TYPE"] = 14; </v>
      </c>
      <c r="AD254" t="str">
        <f>IF(NOT(ISBLANK(E254)),VLOOKUP(E254,Type!D$2:E$6,2,FALSE),"")</f>
        <v/>
      </c>
      <c r="AE254" t="str">
        <f t="shared" si="92"/>
        <v xml:space="preserve">            </v>
      </c>
      <c r="AF254" t="str">
        <f t="shared" si="93"/>
        <v>0</v>
      </c>
      <c r="AG254" t="str">
        <f t="shared" si="94"/>
        <v xml:space="preserve">["VXP"] =    0; </v>
      </c>
      <c r="AH254" t="str">
        <f t="shared" si="95"/>
        <v>0</v>
      </c>
      <c r="AI254" t="str">
        <f t="shared" si="96"/>
        <v xml:space="preserve">["LP"] =  0; </v>
      </c>
      <c r="AJ254" t="str">
        <f t="shared" si="97"/>
        <v>0</v>
      </c>
      <c r="AK254" t="str">
        <f t="shared" si="98"/>
        <v xml:space="preserve">["REP"] =    0; </v>
      </c>
      <c r="AL254">
        <f>IF(LEN(Q254)&gt;0,VLOOKUP(Q254,Faction!A$2:B$77,2,),1)</f>
        <v>1</v>
      </c>
      <c r="AM254" t="str">
        <f t="shared" si="99"/>
        <v xml:space="preserve">["FACTION"] =  1; </v>
      </c>
      <c r="AN254" t="str">
        <f t="shared" si="100"/>
        <v xml:space="preserve">["TIER"] = 0; </v>
      </c>
      <c r="AO254" t="str">
        <f t="shared" si="101"/>
        <v xml:space="preserve">                     </v>
      </c>
      <c r="AP254" t="str">
        <f t="shared" si="102"/>
        <v/>
      </c>
      <c r="AQ254" t="str">
        <f t="shared" si="103"/>
        <v xml:space="preserve">["NAME"] = { ["EN"] = "Elves of Felegoth"; }; </v>
      </c>
      <c r="AR254" t="str">
        <f t="shared" si="104"/>
        <v/>
      </c>
      <c r="AS254" t="str">
        <f t="shared" si="105"/>
        <v/>
      </c>
      <c r="AT254" t="str">
        <f t="shared" si="106"/>
        <v/>
      </c>
      <c r="AU254" t="str">
        <f t="shared" si="107"/>
        <v/>
      </c>
      <c r="AV254" t="str">
        <f t="shared" si="108"/>
        <v>};</v>
      </c>
    </row>
    <row r="255" spans="1:48" x14ac:dyDescent="0.25">
      <c r="A255">
        <v>1879362492</v>
      </c>
      <c r="B255">
        <v>187</v>
      </c>
      <c r="C255" t="s">
        <v>1559</v>
      </c>
      <c r="D255" t="s">
        <v>30</v>
      </c>
      <c r="F255" t="s">
        <v>1563</v>
      </c>
      <c r="G255">
        <v>20</v>
      </c>
      <c r="H255" t="s">
        <v>1556</v>
      </c>
      <c r="I255" t="s">
        <v>1198</v>
      </c>
      <c r="J255" t="s">
        <v>1564</v>
      </c>
      <c r="K255">
        <v>0</v>
      </c>
      <c r="T255" t="str">
        <f t="shared" si="83"/>
        <v>[254] = {["ID"] = 1879362492; }; -- Kindred to the Elves of Felegoth</v>
      </c>
      <c r="U255" s="1" t="str">
        <f t="shared" si="84"/>
        <v>[254] = {["ID"] = 1879362492; ["SAVE_INDEX"] = 187; ["TYPE"] =  7;             ["VXP"] =    0; ["LP"] = 20; ["REP"] =    0; ["FACTION"] =  1; ["TIER"] = 0;                      ["NAME"] = { ["EN"] = "Kindred to the Elves of Felegoth"; }; ["LORE"] = { ["EN"] = "The Elves of Felegoth look upon you as member of their cause. You are always welcome among their rank and numbers."; }; ["SUMMARY"] = { ["EN"] = "Gain 30000 reputation"; }; ["TITLE"] = { ["EN"] = "Honoured in Felegoth"; }; };</v>
      </c>
      <c r="V255">
        <f t="shared" si="85"/>
        <v>254</v>
      </c>
      <c r="W255" t="str">
        <f t="shared" si="86"/>
        <v>[254] = {</v>
      </c>
      <c r="X255" t="str">
        <f t="shared" si="87"/>
        <v xml:space="preserve">["ID"] = 1879362492; </v>
      </c>
      <c r="Y255" t="str">
        <f t="shared" si="88"/>
        <v xml:space="preserve">["ID"] = 1879362492; </v>
      </c>
      <c r="Z255" t="str">
        <f t="shared" si="89"/>
        <v/>
      </c>
      <c r="AA255" s="1" t="str">
        <f t="shared" si="90"/>
        <v xml:space="preserve">["SAVE_INDEX"] = 187; </v>
      </c>
      <c r="AB255">
        <f>VLOOKUP(D255,Type!A$2:B$16,2,)</f>
        <v>7</v>
      </c>
      <c r="AC255" t="str">
        <f t="shared" si="91"/>
        <v xml:space="preserve">["TYPE"] =  7; </v>
      </c>
      <c r="AD255" t="str">
        <f>IF(NOT(ISBLANK(E255)),VLOOKUP(E255,Type!D$2:E$6,2,FALSE),"")</f>
        <v/>
      </c>
      <c r="AE255" t="str">
        <f t="shared" si="92"/>
        <v xml:space="preserve">            </v>
      </c>
      <c r="AF255" t="str">
        <f t="shared" si="93"/>
        <v>0</v>
      </c>
      <c r="AG255" t="str">
        <f t="shared" si="94"/>
        <v xml:space="preserve">["VXP"] =    0; </v>
      </c>
      <c r="AH255" t="str">
        <f t="shared" si="95"/>
        <v>20</v>
      </c>
      <c r="AI255" t="str">
        <f t="shared" si="96"/>
        <v xml:space="preserve">["LP"] = 20; </v>
      </c>
      <c r="AJ255" t="str">
        <f t="shared" si="97"/>
        <v>0</v>
      </c>
      <c r="AK255" t="str">
        <f t="shared" si="98"/>
        <v xml:space="preserve">["REP"] =    0; </v>
      </c>
      <c r="AL255">
        <f>IF(LEN(Q255)&gt;0,VLOOKUP(Q255,Faction!A$2:B$77,2,),1)</f>
        <v>1</v>
      </c>
      <c r="AM255" t="str">
        <f t="shared" si="99"/>
        <v xml:space="preserve">["FACTION"] =  1; </v>
      </c>
      <c r="AN255" t="str">
        <f t="shared" si="100"/>
        <v xml:space="preserve">["TIER"] = 0; </v>
      </c>
      <c r="AO255" t="str">
        <f t="shared" si="101"/>
        <v xml:space="preserve">                     </v>
      </c>
      <c r="AP255" t="str">
        <f t="shared" si="102"/>
        <v/>
      </c>
      <c r="AQ255" t="str">
        <f t="shared" si="103"/>
        <v xml:space="preserve">["NAME"] = { ["EN"] = "Kindred to the Elves of Felegoth"; }; </v>
      </c>
      <c r="AR255" t="str">
        <f t="shared" si="104"/>
        <v xml:space="preserve">["LORE"] = { ["EN"] = "The Elves of Felegoth look upon you as member of their cause. You are always welcome among their rank and numbers."; }; </v>
      </c>
      <c r="AS255" t="str">
        <f t="shared" si="105"/>
        <v xml:space="preserve">["SUMMARY"] = { ["EN"] = "Gain 30000 reputation"; }; </v>
      </c>
      <c r="AT255" t="str">
        <f t="shared" si="106"/>
        <v xml:space="preserve">["TITLE"] = { ["EN"] = "Honoured in Felegoth"; }; </v>
      </c>
      <c r="AU255" t="str">
        <f t="shared" si="107"/>
        <v/>
      </c>
      <c r="AV255" t="str">
        <f t="shared" si="108"/>
        <v>};</v>
      </c>
    </row>
    <row r="256" spans="1:48" x14ac:dyDescent="0.25">
      <c r="A256">
        <v>1879362485</v>
      </c>
      <c r="B256">
        <v>188</v>
      </c>
      <c r="C256" t="s">
        <v>1560</v>
      </c>
      <c r="D256" t="s">
        <v>30</v>
      </c>
      <c r="F256" t="s">
        <v>1560</v>
      </c>
      <c r="G256">
        <v>15</v>
      </c>
      <c r="H256" t="s">
        <v>1556</v>
      </c>
      <c r="I256" t="s">
        <v>1373</v>
      </c>
      <c r="J256" t="s">
        <v>1565</v>
      </c>
      <c r="K256">
        <v>1</v>
      </c>
      <c r="T256" t="str">
        <f t="shared" si="83"/>
        <v>[255] = {["ID"] = 1879362485; }; -- Ally to the Elves of Felegoth</v>
      </c>
      <c r="U256" s="1" t="str">
        <f t="shared" si="84"/>
        <v>[255] = {["ID"] = 1879362485; ["SAVE_INDEX"] = 188; ["TYPE"] =  7;             ["VXP"] =    0; ["LP"] = 15; ["REP"] =    0; ["FACTION"] =  1; ["TIER"] = 1;                      ["NAME"] = { ["EN"] = "Ally to the Elves of Felegoth"; }; ["LORE"] = { ["EN"] = "The Elves of Felegoth expect that you will find your way to the forefront of battle to assist them."; }; ["SUMMARY"] = { ["EN"] = "Gain 25000 reputation"; }; ["TITLE"] = { ["EN"] = "Ally to the Elves of Felegoth"; }; };</v>
      </c>
      <c r="V256">
        <f t="shared" si="85"/>
        <v>255</v>
      </c>
      <c r="W256" t="str">
        <f t="shared" si="86"/>
        <v>[255] = {</v>
      </c>
      <c r="X256" t="str">
        <f t="shared" si="87"/>
        <v xml:space="preserve">["ID"] = 1879362485; </v>
      </c>
      <c r="Y256" t="str">
        <f t="shared" si="88"/>
        <v xml:space="preserve">["ID"] = 1879362485; </v>
      </c>
      <c r="Z256" t="str">
        <f t="shared" si="89"/>
        <v/>
      </c>
      <c r="AA256" s="1" t="str">
        <f t="shared" si="90"/>
        <v xml:space="preserve">["SAVE_INDEX"] = 188; </v>
      </c>
      <c r="AB256">
        <f>VLOOKUP(D256,Type!A$2:B$16,2,)</f>
        <v>7</v>
      </c>
      <c r="AC256" t="str">
        <f t="shared" si="91"/>
        <v xml:space="preserve">["TYPE"] =  7; </v>
      </c>
      <c r="AD256" t="str">
        <f>IF(NOT(ISBLANK(E256)),VLOOKUP(E256,Type!D$2:E$6,2,FALSE),"")</f>
        <v/>
      </c>
      <c r="AE256" t="str">
        <f t="shared" si="92"/>
        <v xml:space="preserve">            </v>
      </c>
      <c r="AF256" t="str">
        <f t="shared" si="93"/>
        <v>0</v>
      </c>
      <c r="AG256" t="str">
        <f t="shared" si="94"/>
        <v xml:space="preserve">["VXP"] =    0; </v>
      </c>
      <c r="AH256" t="str">
        <f t="shared" si="95"/>
        <v>15</v>
      </c>
      <c r="AI256" t="str">
        <f t="shared" si="96"/>
        <v xml:space="preserve">["LP"] = 15; </v>
      </c>
      <c r="AJ256" t="str">
        <f t="shared" si="97"/>
        <v>0</v>
      </c>
      <c r="AK256" t="str">
        <f t="shared" si="98"/>
        <v xml:space="preserve">["REP"] =    0; </v>
      </c>
      <c r="AL256">
        <f>IF(LEN(Q256)&gt;0,VLOOKUP(Q256,Faction!A$2:B$77,2,),1)</f>
        <v>1</v>
      </c>
      <c r="AM256" t="str">
        <f t="shared" si="99"/>
        <v xml:space="preserve">["FACTION"] =  1; </v>
      </c>
      <c r="AN256" t="str">
        <f t="shared" si="100"/>
        <v xml:space="preserve">["TIER"] = 1; </v>
      </c>
      <c r="AO256" t="str">
        <f t="shared" si="101"/>
        <v xml:space="preserve">                     </v>
      </c>
      <c r="AP256" t="str">
        <f t="shared" si="102"/>
        <v/>
      </c>
      <c r="AQ256" t="str">
        <f t="shared" si="103"/>
        <v xml:space="preserve">["NAME"] = { ["EN"] = "Ally to the Elves of Felegoth"; }; </v>
      </c>
      <c r="AR256" t="str">
        <f t="shared" si="104"/>
        <v xml:space="preserve">["LORE"] = { ["EN"] = "The Elves of Felegoth expect that you will find your way to the forefront of battle to assist them."; }; </v>
      </c>
      <c r="AS256" t="str">
        <f t="shared" si="105"/>
        <v xml:space="preserve">["SUMMARY"] = { ["EN"] = "Gain 25000 reputation"; }; </v>
      </c>
      <c r="AT256" t="str">
        <f t="shared" si="106"/>
        <v xml:space="preserve">["TITLE"] = { ["EN"] = "Ally to the Elves of Felegoth"; }; </v>
      </c>
      <c r="AU256" t="str">
        <f t="shared" si="107"/>
        <v/>
      </c>
      <c r="AV256" t="str">
        <f t="shared" si="108"/>
        <v>};</v>
      </c>
    </row>
    <row r="257" spans="1:48" x14ac:dyDescent="0.25">
      <c r="A257">
        <v>1879362494</v>
      </c>
      <c r="B257">
        <v>189</v>
      </c>
      <c r="C257" t="s">
        <v>1561</v>
      </c>
      <c r="D257" t="s">
        <v>30</v>
      </c>
      <c r="F257" t="s">
        <v>1561</v>
      </c>
      <c r="G257">
        <v>10</v>
      </c>
      <c r="H257" t="s">
        <v>1556</v>
      </c>
      <c r="I257" t="s">
        <v>1370</v>
      </c>
      <c r="J257" t="s">
        <v>1566</v>
      </c>
      <c r="K257">
        <v>2</v>
      </c>
      <c r="T257" t="str">
        <f t="shared" si="83"/>
        <v>[256] = {["ID"] = 1879362494; }; -- Friend to the Elves of Felegoth</v>
      </c>
      <c r="U257" s="1" t="str">
        <f t="shared" si="84"/>
        <v>[256] = {["ID"] = 1879362494; ["SAVE_INDEX"] = 189; ["TYPE"] =  7;             ["VXP"] =    0; ["LP"] = 10; ["REP"] =    0; ["FACTION"] =  1; ["TIER"] = 2;                      ["NAME"] = { ["EN"] = "Friend to the Elves of Felegoth"; }; ["LORE"] = { ["EN"] = "All you have done within the bounds of Mirkwood has made the Elves friendly to you."; }; ["SUMMARY"] = { ["EN"] = "Gain 20000 reputation"; }; ["TITLE"] = { ["EN"] = "Friend to the Elves of Felegoth"; }; };</v>
      </c>
      <c r="V257">
        <f t="shared" si="85"/>
        <v>256</v>
      </c>
      <c r="W257" t="str">
        <f t="shared" si="86"/>
        <v>[256] = {</v>
      </c>
      <c r="X257" t="str">
        <f t="shared" si="87"/>
        <v xml:space="preserve">["ID"] = 1879362494; </v>
      </c>
      <c r="Y257" t="str">
        <f t="shared" si="88"/>
        <v xml:space="preserve">["ID"] = 1879362494; </v>
      </c>
      <c r="Z257" t="str">
        <f t="shared" si="89"/>
        <v/>
      </c>
      <c r="AA257" s="1" t="str">
        <f t="shared" si="90"/>
        <v xml:space="preserve">["SAVE_INDEX"] = 189; </v>
      </c>
      <c r="AB257">
        <f>VLOOKUP(D257,Type!A$2:B$16,2,)</f>
        <v>7</v>
      </c>
      <c r="AC257" t="str">
        <f t="shared" si="91"/>
        <v xml:space="preserve">["TYPE"] =  7; </v>
      </c>
      <c r="AD257" t="str">
        <f>IF(NOT(ISBLANK(E257)),VLOOKUP(E257,Type!D$2:E$6,2,FALSE),"")</f>
        <v/>
      </c>
      <c r="AE257" t="str">
        <f t="shared" si="92"/>
        <v xml:space="preserve">            </v>
      </c>
      <c r="AF257" t="str">
        <f t="shared" si="93"/>
        <v>0</v>
      </c>
      <c r="AG257" t="str">
        <f t="shared" si="94"/>
        <v xml:space="preserve">["VXP"] =    0; </v>
      </c>
      <c r="AH257" t="str">
        <f t="shared" si="95"/>
        <v>10</v>
      </c>
      <c r="AI257" t="str">
        <f t="shared" si="96"/>
        <v xml:space="preserve">["LP"] = 10; </v>
      </c>
      <c r="AJ257" t="str">
        <f t="shared" si="97"/>
        <v>0</v>
      </c>
      <c r="AK257" t="str">
        <f t="shared" si="98"/>
        <v xml:space="preserve">["REP"] =    0; </v>
      </c>
      <c r="AL257">
        <f>IF(LEN(Q257)&gt;0,VLOOKUP(Q257,Faction!A$2:B$77,2,),1)</f>
        <v>1</v>
      </c>
      <c r="AM257" t="str">
        <f t="shared" si="99"/>
        <v xml:space="preserve">["FACTION"] =  1; </v>
      </c>
      <c r="AN257" t="str">
        <f t="shared" si="100"/>
        <v xml:space="preserve">["TIER"] = 2; </v>
      </c>
      <c r="AO257" t="str">
        <f t="shared" si="101"/>
        <v xml:space="preserve">                     </v>
      </c>
      <c r="AP257" t="str">
        <f t="shared" si="102"/>
        <v/>
      </c>
      <c r="AQ257" t="str">
        <f t="shared" si="103"/>
        <v xml:space="preserve">["NAME"] = { ["EN"] = "Friend to the Elves of Felegoth"; }; </v>
      </c>
      <c r="AR257" t="str">
        <f t="shared" si="104"/>
        <v xml:space="preserve">["LORE"] = { ["EN"] = "All you have done within the bounds of Mirkwood has made the Elves friendly to you."; }; </v>
      </c>
      <c r="AS257" t="str">
        <f t="shared" si="105"/>
        <v xml:space="preserve">["SUMMARY"] = { ["EN"] = "Gain 20000 reputation"; }; </v>
      </c>
      <c r="AT257" t="str">
        <f t="shared" si="106"/>
        <v xml:space="preserve">["TITLE"] = { ["EN"] = "Friend to the Elves of Felegoth"; }; </v>
      </c>
      <c r="AU257" t="str">
        <f t="shared" si="107"/>
        <v/>
      </c>
      <c r="AV257" t="str">
        <f t="shared" si="108"/>
        <v>};</v>
      </c>
    </row>
    <row r="258" spans="1:48" x14ac:dyDescent="0.25">
      <c r="A258">
        <v>1879362491</v>
      </c>
      <c r="B258">
        <v>190</v>
      </c>
      <c r="C258" t="s">
        <v>1562</v>
      </c>
      <c r="D258" t="s">
        <v>30</v>
      </c>
      <c r="F258" t="s">
        <v>1562</v>
      </c>
      <c r="G258">
        <v>5</v>
      </c>
      <c r="H258" t="s">
        <v>1556</v>
      </c>
      <c r="I258" t="s">
        <v>1190</v>
      </c>
      <c r="J258" t="s">
        <v>2273</v>
      </c>
      <c r="K258">
        <v>3</v>
      </c>
      <c r="T258" t="str">
        <f t="shared" si="83"/>
        <v>[257] = {["ID"] = 1879362491; }; -- Known to the Elves of Felegoth</v>
      </c>
      <c r="U258" s="1" t="str">
        <f t="shared" si="84"/>
        <v>[257] = {["ID"] = 1879362491; ["SAVE_INDEX"] = 190; ["TYPE"] =  7;             ["VXP"] =    0; ["LP"] =  5; ["REP"] =    0; ["FACTION"] =  1; ["TIER"] = 3;                      ["NAME"] = { ["EN"] = "Known to the Elves of Felegoth"; }; ["LORE"] = { ["EN"] = "Your name is now known among the Elves of Felegoth, and they know that you act in their interest."; }; ["SUMMARY"] = { ["EN"] = "Gain 10000 reputation"; }; ["TITLE"] = { ["EN"] = "Known to the Elves of Felegoth"; }; };</v>
      </c>
      <c r="V258">
        <f t="shared" si="85"/>
        <v>257</v>
      </c>
      <c r="W258" t="str">
        <f t="shared" si="86"/>
        <v>[257] = {</v>
      </c>
      <c r="X258" t="str">
        <f t="shared" si="87"/>
        <v xml:space="preserve">["ID"] = 1879362491; </v>
      </c>
      <c r="Y258" t="str">
        <f t="shared" si="88"/>
        <v xml:space="preserve">["ID"] = 1879362491; </v>
      </c>
      <c r="Z258" t="str">
        <f t="shared" si="89"/>
        <v/>
      </c>
      <c r="AA258" s="1" t="str">
        <f t="shared" si="90"/>
        <v xml:space="preserve">["SAVE_INDEX"] = 190; </v>
      </c>
      <c r="AB258">
        <f>VLOOKUP(D258,Type!A$2:B$16,2,)</f>
        <v>7</v>
      </c>
      <c r="AC258" t="str">
        <f t="shared" si="91"/>
        <v xml:space="preserve">["TYPE"] =  7; </v>
      </c>
      <c r="AD258" t="str">
        <f>IF(NOT(ISBLANK(E258)),VLOOKUP(E258,Type!D$2:E$6,2,FALSE),"")</f>
        <v/>
      </c>
      <c r="AE258" t="str">
        <f t="shared" si="92"/>
        <v xml:space="preserve">            </v>
      </c>
      <c r="AF258" t="str">
        <f t="shared" si="93"/>
        <v>0</v>
      </c>
      <c r="AG258" t="str">
        <f t="shared" si="94"/>
        <v xml:space="preserve">["VXP"] =    0; </v>
      </c>
      <c r="AH258" t="str">
        <f t="shared" si="95"/>
        <v>5</v>
      </c>
      <c r="AI258" t="str">
        <f t="shared" si="96"/>
        <v xml:space="preserve">["LP"] =  5; </v>
      </c>
      <c r="AJ258" t="str">
        <f t="shared" si="97"/>
        <v>0</v>
      </c>
      <c r="AK258" t="str">
        <f t="shared" si="98"/>
        <v xml:space="preserve">["REP"] =    0; </v>
      </c>
      <c r="AL258">
        <f>IF(LEN(Q258)&gt;0,VLOOKUP(Q258,Faction!A$2:B$77,2,),1)</f>
        <v>1</v>
      </c>
      <c r="AM258" t="str">
        <f t="shared" si="99"/>
        <v xml:space="preserve">["FACTION"] =  1; </v>
      </c>
      <c r="AN258" t="str">
        <f t="shared" si="100"/>
        <v xml:space="preserve">["TIER"] = 3; </v>
      </c>
      <c r="AO258" t="str">
        <f t="shared" si="101"/>
        <v xml:space="preserve">                     </v>
      </c>
      <c r="AP258" t="str">
        <f t="shared" si="102"/>
        <v/>
      </c>
      <c r="AQ258" t="str">
        <f t="shared" si="103"/>
        <v xml:space="preserve">["NAME"] = { ["EN"] = "Known to the Elves of Felegoth"; }; </v>
      </c>
      <c r="AR258" t="str">
        <f t="shared" si="104"/>
        <v xml:space="preserve">["LORE"] = { ["EN"] = "Your name is now known among the Elves of Felegoth, and they know that you act in their interest."; }; </v>
      </c>
      <c r="AS258" t="str">
        <f t="shared" si="105"/>
        <v xml:space="preserve">["SUMMARY"] = { ["EN"] = "Gain 10000 reputation"; }; </v>
      </c>
      <c r="AT258" t="str">
        <f t="shared" si="106"/>
        <v xml:space="preserve">["TITLE"] = { ["EN"] = "Known to the Elves of Felegoth"; }; </v>
      </c>
      <c r="AU258" t="str">
        <f t="shared" si="107"/>
        <v/>
      </c>
      <c r="AV258" t="str">
        <f t="shared" si="108"/>
        <v>};</v>
      </c>
    </row>
    <row r="259" spans="1:48" x14ac:dyDescent="0.25">
      <c r="C259" s="2" t="s">
        <v>70</v>
      </c>
      <c r="D259" s="2" t="s">
        <v>812</v>
      </c>
      <c r="E259" s="2"/>
      <c r="R259">
        <v>223</v>
      </c>
      <c r="T259" t="str">
        <f t="shared" ref="T259:T322" si="109">CONCATENATE(W259,Y259,Z259,AV259," -- ",C259)</f>
        <v>[258] = {["CAT_ID"] = 223; }; -- Men of Dale</v>
      </c>
      <c r="U259" s="1" t="str">
        <f t="shared" ref="U259:U322" si="110">CONCATENATE(W259,X259,AA259,AC259,AE259,AG259,AI259,AK259,AM259,AN259,AO259,AP259,AQ259,AR259,AS259,AT259,AU259,AV259)</f>
        <v>[258] = {                                           ["TYPE"] = 14;             ["VXP"] =    0; ["LP"] =  0; ["REP"] =    0; ["FACTION"] =  1; ["TIER"] = 0;                      ["NAME"] = { ["EN"] = "Men of Dale"; }; };</v>
      </c>
      <c r="V259">
        <f t="shared" ref="V259:V322" si="111">ROW()-1</f>
        <v>258</v>
      </c>
      <c r="W259" t="str">
        <f t="shared" ref="W259:W322" si="112">CONCATENATE(REPT(" ",3-LEN(V259)),"[",V259,"] = {")</f>
        <v>[258] = {</v>
      </c>
      <c r="X259" t="str">
        <f t="shared" ref="X259:X322" si="113">IF(LEN(A259)&gt;0,CONCATENATE("[""ID""] = ",A259,"; "),"                     ")</f>
        <v xml:space="preserve">                     </v>
      </c>
      <c r="Y259" t="str">
        <f t="shared" ref="Y259:Y322" si="114">IF(LEN(A259)&gt;0,CONCATENATE("[""ID""] = ",A259,"; "),"")</f>
        <v/>
      </c>
      <c r="Z259" t="str">
        <f t="shared" ref="Z259:Z322" si="115">IF(LEN(R259)&gt;0,CONCATENATE("[""CAT_ID""] = ",R259,"; "),"")</f>
        <v xml:space="preserve">["CAT_ID"] = 223; </v>
      </c>
      <c r="AA259" s="1" t="str">
        <f t="shared" ref="AA259:AA322" si="116">IF(LEN(B259)&gt;0,CONCATENATE("[""SAVE_INDEX""] = ",REPT(" ",3-LEN(B259)),B259,"; "),"                      ")</f>
        <v xml:space="preserve">                      </v>
      </c>
      <c r="AB259">
        <f>VLOOKUP(D259,Type!A$2:B$16,2,)</f>
        <v>14</v>
      </c>
      <c r="AC259" t="str">
        <f t="shared" ref="AC259:AC322" si="117">CONCATENATE("[""TYPE""] = ",REPT(" ",2-LEN(AB259)),AB259,"; ")</f>
        <v xml:space="preserve">["TYPE"] = 14; </v>
      </c>
      <c r="AD259" t="str">
        <f>IF(NOT(ISBLANK(E259)),VLOOKUP(E259,Type!D$2:E$6,2,FALSE),"")</f>
        <v/>
      </c>
      <c r="AE259" t="str">
        <f t="shared" ref="AE259:AE322" si="118">IF(NOT(ISBLANK(E259)),CONCATENATE("[""NA""] = ",AD259,"; "),"            ")</f>
        <v xml:space="preserve">            </v>
      </c>
      <c r="AF259" t="str">
        <f t="shared" ref="AF259:AF322" si="119">TEXT(O259,0)</f>
        <v>0</v>
      </c>
      <c r="AG259" t="str">
        <f t="shared" ref="AG259:AG322" si="120">CONCATENATE("[""VXP""] = ",REPT(" ",4-LEN(AF259)),TEXT(AF259,"0"),"; ")</f>
        <v xml:space="preserve">["VXP"] =    0; </v>
      </c>
      <c r="AH259" t="str">
        <f t="shared" ref="AH259:AH322" si="121">TEXT(G259,0)</f>
        <v>0</v>
      </c>
      <c r="AI259" t="str">
        <f t="shared" ref="AI259:AI322" si="122">CONCATENATE("[""LP""] = ",REPT(" ",2-LEN(AH259)),TEXT(AH259,"0"),"; ")</f>
        <v xml:space="preserve">["LP"] =  0; </v>
      </c>
      <c r="AJ259" t="str">
        <f t="shared" ref="AJ259:AJ322" si="123">TEXT(P259,0)</f>
        <v>0</v>
      </c>
      <c r="AK259" t="str">
        <f t="shared" ref="AK259:AK322" si="124">CONCATENATE("[""REP""] = ",REPT(" ",4-LEN(AJ259)),TEXT(AJ259,"0"),"; ")</f>
        <v xml:space="preserve">["REP"] =    0; </v>
      </c>
      <c r="AL259">
        <f>IF(LEN(Q259)&gt;0,VLOOKUP(Q259,Faction!A$2:B$77,2,),1)</f>
        <v>1</v>
      </c>
      <c r="AM259" t="str">
        <f t="shared" ref="AM259:AM322" si="125">CONCATENATE("[""FACTION""] = ",REPT(" ",2-LEN(AL259)),TEXT(AL259,"0"),"; ")</f>
        <v xml:space="preserve">["FACTION"] =  1; </v>
      </c>
      <c r="AN259" t="str">
        <f t="shared" ref="AN259:AN322" si="126">CONCATENATE("[""TIER""] = ",TEXT(K259,"0"),"; ")</f>
        <v xml:space="preserve">["TIER"] = 0; </v>
      </c>
      <c r="AO259" t="str">
        <f t="shared" ref="AO259:AO322" si="127">IF(LEN(L259)&gt;0,CONCATENATE("[""MIN_LVL""] = ",REPT(" ",3-LEN(L259)),"""",L259,"""; "),"                     ")</f>
        <v xml:space="preserve">                     </v>
      </c>
      <c r="AP259" t="str">
        <f t="shared" ref="AP259:AP322" si="128">IF(LEN(M259)&gt;0,CONCATENATE("[""MIN_LVL""] = ",REPT(" ",3-LEN(M259)),"""",M259,"""; "),"")</f>
        <v/>
      </c>
      <c r="AQ259" t="str">
        <f t="shared" ref="AQ259:AQ322" si="129">CONCATENATE("[""NAME""] = { [""EN""] = """,C259,"""; }; ")</f>
        <v xml:space="preserve">["NAME"] = { ["EN"] = "Men of Dale"; }; </v>
      </c>
      <c r="AR259" t="str">
        <f t="shared" ref="AR259:AR322" si="130">IF(LEN(J259)&gt;0,CONCATENATE("[""LORE""] = { [""EN""] = """,J259,"""; }; "),"")</f>
        <v/>
      </c>
      <c r="AS259" t="str">
        <f t="shared" ref="AS259:AS322" si="131">IF(LEN(I259)&gt;0,CONCATENATE("[""SUMMARY""] = { [""EN""] = """,I259,"""; }; "),"")</f>
        <v/>
      </c>
      <c r="AT259" t="str">
        <f t="shared" ref="AT259:AT322" si="132">IF(LEN(F259)&gt;0,CONCATENATE("[""TITLE""] = { [""EN""] = """,F259,"""; }; "),"")</f>
        <v/>
      </c>
      <c r="AU259" t="str">
        <f t="shared" ref="AU259:AU322" si="133">IF(LEN(N259)&gt;0,CONCATENATE("[""PAIRED""] = { ",N259, " }; "),"")</f>
        <v/>
      </c>
      <c r="AV259" t="str">
        <f t="shared" ref="AV259:AV322" si="134">CONCATENATE("};")</f>
        <v>};</v>
      </c>
    </row>
    <row r="260" spans="1:48" x14ac:dyDescent="0.25">
      <c r="A260">
        <v>1879362502</v>
      </c>
      <c r="B260">
        <v>191</v>
      </c>
      <c r="C260" t="s">
        <v>1567</v>
      </c>
      <c r="D260" t="s">
        <v>30</v>
      </c>
      <c r="F260" t="s">
        <v>1569</v>
      </c>
      <c r="G260">
        <v>20</v>
      </c>
      <c r="H260" t="s">
        <v>1556</v>
      </c>
      <c r="I260" t="s">
        <v>1198</v>
      </c>
      <c r="J260" t="s">
        <v>1568</v>
      </c>
      <c r="K260">
        <v>0</v>
      </c>
      <c r="T260" t="str">
        <f t="shared" si="109"/>
        <v>[259] = {["ID"] = 1879362502; }; -- Kindred to the Men of Dale</v>
      </c>
      <c r="U260" s="1" t="str">
        <f t="shared" si="110"/>
        <v>[259] = {["ID"] = 1879362502; ["SAVE_INDEX"] = 191; ["TYPE"] =  7;             ["VXP"] =    0; ["LP"] = 20; ["REP"] =    0; ["FACTION"] =  1; ["TIER"] = 0;                      ["NAME"] = { ["EN"] = "Kindred to the Men of Dale"; }; ["LORE"] = { ["EN"] = "The Men of Dale look upon you as member of their cause. You are always welcome among their rank and numbers."; }; ["SUMMARY"] = { ["EN"] = "Gain 30000 reputation"; }; ["TITLE"] = { ["EN"] = "Honoured in Dale"; }; };</v>
      </c>
      <c r="V260">
        <f t="shared" si="111"/>
        <v>259</v>
      </c>
      <c r="W260" t="str">
        <f t="shared" si="112"/>
        <v>[259] = {</v>
      </c>
      <c r="X260" t="str">
        <f t="shared" si="113"/>
        <v xml:space="preserve">["ID"] = 1879362502; </v>
      </c>
      <c r="Y260" t="str">
        <f t="shared" si="114"/>
        <v xml:space="preserve">["ID"] = 1879362502; </v>
      </c>
      <c r="Z260" t="str">
        <f t="shared" si="115"/>
        <v/>
      </c>
      <c r="AA260" s="1" t="str">
        <f t="shared" si="116"/>
        <v xml:space="preserve">["SAVE_INDEX"] = 191; </v>
      </c>
      <c r="AB260">
        <f>VLOOKUP(D260,Type!A$2:B$16,2,)</f>
        <v>7</v>
      </c>
      <c r="AC260" t="str">
        <f t="shared" si="117"/>
        <v xml:space="preserve">["TYPE"] =  7; </v>
      </c>
      <c r="AD260" t="str">
        <f>IF(NOT(ISBLANK(E260)),VLOOKUP(E260,Type!D$2:E$6,2,FALSE),"")</f>
        <v/>
      </c>
      <c r="AE260" t="str">
        <f t="shared" si="118"/>
        <v xml:space="preserve">            </v>
      </c>
      <c r="AF260" t="str">
        <f t="shared" si="119"/>
        <v>0</v>
      </c>
      <c r="AG260" t="str">
        <f t="shared" si="120"/>
        <v xml:space="preserve">["VXP"] =    0; </v>
      </c>
      <c r="AH260" t="str">
        <f t="shared" si="121"/>
        <v>20</v>
      </c>
      <c r="AI260" t="str">
        <f t="shared" si="122"/>
        <v xml:space="preserve">["LP"] = 20; </v>
      </c>
      <c r="AJ260" t="str">
        <f t="shared" si="123"/>
        <v>0</v>
      </c>
      <c r="AK260" t="str">
        <f t="shared" si="124"/>
        <v xml:space="preserve">["REP"] =    0; </v>
      </c>
      <c r="AL260">
        <f>IF(LEN(Q260)&gt;0,VLOOKUP(Q260,Faction!A$2:B$77,2,),1)</f>
        <v>1</v>
      </c>
      <c r="AM260" t="str">
        <f t="shared" si="125"/>
        <v xml:space="preserve">["FACTION"] =  1; </v>
      </c>
      <c r="AN260" t="str">
        <f t="shared" si="126"/>
        <v xml:space="preserve">["TIER"] = 0; </v>
      </c>
      <c r="AO260" t="str">
        <f t="shared" si="127"/>
        <v xml:space="preserve">                     </v>
      </c>
      <c r="AP260" t="str">
        <f t="shared" si="128"/>
        <v/>
      </c>
      <c r="AQ260" t="str">
        <f t="shared" si="129"/>
        <v xml:space="preserve">["NAME"] = { ["EN"] = "Kindred to the Men of Dale"; }; </v>
      </c>
      <c r="AR260" t="str">
        <f t="shared" si="130"/>
        <v xml:space="preserve">["LORE"] = { ["EN"] = "The Men of Dale look upon you as member of their cause. You are always welcome among their rank and numbers."; }; </v>
      </c>
      <c r="AS260" t="str">
        <f t="shared" si="131"/>
        <v xml:space="preserve">["SUMMARY"] = { ["EN"] = "Gain 30000 reputation"; }; </v>
      </c>
      <c r="AT260" t="str">
        <f t="shared" si="132"/>
        <v xml:space="preserve">["TITLE"] = { ["EN"] = "Honoured in Dale"; }; </v>
      </c>
      <c r="AU260" t="str">
        <f t="shared" si="133"/>
        <v/>
      </c>
      <c r="AV260" t="str">
        <f t="shared" si="134"/>
        <v>};</v>
      </c>
    </row>
    <row r="261" spans="1:48" x14ac:dyDescent="0.25">
      <c r="A261">
        <v>1879362508</v>
      </c>
      <c r="B261">
        <v>192</v>
      </c>
      <c r="C261" t="s">
        <v>1571</v>
      </c>
      <c r="D261" t="s">
        <v>30</v>
      </c>
      <c r="F261" t="s">
        <v>1571</v>
      </c>
      <c r="G261">
        <v>15</v>
      </c>
      <c r="H261" t="s">
        <v>1556</v>
      </c>
      <c r="I261" t="s">
        <v>1373</v>
      </c>
      <c r="J261" t="s">
        <v>1570</v>
      </c>
      <c r="K261">
        <v>1</v>
      </c>
      <c r="T261" t="str">
        <f t="shared" si="109"/>
        <v>[260] = {["ID"] = 1879362508; }; -- Ally to the Men of Dale</v>
      </c>
      <c r="U261" s="1" t="str">
        <f t="shared" si="110"/>
        <v>[260] = {["ID"] = 1879362508; ["SAVE_INDEX"] = 192; ["TYPE"] =  7;             ["VXP"] =    0; ["LP"] = 15; ["REP"] =    0; ["FACTION"] =  1; ["TIER"] = 1;                      ["NAME"] = { ["EN"] = "Ally to the Men of Dale"; }; ["LORE"] = { ["EN"] = "The Men of Dale expect that you will find your way to the forefront of battle to assist them."; }; ["SUMMARY"] = { ["EN"] = "Gain 25000 reputation"; }; ["TITLE"] = { ["EN"] = "Ally to the Men of Dale"; }; };</v>
      </c>
      <c r="V261">
        <f t="shared" si="111"/>
        <v>260</v>
      </c>
      <c r="W261" t="str">
        <f t="shared" si="112"/>
        <v>[260] = {</v>
      </c>
      <c r="X261" t="str">
        <f t="shared" si="113"/>
        <v xml:space="preserve">["ID"] = 1879362508; </v>
      </c>
      <c r="Y261" t="str">
        <f t="shared" si="114"/>
        <v xml:space="preserve">["ID"] = 1879362508; </v>
      </c>
      <c r="Z261" t="str">
        <f t="shared" si="115"/>
        <v/>
      </c>
      <c r="AA261" s="1" t="str">
        <f t="shared" si="116"/>
        <v xml:space="preserve">["SAVE_INDEX"] = 192; </v>
      </c>
      <c r="AB261">
        <f>VLOOKUP(D261,Type!A$2:B$16,2,)</f>
        <v>7</v>
      </c>
      <c r="AC261" t="str">
        <f t="shared" si="117"/>
        <v xml:space="preserve">["TYPE"] =  7; </v>
      </c>
      <c r="AD261" t="str">
        <f>IF(NOT(ISBLANK(E261)),VLOOKUP(E261,Type!D$2:E$6,2,FALSE),"")</f>
        <v/>
      </c>
      <c r="AE261" t="str">
        <f t="shared" si="118"/>
        <v xml:space="preserve">            </v>
      </c>
      <c r="AF261" t="str">
        <f t="shared" si="119"/>
        <v>0</v>
      </c>
      <c r="AG261" t="str">
        <f t="shared" si="120"/>
        <v xml:space="preserve">["VXP"] =    0; </v>
      </c>
      <c r="AH261" t="str">
        <f t="shared" si="121"/>
        <v>15</v>
      </c>
      <c r="AI261" t="str">
        <f t="shared" si="122"/>
        <v xml:space="preserve">["LP"] = 15; </v>
      </c>
      <c r="AJ261" t="str">
        <f t="shared" si="123"/>
        <v>0</v>
      </c>
      <c r="AK261" t="str">
        <f t="shared" si="124"/>
        <v xml:space="preserve">["REP"] =    0; </v>
      </c>
      <c r="AL261">
        <f>IF(LEN(Q261)&gt;0,VLOOKUP(Q261,Faction!A$2:B$77,2,),1)</f>
        <v>1</v>
      </c>
      <c r="AM261" t="str">
        <f t="shared" si="125"/>
        <v xml:space="preserve">["FACTION"] =  1; </v>
      </c>
      <c r="AN261" t="str">
        <f t="shared" si="126"/>
        <v xml:space="preserve">["TIER"] = 1; </v>
      </c>
      <c r="AO261" t="str">
        <f t="shared" si="127"/>
        <v xml:space="preserve">                     </v>
      </c>
      <c r="AP261" t="str">
        <f t="shared" si="128"/>
        <v/>
      </c>
      <c r="AQ261" t="str">
        <f t="shared" si="129"/>
        <v xml:space="preserve">["NAME"] = { ["EN"] = "Ally to the Men of Dale"; }; </v>
      </c>
      <c r="AR261" t="str">
        <f t="shared" si="130"/>
        <v xml:space="preserve">["LORE"] = { ["EN"] = "The Men of Dale expect that you will find your way to the forefront of battle to assist them."; }; </v>
      </c>
      <c r="AS261" t="str">
        <f t="shared" si="131"/>
        <v xml:space="preserve">["SUMMARY"] = { ["EN"] = "Gain 25000 reputation"; }; </v>
      </c>
      <c r="AT261" t="str">
        <f t="shared" si="132"/>
        <v xml:space="preserve">["TITLE"] = { ["EN"] = "Ally to the Men of Dale"; }; </v>
      </c>
      <c r="AU261" t="str">
        <f t="shared" si="133"/>
        <v/>
      </c>
      <c r="AV261" t="str">
        <f t="shared" si="134"/>
        <v>};</v>
      </c>
    </row>
    <row r="262" spans="1:48" x14ac:dyDescent="0.25">
      <c r="A262">
        <v>1879362503</v>
      </c>
      <c r="B262">
        <v>193</v>
      </c>
      <c r="C262" t="s">
        <v>1572</v>
      </c>
      <c r="D262" t="s">
        <v>30</v>
      </c>
      <c r="F262" t="s">
        <v>1572</v>
      </c>
      <c r="G262">
        <v>10</v>
      </c>
      <c r="H262" t="s">
        <v>1556</v>
      </c>
      <c r="I262" t="s">
        <v>1370</v>
      </c>
      <c r="J262" t="s">
        <v>1573</v>
      </c>
      <c r="K262">
        <v>2</v>
      </c>
      <c r="T262" t="str">
        <f t="shared" si="109"/>
        <v>[261] = {["ID"] = 1879362503; }; -- Friend to the Men of Dale</v>
      </c>
      <c r="U262" s="1" t="str">
        <f t="shared" si="110"/>
        <v>[261] = {["ID"] = 1879362503; ["SAVE_INDEX"] = 193; ["TYPE"] =  7;             ["VXP"] =    0; ["LP"] = 10; ["REP"] =    0; ["FACTION"] =  1; ["TIER"] = 2;                      ["NAME"] = { ["EN"] = "Friend to the Men of Dale"; }; ["LORE"] = { ["EN"] = "All you have done within the bounds of the Dale-lands has made you a friend to the Men of Dale."; }; ["SUMMARY"] = { ["EN"] = "Gain 20000 reputation"; }; ["TITLE"] = { ["EN"] = "Friend to the Men of Dale"; }; };</v>
      </c>
      <c r="V262">
        <f t="shared" si="111"/>
        <v>261</v>
      </c>
      <c r="W262" t="str">
        <f t="shared" si="112"/>
        <v>[261] = {</v>
      </c>
      <c r="X262" t="str">
        <f t="shared" si="113"/>
        <v xml:space="preserve">["ID"] = 1879362503; </v>
      </c>
      <c r="Y262" t="str">
        <f t="shared" si="114"/>
        <v xml:space="preserve">["ID"] = 1879362503; </v>
      </c>
      <c r="Z262" t="str">
        <f t="shared" si="115"/>
        <v/>
      </c>
      <c r="AA262" s="1" t="str">
        <f t="shared" si="116"/>
        <v xml:space="preserve">["SAVE_INDEX"] = 193; </v>
      </c>
      <c r="AB262">
        <f>VLOOKUP(D262,Type!A$2:B$16,2,)</f>
        <v>7</v>
      </c>
      <c r="AC262" t="str">
        <f t="shared" si="117"/>
        <v xml:space="preserve">["TYPE"] =  7; </v>
      </c>
      <c r="AD262" t="str">
        <f>IF(NOT(ISBLANK(E262)),VLOOKUP(E262,Type!D$2:E$6,2,FALSE),"")</f>
        <v/>
      </c>
      <c r="AE262" t="str">
        <f t="shared" si="118"/>
        <v xml:space="preserve">            </v>
      </c>
      <c r="AF262" t="str">
        <f t="shared" si="119"/>
        <v>0</v>
      </c>
      <c r="AG262" t="str">
        <f t="shared" si="120"/>
        <v xml:space="preserve">["VXP"] =    0; </v>
      </c>
      <c r="AH262" t="str">
        <f t="shared" si="121"/>
        <v>10</v>
      </c>
      <c r="AI262" t="str">
        <f t="shared" si="122"/>
        <v xml:space="preserve">["LP"] = 10; </v>
      </c>
      <c r="AJ262" t="str">
        <f t="shared" si="123"/>
        <v>0</v>
      </c>
      <c r="AK262" t="str">
        <f t="shared" si="124"/>
        <v xml:space="preserve">["REP"] =    0; </v>
      </c>
      <c r="AL262">
        <f>IF(LEN(Q262)&gt;0,VLOOKUP(Q262,Faction!A$2:B$77,2,),1)</f>
        <v>1</v>
      </c>
      <c r="AM262" t="str">
        <f t="shared" si="125"/>
        <v xml:space="preserve">["FACTION"] =  1; </v>
      </c>
      <c r="AN262" t="str">
        <f t="shared" si="126"/>
        <v xml:space="preserve">["TIER"] = 2; </v>
      </c>
      <c r="AO262" t="str">
        <f t="shared" si="127"/>
        <v xml:space="preserve">                     </v>
      </c>
      <c r="AP262" t="str">
        <f t="shared" si="128"/>
        <v/>
      </c>
      <c r="AQ262" t="str">
        <f t="shared" si="129"/>
        <v xml:space="preserve">["NAME"] = { ["EN"] = "Friend to the Men of Dale"; }; </v>
      </c>
      <c r="AR262" t="str">
        <f t="shared" si="130"/>
        <v xml:space="preserve">["LORE"] = { ["EN"] = "All you have done within the bounds of the Dale-lands has made you a friend to the Men of Dale."; }; </v>
      </c>
      <c r="AS262" t="str">
        <f t="shared" si="131"/>
        <v xml:space="preserve">["SUMMARY"] = { ["EN"] = "Gain 20000 reputation"; }; </v>
      </c>
      <c r="AT262" t="str">
        <f t="shared" si="132"/>
        <v xml:space="preserve">["TITLE"] = { ["EN"] = "Friend to the Men of Dale"; }; </v>
      </c>
      <c r="AU262" t="str">
        <f t="shared" si="133"/>
        <v/>
      </c>
      <c r="AV262" t="str">
        <f t="shared" si="134"/>
        <v>};</v>
      </c>
    </row>
    <row r="263" spans="1:48" x14ac:dyDescent="0.25">
      <c r="A263">
        <v>1879362509</v>
      </c>
      <c r="B263">
        <v>194</v>
      </c>
      <c r="C263" t="s">
        <v>1574</v>
      </c>
      <c r="D263" t="s">
        <v>30</v>
      </c>
      <c r="F263" t="s">
        <v>1574</v>
      </c>
      <c r="G263">
        <v>5</v>
      </c>
      <c r="H263" t="s">
        <v>1556</v>
      </c>
      <c r="I263" t="s">
        <v>1190</v>
      </c>
      <c r="J263" t="s">
        <v>1575</v>
      </c>
      <c r="K263">
        <v>3</v>
      </c>
      <c r="T263" t="str">
        <f t="shared" si="109"/>
        <v>[262] = {["ID"] = 1879362509; }; -- Known to the Men of Dale</v>
      </c>
      <c r="U263" s="1" t="str">
        <f t="shared" si="110"/>
        <v>[262] = {["ID"] = 1879362509; ["SAVE_INDEX"] = 194; ["TYPE"] =  7;             ["VXP"] =    0; ["LP"] =  5; ["REP"] =    0; ["FACTION"] =  1; ["TIER"] = 3;                      ["NAME"] = { ["EN"] = "Known to the Men of Dale"; }; ["LORE"] = { ["EN"] = "Your name is now known to the Men of Dale, and they know that you act in their interest."; }; ["SUMMARY"] = { ["EN"] = "Gain 10000 reputation"; }; ["TITLE"] = { ["EN"] = "Known to the Men of Dale"; }; };</v>
      </c>
      <c r="V263">
        <f t="shared" si="111"/>
        <v>262</v>
      </c>
      <c r="W263" t="str">
        <f t="shared" si="112"/>
        <v>[262] = {</v>
      </c>
      <c r="X263" t="str">
        <f t="shared" si="113"/>
        <v xml:space="preserve">["ID"] = 1879362509; </v>
      </c>
      <c r="Y263" t="str">
        <f t="shared" si="114"/>
        <v xml:space="preserve">["ID"] = 1879362509; </v>
      </c>
      <c r="Z263" t="str">
        <f t="shared" si="115"/>
        <v/>
      </c>
      <c r="AA263" s="1" t="str">
        <f t="shared" si="116"/>
        <v xml:space="preserve">["SAVE_INDEX"] = 194; </v>
      </c>
      <c r="AB263">
        <f>VLOOKUP(D263,Type!A$2:B$16,2,)</f>
        <v>7</v>
      </c>
      <c r="AC263" t="str">
        <f t="shared" si="117"/>
        <v xml:space="preserve">["TYPE"] =  7; </v>
      </c>
      <c r="AD263" t="str">
        <f>IF(NOT(ISBLANK(E263)),VLOOKUP(E263,Type!D$2:E$6,2,FALSE),"")</f>
        <v/>
      </c>
      <c r="AE263" t="str">
        <f t="shared" si="118"/>
        <v xml:space="preserve">            </v>
      </c>
      <c r="AF263" t="str">
        <f t="shared" si="119"/>
        <v>0</v>
      </c>
      <c r="AG263" t="str">
        <f t="shared" si="120"/>
        <v xml:space="preserve">["VXP"] =    0; </v>
      </c>
      <c r="AH263" t="str">
        <f t="shared" si="121"/>
        <v>5</v>
      </c>
      <c r="AI263" t="str">
        <f t="shared" si="122"/>
        <v xml:space="preserve">["LP"] =  5; </v>
      </c>
      <c r="AJ263" t="str">
        <f t="shared" si="123"/>
        <v>0</v>
      </c>
      <c r="AK263" t="str">
        <f t="shared" si="124"/>
        <v xml:space="preserve">["REP"] =    0; </v>
      </c>
      <c r="AL263">
        <f>IF(LEN(Q263)&gt;0,VLOOKUP(Q263,Faction!A$2:B$77,2,),1)</f>
        <v>1</v>
      </c>
      <c r="AM263" t="str">
        <f t="shared" si="125"/>
        <v xml:space="preserve">["FACTION"] =  1; </v>
      </c>
      <c r="AN263" t="str">
        <f t="shared" si="126"/>
        <v xml:space="preserve">["TIER"] = 3; </v>
      </c>
      <c r="AO263" t="str">
        <f t="shared" si="127"/>
        <v xml:space="preserve">                     </v>
      </c>
      <c r="AP263" t="str">
        <f t="shared" si="128"/>
        <v/>
      </c>
      <c r="AQ263" t="str">
        <f t="shared" si="129"/>
        <v xml:space="preserve">["NAME"] = { ["EN"] = "Known to the Men of Dale"; }; </v>
      </c>
      <c r="AR263" t="str">
        <f t="shared" si="130"/>
        <v xml:space="preserve">["LORE"] = { ["EN"] = "Your name is now known to the Men of Dale, and they know that you act in their interest."; }; </v>
      </c>
      <c r="AS263" t="str">
        <f t="shared" si="131"/>
        <v xml:space="preserve">["SUMMARY"] = { ["EN"] = "Gain 10000 reputation"; }; </v>
      </c>
      <c r="AT263" t="str">
        <f t="shared" si="132"/>
        <v xml:space="preserve">["TITLE"] = { ["EN"] = "Known to the Men of Dale"; }; </v>
      </c>
      <c r="AU263" t="str">
        <f t="shared" si="133"/>
        <v/>
      </c>
      <c r="AV263" t="str">
        <f t="shared" si="134"/>
        <v>};</v>
      </c>
    </row>
    <row r="264" spans="1:48" x14ac:dyDescent="0.25">
      <c r="C264" s="2" t="s">
        <v>56</v>
      </c>
      <c r="D264" s="2" t="s">
        <v>812</v>
      </c>
      <c r="E264" s="2"/>
      <c r="R264">
        <v>224</v>
      </c>
      <c r="T264" t="str">
        <f t="shared" si="109"/>
        <v>[263] = {["CAT_ID"] = 224; }; -- Grey Mountains Expedition</v>
      </c>
      <c r="U264" s="1" t="str">
        <f t="shared" si="110"/>
        <v>[263] = {                                           ["TYPE"] = 14;             ["VXP"] =    0; ["LP"] =  0; ["REP"] =    0; ["FACTION"] =  1; ["TIER"] = 0;                      ["NAME"] = { ["EN"] = "Grey Mountains Expedition"; }; };</v>
      </c>
      <c r="V264">
        <f t="shared" si="111"/>
        <v>263</v>
      </c>
      <c r="W264" t="str">
        <f t="shared" si="112"/>
        <v>[263] = {</v>
      </c>
      <c r="X264" t="str">
        <f t="shared" si="113"/>
        <v xml:space="preserve">                     </v>
      </c>
      <c r="Y264" t="str">
        <f t="shared" si="114"/>
        <v/>
      </c>
      <c r="Z264" t="str">
        <f t="shared" si="115"/>
        <v xml:space="preserve">["CAT_ID"] = 224; </v>
      </c>
      <c r="AA264" s="1" t="str">
        <f t="shared" si="116"/>
        <v xml:space="preserve">                      </v>
      </c>
      <c r="AB264">
        <f>VLOOKUP(D264,Type!A$2:B$16,2,)</f>
        <v>14</v>
      </c>
      <c r="AC264" t="str">
        <f t="shared" si="117"/>
        <v xml:space="preserve">["TYPE"] = 14; </v>
      </c>
      <c r="AD264" t="str">
        <f>IF(NOT(ISBLANK(E264)),VLOOKUP(E264,Type!D$2:E$6,2,FALSE),"")</f>
        <v/>
      </c>
      <c r="AE264" t="str">
        <f t="shared" si="118"/>
        <v xml:space="preserve">            </v>
      </c>
      <c r="AF264" t="str">
        <f t="shared" si="119"/>
        <v>0</v>
      </c>
      <c r="AG264" t="str">
        <f t="shared" si="120"/>
        <v xml:space="preserve">["VXP"] =    0; </v>
      </c>
      <c r="AH264" t="str">
        <f t="shared" si="121"/>
        <v>0</v>
      </c>
      <c r="AI264" t="str">
        <f t="shared" si="122"/>
        <v xml:space="preserve">["LP"] =  0; </v>
      </c>
      <c r="AJ264" t="str">
        <f t="shared" si="123"/>
        <v>0</v>
      </c>
      <c r="AK264" t="str">
        <f t="shared" si="124"/>
        <v xml:space="preserve">["REP"] =    0; </v>
      </c>
      <c r="AL264">
        <f>IF(LEN(Q264)&gt;0,VLOOKUP(Q264,Faction!A$2:B$77,2,),1)</f>
        <v>1</v>
      </c>
      <c r="AM264" t="str">
        <f t="shared" si="125"/>
        <v xml:space="preserve">["FACTION"] =  1; </v>
      </c>
      <c r="AN264" t="str">
        <f t="shared" si="126"/>
        <v xml:space="preserve">["TIER"] = 0; </v>
      </c>
      <c r="AO264" t="str">
        <f t="shared" si="127"/>
        <v xml:space="preserve">                     </v>
      </c>
      <c r="AP264" t="str">
        <f t="shared" si="128"/>
        <v/>
      </c>
      <c r="AQ264" t="str">
        <f t="shared" si="129"/>
        <v xml:space="preserve">["NAME"] = { ["EN"] = "Grey Mountains Expedition"; }; </v>
      </c>
      <c r="AR264" t="str">
        <f t="shared" si="130"/>
        <v/>
      </c>
      <c r="AS264" t="str">
        <f t="shared" si="131"/>
        <v/>
      </c>
      <c r="AT264" t="str">
        <f t="shared" si="132"/>
        <v/>
      </c>
      <c r="AU264" t="str">
        <f t="shared" si="133"/>
        <v/>
      </c>
      <c r="AV264" t="str">
        <f t="shared" si="134"/>
        <v>};</v>
      </c>
    </row>
    <row r="265" spans="1:48" x14ac:dyDescent="0.25">
      <c r="A265">
        <v>1879369250</v>
      </c>
      <c r="B265">
        <v>195</v>
      </c>
      <c r="C265" t="s">
        <v>1576</v>
      </c>
      <c r="D265" t="s">
        <v>30</v>
      </c>
      <c r="F265" t="s">
        <v>1581</v>
      </c>
      <c r="G265">
        <v>20</v>
      </c>
      <c r="H265" t="s">
        <v>1580</v>
      </c>
      <c r="I265" t="s">
        <v>1198</v>
      </c>
      <c r="J265" t="s">
        <v>2274</v>
      </c>
      <c r="K265">
        <v>0</v>
      </c>
      <c r="T265" t="str">
        <f t="shared" si="109"/>
        <v>[264] = {["ID"] = 1879369250; }; -- Kindred to the Grey Mountains Expedition</v>
      </c>
      <c r="U265" s="1" t="str">
        <f t="shared" si="110"/>
        <v>[264] = {["ID"] = 1879369250; ["SAVE_INDEX"] = 195; ["TYPE"] =  7;             ["VXP"] =    0; ["LP"] = 20; ["REP"] =    0; ["FACTION"] =  1; ["TIER"] = 0;                      ["NAME"] = { ["EN"] = "Kindred to the Grey Mountains Expedition"; }; ["LORE"] = { ["EN"] = "The Grey Mountains Expedition look upon you as member of their cause. You are always welcome among their rank and numbers."; }; ["SUMMARY"] = { ["EN"] = "Gain 30000 reputation"; }; ["TITLE"] = { ["EN"] = "Vanguard of the Grey Mountains Expedition"; }; };</v>
      </c>
      <c r="V265">
        <f t="shared" si="111"/>
        <v>264</v>
      </c>
      <c r="W265" t="str">
        <f t="shared" si="112"/>
        <v>[264] = {</v>
      </c>
      <c r="X265" t="str">
        <f t="shared" si="113"/>
        <v xml:space="preserve">["ID"] = 1879369250; </v>
      </c>
      <c r="Y265" t="str">
        <f t="shared" si="114"/>
        <v xml:space="preserve">["ID"] = 1879369250; </v>
      </c>
      <c r="Z265" t="str">
        <f t="shared" si="115"/>
        <v/>
      </c>
      <c r="AA265" s="1" t="str">
        <f t="shared" si="116"/>
        <v xml:space="preserve">["SAVE_INDEX"] = 195; </v>
      </c>
      <c r="AB265">
        <f>VLOOKUP(D265,Type!A$2:B$16,2,)</f>
        <v>7</v>
      </c>
      <c r="AC265" t="str">
        <f t="shared" si="117"/>
        <v xml:space="preserve">["TYPE"] =  7; </v>
      </c>
      <c r="AD265" t="str">
        <f>IF(NOT(ISBLANK(E265)),VLOOKUP(E265,Type!D$2:E$6,2,FALSE),"")</f>
        <v/>
      </c>
      <c r="AE265" t="str">
        <f t="shared" si="118"/>
        <v xml:space="preserve">            </v>
      </c>
      <c r="AF265" t="str">
        <f t="shared" si="119"/>
        <v>0</v>
      </c>
      <c r="AG265" t="str">
        <f t="shared" si="120"/>
        <v xml:space="preserve">["VXP"] =    0; </v>
      </c>
      <c r="AH265" t="str">
        <f t="shared" si="121"/>
        <v>20</v>
      </c>
      <c r="AI265" t="str">
        <f t="shared" si="122"/>
        <v xml:space="preserve">["LP"] = 20; </v>
      </c>
      <c r="AJ265" t="str">
        <f t="shared" si="123"/>
        <v>0</v>
      </c>
      <c r="AK265" t="str">
        <f t="shared" si="124"/>
        <v xml:space="preserve">["REP"] =    0; </v>
      </c>
      <c r="AL265">
        <f>IF(LEN(Q265)&gt;0,VLOOKUP(Q265,Faction!A$2:B$77,2,),1)</f>
        <v>1</v>
      </c>
      <c r="AM265" t="str">
        <f t="shared" si="125"/>
        <v xml:space="preserve">["FACTION"] =  1; </v>
      </c>
      <c r="AN265" t="str">
        <f t="shared" si="126"/>
        <v xml:space="preserve">["TIER"] = 0; </v>
      </c>
      <c r="AO265" t="str">
        <f t="shared" si="127"/>
        <v xml:space="preserve">                     </v>
      </c>
      <c r="AP265" t="str">
        <f t="shared" si="128"/>
        <v/>
      </c>
      <c r="AQ265" t="str">
        <f t="shared" si="129"/>
        <v xml:space="preserve">["NAME"] = { ["EN"] = "Kindred to the Grey Mountains Expedition"; }; </v>
      </c>
      <c r="AR265" t="str">
        <f t="shared" si="130"/>
        <v xml:space="preserve">["LORE"] = { ["EN"] = "The Grey Mountains Expedition look upon you as member of their cause. You are always welcome among their rank and numbers."; }; </v>
      </c>
      <c r="AS265" t="str">
        <f t="shared" si="131"/>
        <v xml:space="preserve">["SUMMARY"] = { ["EN"] = "Gain 30000 reputation"; }; </v>
      </c>
      <c r="AT265" t="str">
        <f t="shared" si="132"/>
        <v xml:space="preserve">["TITLE"] = { ["EN"] = "Vanguard of the Grey Mountains Expedition"; }; </v>
      </c>
      <c r="AU265" t="str">
        <f t="shared" si="133"/>
        <v/>
      </c>
      <c r="AV265" t="str">
        <f t="shared" si="134"/>
        <v>};</v>
      </c>
    </row>
    <row r="266" spans="1:48" x14ac:dyDescent="0.25">
      <c r="A266">
        <v>1879369251</v>
      </c>
      <c r="B266">
        <v>196</v>
      </c>
      <c r="C266" t="s">
        <v>1577</v>
      </c>
      <c r="D266" t="s">
        <v>30</v>
      </c>
      <c r="F266" t="s">
        <v>1582</v>
      </c>
      <c r="G266">
        <v>15</v>
      </c>
      <c r="H266" t="s">
        <v>1580</v>
      </c>
      <c r="I266" t="s">
        <v>1373</v>
      </c>
      <c r="J266" t="s">
        <v>2275</v>
      </c>
      <c r="K266">
        <v>1</v>
      </c>
      <c r="T266" t="str">
        <f t="shared" si="109"/>
        <v>[265] = {["ID"] = 1879369251; }; -- Ally to the Grey Mountains Expedition</v>
      </c>
      <c r="U266" s="1" t="str">
        <f t="shared" si="110"/>
        <v>[265] = {["ID"] = 1879369251; ["SAVE_INDEX"] = 196; ["TYPE"] =  7;             ["VXP"] =    0; ["LP"] = 15; ["REP"] =    0; ["FACTION"] =  1; ["TIER"] = 1;                      ["NAME"] = { ["EN"] = "Ally to the Grey Mountains Expedition"; }; ["LORE"] = { ["EN"] = "The Grey Mountains Expedition expect that you will find your way to the forefront of battle to assist them."; }; ["SUMMARY"] = { ["EN"] = "Gain 25000 reputation"; }; ["TITLE"] = { ["EN"] = "Pathfinder of the Grey Mountains Expedition"; }; };</v>
      </c>
      <c r="V266">
        <f t="shared" si="111"/>
        <v>265</v>
      </c>
      <c r="W266" t="str">
        <f t="shared" si="112"/>
        <v>[265] = {</v>
      </c>
      <c r="X266" t="str">
        <f t="shared" si="113"/>
        <v xml:space="preserve">["ID"] = 1879369251; </v>
      </c>
      <c r="Y266" t="str">
        <f t="shared" si="114"/>
        <v xml:space="preserve">["ID"] = 1879369251; </v>
      </c>
      <c r="Z266" t="str">
        <f t="shared" si="115"/>
        <v/>
      </c>
      <c r="AA266" s="1" t="str">
        <f t="shared" si="116"/>
        <v xml:space="preserve">["SAVE_INDEX"] = 196; </v>
      </c>
      <c r="AB266">
        <f>VLOOKUP(D266,Type!A$2:B$16,2,)</f>
        <v>7</v>
      </c>
      <c r="AC266" t="str">
        <f t="shared" si="117"/>
        <v xml:space="preserve">["TYPE"] =  7; </v>
      </c>
      <c r="AD266" t="str">
        <f>IF(NOT(ISBLANK(E266)),VLOOKUP(E266,Type!D$2:E$6,2,FALSE),"")</f>
        <v/>
      </c>
      <c r="AE266" t="str">
        <f t="shared" si="118"/>
        <v xml:space="preserve">            </v>
      </c>
      <c r="AF266" t="str">
        <f t="shared" si="119"/>
        <v>0</v>
      </c>
      <c r="AG266" t="str">
        <f t="shared" si="120"/>
        <v xml:space="preserve">["VXP"] =    0; </v>
      </c>
      <c r="AH266" t="str">
        <f t="shared" si="121"/>
        <v>15</v>
      </c>
      <c r="AI266" t="str">
        <f t="shared" si="122"/>
        <v xml:space="preserve">["LP"] = 15; </v>
      </c>
      <c r="AJ266" t="str">
        <f t="shared" si="123"/>
        <v>0</v>
      </c>
      <c r="AK266" t="str">
        <f t="shared" si="124"/>
        <v xml:space="preserve">["REP"] =    0; </v>
      </c>
      <c r="AL266">
        <f>IF(LEN(Q266)&gt;0,VLOOKUP(Q266,Faction!A$2:B$77,2,),1)</f>
        <v>1</v>
      </c>
      <c r="AM266" t="str">
        <f t="shared" si="125"/>
        <v xml:space="preserve">["FACTION"] =  1; </v>
      </c>
      <c r="AN266" t="str">
        <f t="shared" si="126"/>
        <v xml:space="preserve">["TIER"] = 1; </v>
      </c>
      <c r="AO266" t="str">
        <f t="shared" si="127"/>
        <v xml:space="preserve">                     </v>
      </c>
      <c r="AP266" t="str">
        <f t="shared" si="128"/>
        <v/>
      </c>
      <c r="AQ266" t="str">
        <f t="shared" si="129"/>
        <v xml:space="preserve">["NAME"] = { ["EN"] = "Ally to the Grey Mountains Expedition"; }; </v>
      </c>
      <c r="AR266" t="str">
        <f t="shared" si="130"/>
        <v xml:space="preserve">["LORE"] = { ["EN"] = "The Grey Mountains Expedition expect that you will find your way to the forefront of battle to assist them."; }; </v>
      </c>
      <c r="AS266" t="str">
        <f t="shared" si="131"/>
        <v xml:space="preserve">["SUMMARY"] = { ["EN"] = "Gain 25000 reputation"; }; </v>
      </c>
      <c r="AT266" t="str">
        <f t="shared" si="132"/>
        <v xml:space="preserve">["TITLE"] = { ["EN"] = "Pathfinder of the Grey Mountains Expedition"; }; </v>
      </c>
      <c r="AU266" t="str">
        <f t="shared" si="133"/>
        <v/>
      </c>
      <c r="AV266" t="str">
        <f t="shared" si="134"/>
        <v>};</v>
      </c>
    </row>
    <row r="267" spans="1:48" x14ac:dyDescent="0.25">
      <c r="A267">
        <v>1879369246</v>
      </c>
      <c r="B267">
        <v>197</v>
      </c>
      <c r="C267" t="s">
        <v>1578</v>
      </c>
      <c r="D267" t="s">
        <v>30</v>
      </c>
      <c r="F267" t="s">
        <v>1583</v>
      </c>
      <c r="G267">
        <v>10</v>
      </c>
      <c r="H267" t="s">
        <v>1580</v>
      </c>
      <c r="I267" t="s">
        <v>1370</v>
      </c>
      <c r="J267" t="s">
        <v>2276</v>
      </c>
      <c r="K267">
        <v>2</v>
      </c>
      <c r="T267" t="str">
        <f t="shared" si="109"/>
        <v>[266] = {["ID"] = 1879369246; }; -- Friend to the Grey Mountains Expedition</v>
      </c>
      <c r="U267" s="1" t="str">
        <f t="shared" si="110"/>
        <v>[266] = {["ID"] = 1879369246; ["SAVE_INDEX"] = 197; ["TYPE"] =  7;             ["VXP"] =    0; ["LP"] = 10; ["REP"] =    0; ["FACTION"] =  1; ["TIER"] = 2;                      ["NAME"] = { ["EN"] = "Friend to the Grey Mountains Expedition"; }; ["LORE"] = { ["EN"] = "All you have done to aid the Grey Mountains Expedition has made the dwarves friendly to you."; }; ["SUMMARY"] = { ["EN"] = "Gain 20000 reputation"; }; ["TITLE"] = { ["EN"] = "Explorer of the Grey Mountains Expedition"; }; };</v>
      </c>
      <c r="V267">
        <f t="shared" si="111"/>
        <v>266</v>
      </c>
      <c r="W267" t="str">
        <f t="shared" si="112"/>
        <v>[266] = {</v>
      </c>
      <c r="X267" t="str">
        <f t="shared" si="113"/>
        <v xml:space="preserve">["ID"] = 1879369246; </v>
      </c>
      <c r="Y267" t="str">
        <f t="shared" si="114"/>
        <v xml:space="preserve">["ID"] = 1879369246; </v>
      </c>
      <c r="Z267" t="str">
        <f t="shared" si="115"/>
        <v/>
      </c>
      <c r="AA267" s="1" t="str">
        <f t="shared" si="116"/>
        <v xml:space="preserve">["SAVE_INDEX"] = 197; </v>
      </c>
      <c r="AB267">
        <f>VLOOKUP(D267,Type!A$2:B$16,2,)</f>
        <v>7</v>
      </c>
      <c r="AC267" t="str">
        <f t="shared" si="117"/>
        <v xml:space="preserve">["TYPE"] =  7; </v>
      </c>
      <c r="AD267" t="str">
        <f>IF(NOT(ISBLANK(E267)),VLOOKUP(E267,Type!D$2:E$6,2,FALSE),"")</f>
        <v/>
      </c>
      <c r="AE267" t="str">
        <f t="shared" si="118"/>
        <v xml:space="preserve">            </v>
      </c>
      <c r="AF267" t="str">
        <f t="shared" si="119"/>
        <v>0</v>
      </c>
      <c r="AG267" t="str">
        <f t="shared" si="120"/>
        <v xml:space="preserve">["VXP"] =    0; </v>
      </c>
      <c r="AH267" t="str">
        <f t="shared" si="121"/>
        <v>10</v>
      </c>
      <c r="AI267" t="str">
        <f t="shared" si="122"/>
        <v xml:space="preserve">["LP"] = 10; </v>
      </c>
      <c r="AJ267" t="str">
        <f t="shared" si="123"/>
        <v>0</v>
      </c>
      <c r="AK267" t="str">
        <f t="shared" si="124"/>
        <v xml:space="preserve">["REP"] =    0; </v>
      </c>
      <c r="AL267">
        <f>IF(LEN(Q267)&gt;0,VLOOKUP(Q267,Faction!A$2:B$77,2,),1)</f>
        <v>1</v>
      </c>
      <c r="AM267" t="str">
        <f t="shared" si="125"/>
        <v xml:space="preserve">["FACTION"] =  1; </v>
      </c>
      <c r="AN267" t="str">
        <f t="shared" si="126"/>
        <v xml:space="preserve">["TIER"] = 2; </v>
      </c>
      <c r="AO267" t="str">
        <f t="shared" si="127"/>
        <v xml:space="preserve">                     </v>
      </c>
      <c r="AP267" t="str">
        <f t="shared" si="128"/>
        <v/>
      </c>
      <c r="AQ267" t="str">
        <f t="shared" si="129"/>
        <v xml:space="preserve">["NAME"] = { ["EN"] = "Friend to the Grey Mountains Expedition"; }; </v>
      </c>
      <c r="AR267" t="str">
        <f t="shared" si="130"/>
        <v xml:space="preserve">["LORE"] = { ["EN"] = "All you have done to aid the Grey Mountains Expedition has made the dwarves friendly to you."; }; </v>
      </c>
      <c r="AS267" t="str">
        <f t="shared" si="131"/>
        <v xml:space="preserve">["SUMMARY"] = { ["EN"] = "Gain 20000 reputation"; }; </v>
      </c>
      <c r="AT267" t="str">
        <f t="shared" si="132"/>
        <v xml:space="preserve">["TITLE"] = { ["EN"] = "Explorer of the Grey Mountains Expedition"; }; </v>
      </c>
      <c r="AU267" t="str">
        <f t="shared" si="133"/>
        <v/>
      </c>
      <c r="AV267" t="str">
        <f t="shared" si="134"/>
        <v>};</v>
      </c>
    </row>
    <row r="268" spans="1:48" x14ac:dyDescent="0.25">
      <c r="A268">
        <v>1879369248</v>
      </c>
      <c r="B268">
        <v>198</v>
      </c>
      <c r="C268" t="s">
        <v>1579</v>
      </c>
      <c r="D268" t="s">
        <v>30</v>
      </c>
      <c r="F268" t="s">
        <v>1584</v>
      </c>
      <c r="G268">
        <v>5</v>
      </c>
      <c r="H268" t="s">
        <v>1580</v>
      </c>
      <c r="I268" t="s">
        <v>1190</v>
      </c>
      <c r="J268" t="s">
        <v>2277</v>
      </c>
      <c r="K268">
        <v>3</v>
      </c>
      <c r="T268" t="str">
        <f t="shared" si="109"/>
        <v>[267] = {["ID"] = 1879369248; }; -- Known to the Grey Mountains Expedition</v>
      </c>
      <c r="U268" s="1" t="str">
        <f t="shared" si="110"/>
        <v>[267] = {["ID"] = 1879369248; ["SAVE_INDEX"] = 198; ["TYPE"] =  7;             ["VXP"] =    0; ["LP"] =  5; ["REP"] =    0; ["FACTION"] =  1; ["TIER"] = 3;                      ["NAME"] = { ["EN"] = "Known to the Grey Mountains Expedition"; }; ["LORE"] = { ["EN"] = "Your name is now known throughout the Grey Mountains Expedition, and they know that you act in their interest."; }; ["SUMMARY"] = { ["EN"] = "Gain 10000 reputation"; }; ["TITLE"] = { ["EN"] = "Scout of the Grey Mountains Expedition"; }; };</v>
      </c>
      <c r="V268">
        <f t="shared" si="111"/>
        <v>267</v>
      </c>
      <c r="W268" t="str">
        <f t="shared" si="112"/>
        <v>[267] = {</v>
      </c>
      <c r="X268" t="str">
        <f t="shared" si="113"/>
        <v xml:space="preserve">["ID"] = 1879369248; </v>
      </c>
      <c r="Y268" t="str">
        <f t="shared" si="114"/>
        <v xml:space="preserve">["ID"] = 1879369248; </v>
      </c>
      <c r="Z268" t="str">
        <f t="shared" si="115"/>
        <v/>
      </c>
      <c r="AA268" s="1" t="str">
        <f t="shared" si="116"/>
        <v xml:space="preserve">["SAVE_INDEX"] = 198; </v>
      </c>
      <c r="AB268">
        <f>VLOOKUP(D268,Type!A$2:B$16,2,)</f>
        <v>7</v>
      </c>
      <c r="AC268" t="str">
        <f t="shared" si="117"/>
        <v xml:space="preserve">["TYPE"] =  7; </v>
      </c>
      <c r="AD268" t="str">
        <f>IF(NOT(ISBLANK(E268)),VLOOKUP(E268,Type!D$2:E$6,2,FALSE),"")</f>
        <v/>
      </c>
      <c r="AE268" t="str">
        <f t="shared" si="118"/>
        <v xml:space="preserve">            </v>
      </c>
      <c r="AF268" t="str">
        <f t="shared" si="119"/>
        <v>0</v>
      </c>
      <c r="AG268" t="str">
        <f t="shared" si="120"/>
        <v xml:space="preserve">["VXP"] =    0; </v>
      </c>
      <c r="AH268" t="str">
        <f t="shared" si="121"/>
        <v>5</v>
      </c>
      <c r="AI268" t="str">
        <f t="shared" si="122"/>
        <v xml:space="preserve">["LP"] =  5; </v>
      </c>
      <c r="AJ268" t="str">
        <f t="shared" si="123"/>
        <v>0</v>
      </c>
      <c r="AK268" t="str">
        <f t="shared" si="124"/>
        <v xml:space="preserve">["REP"] =    0; </v>
      </c>
      <c r="AL268">
        <f>IF(LEN(Q268)&gt;0,VLOOKUP(Q268,Faction!A$2:B$77,2,),1)</f>
        <v>1</v>
      </c>
      <c r="AM268" t="str">
        <f t="shared" si="125"/>
        <v xml:space="preserve">["FACTION"] =  1; </v>
      </c>
      <c r="AN268" t="str">
        <f t="shared" si="126"/>
        <v xml:space="preserve">["TIER"] = 3; </v>
      </c>
      <c r="AO268" t="str">
        <f t="shared" si="127"/>
        <v xml:space="preserve">                     </v>
      </c>
      <c r="AP268" t="str">
        <f t="shared" si="128"/>
        <v/>
      </c>
      <c r="AQ268" t="str">
        <f t="shared" si="129"/>
        <v xml:space="preserve">["NAME"] = { ["EN"] = "Known to the Grey Mountains Expedition"; }; </v>
      </c>
      <c r="AR268" t="str">
        <f t="shared" si="130"/>
        <v xml:space="preserve">["LORE"] = { ["EN"] = "Your name is now known throughout the Grey Mountains Expedition, and they know that you act in their interest."; }; </v>
      </c>
      <c r="AS268" t="str">
        <f t="shared" si="131"/>
        <v xml:space="preserve">["SUMMARY"] = { ["EN"] = "Gain 10000 reputation"; }; </v>
      </c>
      <c r="AT268" t="str">
        <f t="shared" si="132"/>
        <v xml:space="preserve">["TITLE"] = { ["EN"] = "Scout of the Grey Mountains Expedition"; }; </v>
      </c>
      <c r="AU268" t="str">
        <f t="shared" si="133"/>
        <v/>
      </c>
      <c r="AV268" t="str">
        <f t="shared" si="134"/>
        <v>};</v>
      </c>
    </row>
    <row r="269" spans="1:48" x14ac:dyDescent="0.25">
      <c r="C269" s="2" t="s">
        <v>111</v>
      </c>
      <c r="D269" s="2" t="s">
        <v>812</v>
      </c>
      <c r="E269" s="2"/>
      <c r="R269">
        <v>225</v>
      </c>
      <c r="T269" t="str">
        <f t="shared" si="109"/>
        <v>[268] = {["CAT_ID"] = 225; }; -- Wilderfolk</v>
      </c>
      <c r="U269" s="1" t="str">
        <f t="shared" si="110"/>
        <v>[268] = {                                           ["TYPE"] = 14;             ["VXP"] =    0; ["LP"] =  0; ["REP"] =    0; ["FACTION"] =  1; ["TIER"] = 0;                      ["NAME"] = { ["EN"] = "Wilderfolk"; }; };</v>
      </c>
      <c r="V269">
        <f t="shared" si="111"/>
        <v>268</v>
      </c>
      <c r="W269" t="str">
        <f t="shared" si="112"/>
        <v>[268] = {</v>
      </c>
      <c r="X269" t="str">
        <f t="shared" si="113"/>
        <v xml:space="preserve">                     </v>
      </c>
      <c r="Y269" t="str">
        <f t="shared" si="114"/>
        <v/>
      </c>
      <c r="Z269" t="str">
        <f t="shared" si="115"/>
        <v xml:space="preserve">["CAT_ID"] = 225; </v>
      </c>
      <c r="AA269" s="1" t="str">
        <f t="shared" si="116"/>
        <v xml:space="preserve">                      </v>
      </c>
      <c r="AB269">
        <f>VLOOKUP(D269,Type!A$2:B$16,2,)</f>
        <v>14</v>
      </c>
      <c r="AC269" t="str">
        <f t="shared" si="117"/>
        <v xml:space="preserve">["TYPE"] = 14; </v>
      </c>
      <c r="AD269" t="str">
        <f>IF(NOT(ISBLANK(E269)),VLOOKUP(E269,Type!D$2:E$6,2,FALSE),"")</f>
        <v/>
      </c>
      <c r="AE269" t="str">
        <f t="shared" si="118"/>
        <v xml:space="preserve">            </v>
      </c>
      <c r="AF269" t="str">
        <f t="shared" si="119"/>
        <v>0</v>
      </c>
      <c r="AG269" t="str">
        <f t="shared" si="120"/>
        <v xml:space="preserve">["VXP"] =    0; </v>
      </c>
      <c r="AH269" t="str">
        <f t="shared" si="121"/>
        <v>0</v>
      </c>
      <c r="AI269" t="str">
        <f t="shared" si="122"/>
        <v xml:space="preserve">["LP"] =  0; </v>
      </c>
      <c r="AJ269" t="str">
        <f t="shared" si="123"/>
        <v>0</v>
      </c>
      <c r="AK269" t="str">
        <f t="shared" si="124"/>
        <v xml:space="preserve">["REP"] =    0; </v>
      </c>
      <c r="AL269">
        <f>IF(LEN(Q269)&gt;0,VLOOKUP(Q269,Faction!A$2:B$77,2,),1)</f>
        <v>1</v>
      </c>
      <c r="AM269" t="str">
        <f t="shared" si="125"/>
        <v xml:space="preserve">["FACTION"] =  1; </v>
      </c>
      <c r="AN269" t="str">
        <f t="shared" si="126"/>
        <v xml:space="preserve">["TIER"] = 0; </v>
      </c>
      <c r="AO269" t="str">
        <f t="shared" si="127"/>
        <v xml:space="preserve">                     </v>
      </c>
      <c r="AP269" t="str">
        <f t="shared" si="128"/>
        <v/>
      </c>
      <c r="AQ269" t="str">
        <f t="shared" si="129"/>
        <v xml:space="preserve">["NAME"] = { ["EN"] = "Wilderfolk"; }; </v>
      </c>
      <c r="AR269" t="str">
        <f t="shared" si="130"/>
        <v/>
      </c>
      <c r="AS269" t="str">
        <f t="shared" si="131"/>
        <v/>
      </c>
      <c r="AT269" t="str">
        <f t="shared" si="132"/>
        <v/>
      </c>
      <c r="AU269" t="str">
        <f t="shared" si="133"/>
        <v/>
      </c>
      <c r="AV269" t="str">
        <f t="shared" si="134"/>
        <v>};</v>
      </c>
    </row>
    <row r="270" spans="1:48" x14ac:dyDescent="0.25">
      <c r="A270">
        <v>1879386038</v>
      </c>
      <c r="B270">
        <v>199</v>
      </c>
      <c r="C270" t="s">
        <v>1585</v>
      </c>
      <c r="D270" t="s">
        <v>30</v>
      </c>
      <c r="F270" t="s">
        <v>1590</v>
      </c>
      <c r="G270">
        <v>20</v>
      </c>
      <c r="H270" t="s">
        <v>1589</v>
      </c>
      <c r="I270" t="s">
        <v>1198</v>
      </c>
      <c r="J270" t="s">
        <v>1591</v>
      </c>
      <c r="K270">
        <v>0</v>
      </c>
      <c r="T270" t="str">
        <f t="shared" si="109"/>
        <v>[269] = {["ID"] = 1879386038; }; -- Kindred to the Wilderfolk</v>
      </c>
      <c r="U270" s="1" t="str">
        <f t="shared" si="110"/>
        <v>[269] = {["ID"] = 1879386038; ["SAVE_INDEX"] = 199; ["TYPE"] =  7;             ["VXP"] =    0; ["LP"] = 20; ["REP"] =    0; ["FACTION"] =  1; ["TIER"] = 0;                      ["NAME"] = { ["EN"] = "Kindred to the Wilderfolk"; }; ["LORE"] = { ["EN"] = "You have proven yourself invaluable to the Wilderfolk and have done much to aid the Vales of Anduin and its people. For this, the Wilderfolk now count you among their own."; }; ["SUMMARY"] = { ["EN"] = "Gain 30000 reputation"; }; ["TITLE"] = { ["EN"] = "Kin of the Wilderfolk"; }; };</v>
      </c>
      <c r="V270">
        <f t="shared" si="111"/>
        <v>269</v>
      </c>
      <c r="W270" t="str">
        <f t="shared" si="112"/>
        <v>[269] = {</v>
      </c>
      <c r="X270" t="str">
        <f t="shared" si="113"/>
        <v xml:space="preserve">["ID"] = 1879386038; </v>
      </c>
      <c r="Y270" t="str">
        <f t="shared" si="114"/>
        <v xml:space="preserve">["ID"] = 1879386038; </v>
      </c>
      <c r="Z270" t="str">
        <f t="shared" si="115"/>
        <v/>
      </c>
      <c r="AA270" s="1" t="str">
        <f t="shared" si="116"/>
        <v xml:space="preserve">["SAVE_INDEX"] = 199; </v>
      </c>
      <c r="AB270">
        <f>VLOOKUP(D270,Type!A$2:B$16,2,)</f>
        <v>7</v>
      </c>
      <c r="AC270" t="str">
        <f t="shared" si="117"/>
        <v xml:space="preserve">["TYPE"] =  7; </v>
      </c>
      <c r="AD270" t="str">
        <f>IF(NOT(ISBLANK(E270)),VLOOKUP(E270,Type!D$2:E$6,2,FALSE),"")</f>
        <v/>
      </c>
      <c r="AE270" t="str">
        <f t="shared" si="118"/>
        <v xml:space="preserve">            </v>
      </c>
      <c r="AF270" t="str">
        <f t="shared" si="119"/>
        <v>0</v>
      </c>
      <c r="AG270" t="str">
        <f t="shared" si="120"/>
        <v xml:space="preserve">["VXP"] =    0; </v>
      </c>
      <c r="AH270" t="str">
        <f t="shared" si="121"/>
        <v>20</v>
      </c>
      <c r="AI270" t="str">
        <f t="shared" si="122"/>
        <v xml:space="preserve">["LP"] = 20; </v>
      </c>
      <c r="AJ270" t="str">
        <f t="shared" si="123"/>
        <v>0</v>
      </c>
      <c r="AK270" t="str">
        <f t="shared" si="124"/>
        <v xml:space="preserve">["REP"] =    0; </v>
      </c>
      <c r="AL270">
        <f>IF(LEN(Q270)&gt;0,VLOOKUP(Q270,Faction!A$2:B$77,2,),1)</f>
        <v>1</v>
      </c>
      <c r="AM270" t="str">
        <f t="shared" si="125"/>
        <v xml:space="preserve">["FACTION"] =  1; </v>
      </c>
      <c r="AN270" t="str">
        <f t="shared" si="126"/>
        <v xml:space="preserve">["TIER"] = 0; </v>
      </c>
      <c r="AO270" t="str">
        <f t="shared" si="127"/>
        <v xml:space="preserve">                     </v>
      </c>
      <c r="AP270" t="str">
        <f t="shared" si="128"/>
        <v/>
      </c>
      <c r="AQ270" t="str">
        <f t="shared" si="129"/>
        <v xml:space="preserve">["NAME"] = { ["EN"] = "Kindred to the Wilderfolk"; }; </v>
      </c>
      <c r="AR270" t="str">
        <f t="shared" si="130"/>
        <v xml:space="preserve">["LORE"] = { ["EN"] = "You have proven yourself invaluable to the Wilderfolk and have done much to aid the Vales of Anduin and its people. For this, the Wilderfolk now count you among their own."; }; </v>
      </c>
      <c r="AS270" t="str">
        <f t="shared" si="131"/>
        <v xml:space="preserve">["SUMMARY"] = { ["EN"] = "Gain 30000 reputation"; }; </v>
      </c>
      <c r="AT270" t="str">
        <f t="shared" si="132"/>
        <v xml:space="preserve">["TITLE"] = { ["EN"] = "Kin of the Wilderfolk"; }; </v>
      </c>
      <c r="AU270" t="str">
        <f t="shared" si="133"/>
        <v/>
      </c>
      <c r="AV270" t="str">
        <f t="shared" si="134"/>
        <v>};</v>
      </c>
    </row>
    <row r="271" spans="1:48" x14ac:dyDescent="0.25">
      <c r="A271">
        <v>1879386041</v>
      </c>
      <c r="B271">
        <v>200</v>
      </c>
      <c r="C271" t="s">
        <v>1586</v>
      </c>
      <c r="D271" t="s">
        <v>30</v>
      </c>
      <c r="F271" t="s">
        <v>1586</v>
      </c>
      <c r="G271">
        <v>15</v>
      </c>
      <c r="H271" t="s">
        <v>1589</v>
      </c>
      <c r="I271" t="s">
        <v>1373</v>
      </c>
      <c r="J271" t="s">
        <v>1592</v>
      </c>
      <c r="K271">
        <v>1</v>
      </c>
      <c r="T271" t="str">
        <f t="shared" si="109"/>
        <v>[270] = {["ID"] = 1879386041; }; -- Ally to the Wilderfolk</v>
      </c>
      <c r="U271" s="1" t="str">
        <f t="shared" si="110"/>
        <v>[270] = {["ID"] = 1879386041; ["SAVE_INDEX"] = 200; ["TYPE"] =  7;             ["VXP"] =    0; ["LP"] = 15; ["REP"] =    0; ["FACTION"] =  1; ["TIER"] = 1;                      ["NAME"] = { ["EN"] = "Ally to the Wilderfolk"; }; ["LORE"] = { ["EN"] = "The Wilderfolk now know to call upon you in times of strife, and they consider you a skilled ally."; }; ["SUMMARY"] = { ["EN"] = "Gain 25000 reputation"; }; ["TITLE"] = { ["EN"] = "Ally to the Wilderfolk"; }; };</v>
      </c>
      <c r="V271">
        <f t="shared" si="111"/>
        <v>270</v>
      </c>
      <c r="W271" t="str">
        <f t="shared" si="112"/>
        <v>[270] = {</v>
      </c>
      <c r="X271" t="str">
        <f t="shared" si="113"/>
        <v xml:space="preserve">["ID"] = 1879386041; </v>
      </c>
      <c r="Y271" t="str">
        <f t="shared" si="114"/>
        <v xml:space="preserve">["ID"] = 1879386041; </v>
      </c>
      <c r="Z271" t="str">
        <f t="shared" si="115"/>
        <v/>
      </c>
      <c r="AA271" s="1" t="str">
        <f t="shared" si="116"/>
        <v xml:space="preserve">["SAVE_INDEX"] = 200; </v>
      </c>
      <c r="AB271">
        <f>VLOOKUP(D271,Type!A$2:B$16,2,)</f>
        <v>7</v>
      </c>
      <c r="AC271" t="str">
        <f t="shared" si="117"/>
        <v xml:space="preserve">["TYPE"] =  7; </v>
      </c>
      <c r="AD271" t="str">
        <f>IF(NOT(ISBLANK(E271)),VLOOKUP(E271,Type!D$2:E$6,2,FALSE),"")</f>
        <v/>
      </c>
      <c r="AE271" t="str">
        <f t="shared" si="118"/>
        <v xml:space="preserve">            </v>
      </c>
      <c r="AF271" t="str">
        <f t="shared" si="119"/>
        <v>0</v>
      </c>
      <c r="AG271" t="str">
        <f t="shared" si="120"/>
        <v xml:space="preserve">["VXP"] =    0; </v>
      </c>
      <c r="AH271" t="str">
        <f t="shared" si="121"/>
        <v>15</v>
      </c>
      <c r="AI271" t="str">
        <f t="shared" si="122"/>
        <v xml:space="preserve">["LP"] = 15; </v>
      </c>
      <c r="AJ271" t="str">
        <f t="shared" si="123"/>
        <v>0</v>
      </c>
      <c r="AK271" t="str">
        <f t="shared" si="124"/>
        <v xml:space="preserve">["REP"] =    0; </v>
      </c>
      <c r="AL271">
        <f>IF(LEN(Q271)&gt;0,VLOOKUP(Q271,Faction!A$2:B$77,2,),1)</f>
        <v>1</v>
      </c>
      <c r="AM271" t="str">
        <f t="shared" si="125"/>
        <v xml:space="preserve">["FACTION"] =  1; </v>
      </c>
      <c r="AN271" t="str">
        <f t="shared" si="126"/>
        <v xml:space="preserve">["TIER"] = 1; </v>
      </c>
      <c r="AO271" t="str">
        <f t="shared" si="127"/>
        <v xml:space="preserve">                     </v>
      </c>
      <c r="AP271" t="str">
        <f t="shared" si="128"/>
        <v/>
      </c>
      <c r="AQ271" t="str">
        <f t="shared" si="129"/>
        <v xml:space="preserve">["NAME"] = { ["EN"] = "Ally to the Wilderfolk"; }; </v>
      </c>
      <c r="AR271" t="str">
        <f t="shared" si="130"/>
        <v xml:space="preserve">["LORE"] = { ["EN"] = "The Wilderfolk now know to call upon you in times of strife, and they consider you a skilled ally."; }; </v>
      </c>
      <c r="AS271" t="str">
        <f t="shared" si="131"/>
        <v xml:space="preserve">["SUMMARY"] = { ["EN"] = "Gain 25000 reputation"; }; </v>
      </c>
      <c r="AT271" t="str">
        <f t="shared" si="132"/>
        <v xml:space="preserve">["TITLE"] = { ["EN"] = "Ally to the Wilderfolk"; }; </v>
      </c>
      <c r="AU271" t="str">
        <f t="shared" si="133"/>
        <v/>
      </c>
      <c r="AV271" t="str">
        <f t="shared" si="134"/>
        <v>};</v>
      </c>
    </row>
    <row r="272" spans="1:48" x14ac:dyDescent="0.25">
      <c r="A272">
        <v>1879386040</v>
      </c>
      <c r="B272">
        <v>201</v>
      </c>
      <c r="C272" t="s">
        <v>1587</v>
      </c>
      <c r="D272" t="s">
        <v>30</v>
      </c>
      <c r="F272" t="s">
        <v>1587</v>
      </c>
      <c r="G272">
        <v>10</v>
      </c>
      <c r="H272" t="s">
        <v>1589</v>
      </c>
      <c r="I272" t="s">
        <v>1370</v>
      </c>
      <c r="J272" t="s">
        <v>1593</v>
      </c>
      <c r="K272">
        <v>2</v>
      </c>
      <c r="T272" t="str">
        <f t="shared" si="109"/>
        <v>[271] = {["ID"] = 1879386040; }; -- Friend to the Wilderfolk</v>
      </c>
      <c r="U272" s="1" t="str">
        <f t="shared" si="110"/>
        <v>[271] = {["ID"] = 1879386040; ["SAVE_INDEX"] = 201; ["TYPE"] =  7;             ["VXP"] =    0; ["LP"] = 10; ["REP"] =    0; ["FACTION"] =  1; ["TIER"] = 2;                      ["NAME"] = { ["EN"] = "Friend to the Wilderfolk"; }; ["LORE"] = { ["EN"] = "The Wilderfolk have grown to count you among their friends."; }; ["SUMMARY"] = { ["EN"] = "Gain 20000 reputation"; }; ["TITLE"] = { ["EN"] = "Friend to the Wilderfolk"; }; };</v>
      </c>
      <c r="V272">
        <f t="shared" si="111"/>
        <v>271</v>
      </c>
      <c r="W272" t="str">
        <f t="shared" si="112"/>
        <v>[271] = {</v>
      </c>
      <c r="X272" t="str">
        <f t="shared" si="113"/>
        <v xml:space="preserve">["ID"] = 1879386040; </v>
      </c>
      <c r="Y272" t="str">
        <f t="shared" si="114"/>
        <v xml:space="preserve">["ID"] = 1879386040; </v>
      </c>
      <c r="Z272" t="str">
        <f t="shared" si="115"/>
        <v/>
      </c>
      <c r="AA272" s="1" t="str">
        <f t="shared" si="116"/>
        <v xml:space="preserve">["SAVE_INDEX"] = 201; </v>
      </c>
      <c r="AB272">
        <f>VLOOKUP(D272,Type!A$2:B$16,2,)</f>
        <v>7</v>
      </c>
      <c r="AC272" t="str">
        <f t="shared" si="117"/>
        <v xml:space="preserve">["TYPE"] =  7; </v>
      </c>
      <c r="AD272" t="str">
        <f>IF(NOT(ISBLANK(E272)),VLOOKUP(E272,Type!D$2:E$6,2,FALSE),"")</f>
        <v/>
      </c>
      <c r="AE272" t="str">
        <f t="shared" si="118"/>
        <v xml:space="preserve">            </v>
      </c>
      <c r="AF272" t="str">
        <f t="shared" si="119"/>
        <v>0</v>
      </c>
      <c r="AG272" t="str">
        <f t="shared" si="120"/>
        <v xml:space="preserve">["VXP"] =    0; </v>
      </c>
      <c r="AH272" t="str">
        <f t="shared" si="121"/>
        <v>10</v>
      </c>
      <c r="AI272" t="str">
        <f t="shared" si="122"/>
        <v xml:space="preserve">["LP"] = 10; </v>
      </c>
      <c r="AJ272" t="str">
        <f t="shared" si="123"/>
        <v>0</v>
      </c>
      <c r="AK272" t="str">
        <f t="shared" si="124"/>
        <v xml:space="preserve">["REP"] =    0; </v>
      </c>
      <c r="AL272">
        <f>IF(LEN(Q272)&gt;0,VLOOKUP(Q272,Faction!A$2:B$77,2,),1)</f>
        <v>1</v>
      </c>
      <c r="AM272" t="str">
        <f t="shared" si="125"/>
        <v xml:space="preserve">["FACTION"] =  1; </v>
      </c>
      <c r="AN272" t="str">
        <f t="shared" si="126"/>
        <v xml:space="preserve">["TIER"] = 2; </v>
      </c>
      <c r="AO272" t="str">
        <f t="shared" si="127"/>
        <v xml:space="preserve">                     </v>
      </c>
      <c r="AP272" t="str">
        <f t="shared" si="128"/>
        <v/>
      </c>
      <c r="AQ272" t="str">
        <f t="shared" si="129"/>
        <v xml:space="preserve">["NAME"] = { ["EN"] = "Friend to the Wilderfolk"; }; </v>
      </c>
      <c r="AR272" t="str">
        <f t="shared" si="130"/>
        <v xml:space="preserve">["LORE"] = { ["EN"] = "The Wilderfolk have grown to count you among their friends."; }; </v>
      </c>
      <c r="AS272" t="str">
        <f t="shared" si="131"/>
        <v xml:space="preserve">["SUMMARY"] = { ["EN"] = "Gain 20000 reputation"; }; </v>
      </c>
      <c r="AT272" t="str">
        <f t="shared" si="132"/>
        <v xml:space="preserve">["TITLE"] = { ["EN"] = "Friend to the Wilderfolk"; }; </v>
      </c>
      <c r="AU272" t="str">
        <f t="shared" si="133"/>
        <v/>
      </c>
      <c r="AV272" t="str">
        <f t="shared" si="134"/>
        <v>};</v>
      </c>
    </row>
    <row r="273" spans="1:48" x14ac:dyDescent="0.25">
      <c r="A273">
        <v>1879386039</v>
      </c>
      <c r="B273">
        <v>202</v>
      </c>
      <c r="C273" t="s">
        <v>1588</v>
      </c>
      <c r="D273" t="s">
        <v>30</v>
      </c>
      <c r="F273" t="s">
        <v>1588</v>
      </c>
      <c r="G273">
        <v>5</v>
      </c>
      <c r="H273" t="s">
        <v>1589</v>
      </c>
      <c r="I273" t="s">
        <v>1190</v>
      </c>
      <c r="J273" t="s">
        <v>1594</v>
      </c>
      <c r="K273">
        <v>3</v>
      </c>
      <c r="T273" t="str">
        <f t="shared" si="109"/>
        <v>[272] = {["ID"] = 1879386039; }; -- Known to the Wilderfolk</v>
      </c>
      <c r="U273" s="1" t="str">
        <f t="shared" si="110"/>
        <v>[272] = {["ID"] = 1879386039; ["SAVE_INDEX"] = 202; ["TYPE"] =  7;             ["VXP"] =    0; ["LP"] =  5; ["REP"] =    0; ["FACTION"] =  1; ["TIER"] = 3;                      ["NAME"] = { ["EN"] = "Known to the Wilderfolk"; }; ["LORE"] = { ["EN"] = "Your name is now known throughout the Vales of Anduin."; }; ["SUMMARY"] = { ["EN"] = "Gain 10000 reputation"; }; ["TITLE"] = { ["EN"] = "Known to the Wilderfolk"; }; };</v>
      </c>
      <c r="V273">
        <f t="shared" si="111"/>
        <v>272</v>
      </c>
      <c r="W273" t="str">
        <f t="shared" si="112"/>
        <v>[272] = {</v>
      </c>
      <c r="X273" t="str">
        <f t="shared" si="113"/>
        <v xml:space="preserve">["ID"] = 1879386039; </v>
      </c>
      <c r="Y273" t="str">
        <f t="shared" si="114"/>
        <v xml:space="preserve">["ID"] = 1879386039; </v>
      </c>
      <c r="Z273" t="str">
        <f t="shared" si="115"/>
        <v/>
      </c>
      <c r="AA273" s="1" t="str">
        <f t="shared" si="116"/>
        <v xml:space="preserve">["SAVE_INDEX"] = 202; </v>
      </c>
      <c r="AB273">
        <f>VLOOKUP(D273,Type!A$2:B$16,2,)</f>
        <v>7</v>
      </c>
      <c r="AC273" t="str">
        <f t="shared" si="117"/>
        <v xml:space="preserve">["TYPE"] =  7; </v>
      </c>
      <c r="AD273" t="str">
        <f>IF(NOT(ISBLANK(E273)),VLOOKUP(E273,Type!D$2:E$6,2,FALSE),"")</f>
        <v/>
      </c>
      <c r="AE273" t="str">
        <f t="shared" si="118"/>
        <v xml:space="preserve">            </v>
      </c>
      <c r="AF273" t="str">
        <f t="shared" si="119"/>
        <v>0</v>
      </c>
      <c r="AG273" t="str">
        <f t="shared" si="120"/>
        <v xml:space="preserve">["VXP"] =    0; </v>
      </c>
      <c r="AH273" t="str">
        <f t="shared" si="121"/>
        <v>5</v>
      </c>
      <c r="AI273" t="str">
        <f t="shared" si="122"/>
        <v xml:space="preserve">["LP"] =  5; </v>
      </c>
      <c r="AJ273" t="str">
        <f t="shared" si="123"/>
        <v>0</v>
      </c>
      <c r="AK273" t="str">
        <f t="shared" si="124"/>
        <v xml:space="preserve">["REP"] =    0; </v>
      </c>
      <c r="AL273">
        <f>IF(LEN(Q273)&gt;0,VLOOKUP(Q273,Faction!A$2:B$77,2,),1)</f>
        <v>1</v>
      </c>
      <c r="AM273" t="str">
        <f t="shared" si="125"/>
        <v xml:space="preserve">["FACTION"] =  1; </v>
      </c>
      <c r="AN273" t="str">
        <f t="shared" si="126"/>
        <v xml:space="preserve">["TIER"] = 3; </v>
      </c>
      <c r="AO273" t="str">
        <f t="shared" si="127"/>
        <v xml:space="preserve">                     </v>
      </c>
      <c r="AP273" t="str">
        <f t="shared" si="128"/>
        <v/>
      </c>
      <c r="AQ273" t="str">
        <f t="shared" si="129"/>
        <v xml:space="preserve">["NAME"] = { ["EN"] = "Known to the Wilderfolk"; }; </v>
      </c>
      <c r="AR273" t="str">
        <f t="shared" si="130"/>
        <v xml:space="preserve">["LORE"] = { ["EN"] = "Your name is now known throughout the Vales of Anduin."; }; </v>
      </c>
      <c r="AS273" t="str">
        <f t="shared" si="131"/>
        <v xml:space="preserve">["SUMMARY"] = { ["EN"] = "Gain 10000 reputation"; }; </v>
      </c>
      <c r="AT273" t="str">
        <f t="shared" si="132"/>
        <v xml:space="preserve">["TITLE"] = { ["EN"] = "Known to the Wilderfolk"; }; </v>
      </c>
      <c r="AU273" t="str">
        <f t="shared" si="133"/>
        <v/>
      </c>
      <c r="AV273" t="str">
        <f t="shared" si="134"/>
        <v>};</v>
      </c>
    </row>
    <row r="274" spans="1:48" x14ac:dyDescent="0.25">
      <c r="C274" s="2" t="s">
        <v>97</v>
      </c>
      <c r="D274" s="2" t="s">
        <v>812</v>
      </c>
      <c r="E274" s="2"/>
      <c r="R274">
        <v>226</v>
      </c>
      <c r="T274" t="str">
        <f t="shared" si="109"/>
        <v>[273] = {["CAT_ID"] = 226; }; -- The Great Alliance</v>
      </c>
      <c r="U274" s="1" t="str">
        <f t="shared" si="110"/>
        <v>[273] = {                                           ["TYPE"] = 14;             ["VXP"] =    0; ["LP"] =  0; ["REP"] =    0; ["FACTION"] =  1; ["TIER"] = 0;                      ["NAME"] = { ["EN"] = "The Great Alliance"; }; };</v>
      </c>
      <c r="V274">
        <f t="shared" si="111"/>
        <v>273</v>
      </c>
      <c r="W274" t="str">
        <f t="shared" si="112"/>
        <v>[273] = {</v>
      </c>
      <c r="X274" t="str">
        <f t="shared" si="113"/>
        <v xml:space="preserve">                     </v>
      </c>
      <c r="Y274" t="str">
        <f t="shared" si="114"/>
        <v/>
      </c>
      <c r="Z274" t="str">
        <f t="shared" si="115"/>
        <v xml:space="preserve">["CAT_ID"] = 226; </v>
      </c>
      <c r="AA274" s="1" t="str">
        <f t="shared" si="116"/>
        <v xml:space="preserve">                      </v>
      </c>
      <c r="AB274">
        <f>VLOOKUP(D274,Type!A$2:B$16,2,)</f>
        <v>14</v>
      </c>
      <c r="AC274" t="str">
        <f t="shared" si="117"/>
        <v xml:space="preserve">["TYPE"] = 14; </v>
      </c>
      <c r="AD274" t="str">
        <f>IF(NOT(ISBLANK(E274)),VLOOKUP(E274,Type!D$2:E$6,2,FALSE),"")</f>
        <v/>
      </c>
      <c r="AE274" t="str">
        <f t="shared" si="118"/>
        <v xml:space="preserve">            </v>
      </c>
      <c r="AF274" t="str">
        <f t="shared" si="119"/>
        <v>0</v>
      </c>
      <c r="AG274" t="str">
        <f t="shared" si="120"/>
        <v xml:space="preserve">["VXP"] =    0; </v>
      </c>
      <c r="AH274" t="str">
        <f t="shared" si="121"/>
        <v>0</v>
      </c>
      <c r="AI274" t="str">
        <f t="shared" si="122"/>
        <v xml:space="preserve">["LP"] =  0; </v>
      </c>
      <c r="AJ274" t="str">
        <f t="shared" si="123"/>
        <v>0</v>
      </c>
      <c r="AK274" t="str">
        <f t="shared" si="124"/>
        <v xml:space="preserve">["REP"] =    0; </v>
      </c>
      <c r="AL274">
        <f>IF(LEN(Q274)&gt;0,VLOOKUP(Q274,Faction!A$2:B$77,2,),1)</f>
        <v>1</v>
      </c>
      <c r="AM274" t="str">
        <f t="shared" si="125"/>
        <v xml:space="preserve">["FACTION"] =  1; </v>
      </c>
      <c r="AN274" t="str">
        <f t="shared" si="126"/>
        <v xml:space="preserve">["TIER"] = 0; </v>
      </c>
      <c r="AO274" t="str">
        <f t="shared" si="127"/>
        <v xml:space="preserve">                     </v>
      </c>
      <c r="AP274" t="str">
        <f t="shared" si="128"/>
        <v/>
      </c>
      <c r="AQ274" t="str">
        <f t="shared" si="129"/>
        <v xml:space="preserve">["NAME"] = { ["EN"] = "The Great Alliance"; }; </v>
      </c>
      <c r="AR274" t="str">
        <f t="shared" si="130"/>
        <v/>
      </c>
      <c r="AS274" t="str">
        <f t="shared" si="131"/>
        <v/>
      </c>
      <c r="AT274" t="str">
        <f t="shared" si="132"/>
        <v/>
      </c>
      <c r="AU274" t="str">
        <f t="shared" si="133"/>
        <v/>
      </c>
      <c r="AV274" t="str">
        <f t="shared" si="134"/>
        <v>};</v>
      </c>
    </row>
    <row r="275" spans="1:48" x14ac:dyDescent="0.25">
      <c r="A275">
        <v>1879390727</v>
      </c>
      <c r="B275">
        <v>203</v>
      </c>
      <c r="C275" t="s">
        <v>3425</v>
      </c>
      <c r="D275" t="s">
        <v>30</v>
      </c>
      <c r="F275" t="s">
        <v>1597</v>
      </c>
      <c r="G275">
        <v>5</v>
      </c>
      <c r="H275" t="s">
        <v>1595</v>
      </c>
      <c r="I275" t="s">
        <v>1498</v>
      </c>
      <c r="J275" t="s">
        <v>2319</v>
      </c>
      <c r="K275">
        <v>0</v>
      </c>
      <c r="T275" t="str">
        <f t="shared" si="109"/>
        <v>[274] = {["ID"] = 1879390727; }; -- Celebrated in The Great Alliance</v>
      </c>
      <c r="U275" s="1" t="str">
        <f t="shared" si="110"/>
        <v>[274] = {["ID"] = 1879390727; ["SAVE_INDEX"] = 203; ["TYPE"] =  7;             ["VXP"] =    0; ["LP"] =  5; ["REP"] =    0; ["FACTION"] =  1; ["TIER"] = 0;                      ["NAME"] = { ["EN"] = "Celebrated in The Great Alliance"; }; ["LORE"] = { ["EN"] = "Those in The Great Alliance celebrate you wherever you travel."; }; ["SUMMARY"] = { ["EN"] = "Gain 90000 reputation"; }; ["TITLE"] = { ["EN"] = "Celebrated Warrior of the Great Alliance"; }; };</v>
      </c>
      <c r="V275">
        <f t="shared" si="111"/>
        <v>274</v>
      </c>
      <c r="W275" t="str">
        <f t="shared" si="112"/>
        <v>[274] = {</v>
      </c>
      <c r="X275" t="str">
        <f t="shared" si="113"/>
        <v xml:space="preserve">["ID"] = 1879390727; </v>
      </c>
      <c r="Y275" t="str">
        <f t="shared" si="114"/>
        <v xml:space="preserve">["ID"] = 1879390727; </v>
      </c>
      <c r="Z275" t="str">
        <f t="shared" si="115"/>
        <v/>
      </c>
      <c r="AA275" s="1" t="str">
        <f t="shared" si="116"/>
        <v xml:space="preserve">["SAVE_INDEX"] = 203; </v>
      </c>
      <c r="AB275">
        <f>VLOOKUP(D275,Type!A$2:B$16,2,)</f>
        <v>7</v>
      </c>
      <c r="AC275" t="str">
        <f t="shared" si="117"/>
        <v xml:space="preserve">["TYPE"] =  7; </v>
      </c>
      <c r="AD275" t="str">
        <f>IF(NOT(ISBLANK(E275)),VLOOKUP(E275,Type!D$2:E$6,2,FALSE),"")</f>
        <v/>
      </c>
      <c r="AE275" t="str">
        <f t="shared" si="118"/>
        <v xml:space="preserve">            </v>
      </c>
      <c r="AF275" t="str">
        <f t="shared" si="119"/>
        <v>0</v>
      </c>
      <c r="AG275" t="str">
        <f t="shared" si="120"/>
        <v xml:space="preserve">["VXP"] =    0; </v>
      </c>
      <c r="AH275" t="str">
        <f t="shared" si="121"/>
        <v>5</v>
      </c>
      <c r="AI275" t="str">
        <f t="shared" si="122"/>
        <v xml:space="preserve">["LP"] =  5; </v>
      </c>
      <c r="AJ275" t="str">
        <f t="shared" si="123"/>
        <v>0</v>
      </c>
      <c r="AK275" t="str">
        <f t="shared" si="124"/>
        <v xml:space="preserve">["REP"] =    0; </v>
      </c>
      <c r="AL275">
        <f>IF(LEN(Q275)&gt;0,VLOOKUP(Q275,Faction!A$2:B$77,2,),1)</f>
        <v>1</v>
      </c>
      <c r="AM275" t="str">
        <f t="shared" si="125"/>
        <v xml:space="preserve">["FACTION"] =  1; </v>
      </c>
      <c r="AN275" t="str">
        <f t="shared" si="126"/>
        <v xml:space="preserve">["TIER"] = 0; </v>
      </c>
      <c r="AO275" t="str">
        <f t="shared" si="127"/>
        <v xml:space="preserve">                     </v>
      </c>
      <c r="AP275" t="str">
        <f t="shared" si="128"/>
        <v/>
      </c>
      <c r="AQ275" t="str">
        <f t="shared" si="129"/>
        <v xml:space="preserve">["NAME"] = { ["EN"] = "Celebrated in The Great Alliance"; }; </v>
      </c>
      <c r="AR275" t="str">
        <f t="shared" si="130"/>
        <v xml:space="preserve">["LORE"] = { ["EN"] = "Those in The Great Alliance celebrate you wherever you travel."; }; </v>
      </c>
      <c r="AS275" t="str">
        <f t="shared" si="131"/>
        <v xml:space="preserve">["SUMMARY"] = { ["EN"] = "Gain 90000 reputation"; }; </v>
      </c>
      <c r="AT275" t="str">
        <f t="shared" si="132"/>
        <v xml:space="preserve">["TITLE"] = { ["EN"] = "Celebrated Warrior of the Great Alliance"; }; </v>
      </c>
      <c r="AU275" t="str">
        <f t="shared" si="133"/>
        <v/>
      </c>
      <c r="AV275" t="str">
        <f t="shared" si="134"/>
        <v>};</v>
      </c>
    </row>
    <row r="276" spans="1:48" x14ac:dyDescent="0.25">
      <c r="A276">
        <v>1879390722</v>
      </c>
      <c r="B276">
        <v>204</v>
      </c>
      <c r="C276" t="s">
        <v>3426</v>
      </c>
      <c r="D276" t="s">
        <v>30</v>
      </c>
      <c r="F276" t="s">
        <v>1598</v>
      </c>
      <c r="G276">
        <v>5</v>
      </c>
      <c r="H276" t="s">
        <v>1595</v>
      </c>
      <c r="I276" t="s">
        <v>1501</v>
      </c>
      <c r="J276" t="s">
        <v>2320</v>
      </c>
      <c r="K276">
        <v>1</v>
      </c>
      <c r="T276" t="str">
        <f t="shared" si="109"/>
        <v>[275] = {["ID"] = 1879390722; }; -- Honoured in The Great Alliance</v>
      </c>
      <c r="U276" s="1" t="str">
        <f t="shared" si="110"/>
        <v>[275] = {["ID"] = 1879390722; ["SAVE_INDEX"] = 204; ["TYPE"] =  7;             ["VXP"] =    0; ["LP"] =  5; ["REP"] =    0; ["FACTION"] =  1; ["TIER"] = 1;                      ["NAME"] = { ["EN"] = "Honoured in The Great Alliance"; }; ["LORE"] = { ["EN"] = "Those in The Great Alliance honour you wherever you travel."; }; ["SUMMARY"] = { ["EN"] = "Gain 60000 reputation"; }; ["TITLE"] = { ["EN"] = "Esteemed Warrior of the Great Alliance"; }; };</v>
      </c>
      <c r="V276">
        <f t="shared" si="111"/>
        <v>275</v>
      </c>
      <c r="W276" t="str">
        <f t="shared" si="112"/>
        <v>[275] = {</v>
      </c>
      <c r="X276" t="str">
        <f t="shared" si="113"/>
        <v xml:space="preserve">["ID"] = 1879390722; </v>
      </c>
      <c r="Y276" t="str">
        <f t="shared" si="114"/>
        <v xml:space="preserve">["ID"] = 1879390722; </v>
      </c>
      <c r="Z276" t="str">
        <f t="shared" si="115"/>
        <v/>
      </c>
      <c r="AA276" s="1" t="str">
        <f t="shared" si="116"/>
        <v xml:space="preserve">["SAVE_INDEX"] = 204; </v>
      </c>
      <c r="AB276">
        <f>VLOOKUP(D276,Type!A$2:B$16,2,)</f>
        <v>7</v>
      </c>
      <c r="AC276" t="str">
        <f t="shared" si="117"/>
        <v xml:space="preserve">["TYPE"] =  7; </v>
      </c>
      <c r="AD276" t="str">
        <f>IF(NOT(ISBLANK(E276)),VLOOKUP(E276,Type!D$2:E$6,2,FALSE),"")</f>
        <v/>
      </c>
      <c r="AE276" t="str">
        <f t="shared" si="118"/>
        <v xml:space="preserve">            </v>
      </c>
      <c r="AF276" t="str">
        <f t="shared" si="119"/>
        <v>0</v>
      </c>
      <c r="AG276" t="str">
        <f t="shared" si="120"/>
        <v xml:space="preserve">["VXP"] =    0; </v>
      </c>
      <c r="AH276" t="str">
        <f t="shared" si="121"/>
        <v>5</v>
      </c>
      <c r="AI276" t="str">
        <f t="shared" si="122"/>
        <v xml:space="preserve">["LP"] =  5; </v>
      </c>
      <c r="AJ276" t="str">
        <f t="shared" si="123"/>
        <v>0</v>
      </c>
      <c r="AK276" t="str">
        <f t="shared" si="124"/>
        <v xml:space="preserve">["REP"] =    0; </v>
      </c>
      <c r="AL276">
        <f>IF(LEN(Q276)&gt;0,VLOOKUP(Q276,Faction!A$2:B$77,2,),1)</f>
        <v>1</v>
      </c>
      <c r="AM276" t="str">
        <f t="shared" si="125"/>
        <v xml:space="preserve">["FACTION"] =  1; </v>
      </c>
      <c r="AN276" t="str">
        <f t="shared" si="126"/>
        <v xml:space="preserve">["TIER"] = 1; </v>
      </c>
      <c r="AO276" t="str">
        <f t="shared" si="127"/>
        <v xml:space="preserve">                     </v>
      </c>
      <c r="AP276" t="str">
        <f t="shared" si="128"/>
        <v/>
      </c>
      <c r="AQ276" t="str">
        <f t="shared" si="129"/>
        <v xml:space="preserve">["NAME"] = { ["EN"] = "Honoured in The Great Alliance"; }; </v>
      </c>
      <c r="AR276" t="str">
        <f t="shared" si="130"/>
        <v xml:space="preserve">["LORE"] = { ["EN"] = "Those in The Great Alliance honour you wherever you travel."; }; </v>
      </c>
      <c r="AS276" t="str">
        <f t="shared" si="131"/>
        <v xml:space="preserve">["SUMMARY"] = { ["EN"] = "Gain 60000 reputation"; }; </v>
      </c>
      <c r="AT276" t="str">
        <f t="shared" si="132"/>
        <v xml:space="preserve">["TITLE"] = { ["EN"] = "Esteemed Warrior of the Great Alliance"; }; </v>
      </c>
      <c r="AU276" t="str">
        <f t="shared" si="133"/>
        <v/>
      </c>
      <c r="AV276" t="str">
        <f t="shared" si="134"/>
        <v>};</v>
      </c>
    </row>
    <row r="277" spans="1:48" x14ac:dyDescent="0.25">
      <c r="A277">
        <v>1879390724</v>
      </c>
      <c r="B277">
        <v>205</v>
      </c>
      <c r="C277" t="s">
        <v>1596</v>
      </c>
      <c r="D277" t="s">
        <v>30</v>
      </c>
      <c r="F277" t="s">
        <v>1599</v>
      </c>
      <c r="G277">
        <v>5</v>
      </c>
      <c r="H277" t="s">
        <v>1595</v>
      </c>
      <c r="I277" t="s">
        <v>1503</v>
      </c>
      <c r="J277" t="s">
        <v>2278</v>
      </c>
      <c r="K277">
        <v>2</v>
      </c>
      <c r="T277" t="str">
        <f t="shared" si="109"/>
        <v>[276] = {["ID"] = 1879390724; }; -- Respected in The Great Alliance</v>
      </c>
      <c r="U277" s="1" t="str">
        <f t="shared" si="110"/>
        <v>[276] = {["ID"] = 1879390724; ["SAVE_INDEX"] = 205; ["TYPE"] =  7;             ["VXP"] =    0; ["LP"] =  5; ["REP"] =    0; ["FACTION"] =  1; ["TIER"] = 2;                      ["NAME"] = { ["EN"] = "Respected in The Great Alliance"; }; ["LORE"] = { ["EN"] = "Those in The Great Alliance respect you wherever you travel."; }; ["SUMMARY"] = { ["EN"] = "Gain 45000 reputation"; }; ["TITLE"] = { ["EN"] = "Respected Warrior of the Great Alliance"; }; };</v>
      </c>
      <c r="V277">
        <f t="shared" si="111"/>
        <v>276</v>
      </c>
      <c r="W277" t="str">
        <f t="shared" si="112"/>
        <v>[276] = {</v>
      </c>
      <c r="X277" t="str">
        <f t="shared" si="113"/>
        <v xml:space="preserve">["ID"] = 1879390724; </v>
      </c>
      <c r="Y277" t="str">
        <f t="shared" si="114"/>
        <v xml:space="preserve">["ID"] = 1879390724; </v>
      </c>
      <c r="Z277" t="str">
        <f t="shared" si="115"/>
        <v/>
      </c>
      <c r="AA277" s="1" t="str">
        <f t="shared" si="116"/>
        <v xml:space="preserve">["SAVE_INDEX"] = 205; </v>
      </c>
      <c r="AB277">
        <f>VLOOKUP(D277,Type!A$2:B$16,2,)</f>
        <v>7</v>
      </c>
      <c r="AC277" t="str">
        <f t="shared" si="117"/>
        <v xml:space="preserve">["TYPE"] =  7; </v>
      </c>
      <c r="AD277" t="str">
        <f>IF(NOT(ISBLANK(E277)),VLOOKUP(E277,Type!D$2:E$6,2,FALSE),"")</f>
        <v/>
      </c>
      <c r="AE277" t="str">
        <f t="shared" si="118"/>
        <v xml:space="preserve">            </v>
      </c>
      <c r="AF277" t="str">
        <f t="shared" si="119"/>
        <v>0</v>
      </c>
      <c r="AG277" t="str">
        <f t="shared" si="120"/>
        <v xml:space="preserve">["VXP"] =    0; </v>
      </c>
      <c r="AH277" t="str">
        <f t="shared" si="121"/>
        <v>5</v>
      </c>
      <c r="AI277" t="str">
        <f t="shared" si="122"/>
        <v xml:space="preserve">["LP"] =  5; </v>
      </c>
      <c r="AJ277" t="str">
        <f t="shared" si="123"/>
        <v>0</v>
      </c>
      <c r="AK277" t="str">
        <f t="shared" si="124"/>
        <v xml:space="preserve">["REP"] =    0; </v>
      </c>
      <c r="AL277">
        <f>IF(LEN(Q277)&gt;0,VLOOKUP(Q277,Faction!A$2:B$77,2,),1)</f>
        <v>1</v>
      </c>
      <c r="AM277" t="str">
        <f t="shared" si="125"/>
        <v xml:space="preserve">["FACTION"] =  1; </v>
      </c>
      <c r="AN277" t="str">
        <f t="shared" si="126"/>
        <v xml:space="preserve">["TIER"] = 2; </v>
      </c>
      <c r="AO277" t="str">
        <f t="shared" si="127"/>
        <v xml:space="preserve">                     </v>
      </c>
      <c r="AP277" t="str">
        <f t="shared" si="128"/>
        <v/>
      </c>
      <c r="AQ277" t="str">
        <f t="shared" si="129"/>
        <v xml:space="preserve">["NAME"] = { ["EN"] = "Respected in The Great Alliance"; }; </v>
      </c>
      <c r="AR277" t="str">
        <f t="shared" si="130"/>
        <v xml:space="preserve">["LORE"] = { ["EN"] = "Those in The Great Alliance respect you wherever you travel."; }; </v>
      </c>
      <c r="AS277" t="str">
        <f t="shared" si="131"/>
        <v xml:space="preserve">["SUMMARY"] = { ["EN"] = "Gain 45000 reputation"; }; </v>
      </c>
      <c r="AT277" t="str">
        <f t="shared" si="132"/>
        <v xml:space="preserve">["TITLE"] = { ["EN"] = "Respected Warrior of the Great Alliance"; }; </v>
      </c>
      <c r="AU277" t="str">
        <f t="shared" si="133"/>
        <v/>
      </c>
      <c r="AV277" t="str">
        <f t="shared" si="134"/>
        <v>};</v>
      </c>
    </row>
    <row r="278" spans="1:48" x14ac:dyDescent="0.25">
      <c r="C278" s="2" t="s">
        <v>105</v>
      </c>
      <c r="D278" s="2" t="s">
        <v>812</v>
      </c>
      <c r="E278" s="2"/>
      <c r="R278">
        <v>227</v>
      </c>
      <c r="T278" t="str">
        <f t="shared" si="109"/>
        <v>[277] = {["CAT_ID"] = 227; }; -- The White Company</v>
      </c>
      <c r="U278" s="1" t="str">
        <f t="shared" si="110"/>
        <v>[277] = {                                           ["TYPE"] = 14;             ["VXP"] =    0; ["LP"] =  0; ["REP"] =    0; ["FACTION"] =  1; ["TIER"] = 0;                      ["NAME"] = { ["EN"] = "The White Company"; }; };</v>
      </c>
      <c r="V278">
        <f t="shared" si="111"/>
        <v>277</v>
      </c>
      <c r="W278" t="str">
        <f t="shared" si="112"/>
        <v>[277] = {</v>
      </c>
      <c r="X278" t="str">
        <f t="shared" si="113"/>
        <v xml:space="preserve">                     </v>
      </c>
      <c r="Y278" t="str">
        <f t="shared" si="114"/>
        <v/>
      </c>
      <c r="Z278" t="str">
        <f t="shared" si="115"/>
        <v xml:space="preserve">["CAT_ID"] = 227; </v>
      </c>
      <c r="AA278" s="1" t="str">
        <f t="shared" si="116"/>
        <v xml:space="preserve">                      </v>
      </c>
      <c r="AB278">
        <f>VLOOKUP(D278,Type!A$2:B$16,2,)</f>
        <v>14</v>
      </c>
      <c r="AC278" t="str">
        <f t="shared" si="117"/>
        <v xml:space="preserve">["TYPE"] = 14; </v>
      </c>
      <c r="AD278" t="str">
        <f>IF(NOT(ISBLANK(E278)),VLOOKUP(E278,Type!D$2:E$6,2,FALSE),"")</f>
        <v/>
      </c>
      <c r="AE278" t="str">
        <f t="shared" si="118"/>
        <v xml:space="preserve">            </v>
      </c>
      <c r="AF278" t="str">
        <f t="shared" si="119"/>
        <v>0</v>
      </c>
      <c r="AG278" t="str">
        <f t="shared" si="120"/>
        <v xml:space="preserve">["VXP"] =    0; </v>
      </c>
      <c r="AH278" t="str">
        <f t="shared" si="121"/>
        <v>0</v>
      </c>
      <c r="AI278" t="str">
        <f t="shared" si="122"/>
        <v xml:space="preserve">["LP"] =  0; </v>
      </c>
      <c r="AJ278" t="str">
        <f t="shared" si="123"/>
        <v>0</v>
      </c>
      <c r="AK278" t="str">
        <f t="shared" si="124"/>
        <v xml:space="preserve">["REP"] =    0; </v>
      </c>
      <c r="AL278">
        <f>IF(LEN(Q278)&gt;0,VLOOKUP(Q278,Faction!A$2:B$77,2,),1)</f>
        <v>1</v>
      </c>
      <c r="AM278" t="str">
        <f t="shared" si="125"/>
        <v xml:space="preserve">["FACTION"] =  1; </v>
      </c>
      <c r="AN278" t="str">
        <f t="shared" si="126"/>
        <v xml:space="preserve">["TIER"] = 0; </v>
      </c>
      <c r="AO278" t="str">
        <f t="shared" si="127"/>
        <v xml:space="preserve">                     </v>
      </c>
      <c r="AP278" t="str">
        <f t="shared" si="128"/>
        <v/>
      </c>
      <c r="AQ278" t="str">
        <f t="shared" si="129"/>
        <v xml:space="preserve">["NAME"] = { ["EN"] = "The White Company"; }; </v>
      </c>
      <c r="AR278" t="str">
        <f t="shared" si="130"/>
        <v/>
      </c>
      <c r="AS278" t="str">
        <f t="shared" si="131"/>
        <v/>
      </c>
      <c r="AT278" t="str">
        <f t="shared" si="132"/>
        <v/>
      </c>
      <c r="AU278" t="str">
        <f t="shared" si="133"/>
        <v/>
      </c>
      <c r="AV278" t="str">
        <f t="shared" si="134"/>
        <v>};</v>
      </c>
    </row>
    <row r="279" spans="1:48" x14ac:dyDescent="0.25">
      <c r="A279">
        <v>1879390723</v>
      </c>
      <c r="B279">
        <v>206</v>
      </c>
      <c r="C279" t="s">
        <v>1600</v>
      </c>
      <c r="D279" t="s">
        <v>30</v>
      </c>
      <c r="F279" t="s">
        <v>1608</v>
      </c>
      <c r="G279">
        <v>5</v>
      </c>
      <c r="H279" t="s">
        <v>1606</v>
      </c>
      <c r="I279" t="s">
        <v>1498</v>
      </c>
      <c r="J279" t="s">
        <v>2279</v>
      </c>
      <c r="K279">
        <v>0</v>
      </c>
      <c r="T279" t="str">
        <f t="shared" si="109"/>
        <v>[278] = {["ID"] = 1879390723; }; -- Celebrated in The White Company</v>
      </c>
      <c r="U279" s="1" t="str">
        <f t="shared" si="110"/>
        <v>[278] = {["ID"] = 1879390723; ["SAVE_INDEX"] = 206; ["TYPE"] =  7;             ["VXP"] =    0; ["LP"] =  5; ["REP"] =    0; ["FACTION"] =  1; ["TIER"] = 0;                      ["NAME"] = { ["EN"] = "Celebrated in The White Company"; }; ["LORE"] = { ["EN"] = "Those in the conquest of Imlad Morgul celebrate you whenever you travel."; }; ["SUMMARY"] = { ["EN"] = "Gain 90000 reputation"; }; ["TITLE"] = { ["EN"] = "Celebrated Warrior of the White Company"; }; };</v>
      </c>
      <c r="V279">
        <f t="shared" si="111"/>
        <v>278</v>
      </c>
      <c r="W279" t="str">
        <f t="shared" si="112"/>
        <v>[278] = {</v>
      </c>
      <c r="X279" t="str">
        <f t="shared" si="113"/>
        <v xml:space="preserve">["ID"] = 1879390723; </v>
      </c>
      <c r="Y279" t="str">
        <f t="shared" si="114"/>
        <v xml:space="preserve">["ID"] = 1879390723; </v>
      </c>
      <c r="Z279" t="str">
        <f t="shared" si="115"/>
        <v/>
      </c>
      <c r="AA279" s="1" t="str">
        <f t="shared" si="116"/>
        <v xml:space="preserve">["SAVE_INDEX"] = 206; </v>
      </c>
      <c r="AB279">
        <f>VLOOKUP(D279,Type!A$2:B$16,2,)</f>
        <v>7</v>
      </c>
      <c r="AC279" t="str">
        <f t="shared" si="117"/>
        <v xml:space="preserve">["TYPE"] =  7; </v>
      </c>
      <c r="AD279" t="str">
        <f>IF(NOT(ISBLANK(E279)),VLOOKUP(E279,Type!D$2:E$6,2,FALSE),"")</f>
        <v/>
      </c>
      <c r="AE279" t="str">
        <f t="shared" si="118"/>
        <v xml:space="preserve">            </v>
      </c>
      <c r="AF279" t="str">
        <f t="shared" si="119"/>
        <v>0</v>
      </c>
      <c r="AG279" t="str">
        <f t="shared" si="120"/>
        <v xml:space="preserve">["VXP"] =    0; </v>
      </c>
      <c r="AH279" t="str">
        <f t="shared" si="121"/>
        <v>5</v>
      </c>
      <c r="AI279" t="str">
        <f t="shared" si="122"/>
        <v xml:space="preserve">["LP"] =  5; </v>
      </c>
      <c r="AJ279" t="str">
        <f t="shared" si="123"/>
        <v>0</v>
      </c>
      <c r="AK279" t="str">
        <f t="shared" si="124"/>
        <v xml:space="preserve">["REP"] =    0; </v>
      </c>
      <c r="AL279">
        <f>IF(LEN(Q279)&gt;0,VLOOKUP(Q279,Faction!A$2:B$77,2,),1)</f>
        <v>1</v>
      </c>
      <c r="AM279" t="str">
        <f t="shared" si="125"/>
        <v xml:space="preserve">["FACTION"] =  1; </v>
      </c>
      <c r="AN279" t="str">
        <f t="shared" si="126"/>
        <v xml:space="preserve">["TIER"] = 0; </v>
      </c>
      <c r="AO279" t="str">
        <f t="shared" si="127"/>
        <v xml:space="preserve">                     </v>
      </c>
      <c r="AP279" t="str">
        <f t="shared" si="128"/>
        <v/>
      </c>
      <c r="AQ279" t="str">
        <f t="shared" si="129"/>
        <v xml:space="preserve">["NAME"] = { ["EN"] = "Celebrated in The White Company"; }; </v>
      </c>
      <c r="AR279" t="str">
        <f t="shared" si="130"/>
        <v xml:space="preserve">["LORE"] = { ["EN"] = "Those in the conquest of Imlad Morgul celebrate you whenever you travel."; }; </v>
      </c>
      <c r="AS279" t="str">
        <f t="shared" si="131"/>
        <v xml:space="preserve">["SUMMARY"] = { ["EN"] = "Gain 90000 reputation"; }; </v>
      </c>
      <c r="AT279" t="str">
        <f t="shared" si="132"/>
        <v xml:space="preserve">["TITLE"] = { ["EN"] = "Celebrated Warrior of the White Company"; }; </v>
      </c>
      <c r="AU279" t="str">
        <f t="shared" si="133"/>
        <v/>
      </c>
      <c r="AV279" t="str">
        <f t="shared" si="134"/>
        <v>};</v>
      </c>
    </row>
    <row r="280" spans="1:48" x14ac:dyDescent="0.25">
      <c r="A280">
        <v>1879390731</v>
      </c>
      <c r="B280">
        <v>207</v>
      </c>
      <c r="C280" t="s">
        <v>1601</v>
      </c>
      <c r="D280" t="s">
        <v>30</v>
      </c>
      <c r="F280" t="s">
        <v>1609</v>
      </c>
      <c r="G280">
        <v>5</v>
      </c>
      <c r="H280" t="s">
        <v>1606</v>
      </c>
      <c r="I280" t="s">
        <v>1501</v>
      </c>
      <c r="J280" t="s">
        <v>2280</v>
      </c>
      <c r="K280">
        <v>1</v>
      </c>
      <c r="T280" t="str">
        <f t="shared" si="109"/>
        <v>[279] = {["ID"] = 1879390731; }; -- Honoured in The White Company</v>
      </c>
      <c r="U280" s="1" t="str">
        <f t="shared" si="110"/>
        <v>[279] = {["ID"] = 1879390731; ["SAVE_INDEX"] = 207; ["TYPE"] =  7;             ["VXP"] =    0; ["LP"] =  5; ["REP"] =    0; ["FACTION"] =  1; ["TIER"] = 1;                      ["NAME"] = { ["EN"] = "Honoured in The White Company"; }; ["LORE"] = { ["EN"] = "Those in the conquest of Imlad Morgul honour you whenever you travel."; }; ["SUMMARY"] = { ["EN"] = "Gain 60000 reputation"; }; ["TITLE"] = { ["EN"] = "Esteemed Warrior of the White Company"; }; };</v>
      </c>
      <c r="V280">
        <f t="shared" si="111"/>
        <v>279</v>
      </c>
      <c r="W280" t="str">
        <f t="shared" si="112"/>
        <v>[279] = {</v>
      </c>
      <c r="X280" t="str">
        <f t="shared" si="113"/>
        <v xml:space="preserve">["ID"] = 1879390731; </v>
      </c>
      <c r="Y280" t="str">
        <f t="shared" si="114"/>
        <v xml:space="preserve">["ID"] = 1879390731; </v>
      </c>
      <c r="Z280" t="str">
        <f t="shared" si="115"/>
        <v/>
      </c>
      <c r="AA280" s="1" t="str">
        <f t="shared" si="116"/>
        <v xml:space="preserve">["SAVE_INDEX"] = 207; </v>
      </c>
      <c r="AB280">
        <f>VLOOKUP(D280,Type!A$2:B$16,2,)</f>
        <v>7</v>
      </c>
      <c r="AC280" t="str">
        <f t="shared" si="117"/>
        <v xml:space="preserve">["TYPE"] =  7; </v>
      </c>
      <c r="AD280" t="str">
        <f>IF(NOT(ISBLANK(E280)),VLOOKUP(E280,Type!D$2:E$6,2,FALSE),"")</f>
        <v/>
      </c>
      <c r="AE280" t="str">
        <f t="shared" si="118"/>
        <v xml:space="preserve">            </v>
      </c>
      <c r="AF280" t="str">
        <f t="shared" si="119"/>
        <v>0</v>
      </c>
      <c r="AG280" t="str">
        <f t="shared" si="120"/>
        <v xml:space="preserve">["VXP"] =    0; </v>
      </c>
      <c r="AH280" t="str">
        <f t="shared" si="121"/>
        <v>5</v>
      </c>
      <c r="AI280" t="str">
        <f t="shared" si="122"/>
        <v xml:space="preserve">["LP"] =  5; </v>
      </c>
      <c r="AJ280" t="str">
        <f t="shared" si="123"/>
        <v>0</v>
      </c>
      <c r="AK280" t="str">
        <f t="shared" si="124"/>
        <v xml:space="preserve">["REP"] =    0; </v>
      </c>
      <c r="AL280">
        <f>IF(LEN(Q280)&gt;0,VLOOKUP(Q280,Faction!A$2:B$77,2,),1)</f>
        <v>1</v>
      </c>
      <c r="AM280" t="str">
        <f t="shared" si="125"/>
        <v xml:space="preserve">["FACTION"] =  1; </v>
      </c>
      <c r="AN280" t="str">
        <f t="shared" si="126"/>
        <v xml:space="preserve">["TIER"] = 1; </v>
      </c>
      <c r="AO280" t="str">
        <f t="shared" si="127"/>
        <v xml:space="preserve">                     </v>
      </c>
      <c r="AP280" t="str">
        <f t="shared" si="128"/>
        <v/>
      </c>
      <c r="AQ280" t="str">
        <f t="shared" si="129"/>
        <v xml:space="preserve">["NAME"] = { ["EN"] = "Honoured in The White Company"; }; </v>
      </c>
      <c r="AR280" t="str">
        <f t="shared" si="130"/>
        <v xml:space="preserve">["LORE"] = { ["EN"] = "Those in the conquest of Imlad Morgul honour you whenever you travel."; }; </v>
      </c>
      <c r="AS280" t="str">
        <f t="shared" si="131"/>
        <v xml:space="preserve">["SUMMARY"] = { ["EN"] = "Gain 60000 reputation"; }; </v>
      </c>
      <c r="AT280" t="str">
        <f t="shared" si="132"/>
        <v xml:space="preserve">["TITLE"] = { ["EN"] = "Esteemed Warrior of the White Company"; }; </v>
      </c>
      <c r="AU280" t="str">
        <f t="shared" si="133"/>
        <v/>
      </c>
      <c r="AV280" t="str">
        <f t="shared" si="134"/>
        <v>};</v>
      </c>
    </row>
    <row r="281" spans="1:48" x14ac:dyDescent="0.25">
      <c r="A281">
        <v>1879390729</v>
      </c>
      <c r="B281">
        <v>208</v>
      </c>
      <c r="C281" t="s">
        <v>1602</v>
      </c>
      <c r="D281" t="s">
        <v>30</v>
      </c>
      <c r="F281" t="s">
        <v>1610</v>
      </c>
      <c r="G281">
        <v>5</v>
      </c>
      <c r="H281" t="s">
        <v>1606</v>
      </c>
      <c r="I281" t="s">
        <v>1503</v>
      </c>
      <c r="J281" t="s">
        <v>2281</v>
      </c>
      <c r="K281">
        <v>2</v>
      </c>
      <c r="T281" t="str">
        <f t="shared" si="109"/>
        <v>[280] = {["ID"] = 1879390729; }; -- Respected in The White Company</v>
      </c>
      <c r="U281" s="1" t="str">
        <f t="shared" si="110"/>
        <v>[280] = {["ID"] = 1879390729; ["SAVE_INDEX"] = 208; ["TYPE"] =  7;             ["VXP"] =    0; ["LP"] =  5; ["REP"] =    0; ["FACTION"] =  1; ["TIER"] = 2;                      ["NAME"] = { ["EN"] = "Respected in The White Company"; }; ["LORE"] = { ["EN"] = "Those in the conquest of Imlad Morgul respect you whenever you travel."; }; ["SUMMARY"] = { ["EN"] = "Gain 45000 reputation"; }; ["TITLE"] = { ["EN"] = "Respected Warrior of the White Company"; }; };</v>
      </c>
      <c r="V281">
        <f t="shared" si="111"/>
        <v>280</v>
      </c>
      <c r="W281" t="str">
        <f t="shared" si="112"/>
        <v>[280] = {</v>
      </c>
      <c r="X281" t="str">
        <f t="shared" si="113"/>
        <v xml:space="preserve">["ID"] = 1879390729; </v>
      </c>
      <c r="Y281" t="str">
        <f t="shared" si="114"/>
        <v xml:space="preserve">["ID"] = 1879390729; </v>
      </c>
      <c r="Z281" t="str">
        <f t="shared" si="115"/>
        <v/>
      </c>
      <c r="AA281" s="1" t="str">
        <f t="shared" si="116"/>
        <v xml:space="preserve">["SAVE_INDEX"] = 208; </v>
      </c>
      <c r="AB281">
        <f>VLOOKUP(D281,Type!A$2:B$16,2,)</f>
        <v>7</v>
      </c>
      <c r="AC281" t="str">
        <f t="shared" si="117"/>
        <v xml:space="preserve">["TYPE"] =  7; </v>
      </c>
      <c r="AD281" t="str">
        <f>IF(NOT(ISBLANK(E281)),VLOOKUP(E281,Type!D$2:E$6,2,FALSE),"")</f>
        <v/>
      </c>
      <c r="AE281" t="str">
        <f t="shared" si="118"/>
        <v xml:space="preserve">            </v>
      </c>
      <c r="AF281" t="str">
        <f t="shared" si="119"/>
        <v>0</v>
      </c>
      <c r="AG281" t="str">
        <f t="shared" si="120"/>
        <v xml:space="preserve">["VXP"] =    0; </v>
      </c>
      <c r="AH281" t="str">
        <f t="shared" si="121"/>
        <v>5</v>
      </c>
      <c r="AI281" t="str">
        <f t="shared" si="122"/>
        <v xml:space="preserve">["LP"] =  5; </v>
      </c>
      <c r="AJ281" t="str">
        <f t="shared" si="123"/>
        <v>0</v>
      </c>
      <c r="AK281" t="str">
        <f t="shared" si="124"/>
        <v xml:space="preserve">["REP"] =    0; </v>
      </c>
      <c r="AL281">
        <f>IF(LEN(Q281)&gt;0,VLOOKUP(Q281,Faction!A$2:B$77,2,),1)</f>
        <v>1</v>
      </c>
      <c r="AM281" t="str">
        <f t="shared" si="125"/>
        <v xml:space="preserve">["FACTION"] =  1; </v>
      </c>
      <c r="AN281" t="str">
        <f t="shared" si="126"/>
        <v xml:space="preserve">["TIER"] = 2; </v>
      </c>
      <c r="AO281" t="str">
        <f t="shared" si="127"/>
        <v xml:space="preserve">                     </v>
      </c>
      <c r="AP281" t="str">
        <f t="shared" si="128"/>
        <v/>
      </c>
      <c r="AQ281" t="str">
        <f t="shared" si="129"/>
        <v xml:space="preserve">["NAME"] = { ["EN"] = "Respected in The White Company"; }; </v>
      </c>
      <c r="AR281" t="str">
        <f t="shared" si="130"/>
        <v xml:space="preserve">["LORE"] = { ["EN"] = "Those in the conquest of Imlad Morgul respect you whenever you travel."; }; </v>
      </c>
      <c r="AS281" t="str">
        <f t="shared" si="131"/>
        <v xml:space="preserve">["SUMMARY"] = { ["EN"] = "Gain 45000 reputation"; }; </v>
      </c>
      <c r="AT281" t="str">
        <f t="shared" si="132"/>
        <v xml:space="preserve">["TITLE"] = { ["EN"] = "Respected Warrior of the White Company"; }; </v>
      </c>
      <c r="AU281" t="str">
        <f t="shared" si="133"/>
        <v/>
      </c>
      <c r="AV281" t="str">
        <f t="shared" si="134"/>
        <v>};</v>
      </c>
    </row>
    <row r="282" spans="1:48" x14ac:dyDescent="0.25">
      <c r="A282">
        <v>1879390728</v>
      </c>
      <c r="B282">
        <v>209</v>
      </c>
      <c r="C282" t="s">
        <v>1603</v>
      </c>
      <c r="D282" t="s">
        <v>30</v>
      </c>
      <c r="F282" t="s">
        <v>1611</v>
      </c>
      <c r="G282">
        <v>5</v>
      </c>
      <c r="H282" t="s">
        <v>1606</v>
      </c>
      <c r="I282" t="s">
        <v>1198</v>
      </c>
      <c r="J282" t="s">
        <v>1607</v>
      </c>
      <c r="K282">
        <v>3</v>
      </c>
      <c r="T282" t="str">
        <f t="shared" si="109"/>
        <v>[281] = {["ID"] = 1879390728; }; -- Kindred to The White Company</v>
      </c>
      <c r="U282" s="1" t="str">
        <f t="shared" si="110"/>
        <v>[281] = {["ID"] = 1879390728; ["SAVE_INDEX"] = 209; ["TYPE"] =  7;             ["VXP"] =    0; ["LP"] =  5; ["REP"] =    0; ["FACTION"] =  1; ["TIER"] = 3;                      ["NAME"] = { ["EN"] = "Kindred to The White Company"; }; ["LORE"] = { ["EN"] = "Those in the Conquest of Imlad Morgul look upon you as member of their cause. You are always welcome among their rank and numbers."; }; ["SUMMARY"] = { ["EN"] = "Gain 30000 reputation"; }; ["TITLE"] = { ["EN"] = "Kin of the White Company"; }; };</v>
      </c>
      <c r="V282">
        <f t="shared" si="111"/>
        <v>281</v>
      </c>
      <c r="W282" t="str">
        <f t="shared" si="112"/>
        <v>[281] = {</v>
      </c>
      <c r="X282" t="str">
        <f t="shared" si="113"/>
        <v xml:space="preserve">["ID"] = 1879390728; </v>
      </c>
      <c r="Y282" t="str">
        <f t="shared" si="114"/>
        <v xml:space="preserve">["ID"] = 1879390728; </v>
      </c>
      <c r="Z282" t="str">
        <f t="shared" si="115"/>
        <v/>
      </c>
      <c r="AA282" s="1" t="str">
        <f t="shared" si="116"/>
        <v xml:space="preserve">["SAVE_INDEX"] = 209; </v>
      </c>
      <c r="AB282">
        <f>VLOOKUP(D282,Type!A$2:B$16,2,)</f>
        <v>7</v>
      </c>
      <c r="AC282" t="str">
        <f t="shared" si="117"/>
        <v xml:space="preserve">["TYPE"] =  7; </v>
      </c>
      <c r="AD282" t="str">
        <f>IF(NOT(ISBLANK(E282)),VLOOKUP(E282,Type!D$2:E$6,2,FALSE),"")</f>
        <v/>
      </c>
      <c r="AE282" t="str">
        <f t="shared" si="118"/>
        <v xml:space="preserve">            </v>
      </c>
      <c r="AF282" t="str">
        <f t="shared" si="119"/>
        <v>0</v>
      </c>
      <c r="AG282" t="str">
        <f t="shared" si="120"/>
        <v xml:space="preserve">["VXP"] =    0; </v>
      </c>
      <c r="AH282" t="str">
        <f t="shared" si="121"/>
        <v>5</v>
      </c>
      <c r="AI282" t="str">
        <f t="shared" si="122"/>
        <v xml:space="preserve">["LP"] =  5; </v>
      </c>
      <c r="AJ282" t="str">
        <f t="shared" si="123"/>
        <v>0</v>
      </c>
      <c r="AK282" t="str">
        <f t="shared" si="124"/>
        <v xml:space="preserve">["REP"] =    0; </v>
      </c>
      <c r="AL282">
        <f>IF(LEN(Q282)&gt;0,VLOOKUP(Q282,Faction!A$2:B$77,2,),1)</f>
        <v>1</v>
      </c>
      <c r="AM282" t="str">
        <f t="shared" si="125"/>
        <v xml:space="preserve">["FACTION"] =  1; </v>
      </c>
      <c r="AN282" t="str">
        <f t="shared" si="126"/>
        <v xml:space="preserve">["TIER"] = 3; </v>
      </c>
      <c r="AO282" t="str">
        <f t="shared" si="127"/>
        <v xml:space="preserve">                     </v>
      </c>
      <c r="AP282" t="str">
        <f t="shared" si="128"/>
        <v/>
      </c>
      <c r="AQ282" t="str">
        <f t="shared" si="129"/>
        <v xml:space="preserve">["NAME"] = { ["EN"] = "Kindred to The White Company"; }; </v>
      </c>
      <c r="AR282" t="str">
        <f t="shared" si="130"/>
        <v xml:space="preserve">["LORE"] = { ["EN"] = "Those in the Conquest of Imlad Morgul look upon you as member of their cause. You are always welcome among their rank and numbers."; }; </v>
      </c>
      <c r="AS282" t="str">
        <f t="shared" si="131"/>
        <v xml:space="preserve">["SUMMARY"] = { ["EN"] = "Gain 30000 reputation"; }; </v>
      </c>
      <c r="AT282" t="str">
        <f t="shared" si="132"/>
        <v xml:space="preserve">["TITLE"] = { ["EN"] = "Kin of the White Company"; }; </v>
      </c>
      <c r="AU282" t="str">
        <f t="shared" si="133"/>
        <v/>
      </c>
      <c r="AV282" t="str">
        <f t="shared" si="134"/>
        <v>};</v>
      </c>
    </row>
    <row r="283" spans="1:48" x14ac:dyDescent="0.25">
      <c r="A283">
        <v>1879390726</v>
      </c>
      <c r="B283">
        <v>210</v>
      </c>
      <c r="C283" t="s">
        <v>1604</v>
      </c>
      <c r="D283" t="s">
        <v>30</v>
      </c>
      <c r="F283" t="s">
        <v>1612</v>
      </c>
      <c r="G283">
        <v>5</v>
      </c>
      <c r="H283" t="s">
        <v>1606</v>
      </c>
      <c r="I283" t="s">
        <v>1373</v>
      </c>
      <c r="J283" t="s">
        <v>2282</v>
      </c>
      <c r="K283">
        <v>4</v>
      </c>
      <c r="T283" t="str">
        <f t="shared" si="109"/>
        <v>[282] = {["ID"] = 1879390726; }; -- Ally to The White Company</v>
      </c>
      <c r="U283" s="1" t="str">
        <f t="shared" si="110"/>
        <v>[282] = {["ID"] = 1879390726; ["SAVE_INDEX"] = 210; ["TYPE"] =  7;             ["VXP"] =    0; ["LP"] =  5; ["REP"] =    0; ["FACTION"] =  1; ["TIER"] = 4;                      ["NAME"] = { ["EN"] = "Ally to The White Company"; }; ["LORE"] = { ["EN"] = "Those in the conquest of Imlad Morgul expect that you will find your way to the forefront of battle to assist them."; }; ["SUMMARY"] = { ["EN"] = "Gain 25000 reputation"; }; ["TITLE"] = { ["EN"] = "Ally to the White Company"; }; };</v>
      </c>
      <c r="V283">
        <f t="shared" si="111"/>
        <v>282</v>
      </c>
      <c r="W283" t="str">
        <f t="shared" si="112"/>
        <v>[282] = {</v>
      </c>
      <c r="X283" t="str">
        <f t="shared" si="113"/>
        <v xml:space="preserve">["ID"] = 1879390726; </v>
      </c>
      <c r="Y283" t="str">
        <f t="shared" si="114"/>
        <v xml:space="preserve">["ID"] = 1879390726; </v>
      </c>
      <c r="Z283" t="str">
        <f t="shared" si="115"/>
        <v/>
      </c>
      <c r="AA283" s="1" t="str">
        <f t="shared" si="116"/>
        <v xml:space="preserve">["SAVE_INDEX"] = 210; </v>
      </c>
      <c r="AB283">
        <f>VLOOKUP(D283,Type!A$2:B$16,2,)</f>
        <v>7</v>
      </c>
      <c r="AC283" t="str">
        <f t="shared" si="117"/>
        <v xml:space="preserve">["TYPE"] =  7; </v>
      </c>
      <c r="AD283" t="str">
        <f>IF(NOT(ISBLANK(E283)),VLOOKUP(E283,Type!D$2:E$6,2,FALSE),"")</f>
        <v/>
      </c>
      <c r="AE283" t="str">
        <f t="shared" si="118"/>
        <v xml:space="preserve">            </v>
      </c>
      <c r="AF283" t="str">
        <f t="shared" si="119"/>
        <v>0</v>
      </c>
      <c r="AG283" t="str">
        <f t="shared" si="120"/>
        <v xml:space="preserve">["VXP"] =    0; </v>
      </c>
      <c r="AH283" t="str">
        <f t="shared" si="121"/>
        <v>5</v>
      </c>
      <c r="AI283" t="str">
        <f t="shared" si="122"/>
        <v xml:space="preserve">["LP"] =  5; </v>
      </c>
      <c r="AJ283" t="str">
        <f t="shared" si="123"/>
        <v>0</v>
      </c>
      <c r="AK283" t="str">
        <f t="shared" si="124"/>
        <v xml:space="preserve">["REP"] =    0; </v>
      </c>
      <c r="AL283">
        <f>IF(LEN(Q283)&gt;0,VLOOKUP(Q283,Faction!A$2:B$77,2,),1)</f>
        <v>1</v>
      </c>
      <c r="AM283" t="str">
        <f t="shared" si="125"/>
        <v xml:space="preserve">["FACTION"] =  1; </v>
      </c>
      <c r="AN283" t="str">
        <f t="shared" si="126"/>
        <v xml:space="preserve">["TIER"] = 4; </v>
      </c>
      <c r="AO283" t="str">
        <f t="shared" si="127"/>
        <v xml:space="preserve">                     </v>
      </c>
      <c r="AP283" t="str">
        <f t="shared" si="128"/>
        <v/>
      </c>
      <c r="AQ283" t="str">
        <f t="shared" si="129"/>
        <v xml:space="preserve">["NAME"] = { ["EN"] = "Ally to The White Company"; }; </v>
      </c>
      <c r="AR283" t="str">
        <f t="shared" si="130"/>
        <v xml:space="preserve">["LORE"] = { ["EN"] = "Those in the conquest of Imlad Morgul expect that you will find your way to the forefront of battle to assist them."; }; </v>
      </c>
      <c r="AS283" t="str">
        <f t="shared" si="131"/>
        <v xml:space="preserve">["SUMMARY"] = { ["EN"] = "Gain 25000 reputation"; }; </v>
      </c>
      <c r="AT283" t="str">
        <f t="shared" si="132"/>
        <v xml:space="preserve">["TITLE"] = { ["EN"] = "Ally to the White Company"; }; </v>
      </c>
      <c r="AU283" t="str">
        <f t="shared" si="133"/>
        <v/>
      </c>
      <c r="AV283" t="str">
        <f t="shared" si="134"/>
        <v>};</v>
      </c>
    </row>
    <row r="284" spans="1:48" x14ac:dyDescent="0.25">
      <c r="A284">
        <v>1879390730</v>
      </c>
      <c r="B284">
        <v>211</v>
      </c>
      <c r="C284" t="s">
        <v>1605</v>
      </c>
      <c r="D284" t="s">
        <v>30</v>
      </c>
      <c r="F284" t="s">
        <v>1613</v>
      </c>
      <c r="G284">
        <v>5</v>
      </c>
      <c r="H284" t="s">
        <v>1606</v>
      </c>
      <c r="I284" t="s">
        <v>1370</v>
      </c>
      <c r="J284" t="s">
        <v>2283</v>
      </c>
      <c r="K284">
        <v>5</v>
      </c>
      <c r="T284" t="str">
        <f t="shared" si="109"/>
        <v>[283] = {["ID"] = 1879390730; }; -- Friend to The White Company</v>
      </c>
      <c r="U284" s="1" t="str">
        <f t="shared" si="110"/>
        <v>[283] = {["ID"] = 1879390730; ["SAVE_INDEX"] = 211; ["TYPE"] =  7;             ["VXP"] =    0; ["LP"] =  5; ["REP"] =    0; ["FACTION"] =  1; ["TIER"] = 5;                      ["NAME"] = { ["EN"] = "Friend to The White Company"; }; ["LORE"] = { ["EN"] = "All you have done within the bounds of Imlad Morgul has made those in its conquest friendly to you."; }; ["SUMMARY"] = { ["EN"] = "Gain 20000 reputation"; }; ["TITLE"] = { ["EN"] = "Friend to the White Company"; }; };</v>
      </c>
      <c r="V284">
        <f t="shared" si="111"/>
        <v>283</v>
      </c>
      <c r="W284" t="str">
        <f t="shared" si="112"/>
        <v>[283] = {</v>
      </c>
      <c r="X284" t="str">
        <f t="shared" si="113"/>
        <v xml:space="preserve">["ID"] = 1879390730; </v>
      </c>
      <c r="Y284" t="str">
        <f t="shared" si="114"/>
        <v xml:space="preserve">["ID"] = 1879390730; </v>
      </c>
      <c r="Z284" t="str">
        <f t="shared" si="115"/>
        <v/>
      </c>
      <c r="AA284" s="1" t="str">
        <f t="shared" si="116"/>
        <v xml:space="preserve">["SAVE_INDEX"] = 211; </v>
      </c>
      <c r="AB284">
        <f>VLOOKUP(D284,Type!A$2:B$16,2,)</f>
        <v>7</v>
      </c>
      <c r="AC284" t="str">
        <f t="shared" si="117"/>
        <v xml:space="preserve">["TYPE"] =  7; </v>
      </c>
      <c r="AD284" t="str">
        <f>IF(NOT(ISBLANK(E284)),VLOOKUP(E284,Type!D$2:E$6,2,FALSE),"")</f>
        <v/>
      </c>
      <c r="AE284" t="str">
        <f t="shared" si="118"/>
        <v xml:space="preserve">            </v>
      </c>
      <c r="AF284" t="str">
        <f t="shared" si="119"/>
        <v>0</v>
      </c>
      <c r="AG284" t="str">
        <f t="shared" si="120"/>
        <v xml:space="preserve">["VXP"] =    0; </v>
      </c>
      <c r="AH284" t="str">
        <f t="shared" si="121"/>
        <v>5</v>
      </c>
      <c r="AI284" t="str">
        <f t="shared" si="122"/>
        <v xml:space="preserve">["LP"] =  5; </v>
      </c>
      <c r="AJ284" t="str">
        <f t="shared" si="123"/>
        <v>0</v>
      </c>
      <c r="AK284" t="str">
        <f t="shared" si="124"/>
        <v xml:space="preserve">["REP"] =    0; </v>
      </c>
      <c r="AL284">
        <f>IF(LEN(Q284)&gt;0,VLOOKUP(Q284,Faction!A$2:B$77,2,),1)</f>
        <v>1</v>
      </c>
      <c r="AM284" t="str">
        <f t="shared" si="125"/>
        <v xml:space="preserve">["FACTION"] =  1; </v>
      </c>
      <c r="AN284" t="str">
        <f t="shared" si="126"/>
        <v xml:space="preserve">["TIER"] = 5; </v>
      </c>
      <c r="AO284" t="str">
        <f t="shared" si="127"/>
        <v xml:space="preserve">                     </v>
      </c>
      <c r="AP284" t="str">
        <f t="shared" si="128"/>
        <v/>
      </c>
      <c r="AQ284" t="str">
        <f t="shared" si="129"/>
        <v xml:space="preserve">["NAME"] = { ["EN"] = "Friend to The White Company"; }; </v>
      </c>
      <c r="AR284" t="str">
        <f t="shared" si="130"/>
        <v xml:space="preserve">["LORE"] = { ["EN"] = "All you have done within the bounds of Imlad Morgul has made those in its conquest friendly to you."; }; </v>
      </c>
      <c r="AS284" t="str">
        <f t="shared" si="131"/>
        <v xml:space="preserve">["SUMMARY"] = { ["EN"] = "Gain 20000 reputation"; }; </v>
      </c>
      <c r="AT284" t="str">
        <f t="shared" si="132"/>
        <v xml:space="preserve">["TITLE"] = { ["EN"] = "Friend to the White Company"; }; </v>
      </c>
      <c r="AU284" t="str">
        <f t="shared" si="133"/>
        <v/>
      </c>
      <c r="AV284" t="str">
        <f t="shared" si="134"/>
        <v>};</v>
      </c>
    </row>
    <row r="285" spans="1:48" x14ac:dyDescent="0.25">
      <c r="C285" s="2" t="s">
        <v>85</v>
      </c>
      <c r="D285" s="2" t="s">
        <v>812</v>
      </c>
      <c r="E285" s="2"/>
      <c r="R285">
        <v>228</v>
      </c>
      <c r="T285" t="str">
        <f t="shared" si="109"/>
        <v>[284] = {["CAT_ID"] = 228; }; -- Reclamation of Minas Ithil</v>
      </c>
      <c r="U285" s="1" t="str">
        <f t="shared" si="110"/>
        <v>[284] = {                                           ["TYPE"] = 14;             ["VXP"] =    0; ["LP"] =  0; ["REP"] =    0; ["FACTION"] =  1; ["TIER"] = 0;                      ["NAME"] = { ["EN"] = "Reclamation of Minas Ithil"; }; };</v>
      </c>
      <c r="V285">
        <f t="shared" si="111"/>
        <v>284</v>
      </c>
      <c r="W285" t="str">
        <f t="shared" si="112"/>
        <v>[284] = {</v>
      </c>
      <c r="X285" t="str">
        <f t="shared" si="113"/>
        <v xml:space="preserve">                     </v>
      </c>
      <c r="Y285" t="str">
        <f t="shared" si="114"/>
        <v/>
      </c>
      <c r="Z285" t="str">
        <f t="shared" si="115"/>
        <v xml:space="preserve">["CAT_ID"] = 228; </v>
      </c>
      <c r="AA285" s="1" t="str">
        <f t="shared" si="116"/>
        <v xml:space="preserve">                      </v>
      </c>
      <c r="AB285">
        <f>VLOOKUP(D285,Type!A$2:B$16,2,)</f>
        <v>14</v>
      </c>
      <c r="AC285" t="str">
        <f t="shared" si="117"/>
        <v xml:space="preserve">["TYPE"] = 14; </v>
      </c>
      <c r="AD285" t="str">
        <f>IF(NOT(ISBLANK(E285)),VLOOKUP(E285,Type!D$2:E$6,2,FALSE),"")</f>
        <v/>
      </c>
      <c r="AE285" t="str">
        <f t="shared" si="118"/>
        <v xml:space="preserve">            </v>
      </c>
      <c r="AF285" t="str">
        <f t="shared" si="119"/>
        <v>0</v>
      </c>
      <c r="AG285" t="str">
        <f t="shared" si="120"/>
        <v xml:space="preserve">["VXP"] =    0; </v>
      </c>
      <c r="AH285" t="str">
        <f t="shared" si="121"/>
        <v>0</v>
      </c>
      <c r="AI285" t="str">
        <f t="shared" si="122"/>
        <v xml:space="preserve">["LP"] =  0; </v>
      </c>
      <c r="AJ285" t="str">
        <f t="shared" si="123"/>
        <v>0</v>
      </c>
      <c r="AK285" t="str">
        <f t="shared" si="124"/>
        <v xml:space="preserve">["REP"] =    0; </v>
      </c>
      <c r="AL285">
        <f>IF(LEN(Q285)&gt;0,VLOOKUP(Q285,Faction!A$2:B$77,2,),1)</f>
        <v>1</v>
      </c>
      <c r="AM285" t="str">
        <f t="shared" si="125"/>
        <v xml:space="preserve">["FACTION"] =  1; </v>
      </c>
      <c r="AN285" t="str">
        <f t="shared" si="126"/>
        <v xml:space="preserve">["TIER"] = 0; </v>
      </c>
      <c r="AO285" t="str">
        <f t="shared" si="127"/>
        <v xml:space="preserve">                     </v>
      </c>
      <c r="AP285" t="str">
        <f t="shared" si="128"/>
        <v/>
      </c>
      <c r="AQ285" t="str">
        <f t="shared" si="129"/>
        <v xml:space="preserve">["NAME"] = { ["EN"] = "Reclamation of Minas Ithil"; }; </v>
      </c>
      <c r="AR285" t="str">
        <f t="shared" si="130"/>
        <v/>
      </c>
      <c r="AS285" t="str">
        <f t="shared" si="131"/>
        <v/>
      </c>
      <c r="AT285" t="str">
        <f t="shared" si="132"/>
        <v/>
      </c>
      <c r="AU285" t="str">
        <f t="shared" si="133"/>
        <v/>
      </c>
      <c r="AV285" t="str">
        <f t="shared" si="134"/>
        <v>};</v>
      </c>
    </row>
    <row r="286" spans="1:48" x14ac:dyDescent="0.25">
      <c r="A286">
        <v>1879395389</v>
      </c>
      <c r="B286">
        <v>212</v>
      </c>
      <c r="C286" t="s">
        <v>1621</v>
      </c>
      <c r="D286" t="s">
        <v>30</v>
      </c>
      <c r="F286" t="s">
        <v>3530</v>
      </c>
      <c r="G286">
        <v>5</v>
      </c>
      <c r="H286" t="s">
        <v>1627</v>
      </c>
      <c r="I286" t="s">
        <v>1370</v>
      </c>
      <c r="J286" t="s">
        <v>2284</v>
      </c>
      <c r="K286">
        <v>0</v>
      </c>
      <c r="T286" t="str">
        <f t="shared" si="109"/>
        <v>[285] = {["ID"] = 1879395389; }; -- The Trial of Death</v>
      </c>
      <c r="U286" s="1" t="str">
        <f t="shared" si="110"/>
        <v>[285] = {["ID"] = 1879395389; ["SAVE_INDEX"] = 212; ["TYPE"] =  7;             ["VXP"] =    0; ["LP"] =  5; ["REP"] =    0; ["FACTION"] =  1; ["TIER"] = 0;                      ["NAME"] = { ["EN"] = "The Trial of Death"; }; ["LORE"] = { ["EN"] = "Assist in the Reclamation of Minas Ithil."; }; ["SUMMARY"] = { ["EN"] = "Gain 20000 reputation"; }; ["TITLE"] = { ["EN"] = "Hero / Heroine of the Rising Moon"; }; };</v>
      </c>
      <c r="V286">
        <f t="shared" si="111"/>
        <v>285</v>
      </c>
      <c r="W286" t="str">
        <f t="shared" si="112"/>
        <v>[285] = {</v>
      </c>
      <c r="X286" t="str">
        <f t="shared" si="113"/>
        <v xml:space="preserve">["ID"] = 1879395389; </v>
      </c>
      <c r="Y286" t="str">
        <f t="shared" si="114"/>
        <v xml:space="preserve">["ID"] = 1879395389; </v>
      </c>
      <c r="Z286" t="str">
        <f t="shared" si="115"/>
        <v/>
      </c>
      <c r="AA286" s="1" t="str">
        <f t="shared" si="116"/>
        <v xml:space="preserve">["SAVE_INDEX"] = 212; </v>
      </c>
      <c r="AB286">
        <f>VLOOKUP(D286,Type!A$2:B$16,2,)</f>
        <v>7</v>
      </c>
      <c r="AC286" t="str">
        <f t="shared" si="117"/>
        <v xml:space="preserve">["TYPE"] =  7; </v>
      </c>
      <c r="AD286" t="str">
        <f>IF(NOT(ISBLANK(E286)),VLOOKUP(E286,Type!D$2:E$6,2,FALSE),"")</f>
        <v/>
      </c>
      <c r="AE286" t="str">
        <f t="shared" si="118"/>
        <v xml:space="preserve">            </v>
      </c>
      <c r="AF286" t="str">
        <f t="shared" si="119"/>
        <v>0</v>
      </c>
      <c r="AG286" t="str">
        <f t="shared" si="120"/>
        <v xml:space="preserve">["VXP"] =    0; </v>
      </c>
      <c r="AH286" t="str">
        <f t="shared" si="121"/>
        <v>5</v>
      </c>
      <c r="AI286" t="str">
        <f t="shared" si="122"/>
        <v xml:space="preserve">["LP"] =  5; </v>
      </c>
      <c r="AJ286" t="str">
        <f t="shared" si="123"/>
        <v>0</v>
      </c>
      <c r="AK286" t="str">
        <f t="shared" si="124"/>
        <v xml:space="preserve">["REP"] =    0; </v>
      </c>
      <c r="AL286">
        <f>IF(LEN(Q286)&gt;0,VLOOKUP(Q286,Faction!A$2:B$77,2,),1)</f>
        <v>1</v>
      </c>
      <c r="AM286" t="str">
        <f t="shared" si="125"/>
        <v xml:space="preserve">["FACTION"] =  1; </v>
      </c>
      <c r="AN286" t="str">
        <f t="shared" si="126"/>
        <v xml:space="preserve">["TIER"] = 0; </v>
      </c>
      <c r="AO286" t="str">
        <f t="shared" si="127"/>
        <v xml:space="preserve">                     </v>
      </c>
      <c r="AP286" t="str">
        <f t="shared" si="128"/>
        <v/>
      </c>
      <c r="AQ286" t="str">
        <f t="shared" si="129"/>
        <v xml:space="preserve">["NAME"] = { ["EN"] = "The Trial of Death"; }; </v>
      </c>
      <c r="AR286" t="str">
        <f t="shared" si="130"/>
        <v xml:space="preserve">["LORE"] = { ["EN"] = "Assist in the Reclamation of Minas Ithil."; }; </v>
      </c>
      <c r="AS286" t="str">
        <f t="shared" si="131"/>
        <v xml:space="preserve">["SUMMARY"] = { ["EN"] = "Gain 20000 reputation"; }; </v>
      </c>
      <c r="AT286" t="str">
        <f t="shared" si="132"/>
        <v xml:space="preserve">["TITLE"] = { ["EN"] = "Hero / Heroine of the Rising Moon"; }; </v>
      </c>
      <c r="AU286" t="str">
        <f t="shared" si="133"/>
        <v/>
      </c>
      <c r="AV286" t="str">
        <f t="shared" si="134"/>
        <v>};</v>
      </c>
    </row>
    <row r="287" spans="1:48" x14ac:dyDescent="0.25">
      <c r="A287">
        <v>1879395392</v>
      </c>
      <c r="B287">
        <v>213</v>
      </c>
      <c r="C287" t="s">
        <v>1620</v>
      </c>
      <c r="D287" t="s">
        <v>30</v>
      </c>
      <c r="G287">
        <v>5</v>
      </c>
      <c r="H287" t="s">
        <v>1627</v>
      </c>
      <c r="I287" t="s">
        <v>1622</v>
      </c>
      <c r="J287" t="s">
        <v>2284</v>
      </c>
      <c r="K287">
        <v>1</v>
      </c>
      <c r="T287" t="str">
        <f t="shared" si="109"/>
        <v>[286] = {["ID"] = 1879395392; }; -- The Trial of Despair</v>
      </c>
      <c r="U287" s="1" t="str">
        <f t="shared" si="110"/>
        <v>[286] = {["ID"] = 1879395392; ["SAVE_INDEX"] = 213; ["TYPE"] =  7;             ["VXP"] =    0; ["LP"] =  5; ["REP"] =    0; ["FACTION"] =  1; ["TIER"] = 1;                      ["NAME"] = { ["EN"] = "The Trial of Despair"; }; ["LORE"] = { ["EN"] = "Assist in the Reclamation of Minas Ithil."; }; ["SUMMARY"] = { ["EN"] = "Gain 18000 reputation"; }; };</v>
      </c>
      <c r="V287">
        <f t="shared" si="111"/>
        <v>286</v>
      </c>
      <c r="W287" t="str">
        <f t="shared" si="112"/>
        <v>[286] = {</v>
      </c>
      <c r="X287" t="str">
        <f t="shared" si="113"/>
        <v xml:space="preserve">["ID"] = 1879395392; </v>
      </c>
      <c r="Y287" t="str">
        <f t="shared" si="114"/>
        <v xml:space="preserve">["ID"] = 1879395392; </v>
      </c>
      <c r="Z287" t="str">
        <f t="shared" si="115"/>
        <v/>
      </c>
      <c r="AA287" s="1" t="str">
        <f t="shared" si="116"/>
        <v xml:space="preserve">["SAVE_INDEX"] = 213; </v>
      </c>
      <c r="AB287">
        <f>VLOOKUP(D287,Type!A$2:B$16,2,)</f>
        <v>7</v>
      </c>
      <c r="AC287" t="str">
        <f t="shared" si="117"/>
        <v xml:space="preserve">["TYPE"] =  7; </v>
      </c>
      <c r="AD287" t="str">
        <f>IF(NOT(ISBLANK(E287)),VLOOKUP(E287,Type!D$2:E$6,2,FALSE),"")</f>
        <v/>
      </c>
      <c r="AE287" t="str">
        <f t="shared" si="118"/>
        <v xml:space="preserve">            </v>
      </c>
      <c r="AF287" t="str">
        <f t="shared" si="119"/>
        <v>0</v>
      </c>
      <c r="AG287" t="str">
        <f t="shared" si="120"/>
        <v xml:space="preserve">["VXP"] =    0; </v>
      </c>
      <c r="AH287" t="str">
        <f t="shared" si="121"/>
        <v>5</v>
      </c>
      <c r="AI287" t="str">
        <f t="shared" si="122"/>
        <v xml:space="preserve">["LP"] =  5; </v>
      </c>
      <c r="AJ287" t="str">
        <f t="shared" si="123"/>
        <v>0</v>
      </c>
      <c r="AK287" t="str">
        <f t="shared" si="124"/>
        <v xml:space="preserve">["REP"] =    0; </v>
      </c>
      <c r="AL287">
        <f>IF(LEN(Q287)&gt;0,VLOOKUP(Q287,Faction!A$2:B$77,2,),1)</f>
        <v>1</v>
      </c>
      <c r="AM287" t="str">
        <f t="shared" si="125"/>
        <v xml:space="preserve">["FACTION"] =  1; </v>
      </c>
      <c r="AN287" t="str">
        <f t="shared" si="126"/>
        <v xml:space="preserve">["TIER"] = 1; </v>
      </c>
      <c r="AO287" t="str">
        <f t="shared" si="127"/>
        <v xml:space="preserve">                     </v>
      </c>
      <c r="AP287" t="str">
        <f t="shared" si="128"/>
        <v/>
      </c>
      <c r="AQ287" t="str">
        <f t="shared" si="129"/>
        <v xml:space="preserve">["NAME"] = { ["EN"] = "The Trial of Despair"; }; </v>
      </c>
      <c r="AR287" t="str">
        <f t="shared" si="130"/>
        <v xml:space="preserve">["LORE"] = { ["EN"] = "Assist in the Reclamation of Minas Ithil."; }; </v>
      </c>
      <c r="AS287" t="str">
        <f t="shared" si="131"/>
        <v xml:space="preserve">["SUMMARY"] = { ["EN"] = "Gain 18000 reputation"; }; </v>
      </c>
      <c r="AT287" t="str">
        <f t="shared" si="132"/>
        <v/>
      </c>
      <c r="AU287" t="str">
        <f t="shared" si="133"/>
        <v/>
      </c>
      <c r="AV287" t="str">
        <f t="shared" si="134"/>
        <v>};</v>
      </c>
    </row>
    <row r="288" spans="1:48" x14ac:dyDescent="0.25">
      <c r="A288">
        <v>1879395390</v>
      </c>
      <c r="B288">
        <v>214</v>
      </c>
      <c r="C288" t="s">
        <v>1619</v>
      </c>
      <c r="D288" t="s">
        <v>30</v>
      </c>
      <c r="G288">
        <v>5</v>
      </c>
      <c r="H288" t="s">
        <v>1627</v>
      </c>
      <c r="I288" t="s">
        <v>1623</v>
      </c>
      <c r="J288" t="s">
        <v>2284</v>
      </c>
      <c r="K288">
        <v>2</v>
      </c>
      <c r="T288" t="str">
        <f t="shared" si="109"/>
        <v>[287] = {["ID"] = 1879395390; }; -- The Reclamation Continues IV</v>
      </c>
      <c r="U288" s="1" t="str">
        <f t="shared" si="110"/>
        <v>[287] = {["ID"] = 1879395390; ["SAVE_INDEX"] = 214; ["TYPE"] =  7;             ["VXP"] =    0; ["LP"] =  5; ["REP"] =    0; ["FACTION"] =  1; ["TIER"] = 2;                      ["NAME"] = { ["EN"] = "The Reclamation Continues IV"; }; ["LORE"] = { ["EN"] = "Assist in the Reclamation of Minas Ithil."; }; ["SUMMARY"] = { ["EN"] = "Gain 16000 reputation"; }; };</v>
      </c>
      <c r="V288">
        <f t="shared" si="111"/>
        <v>287</v>
      </c>
      <c r="W288" t="str">
        <f t="shared" si="112"/>
        <v>[287] = {</v>
      </c>
      <c r="X288" t="str">
        <f t="shared" si="113"/>
        <v xml:space="preserve">["ID"] = 1879395390; </v>
      </c>
      <c r="Y288" t="str">
        <f t="shared" si="114"/>
        <v xml:space="preserve">["ID"] = 1879395390; </v>
      </c>
      <c r="Z288" t="str">
        <f t="shared" si="115"/>
        <v/>
      </c>
      <c r="AA288" s="1" t="str">
        <f t="shared" si="116"/>
        <v xml:space="preserve">["SAVE_INDEX"] = 214; </v>
      </c>
      <c r="AB288">
        <f>VLOOKUP(D288,Type!A$2:B$16,2,)</f>
        <v>7</v>
      </c>
      <c r="AC288" t="str">
        <f t="shared" si="117"/>
        <v xml:space="preserve">["TYPE"] =  7; </v>
      </c>
      <c r="AD288" t="str">
        <f>IF(NOT(ISBLANK(E288)),VLOOKUP(E288,Type!D$2:E$6,2,FALSE),"")</f>
        <v/>
      </c>
      <c r="AE288" t="str">
        <f t="shared" si="118"/>
        <v xml:space="preserve">            </v>
      </c>
      <c r="AF288" t="str">
        <f t="shared" si="119"/>
        <v>0</v>
      </c>
      <c r="AG288" t="str">
        <f t="shared" si="120"/>
        <v xml:space="preserve">["VXP"] =    0; </v>
      </c>
      <c r="AH288" t="str">
        <f t="shared" si="121"/>
        <v>5</v>
      </c>
      <c r="AI288" t="str">
        <f t="shared" si="122"/>
        <v xml:space="preserve">["LP"] =  5; </v>
      </c>
      <c r="AJ288" t="str">
        <f t="shared" si="123"/>
        <v>0</v>
      </c>
      <c r="AK288" t="str">
        <f t="shared" si="124"/>
        <v xml:space="preserve">["REP"] =    0; </v>
      </c>
      <c r="AL288">
        <f>IF(LEN(Q288)&gt;0,VLOOKUP(Q288,Faction!A$2:B$77,2,),1)</f>
        <v>1</v>
      </c>
      <c r="AM288" t="str">
        <f t="shared" si="125"/>
        <v xml:space="preserve">["FACTION"] =  1; </v>
      </c>
      <c r="AN288" t="str">
        <f t="shared" si="126"/>
        <v xml:space="preserve">["TIER"] = 2; </v>
      </c>
      <c r="AO288" t="str">
        <f t="shared" si="127"/>
        <v xml:space="preserve">                     </v>
      </c>
      <c r="AP288" t="str">
        <f t="shared" si="128"/>
        <v/>
      </c>
      <c r="AQ288" t="str">
        <f t="shared" si="129"/>
        <v xml:space="preserve">["NAME"] = { ["EN"] = "The Reclamation Continues IV"; }; </v>
      </c>
      <c r="AR288" t="str">
        <f t="shared" si="130"/>
        <v xml:space="preserve">["LORE"] = { ["EN"] = "Assist in the Reclamation of Minas Ithil."; }; </v>
      </c>
      <c r="AS288" t="str">
        <f t="shared" si="131"/>
        <v xml:space="preserve">["SUMMARY"] = { ["EN"] = "Gain 16000 reputation"; }; </v>
      </c>
      <c r="AT288" t="str">
        <f t="shared" si="132"/>
        <v/>
      </c>
      <c r="AU288" t="str">
        <f t="shared" si="133"/>
        <v/>
      </c>
      <c r="AV288" t="str">
        <f t="shared" si="134"/>
        <v>};</v>
      </c>
    </row>
    <row r="289" spans="1:48" x14ac:dyDescent="0.25">
      <c r="A289">
        <v>1879395388</v>
      </c>
      <c r="B289">
        <v>215</v>
      </c>
      <c r="C289" t="s">
        <v>1618</v>
      </c>
      <c r="D289" t="s">
        <v>30</v>
      </c>
      <c r="G289">
        <v>5</v>
      </c>
      <c r="H289" t="s">
        <v>1627</v>
      </c>
      <c r="I289" t="s">
        <v>1624</v>
      </c>
      <c r="J289" t="s">
        <v>2284</v>
      </c>
      <c r="K289">
        <v>3</v>
      </c>
      <c r="T289" t="str">
        <f t="shared" si="109"/>
        <v>[288] = {["ID"] = 1879395388; }; -- The Trial of Madness</v>
      </c>
      <c r="U289" s="1" t="str">
        <f t="shared" si="110"/>
        <v>[288] = {["ID"] = 1879395388; ["SAVE_INDEX"] = 215; ["TYPE"] =  7;             ["VXP"] =    0; ["LP"] =  5; ["REP"] =    0; ["FACTION"] =  1; ["TIER"] = 3;                      ["NAME"] = { ["EN"] = "The Trial of Madness"; }; ["LORE"] = { ["EN"] = "Assist in the Reclamation of Minas Ithil."; }; ["SUMMARY"] = { ["EN"] = "Gain 14000 reputation"; }; };</v>
      </c>
      <c r="V289">
        <f t="shared" si="111"/>
        <v>288</v>
      </c>
      <c r="W289" t="str">
        <f t="shared" si="112"/>
        <v>[288] = {</v>
      </c>
      <c r="X289" t="str">
        <f t="shared" si="113"/>
        <v xml:space="preserve">["ID"] = 1879395388; </v>
      </c>
      <c r="Y289" t="str">
        <f t="shared" si="114"/>
        <v xml:space="preserve">["ID"] = 1879395388; </v>
      </c>
      <c r="Z289" t="str">
        <f t="shared" si="115"/>
        <v/>
      </c>
      <c r="AA289" s="1" t="str">
        <f t="shared" si="116"/>
        <v xml:space="preserve">["SAVE_INDEX"] = 215; </v>
      </c>
      <c r="AB289">
        <f>VLOOKUP(D289,Type!A$2:B$16,2,)</f>
        <v>7</v>
      </c>
      <c r="AC289" t="str">
        <f t="shared" si="117"/>
        <v xml:space="preserve">["TYPE"] =  7; </v>
      </c>
      <c r="AD289" t="str">
        <f>IF(NOT(ISBLANK(E289)),VLOOKUP(E289,Type!D$2:E$6,2,FALSE),"")</f>
        <v/>
      </c>
      <c r="AE289" t="str">
        <f t="shared" si="118"/>
        <v xml:space="preserve">            </v>
      </c>
      <c r="AF289" t="str">
        <f t="shared" si="119"/>
        <v>0</v>
      </c>
      <c r="AG289" t="str">
        <f t="shared" si="120"/>
        <v xml:space="preserve">["VXP"] =    0; </v>
      </c>
      <c r="AH289" t="str">
        <f t="shared" si="121"/>
        <v>5</v>
      </c>
      <c r="AI289" t="str">
        <f t="shared" si="122"/>
        <v xml:space="preserve">["LP"] =  5; </v>
      </c>
      <c r="AJ289" t="str">
        <f t="shared" si="123"/>
        <v>0</v>
      </c>
      <c r="AK289" t="str">
        <f t="shared" si="124"/>
        <v xml:space="preserve">["REP"] =    0; </v>
      </c>
      <c r="AL289">
        <f>IF(LEN(Q289)&gt;0,VLOOKUP(Q289,Faction!A$2:B$77,2,),1)</f>
        <v>1</v>
      </c>
      <c r="AM289" t="str">
        <f t="shared" si="125"/>
        <v xml:space="preserve">["FACTION"] =  1; </v>
      </c>
      <c r="AN289" t="str">
        <f t="shared" si="126"/>
        <v xml:space="preserve">["TIER"] = 3; </v>
      </c>
      <c r="AO289" t="str">
        <f t="shared" si="127"/>
        <v xml:space="preserve">                     </v>
      </c>
      <c r="AP289" t="str">
        <f t="shared" si="128"/>
        <v/>
      </c>
      <c r="AQ289" t="str">
        <f t="shared" si="129"/>
        <v xml:space="preserve">["NAME"] = { ["EN"] = "The Trial of Madness"; }; </v>
      </c>
      <c r="AR289" t="str">
        <f t="shared" si="130"/>
        <v xml:space="preserve">["LORE"] = { ["EN"] = "Assist in the Reclamation of Minas Ithil."; }; </v>
      </c>
      <c r="AS289" t="str">
        <f t="shared" si="131"/>
        <v xml:space="preserve">["SUMMARY"] = { ["EN"] = "Gain 14000 reputation"; }; </v>
      </c>
      <c r="AT289" t="str">
        <f t="shared" si="132"/>
        <v/>
      </c>
      <c r="AU289" t="str">
        <f t="shared" si="133"/>
        <v/>
      </c>
      <c r="AV289" t="str">
        <f t="shared" si="134"/>
        <v>};</v>
      </c>
    </row>
    <row r="290" spans="1:48" x14ac:dyDescent="0.25">
      <c r="A290">
        <v>1879395387</v>
      </c>
      <c r="B290">
        <v>216</v>
      </c>
      <c r="C290" t="s">
        <v>1617</v>
      </c>
      <c r="D290" t="s">
        <v>30</v>
      </c>
      <c r="G290">
        <v>5</v>
      </c>
      <c r="H290" t="s">
        <v>1627</v>
      </c>
      <c r="I290" t="s">
        <v>1625</v>
      </c>
      <c r="J290" t="s">
        <v>2284</v>
      </c>
      <c r="K290">
        <v>4</v>
      </c>
      <c r="T290" t="str">
        <f t="shared" si="109"/>
        <v>[289] = {["ID"] = 1879395387; }; -- The Reclamation Continues III</v>
      </c>
      <c r="U290" s="1" t="str">
        <f t="shared" si="110"/>
        <v>[289] = {["ID"] = 1879395387; ["SAVE_INDEX"] = 216; ["TYPE"] =  7;             ["VXP"] =    0; ["LP"] =  5; ["REP"] =    0; ["FACTION"] =  1; ["TIER"] = 4;                      ["NAME"] = { ["EN"] = "The Reclamation Continues III"; }; ["LORE"] = { ["EN"] = "Assist in the Reclamation of Minas Ithil."; }; ["SUMMARY"] = { ["EN"] = "Gain 12000 reputation"; }; };</v>
      </c>
      <c r="V290">
        <f t="shared" si="111"/>
        <v>289</v>
      </c>
      <c r="W290" t="str">
        <f t="shared" si="112"/>
        <v>[289] = {</v>
      </c>
      <c r="X290" t="str">
        <f t="shared" si="113"/>
        <v xml:space="preserve">["ID"] = 1879395387; </v>
      </c>
      <c r="Y290" t="str">
        <f t="shared" si="114"/>
        <v xml:space="preserve">["ID"] = 1879395387; </v>
      </c>
      <c r="Z290" t="str">
        <f t="shared" si="115"/>
        <v/>
      </c>
      <c r="AA290" s="1" t="str">
        <f t="shared" si="116"/>
        <v xml:space="preserve">["SAVE_INDEX"] = 216; </v>
      </c>
      <c r="AB290">
        <f>VLOOKUP(D290,Type!A$2:B$16,2,)</f>
        <v>7</v>
      </c>
      <c r="AC290" t="str">
        <f t="shared" si="117"/>
        <v xml:space="preserve">["TYPE"] =  7; </v>
      </c>
      <c r="AD290" t="str">
        <f>IF(NOT(ISBLANK(E290)),VLOOKUP(E290,Type!D$2:E$6,2,FALSE),"")</f>
        <v/>
      </c>
      <c r="AE290" t="str">
        <f t="shared" si="118"/>
        <v xml:space="preserve">            </v>
      </c>
      <c r="AF290" t="str">
        <f t="shared" si="119"/>
        <v>0</v>
      </c>
      <c r="AG290" t="str">
        <f t="shared" si="120"/>
        <v xml:space="preserve">["VXP"] =    0; </v>
      </c>
      <c r="AH290" t="str">
        <f t="shared" si="121"/>
        <v>5</v>
      </c>
      <c r="AI290" t="str">
        <f t="shared" si="122"/>
        <v xml:space="preserve">["LP"] =  5; </v>
      </c>
      <c r="AJ290" t="str">
        <f t="shared" si="123"/>
        <v>0</v>
      </c>
      <c r="AK290" t="str">
        <f t="shared" si="124"/>
        <v xml:space="preserve">["REP"] =    0; </v>
      </c>
      <c r="AL290">
        <f>IF(LEN(Q290)&gt;0,VLOOKUP(Q290,Faction!A$2:B$77,2,),1)</f>
        <v>1</v>
      </c>
      <c r="AM290" t="str">
        <f t="shared" si="125"/>
        <v xml:space="preserve">["FACTION"] =  1; </v>
      </c>
      <c r="AN290" t="str">
        <f t="shared" si="126"/>
        <v xml:space="preserve">["TIER"] = 4; </v>
      </c>
      <c r="AO290" t="str">
        <f t="shared" si="127"/>
        <v xml:space="preserve">                     </v>
      </c>
      <c r="AP290" t="str">
        <f t="shared" si="128"/>
        <v/>
      </c>
      <c r="AQ290" t="str">
        <f t="shared" si="129"/>
        <v xml:space="preserve">["NAME"] = { ["EN"] = "The Reclamation Continues III"; }; </v>
      </c>
      <c r="AR290" t="str">
        <f t="shared" si="130"/>
        <v xml:space="preserve">["LORE"] = { ["EN"] = "Assist in the Reclamation of Minas Ithil."; }; </v>
      </c>
      <c r="AS290" t="str">
        <f t="shared" si="131"/>
        <v xml:space="preserve">["SUMMARY"] = { ["EN"] = "Gain 12000 reputation"; }; </v>
      </c>
      <c r="AT290" t="str">
        <f t="shared" si="132"/>
        <v/>
      </c>
      <c r="AU290" t="str">
        <f t="shared" si="133"/>
        <v/>
      </c>
      <c r="AV290" t="str">
        <f t="shared" si="134"/>
        <v>};</v>
      </c>
    </row>
    <row r="291" spans="1:48" x14ac:dyDescent="0.25">
      <c r="A291">
        <v>1879395382</v>
      </c>
      <c r="B291">
        <v>217</v>
      </c>
      <c r="C291" t="s">
        <v>1616</v>
      </c>
      <c r="D291" t="s">
        <v>30</v>
      </c>
      <c r="G291">
        <v>5</v>
      </c>
      <c r="H291" t="s">
        <v>1627</v>
      </c>
      <c r="I291" t="s">
        <v>1190</v>
      </c>
      <c r="J291" t="s">
        <v>2284</v>
      </c>
      <c r="K291">
        <v>5</v>
      </c>
      <c r="T291" t="str">
        <f t="shared" si="109"/>
        <v>[290] = {["ID"] = 1879395382; }; -- The Trial of Sorrow</v>
      </c>
      <c r="U291" s="1" t="str">
        <f t="shared" si="110"/>
        <v>[290] = {["ID"] = 1879395382; ["SAVE_INDEX"] = 217; ["TYPE"] =  7;             ["VXP"] =    0; ["LP"] =  5; ["REP"] =    0; ["FACTION"] =  1; ["TIER"] = 5;                      ["NAME"] = { ["EN"] = "The Trial of Sorrow"; }; ["LORE"] = { ["EN"] = "Assist in the Reclamation of Minas Ithil."; }; ["SUMMARY"] = { ["EN"] = "Gain 10000 reputation"; }; };</v>
      </c>
      <c r="V291">
        <f t="shared" si="111"/>
        <v>290</v>
      </c>
      <c r="W291" t="str">
        <f t="shared" si="112"/>
        <v>[290] = {</v>
      </c>
      <c r="X291" t="str">
        <f t="shared" si="113"/>
        <v xml:space="preserve">["ID"] = 1879395382; </v>
      </c>
      <c r="Y291" t="str">
        <f t="shared" si="114"/>
        <v xml:space="preserve">["ID"] = 1879395382; </v>
      </c>
      <c r="Z291" t="str">
        <f t="shared" si="115"/>
        <v/>
      </c>
      <c r="AA291" s="1" t="str">
        <f t="shared" si="116"/>
        <v xml:space="preserve">["SAVE_INDEX"] = 217; </v>
      </c>
      <c r="AB291">
        <f>VLOOKUP(D291,Type!A$2:B$16,2,)</f>
        <v>7</v>
      </c>
      <c r="AC291" t="str">
        <f t="shared" si="117"/>
        <v xml:space="preserve">["TYPE"] =  7; </v>
      </c>
      <c r="AD291" t="str">
        <f>IF(NOT(ISBLANK(E291)),VLOOKUP(E291,Type!D$2:E$6,2,FALSE),"")</f>
        <v/>
      </c>
      <c r="AE291" t="str">
        <f t="shared" si="118"/>
        <v xml:space="preserve">            </v>
      </c>
      <c r="AF291" t="str">
        <f t="shared" si="119"/>
        <v>0</v>
      </c>
      <c r="AG291" t="str">
        <f t="shared" si="120"/>
        <v xml:space="preserve">["VXP"] =    0; </v>
      </c>
      <c r="AH291" t="str">
        <f t="shared" si="121"/>
        <v>5</v>
      </c>
      <c r="AI291" t="str">
        <f t="shared" si="122"/>
        <v xml:space="preserve">["LP"] =  5; </v>
      </c>
      <c r="AJ291" t="str">
        <f t="shared" si="123"/>
        <v>0</v>
      </c>
      <c r="AK291" t="str">
        <f t="shared" si="124"/>
        <v xml:space="preserve">["REP"] =    0; </v>
      </c>
      <c r="AL291">
        <f>IF(LEN(Q291)&gt;0,VLOOKUP(Q291,Faction!A$2:B$77,2,),1)</f>
        <v>1</v>
      </c>
      <c r="AM291" t="str">
        <f t="shared" si="125"/>
        <v xml:space="preserve">["FACTION"] =  1; </v>
      </c>
      <c r="AN291" t="str">
        <f t="shared" si="126"/>
        <v xml:space="preserve">["TIER"] = 5; </v>
      </c>
      <c r="AO291" t="str">
        <f t="shared" si="127"/>
        <v xml:space="preserve">                     </v>
      </c>
      <c r="AP291" t="str">
        <f t="shared" si="128"/>
        <v/>
      </c>
      <c r="AQ291" t="str">
        <f t="shared" si="129"/>
        <v xml:space="preserve">["NAME"] = { ["EN"] = "The Trial of Sorrow"; }; </v>
      </c>
      <c r="AR291" t="str">
        <f t="shared" si="130"/>
        <v xml:space="preserve">["LORE"] = { ["EN"] = "Assist in the Reclamation of Minas Ithil."; }; </v>
      </c>
      <c r="AS291" t="str">
        <f t="shared" si="131"/>
        <v xml:space="preserve">["SUMMARY"] = { ["EN"] = "Gain 10000 reputation"; }; </v>
      </c>
      <c r="AT291" t="str">
        <f t="shared" si="132"/>
        <v/>
      </c>
      <c r="AU291" t="str">
        <f t="shared" si="133"/>
        <v/>
      </c>
      <c r="AV291" t="str">
        <f t="shared" si="134"/>
        <v>};</v>
      </c>
    </row>
    <row r="292" spans="1:48" x14ac:dyDescent="0.25">
      <c r="A292">
        <v>1879395394</v>
      </c>
      <c r="B292">
        <v>218</v>
      </c>
      <c r="C292" t="s">
        <v>1615</v>
      </c>
      <c r="D292" t="s">
        <v>30</v>
      </c>
      <c r="G292">
        <v>5</v>
      </c>
      <c r="H292" t="s">
        <v>1627</v>
      </c>
      <c r="I292" t="s">
        <v>1407</v>
      </c>
      <c r="J292" t="s">
        <v>2284</v>
      </c>
      <c r="K292">
        <v>6</v>
      </c>
      <c r="T292" t="str">
        <f t="shared" si="109"/>
        <v>[291] = {["ID"] = 1879395394; }; -- The Reclamation Continues II</v>
      </c>
      <c r="U292" s="1" t="str">
        <f t="shared" si="110"/>
        <v>[291] = {["ID"] = 1879395394; ["SAVE_INDEX"] = 218; ["TYPE"] =  7;             ["VXP"] =    0; ["LP"] =  5; ["REP"] =    0; ["FACTION"] =  1; ["TIER"] = 6;                      ["NAME"] = { ["EN"] = "The Reclamation Continues II"; }; ["LORE"] = { ["EN"] = "Assist in the Reclamation of Minas Ithil."; }; ["SUMMARY"] = { ["EN"] = "Gain 8000 reputation"; }; };</v>
      </c>
      <c r="V292">
        <f t="shared" si="111"/>
        <v>291</v>
      </c>
      <c r="W292" t="str">
        <f t="shared" si="112"/>
        <v>[291] = {</v>
      </c>
      <c r="X292" t="str">
        <f t="shared" si="113"/>
        <v xml:space="preserve">["ID"] = 1879395394; </v>
      </c>
      <c r="Y292" t="str">
        <f t="shared" si="114"/>
        <v xml:space="preserve">["ID"] = 1879395394; </v>
      </c>
      <c r="Z292" t="str">
        <f t="shared" si="115"/>
        <v/>
      </c>
      <c r="AA292" s="1" t="str">
        <f t="shared" si="116"/>
        <v xml:space="preserve">["SAVE_INDEX"] = 218; </v>
      </c>
      <c r="AB292">
        <f>VLOOKUP(D292,Type!A$2:B$16,2,)</f>
        <v>7</v>
      </c>
      <c r="AC292" t="str">
        <f t="shared" si="117"/>
        <v xml:space="preserve">["TYPE"] =  7; </v>
      </c>
      <c r="AD292" t="str">
        <f>IF(NOT(ISBLANK(E292)),VLOOKUP(E292,Type!D$2:E$6,2,FALSE),"")</f>
        <v/>
      </c>
      <c r="AE292" t="str">
        <f t="shared" si="118"/>
        <v xml:space="preserve">            </v>
      </c>
      <c r="AF292" t="str">
        <f t="shared" si="119"/>
        <v>0</v>
      </c>
      <c r="AG292" t="str">
        <f t="shared" si="120"/>
        <v xml:space="preserve">["VXP"] =    0; </v>
      </c>
      <c r="AH292" t="str">
        <f t="shared" si="121"/>
        <v>5</v>
      </c>
      <c r="AI292" t="str">
        <f t="shared" si="122"/>
        <v xml:space="preserve">["LP"] =  5; </v>
      </c>
      <c r="AJ292" t="str">
        <f t="shared" si="123"/>
        <v>0</v>
      </c>
      <c r="AK292" t="str">
        <f t="shared" si="124"/>
        <v xml:space="preserve">["REP"] =    0; </v>
      </c>
      <c r="AL292">
        <f>IF(LEN(Q292)&gt;0,VLOOKUP(Q292,Faction!A$2:B$77,2,),1)</f>
        <v>1</v>
      </c>
      <c r="AM292" t="str">
        <f t="shared" si="125"/>
        <v xml:space="preserve">["FACTION"] =  1; </v>
      </c>
      <c r="AN292" t="str">
        <f t="shared" si="126"/>
        <v xml:space="preserve">["TIER"] = 6; </v>
      </c>
      <c r="AO292" t="str">
        <f t="shared" si="127"/>
        <v xml:space="preserve">                     </v>
      </c>
      <c r="AP292" t="str">
        <f t="shared" si="128"/>
        <v/>
      </c>
      <c r="AQ292" t="str">
        <f t="shared" si="129"/>
        <v xml:space="preserve">["NAME"] = { ["EN"] = "The Reclamation Continues II"; }; </v>
      </c>
      <c r="AR292" t="str">
        <f t="shared" si="130"/>
        <v xml:space="preserve">["LORE"] = { ["EN"] = "Assist in the Reclamation of Minas Ithil."; }; </v>
      </c>
      <c r="AS292" t="str">
        <f t="shared" si="131"/>
        <v xml:space="preserve">["SUMMARY"] = { ["EN"] = "Gain 8000 reputation"; }; </v>
      </c>
      <c r="AT292" t="str">
        <f t="shared" si="132"/>
        <v/>
      </c>
      <c r="AU292" t="str">
        <f t="shared" si="133"/>
        <v/>
      </c>
      <c r="AV292" t="str">
        <f t="shared" si="134"/>
        <v>};</v>
      </c>
    </row>
    <row r="293" spans="1:48" x14ac:dyDescent="0.25">
      <c r="A293">
        <v>1879395391</v>
      </c>
      <c r="B293">
        <v>219</v>
      </c>
      <c r="C293" t="s">
        <v>1614</v>
      </c>
      <c r="D293" t="s">
        <v>30</v>
      </c>
      <c r="G293">
        <v>5</v>
      </c>
      <c r="H293" t="s">
        <v>1627</v>
      </c>
      <c r="I293" t="s">
        <v>1626</v>
      </c>
      <c r="J293" t="s">
        <v>2284</v>
      </c>
      <c r="K293">
        <v>7</v>
      </c>
      <c r="T293" t="str">
        <f t="shared" si="109"/>
        <v>[292] = {["ID"] = 1879395391; }; -- The Trial of Wrath</v>
      </c>
      <c r="U293" s="1" t="str">
        <f t="shared" si="110"/>
        <v>[292] = {["ID"] = 1879395391; ["SAVE_INDEX"] = 219; ["TYPE"] =  7;             ["VXP"] =    0; ["LP"] =  5; ["REP"] =    0; ["FACTION"] =  1; ["TIER"] = 7;                      ["NAME"] = { ["EN"] = "The Trial of Wrath"; }; ["LORE"] = { ["EN"] = "Assist in the Reclamation of Minas Ithil."; }; ["SUMMARY"] = { ["EN"] = "Gain 6000 reputation"; }; };</v>
      </c>
      <c r="V293">
        <f t="shared" si="111"/>
        <v>292</v>
      </c>
      <c r="W293" t="str">
        <f t="shared" si="112"/>
        <v>[292] = {</v>
      </c>
      <c r="X293" t="str">
        <f t="shared" si="113"/>
        <v xml:space="preserve">["ID"] = 1879395391; </v>
      </c>
      <c r="Y293" t="str">
        <f t="shared" si="114"/>
        <v xml:space="preserve">["ID"] = 1879395391; </v>
      </c>
      <c r="Z293" t="str">
        <f t="shared" si="115"/>
        <v/>
      </c>
      <c r="AA293" s="1" t="str">
        <f t="shared" si="116"/>
        <v xml:space="preserve">["SAVE_INDEX"] = 219; </v>
      </c>
      <c r="AB293">
        <f>VLOOKUP(D293,Type!A$2:B$16,2,)</f>
        <v>7</v>
      </c>
      <c r="AC293" t="str">
        <f t="shared" si="117"/>
        <v xml:space="preserve">["TYPE"] =  7; </v>
      </c>
      <c r="AD293" t="str">
        <f>IF(NOT(ISBLANK(E293)),VLOOKUP(E293,Type!D$2:E$6,2,FALSE),"")</f>
        <v/>
      </c>
      <c r="AE293" t="str">
        <f t="shared" si="118"/>
        <v xml:space="preserve">            </v>
      </c>
      <c r="AF293" t="str">
        <f t="shared" si="119"/>
        <v>0</v>
      </c>
      <c r="AG293" t="str">
        <f t="shared" si="120"/>
        <v xml:space="preserve">["VXP"] =    0; </v>
      </c>
      <c r="AH293" t="str">
        <f t="shared" si="121"/>
        <v>5</v>
      </c>
      <c r="AI293" t="str">
        <f t="shared" si="122"/>
        <v xml:space="preserve">["LP"] =  5; </v>
      </c>
      <c r="AJ293" t="str">
        <f t="shared" si="123"/>
        <v>0</v>
      </c>
      <c r="AK293" t="str">
        <f t="shared" si="124"/>
        <v xml:space="preserve">["REP"] =    0; </v>
      </c>
      <c r="AL293">
        <f>IF(LEN(Q293)&gt;0,VLOOKUP(Q293,Faction!A$2:B$77,2,),1)</f>
        <v>1</v>
      </c>
      <c r="AM293" t="str">
        <f t="shared" si="125"/>
        <v xml:space="preserve">["FACTION"] =  1; </v>
      </c>
      <c r="AN293" t="str">
        <f t="shared" si="126"/>
        <v xml:space="preserve">["TIER"] = 7; </v>
      </c>
      <c r="AO293" t="str">
        <f t="shared" si="127"/>
        <v xml:space="preserve">                     </v>
      </c>
      <c r="AP293" t="str">
        <f t="shared" si="128"/>
        <v/>
      </c>
      <c r="AQ293" t="str">
        <f t="shared" si="129"/>
        <v xml:space="preserve">["NAME"] = { ["EN"] = "The Trial of Wrath"; }; </v>
      </c>
      <c r="AR293" t="str">
        <f t="shared" si="130"/>
        <v xml:space="preserve">["LORE"] = { ["EN"] = "Assist in the Reclamation of Minas Ithil."; }; </v>
      </c>
      <c r="AS293" t="str">
        <f t="shared" si="131"/>
        <v xml:space="preserve">["SUMMARY"] = { ["EN"] = "Gain 6000 reputation"; }; </v>
      </c>
      <c r="AT293" t="str">
        <f t="shared" si="132"/>
        <v/>
      </c>
      <c r="AU293" t="str">
        <f t="shared" si="133"/>
        <v/>
      </c>
      <c r="AV293" t="str">
        <f t="shared" si="134"/>
        <v>};</v>
      </c>
    </row>
    <row r="294" spans="1:48" x14ac:dyDescent="0.25">
      <c r="A294">
        <v>1879390725</v>
      </c>
      <c r="B294">
        <v>220</v>
      </c>
      <c r="C294" t="s">
        <v>1875</v>
      </c>
      <c r="D294" t="s">
        <v>30</v>
      </c>
      <c r="G294">
        <v>5</v>
      </c>
      <c r="H294" t="s">
        <v>1627</v>
      </c>
      <c r="I294" t="s">
        <v>1406</v>
      </c>
      <c r="J294" t="s">
        <v>2284</v>
      </c>
      <c r="K294">
        <v>8</v>
      </c>
      <c r="T294" t="str">
        <f t="shared" si="109"/>
        <v>[293] = {["ID"] = 1879390725; }; -- The Reclamation Continues I</v>
      </c>
      <c r="U294" s="1" t="str">
        <f t="shared" si="110"/>
        <v>[293] = {["ID"] = 1879390725; ["SAVE_INDEX"] = 220; ["TYPE"] =  7;             ["VXP"] =    0; ["LP"] =  5; ["REP"] =    0; ["FACTION"] =  1; ["TIER"] = 8;                      ["NAME"] = { ["EN"] = "The Reclamation Continues I"; }; ["LORE"] = { ["EN"] = "Assist in the Reclamation of Minas Ithil."; }; ["SUMMARY"] = { ["EN"] = "Gain 4000 reputation"; }; };</v>
      </c>
      <c r="V294">
        <f t="shared" si="111"/>
        <v>293</v>
      </c>
      <c r="W294" t="str">
        <f t="shared" si="112"/>
        <v>[293] = {</v>
      </c>
      <c r="X294" t="str">
        <f t="shared" si="113"/>
        <v xml:space="preserve">["ID"] = 1879390725; </v>
      </c>
      <c r="Y294" t="str">
        <f t="shared" si="114"/>
        <v xml:space="preserve">["ID"] = 1879390725; </v>
      </c>
      <c r="Z294" t="str">
        <f t="shared" si="115"/>
        <v/>
      </c>
      <c r="AA294" s="1" t="str">
        <f t="shared" si="116"/>
        <v xml:space="preserve">["SAVE_INDEX"] = 220; </v>
      </c>
      <c r="AB294">
        <f>VLOOKUP(D294,Type!A$2:B$16,2,)</f>
        <v>7</v>
      </c>
      <c r="AC294" t="str">
        <f t="shared" si="117"/>
        <v xml:space="preserve">["TYPE"] =  7; </v>
      </c>
      <c r="AD294" t="str">
        <f>IF(NOT(ISBLANK(E294)),VLOOKUP(E294,Type!D$2:E$6,2,FALSE),"")</f>
        <v/>
      </c>
      <c r="AE294" t="str">
        <f t="shared" si="118"/>
        <v xml:space="preserve">            </v>
      </c>
      <c r="AF294" t="str">
        <f t="shared" si="119"/>
        <v>0</v>
      </c>
      <c r="AG294" t="str">
        <f t="shared" si="120"/>
        <v xml:space="preserve">["VXP"] =    0; </v>
      </c>
      <c r="AH294" t="str">
        <f t="shared" si="121"/>
        <v>5</v>
      </c>
      <c r="AI294" t="str">
        <f t="shared" si="122"/>
        <v xml:space="preserve">["LP"] =  5; </v>
      </c>
      <c r="AJ294" t="str">
        <f t="shared" si="123"/>
        <v>0</v>
      </c>
      <c r="AK294" t="str">
        <f t="shared" si="124"/>
        <v xml:space="preserve">["REP"] =    0; </v>
      </c>
      <c r="AL294">
        <f>IF(LEN(Q294)&gt;0,VLOOKUP(Q294,Faction!A$2:B$77,2,),1)</f>
        <v>1</v>
      </c>
      <c r="AM294" t="str">
        <f t="shared" si="125"/>
        <v xml:space="preserve">["FACTION"] =  1; </v>
      </c>
      <c r="AN294" t="str">
        <f t="shared" si="126"/>
        <v xml:space="preserve">["TIER"] = 8; </v>
      </c>
      <c r="AO294" t="str">
        <f t="shared" si="127"/>
        <v xml:space="preserve">                     </v>
      </c>
      <c r="AP294" t="str">
        <f t="shared" si="128"/>
        <v/>
      </c>
      <c r="AQ294" t="str">
        <f t="shared" si="129"/>
        <v xml:space="preserve">["NAME"] = { ["EN"] = "The Reclamation Continues I"; }; </v>
      </c>
      <c r="AR294" t="str">
        <f t="shared" si="130"/>
        <v xml:space="preserve">["LORE"] = { ["EN"] = "Assist in the Reclamation of Minas Ithil."; }; </v>
      </c>
      <c r="AS294" t="str">
        <f t="shared" si="131"/>
        <v xml:space="preserve">["SUMMARY"] = { ["EN"] = "Gain 4000 reputation"; }; </v>
      </c>
      <c r="AT294" t="str">
        <f t="shared" si="132"/>
        <v/>
      </c>
      <c r="AU294" t="str">
        <f t="shared" si="133"/>
        <v/>
      </c>
      <c r="AV294" t="str">
        <f t="shared" si="134"/>
        <v>};</v>
      </c>
    </row>
    <row r="295" spans="1:48" x14ac:dyDescent="0.25">
      <c r="C295" s="2" t="s">
        <v>82</v>
      </c>
      <c r="D295" s="2" t="s">
        <v>812</v>
      </c>
      <c r="E295" s="2"/>
      <c r="R295">
        <v>229</v>
      </c>
      <c r="T295" t="str">
        <f t="shared" si="109"/>
        <v>[294] = {["CAT_ID"] = 229; }; -- Protectors of Wilderland</v>
      </c>
      <c r="U295" s="1" t="str">
        <f t="shared" si="110"/>
        <v>[294] = {                                           ["TYPE"] = 14;             ["VXP"] =    0; ["LP"] =  0; ["REP"] =    0; ["FACTION"] =  1; ["TIER"] = 0;                      ["NAME"] = { ["EN"] = "Protectors of Wilderland"; }; };</v>
      </c>
      <c r="V295">
        <f t="shared" si="111"/>
        <v>294</v>
      </c>
      <c r="W295" t="str">
        <f t="shared" si="112"/>
        <v>[294] = {</v>
      </c>
      <c r="X295" t="str">
        <f t="shared" si="113"/>
        <v xml:space="preserve">                     </v>
      </c>
      <c r="Y295" t="str">
        <f t="shared" si="114"/>
        <v/>
      </c>
      <c r="Z295" t="str">
        <f t="shared" si="115"/>
        <v xml:space="preserve">["CAT_ID"] = 229; </v>
      </c>
      <c r="AA295" s="1" t="str">
        <f t="shared" si="116"/>
        <v xml:space="preserve">                      </v>
      </c>
      <c r="AB295">
        <f>VLOOKUP(D295,Type!A$2:B$16,2,)</f>
        <v>14</v>
      </c>
      <c r="AC295" t="str">
        <f t="shared" si="117"/>
        <v xml:space="preserve">["TYPE"] = 14; </v>
      </c>
      <c r="AD295" t="str">
        <f>IF(NOT(ISBLANK(E295)),VLOOKUP(E295,Type!D$2:E$6,2,FALSE),"")</f>
        <v/>
      </c>
      <c r="AE295" t="str">
        <f t="shared" si="118"/>
        <v xml:space="preserve">            </v>
      </c>
      <c r="AF295" t="str">
        <f t="shared" si="119"/>
        <v>0</v>
      </c>
      <c r="AG295" t="str">
        <f t="shared" si="120"/>
        <v xml:space="preserve">["VXP"] =    0; </v>
      </c>
      <c r="AH295" t="str">
        <f t="shared" si="121"/>
        <v>0</v>
      </c>
      <c r="AI295" t="str">
        <f t="shared" si="122"/>
        <v xml:space="preserve">["LP"] =  0; </v>
      </c>
      <c r="AJ295" t="str">
        <f t="shared" si="123"/>
        <v>0</v>
      </c>
      <c r="AK295" t="str">
        <f t="shared" si="124"/>
        <v xml:space="preserve">["REP"] =    0; </v>
      </c>
      <c r="AL295">
        <f>IF(LEN(Q295)&gt;0,VLOOKUP(Q295,Faction!A$2:B$77,2,),1)</f>
        <v>1</v>
      </c>
      <c r="AM295" t="str">
        <f t="shared" si="125"/>
        <v xml:space="preserve">["FACTION"] =  1; </v>
      </c>
      <c r="AN295" t="str">
        <f t="shared" si="126"/>
        <v xml:space="preserve">["TIER"] = 0; </v>
      </c>
      <c r="AO295" t="str">
        <f t="shared" si="127"/>
        <v xml:space="preserve">                     </v>
      </c>
      <c r="AP295" t="str">
        <f t="shared" si="128"/>
        <v/>
      </c>
      <c r="AQ295" t="str">
        <f t="shared" si="129"/>
        <v xml:space="preserve">["NAME"] = { ["EN"] = "Protectors of Wilderland"; }; </v>
      </c>
      <c r="AR295" t="str">
        <f t="shared" si="130"/>
        <v/>
      </c>
      <c r="AS295" t="str">
        <f t="shared" si="131"/>
        <v/>
      </c>
      <c r="AT295" t="str">
        <f t="shared" si="132"/>
        <v/>
      </c>
      <c r="AU295" t="str">
        <f t="shared" si="133"/>
        <v/>
      </c>
      <c r="AV295" t="str">
        <f t="shared" si="134"/>
        <v>};</v>
      </c>
    </row>
    <row r="296" spans="1:48" x14ac:dyDescent="0.25">
      <c r="A296">
        <v>1879406714</v>
      </c>
      <c r="B296">
        <v>222</v>
      </c>
      <c r="C296" t="s">
        <v>1633</v>
      </c>
      <c r="D296" t="s">
        <v>30</v>
      </c>
      <c r="F296" t="s">
        <v>1634</v>
      </c>
      <c r="G296">
        <v>20</v>
      </c>
      <c r="H296" t="s">
        <v>1628</v>
      </c>
      <c r="I296" t="s">
        <v>1198</v>
      </c>
      <c r="J296" t="s">
        <v>1632</v>
      </c>
      <c r="K296">
        <v>0</v>
      </c>
      <c r="T296" t="str">
        <f t="shared" si="109"/>
        <v>[295] = {["ID"] = 1879406714; }; -- Kindred to the Protectors of Wilderland</v>
      </c>
      <c r="U296" s="1" t="str">
        <f t="shared" si="110"/>
        <v>[295] = {["ID"] = 1879406714; ["SAVE_INDEX"] = 222; ["TYPE"] =  7;             ["VXP"] =    0; ["LP"] = 20; ["REP"] =    0; ["FACTION"] =  1; ["TIER"] = 0;                      ["NAME"] = { ["EN"] = "Kindred to the Protectors of Wilderland"; }; ["LORE"] = { ["EN"] = "You have proven yourself invaluable to the Protectors of Wilderland and have done much to aid the Wells of Langflood and its people. For this, the Protectors of Wilderland now count you among their own."; }; ["SUMMARY"] = { ["EN"] = "Gain 30000 reputation"; }; ["TITLE"] = { ["EN"] = "Kin of the Protectors of Wilderland"; }; };</v>
      </c>
      <c r="V296">
        <f t="shared" si="111"/>
        <v>295</v>
      </c>
      <c r="W296" t="str">
        <f t="shared" si="112"/>
        <v>[295] = {</v>
      </c>
      <c r="X296" t="str">
        <f t="shared" si="113"/>
        <v xml:space="preserve">["ID"] = 1879406714; </v>
      </c>
      <c r="Y296" t="str">
        <f t="shared" si="114"/>
        <v xml:space="preserve">["ID"] = 1879406714; </v>
      </c>
      <c r="Z296" t="str">
        <f t="shared" si="115"/>
        <v/>
      </c>
      <c r="AA296" s="1" t="str">
        <f t="shared" si="116"/>
        <v xml:space="preserve">["SAVE_INDEX"] = 222; </v>
      </c>
      <c r="AB296">
        <f>VLOOKUP(D296,Type!A$2:B$16,2,)</f>
        <v>7</v>
      </c>
      <c r="AC296" t="str">
        <f t="shared" si="117"/>
        <v xml:space="preserve">["TYPE"] =  7; </v>
      </c>
      <c r="AD296" t="str">
        <f>IF(NOT(ISBLANK(E296)),VLOOKUP(E296,Type!D$2:E$6,2,FALSE),"")</f>
        <v/>
      </c>
      <c r="AE296" t="str">
        <f t="shared" si="118"/>
        <v xml:space="preserve">            </v>
      </c>
      <c r="AF296" t="str">
        <f t="shared" si="119"/>
        <v>0</v>
      </c>
      <c r="AG296" t="str">
        <f t="shared" si="120"/>
        <v xml:space="preserve">["VXP"] =    0; </v>
      </c>
      <c r="AH296" t="str">
        <f t="shared" si="121"/>
        <v>20</v>
      </c>
      <c r="AI296" t="str">
        <f t="shared" si="122"/>
        <v xml:space="preserve">["LP"] = 20; </v>
      </c>
      <c r="AJ296" t="str">
        <f t="shared" si="123"/>
        <v>0</v>
      </c>
      <c r="AK296" t="str">
        <f t="shared" si="124"/>
        <v xml:space="preserve">["REP"] =    0; </v>
      </c>
      <c r="AL296">
        <f>IF(LEN(Q296)&gt;0,VLOOKUP(Q296,Faction!A$2:B$77,2,),1)</f>
        <v>1</v>
      </c>
      <c r="AM296" t="str">
        <f t="shared" si="125"/>
        <v xml:space="preserve">["FACTION"] =  1; </v>
      </c>
      <c r="AN296" t="str">
        <f t="shared" si="126"/>
        <v xml:space="preserve">["TIER"] = 0; </v>
      </c>
      <c r="AO296" t="str">
        <f t="shared" si="127"/>
        <v xml:space="preserve">                     </v>
      </c>
      <c r="AP296" t="str">
        <f t="shared" si="128"/>
        <v/>
      </c>
      <c r="AQ296" t="str">
        <f t="shared" si="129"/>
        <v xml:space="preserve">["NAME"] = { ["EN"] = "Kindred to the Protectors of Wilderland"; }; </v>
      </c>
      <c r="AR296" t="str">
        <f t="shared" si="130"/>
        <v xml:space="preserve">["LORE"] = { ["EN"] = "You have proven yourself invaluable to the Protectors of Wilderland and have done much to aid the Wells of Langflood and its people. For this, the Protectors of Wilderland now count you among their own."; }; </v>
      </c>
      <c r="AS296" t="str">
        <f t="shared" si="131"/>
        <v xml:space="preserve">["SUMMARY"] = { ["EN"] = "Gain 30000 reputation"; }; </v>
      </c>
      <c r="AT296" t="str">
        <f t="shared" si="132"/>
        <v xml:space="preserve">["TITLE"] = { ["EN"] = "Kin of the Protectors of Wilderland"; }; </v>
      </c>
      <c r="AU296" t="str">
        <f t="shared" si="133"/>
        <v/>
      </c>
      <c r="AV296" t="str">
        <f t="shared" si="134"/>
        <v>};</v>
      </c>
    </row>
    <row r="297" spans="1:48" x14ac:dyDescent="0.25">
      <c r="A297">
        <v>1879406716</v>
      </c>
      <c r="B297">
        <v>223</v>
      </c>
      <c r="C297" t="s">
        <v>1631</v>
      </c>
      <c r="D297" t="s">
        <v>30</v>
      </c>
      <c r="F297" t="s">
        <v>1631</v>
      </c>
      <c r="G297">
        <v>15</v>
      </c>
      <c r="H297" t="s">
        <v>1628</v>
      </c>
      <c r="I297" t="s">
        <v>1373</v>
      </c>
      <c r="J297" t="s">
        <v>1635</v>
      </c>
      <c r="K297">
        <v>1</v>
      </c>
      <c r="T297" t="str">
        <f t="shared" si="109"/>
        <v>[296] = {["ID"] = 1879406716; }; -- Ally to the Protectors of Wilderland</v>
      </c>
      <c r="U297" s="1" t="str">
        <f t="shared" si="110"/>
        <v>[296] = {["ID"] = 1879406716; ["SAVE_INDEX"] = 223; ["TYPE"] =  7;             ["VXP"] =    0; ["LP"] = 15; ["REP"] =    0; ["FACTION"] =  1; ["TIER"] = 1;                      ["NAME"] = { ["EN"] = "Ally to the Protectors of Wilderland"; }; ["LORE"] = { ["EN"] = "The Protectors of Wilderland now know to call upon you in times of strife, and they consider you a skilled ally."; }; ["SUMMARY"] = { ["EN"] = "Gain 25000 reputation"; }; ["TITLE"] = { ["EN"] = "Ally to the Protectors of Wilderland"; }; };</v>
      </c>
      <c r="V297">
        <f t="shared" si="111"/>
        <v>296</v>
      </c>
      <c r="W297" t="str">
        <f t="shared" si="112"/>
        <v>[296] = {</v>
      </c>
      <c r="X297" t="str">
        <f t="shared" si="113"/>
        <v xml:space="preserve">["ID"] = 1879406716; </v>
      </c>
      <c r="Y297" t="str">
        <f t="shared" si="114"/>
        <v xml:space="preserve">["ID"] = 1879406716; </v>
      </c>
      <c r="Z297" t="str">
        <f t="shared" si="115"/>
        <v/>
      </c>
      <c r="AA297" s="1" t="str">
        <f t="shared" si="116"/>
        <v xml:space="preserve">["SAVE_INDEX"] = 223; </v>
      </c>
      <c r="AB297">
        <f>VLOOKUP(D297,Type!A$2:B$16,2,)</f>
        <v>7</v>
      </c>
      <c r="AC297" t="str">
        <f t="shared" si="117"/>
        <v xml:space="preserve">["TYPE"] =  7; </v>
      </c>
      <c r="AD297" t="str">
        <f>IF(NOT(ISBLANK(E297)),VLOOKUP(E297,Type!D$2:E$6,2,FALSE),"")</f>
        <v/>
      </c>
      <c r="AE297" t="str">
        <f t="shared" si="118"/>
        <v xml:space="preserve">            </v>
      </c>
      <c r="AF297" t="str">
        <f t="shared" si="119"/>
        <v>0</v>
      </c>
      <c r="AG297" t="str">
        <f t="shared" si="120"/>
        <v xml:space="preserve">["VXP"] =    0; </v>
      </c>
      <c r="AH297" t="str">
        <f t="shared" si="121"/>
        <v>15</v>
      </c>
      <c r="AI297" t="str">
        <f t="shared" si="122"/>
        <v xml:space="preserve">["LP"] = 15; </v>
      </c>
      <c r="AJ297" t="str">
        <f t="shared" si="123"/>
        <v>0</v>
      </c>
      <c r="AK297" t="str">
        <f t="shared" si="124"/>
        <v xml:space="preserve">["REP"] =    0; </v>
      </c>
      <c r="AL297">
        <f>IF(LEN(Q297)&gt;0,VLOOKUP(Q297,Faction!A$2:B$77,2,),1)</f>
        <v>1</v>
      </c>
      <c r="AM297" t="str">
        <f t="shared" si="125"/>
        <v xml:space="preserve">["FACTION"] =  1; </v>
      </c>
      <c r="AN297" t="str">
        <f t="shared" si="126"/>
        <v xml:space="preserve">["TIER"] = 1; </v>
      </c>
      <c r="AO297" t="str">
        <f t="shared" si="127"/>
        <v xml:space="preserve">                     </v>
      </c>
      <c r="AP297" t="str">
        <f t="shared" si="128"/>
        <v/>
      </c>
      <c r="AQ297" t="str">
        <f t="shared" si="129"/>
        <v xml:space="preserve">["NAME"] = { ["EN"] = "Ally to the Protectors of Wilderland"; }; </v>
      </c>
      <c r="AR297" t="str">
        <f t="shared" si="130"/>
        <v xml:space="preserve">["LORE"] = { ["EN"] = "The Protectors of Wilderland now know to call upon you in times of strife, and they consider you a skilled ally."; }; </v>
      </c>
      <c r="AS297" t="str">
        <f t="shared" si="131"/>
        <v xml:space="preserve">["SUMMARY"] = { ["EN"] = "Gain 25000 reputation"; }; </v>
      </c>
      <c r="AT297" t="str">
        <f t="shared" si="132"/>
        <v xml:space="preserve">["TITLE"] = { ["EN"] = "Ally to the Protectors of Wilderland"; }; </v>
      </c>
      <c r="AU297" t="str">
        <f t="shared" si="133"/>
        <v/>
      </c>
      <c r="AV297" t="str">
        <f t="shared" si="134"/>
        <v>};</v>
      </c>
    </row>
    <row r="298" spans="1:48" x14ac:dyDescent="0.25">
      <c r="A298">
        <v>1879406717</v>
      </c>
      <c r="B298">
        <v>224</v>
      </c>
      <c r="C298" t="s">
        <v>1630</v>
      </c>
      <c r="D298" t="s">
        <v>30</v>
      </c>
      <c r="F298" t="s">
        <v>1630</v>
      </c>
      <c r="G298">
        <v>10</v>
      </c>
      <c r="H298" t="s">
        <v>1628</v>
      </c>
      <c r="I298" t="s">
        <v>1370</v>
      </c>
      <c r="J298" t="s">
        <v>1636</v>
      </c>
      <c r="K298">
        <v>2</v>
      </c>
      <c r="T298" t="str">
        <f t="shared" si="109"/>
        <v>[297] = {["ID"] = 1879406717; }; -- Friend to the Protectors of Wilderland</v>
      </c>
      <c r="U298" s="1" t="str">
        <f t="shared" si="110"/>
        <v>[297] = {["ID"] = 1879406717; ["SAVE_INDEX"] = 224; ["TYPE"] =  7;             ["VXP"] =    0; ["LP"] = 10; ["REP"] =    0; ["FACTION"] =  1; ["TIER"] = 2;                      ["NAME"] = { ["EN"] = "Friend to the Protectors of Wilderland"; }; ["LORE"] = { ["EN"] = "The Protectors of Wilderland have grown to count you among their friends."; }; ["SUMMARY"] = { ["EN"] = "Gain 20000 reputation"; }; ["TITLE"] = { ["EN"] = "Friend to the Protectors of Wilderland"; }; };</v>
      </c>
      <c r="V298">
        <f t="shared" si="111"/>
        <v>297</v>
      </c>
      <c r="W298" t="str">
        <f t="shared" si="112"/>
        <v>[297] = {</v>
      </c>
      <c r="X298" t="str">
        <f t="shared" si="113"/>
        <v xml:space="preserve">["ID"] = 1879406717; </v>
      </c>
      <c r="Y298" t="str">
        <f t="shared" si="114"/>
        <v xml:space="preserve">["ID"] = 1879406717; </v>
      </c>
      <c r="Z298" t="str">
        <f t="shared" si="115"/>
        <v/>
      </c>
      <c r="AA298" s="1" t="str">
        <f t="shared" si="116"/>
        <v xml:space="preserve">["SAVE_INDEX"] = 224; </v>
      </c>
      <c r="AB298">
        <f>VLOOKUP(D298,Type!A$2:B$16,2,)</f>
        <v>7</v>
      </c>
      <c r="AC298" t="str">
        <f t="shared" si="117"/>
        <v xml:space="preserve">["TYPE"] =  7; </v>
      </c>
      <c r="AD298" t="str">
        <f>IF(NOT(ISBLANK(E298)),VLOOKUP(E298,Type!D$2:E$6,2,FALSE),"")</f>
        <v/>
      </c>
      <c r="AE298" t="str">
        <f t="shared" si="118"/>
        <v xml:space="preserve">            </v>
      </c>
      <c r="AF298" t="str">
        <f t="shared" si="119"/>
        <v>0</v>
      </c>
      <c r="AG298" t="str">
        <f t="shared" si="120"/>
        <v xml:space="preserve">["VXP"] =    0; </v>
      </c>
      <c r="AH298" t="str">
        <f t="shared" si="121"/>
        <v>10</v>
      </c>
      <c r="AI298" t="str">
        <f t="shared" si="122"/>
        <v xml:space="preserve">["LP"] = 10; </v>
      </c>
      <c r="AJ298" t="str">
        <f t="shared" si="123"/>
        <v>0</v>
      </c>
      <c r="AK298" t="str">
        <f t="shared" si="124"/>
        <v xml:space="preserve">["REP"] =    0; </v>
      </c>
      <c r="AL298">
        <f>IF(LEN(Q298)&gt;0,VLOOKUP(Q298,Faction!A$2:B$77,2,),1)</f>
        <v>1</v>
      </c>
      <c r="AM298" t="str">
        <f t="shared" si="125"/>
        <v xml:space="preserve">["FACTION"] =  1; </v>
      </c>
      <c r="AN298" t="str">
        <f t="shared" si="126"/>
        <v xml:space="preserve">["TIER"] = 2; </v>
      </c>
      <c r="AO298" t="str">
        <f t="shared" si="127"/>
        <v xml:space="preserve">                     </v>
      </c>
      <c r="AP298" t="str">
        <f t="shared" si="128"/>
        <v/>
      </c>
      <c r="AQ298" t="str">
        <f t="shared" si="129"/>
        <v xml:space="preserve">["NAME"] = { ["EN"] = "Friend to the Protectors of Wilderland"; }; </v>
      </c>
      <c r="AR298" t="str">
        <f t="shared" si="130"/>
        <v xml:space="preserve">["LORE"] = { ["EN"] = "The Protectors of Wilderland have grown to count you among their friends."; }; </v>
      </c>
      <c r="AS298" t="str">
        <f t="shared" si="131"/>
        <v xml:space="preserve">["SUMMARY"] = { ["EN"] = "Gain 20000 reputation"; }; </v>
      </c>
      <c r="AT298" t="str">
        <f t="shared" si="132"/>
        <v xml:space="preserve">["TITLE"] = { ["EN"] = "Friend to the Protectors of Wilderland"; }; </v>
      </c>
      <c r="AU298" t="str">
        <f t="shared" si="133"/>
        <v/>
      </c>
      <c r="AV298" t="str">
        <f t="shared" si="134"/>
        <v>};</v>
      </c>
    </row>
    <row r="299" spans="1:48" x14ac:dyDescent="0.25">
      <c r="A299">
        <v>1879406715</v>
      </c>
      <c r="B299">
        <v>225</v>
      </c>
      <c r="C299" t="s">
        <v>1629</v>
      </c>
      <c r="D299" t="s">
        <v>30</v>
      </c>
      <c r="F299" t="s">
        <v>1629</v>
      </c>
      <c r="G299">
        <v>5</v>
      </c>
      <c r="H299" t="s">
        <v>1628</v>
      </c>
      <c r="I299" t="s">
        <v>1190</v>
      </c>
      <c r="J299" t="s">
        <v>2285</v>
      </c>
      <c r="K299">
        <v>3</v>
      </c>
      <c r="T299" t="str">
        <f t="shared" si="109"/>
        <v>[298] = {["ID"] = 1879406715; }; -- Known to the Protectors of Wilderland</v>
      </c>
      <c r="U299" s="1" t="str">
        <f t="shared" si="110"/>
        <v>[298] = {["ID"] = 1879406715; ["SAVE_INDEX"] = 225; ["TYPE"] =  7;             ["VXP"] =    0; ["LP"] =  5; ["REP"] =    0; ["FACTION"] =  1; ["TIER"] = 3;                      ["NAME"] = { ["EN"] = "Known to the Protectors of Wilderland"; }; ["LORE"] = { ["EN"] = "Your name is now known throughout the Wells of Langflood."; }; ["SUMMARY"] = { ["EN"] = "Gain 10000 reputation"; }; ["TITLE"] = { ["EN"] = "Known to the Protectors of Wilderland"; }; };</v>
      </c>
      <c r="V299">
        <f t="shared" si="111"/>
        <v>298</v>
      </c>
      <c r="W299" t="str">
        <f t="shared" si="112"/>
        <v>[298] = {</v>
      </c>
      <c r="X299" t="str">
        <f t="shared" si="113"/>
        <v xml:space="preserve">["ID"] = 1879406715; </v>
      </c>
      <c r="Y299" t="str">
        <f t="shared" si="114"/>
        <v xml:space="preserve">["ID"] = 1879406715; </v>
      </c>
      <c r="Z299" t="str">
        <f t="shared" si="115"/>
        <v/>
      </c>
      <c r="AA299" s="1" t="str">
        <f t="shared" si="116"/>
        <v xml:space="preserve">["SAVE_INDEX"] = 225; </v>
      </c>
      <c r="AB299">
        <f>VLOOKUP(D299,Type!A$2:B$16,2,)</f>
        <v>7</v>
      </c>
      <c r="AC299" t="str">
        <f t="shared" si="117"/>
        <v xml:space="preserve">["TYPE"] =  7; </v>
      </c>
      <c r="AD299" t="str">
        <f>IF(NOT(ISBLANK(E299)),VLOOKUP(E299,Type!D$2:E$6,2,FALSE),"")</f>
        <v/>
      </c>
      <c r="AE299" t="str">
        <f t="shared" si="118"/>
        <v xml:space="preserve">            </v>
      </c>
      <c r="AF299" t="str">
        <f t="shared" si="119"/>
        <v>0</v>
      </c>
      <c r="AG299" t="str">
        <f t="shared" si="120"/>
        <v xml:space="preserve">["VXP"] =    0; </v>
      </c>
      <c r="AH299" t="str">
        <f t="shared" si="121"/>
        <v>5</v>
      </c>
      <c r="AI299" t="str">
        <f t="shared" si="122"/>
        <v xml:space="preserve">["LP"] =  5; </v>
      </c>
      <c r="AJ299" t="str">
        <f t="shared" si="123"/>
        <v>0</v>
      </c>
      <c r="AK299" t="str">
        <f t="shared" si="124"/>
        <v xml:space="preserve">["REP"] =    0; </v>
      </c>
      <c r="AL299">
        <f>IF(LEN(Q299)&gt;0,VLOOKUP(Q299,Faction!A$2:B$77,2,),1)</f>
        <v>1</v>
      </c>
      <c r="AM299" t="str">
        <f t="shared" si="125"/>
        <v xml:space="preserve">["FACTION"] =  1; </v>
      </c>
      <c r="AN299" t="str">
        <f t="shared" si="126"/>
        <v xml:space="preserve">["TIER"] = 3; </v>
      </c>
      <c r="AO299" t="str">
        <f t="shared" si="127"/>
        <v xml:space="preserve">                     </v>
      </c>
      <c r="AP299" t="str">
        <f t="shared" si="128"/>
        <v/>
      </c>
      <c r="AQ299" t="str">
        <f t="shared" si="129"/>
        <v xml:space="preserve">["NAME"] = { ["EN"] = "Known to the Protectors of Wilderland"; }; </v>
      </c>
      <c r="AR299" t="str">
        <f t="shared" si="130"/>
        <v xml:space="preserve">["LORE"] = { ["EN"] = "Your name is now known throughout the Wells of Langflood."; }; </v>
      </c>
      <c r="AS299" t="str">
        <f t="shared" si="131"/>
        <v xml:space="preserve">["SUMMARY"] = { ["EN"] = "Gain 10000 reputation"; }; </v>
      </c>
      <c r="AT299" t="str">
        <f t="shared" si="132"/>
        <v xml:space="preserve">["TITLE"] = { ["EN"] = "Known to the Protectors of Wilderland"; }; </v>
      </c>
      <c r="AU299" t="str">
        <f t="shared" si="133"/>
        <v/>
      </c>
      <c r="AV299" t="str">
        <f t="shared" si="134"/>
        <v>};</v>
      </c>
    </row>
    <row r="300" spans="1:48" x14ac:dyDescent="0.25">
      <c r="C300" s="2" t="s">
        <v>1696</v>
      </c>
      <c r="D300" s="2" t="s">
        <v>812</v>
      </c>
      <c r="E300" s="2"/>
      <c r="R300">
        <v>230</v>
      </c>
      <c r="T300" t="str">
        <f t="shared" si="109"/>
        <v>[299] = {["CAT_ID"] = 230; }; -- March on Gundabad</v>
      </c>
      <c r="U300" s="1" t="str">
        <f t="shared" si="110"/>
        <v>[299] = {                                           ["TYPE"] = 14;             ["VXP"] =    0; ["LP"] =  0; ["REP"] =    0; ["FACTION"] =  1; ["TIER"] = 0;                      ["NAME"] = { ["EN"] = "March on Gundabad"; }; };</v>
      </c>
      <c r="V300">
        <f t="shared" si="111"/>
        <v>299</v>
      </c>
      <c r="W300" t="str">
        <f t="shared" si="112"/>
        <v>[299] = {</v>
      </c>
      <c r="X300" t="str">
        <f t="shared" si="113"/>
        <v xml:space="preserve">                     </v>
      </c>
      <c r="Y300" t="str">
        <f t="shared" si="114"/>
        <v/>
      </c>
      <c r="Z300" t="str">
        <f t="shared" si="115"/>
        <v xml:space="preserve">["CAT_ID"] = 230; </v>
      </c>
      <c r="AA300" s="1" t="str">
        <f t="shared" si="116"/>
        <v xml:space="preserve">                      </v>
      </c>
      <c r="AB300">
        <f>VLOOKUP(D300,Type!A$2:B$16,2,)</f>
        <v>14</v>
      </c>
      <c r="AC300" t="str">
        <f t="shared" si="117"/>
        <v xml:space="preserve">["TYPE"] = 14; </v>
      </c>
      <c r="AD300" t="str">
        <f>IF(NOT(ISBLANK(E300)),VLOOKUP(E300,Type!D$2:E$6,2,FALSE),"")</f>
        <v/>
      </c>
      <c r="AE300" t="str">
        <f t="shared" si="118"/>
        <v xml:space="preserve">            </v>
      </c>
      <c r="AF300" t="str">
        <f t="shared" si="119"/>
        <v>0</v>
      </c>
      <c r="AG300" t="str">
        <f t="shared" si="120"/>
        <v xml:space="preserve">["VXP"] =    0; </v>
      </c>
      <c r="AH300" t="str">
        <f t="shared" si="121"/>
        <v>0</v>
      </c>
      <c r="AI300" t="str">
        <f t="shared" si="122"/>
        <v xml:space="preserve">["LP"] =  0; </v>
      </c>
      <c r="AJ300" t="str">
        <f t="shared" si="123"/>
        <v>0</v>
      </c>
      <c r="AK300" t="str">
        <f t="shared" si="124"/>
        <v xml:space="preserve">["REP"] =    0; </v>
      </c>
      <c r="AL300">
        <f>IF(LEN(Q300)&gt;0,VLOOKUP(Q300,Faction!A$2:B$77,2,),1)</f>
        <v>1</v>
      </c>
      <c r="AM300" t="str">
        <f t="shared" si="125"/>
        <v xml:space="preserve">["FACTION"] =  1; </v>
      </c>
      <c r="AN300" t="str">
        <f t="shared" si="126"/>
        <v xml:space="preserve">["TIER"] = 0; </v>
      </c>
      <c r="AO300" t="str">
        <f t="shared" si="127"/>
        <v xml:space="preserve">                     </v>
      </c>
      <c r="AP300" t="str">
        <f t="shared" si="128"/>
        <v/>
      </c>
      <c r="AQ300" t="str">
        <f t="shared" si="129"/>
        <v xml:space="preserve">["NAME"] = { ["EN"] = "March on Gundabad"; }; </v>
      </c>
      <c r="AR300" t="str">
        <f t="shared" si="130"/>
        <v/>
      </c>
      <c r="AS300" t="str">
        <f t="shared" si="131"/>
        <v/>
      </c>
      <c r="AT300" t="str">
        <f t="shared" si="132"/>
        <v/>
      </c>
      <c r="AU300" t="str">
        <f t="shared" si="133"/>
        <v/>
      </c>
      <c r="AV300" t="str">
        <f t="shared" si="134"/>
        <v>};</v>
      </c>
    </row>
    <row r="301" spans="1:48" x14ac:dyDescent="0.25">
      <c r="A301">
        <v>1879407822</v>
      </c>
      <c r="B301">
        <v>226</v>
      </c>
      <c r="C301" t="s">
        <v>1697</v>
      </c>
      <c r="D301" t="s">
        <v>30</v>
      </c>
      <c r="F301" t="s">
        <v>2904</v>
      </c>
      <c r="G301">
        <v>20</v>
      </c>
      <c r="I301" t="s">
        <v>1198</v>
      </c>
      <c r="J301" t="s">
        <v>1701</v>
      </c>
      <c r="K301">
        <v>0</v>
      </c>
      <c r="T301" t="str">
        <f t="shared" si="109"/>
        <v>[300] = {["ID"] = 1879407822; }; -- Kindred to the March on Gundabad</v>
      </c>
      <c r="U301" s="1" t="str">
        <f t="shared" si="110"/>
        <v>[300] = {["ID"] = 1879407822; ["SAVE_INDEX"] = 226; ["TYPE"] =  7;             ["VXP"] =    0; ["LP"] = 20; ["REP"] =    0; ["FACTION"] =  1; ["TIER"] = 0;                      ["NAME"] = { ["EN"] = "Kindred to the March on Gundabad"; }; ["LORE"] = { ["EN"] = "You have proven yourself invaluable to the March on Gundabad and have done much to aid those in Elderslade. For this, the March on Gundabad now count you among their own."; }; ["SUMMARY"] = { ["EN"] = "Gain 30000 reputation"; }; ["TITLE"] = { ["EN"] = "Kin to the March on Gundabad"; }; };</v>
      </c>
      <c r="V301">
        <f t="shared" si="111"/>
        <v>300</v>
      </c>
      <c r="W301" t="str">
        <f t="shared" si="112"/>
        <v>[300] = {</v>
      </c>
      <c r="X301" t="str">
        <f t="shared" si="113"/>
        <v xml:space="preserve">["ID"] = 1879407822; </v>
      </c>
      <c r="Y301" t="str">
        <f t="shared" si="114"/>
        <v xml:space="preserve">["ID"] = 1879407822; </v>
      </c>
      <c r="Z301" t="str">
        <f t="shared" si="115"/>
        <v/>
      </c>
      <c r="AA301" s="1" t="str">
        <f t="shared" si="116"/>
        <v xml:space="preserve">["SAVE_INDEX"] = 226; </v>
      </c>
      <c r="AB301">
        <f>VLOOKUP(D301,Type!A$2:B$16,2,)</f>
        <v>7</v>
      </c>
      <c r="AC301" t="str">
        <f t="shared" si="117"/>
        <v xml:space="preserve">["TYPE"] =  7; </v>
      </c>
      <c r="AD301" t="str">
        <f>IF(NOT(ISBLANK(E301)),VLOOKUP(E301,Type!D$2:E$6,2,FALSE),"")</f>
        <v/>
      </c>
      <c r="AE301" t="str">
        <f t="shared" si="118"/>
        <v xml:space="preserve">            </v>
      </c>
      <c r="AF301" t="str">
        <f t="shared" si="119"/>
        <v>0</v>
      </c>
      <c r="AG301" t="str">
        <f t="shared" si="120"/>
        <v xml:space="preserve">["VXP"] =    0; </v>
      </c>
      <c r="AH301" t="str">
        <f t="shared" si="121"/>
        <v>20</v>
      </c>
      <c r="AI301" t="str">
        <f t="shared" si="122"/>
        <v xml:space="preserve">["LP"] = 20; </v>
      </c>
      <c r="AJ301" t="str">
        <f t="shared" si="123"/>
        <v>0</v>
      </c>
      <c r="AK301" t="str">
        <f t="shared" si="124"/>
        <v xml:space="preserve">["REP"] =    0; </v>
      </c>
      <c r="AL301">
        <f>IF(LEN(Q301)&gt;0,VLOOKUP(Q301,Faction!A$2:B$77,2,),1)</f>
        <v>1</v>
      </c>
      <c r="AM301" t="str">
        <f t="shared" si="125"/>
        <v xml:space="preserve">["FACTION"] =  1; </v>
      </c>
      <c r="AN301" t="str">
        <f t="shared" si="126"/>
        <v xml:space="preserve">["TIER"] = 0; </v>
      </c>
      <c r="AO301" t="str">
        <f t="shared" si="127"/>
        <v xml:space="preserve">                     </v>
      </c>
      <c r="AP301" t="str">
        <f t="shared" si="128"/>
        <v/>
      </c>
      <c r="AQ301" t="str">
        <f t="shared" si="129"/>
        <v xml:space="preserve">["NAME"] = { ["EN"] = "Kindred to the March on Gundabad"; }; </v>
      </c>
      <c r="AR301" t="str">
        <f t="shared" si="130"/>
        <v xml:space="preserve">["LORE"] = { ["EN"] = "You have proven yourself invaluable to the March on Gundabad and have done much to aid those in Elderslade. For this, the March on Gundabad now count you among their own."; }; </v>
      </c>
      <c r="AS301" t="str">
        <f t="shared" si="131"/>
        <v xml:space="preserve">["SUMMARY"] = { ["EN"] = "Gain 30000 reputation"; }; </v>
      </c>
      <c r="AT301" t="str">
        <f t="shared" si="132"/>
        <v xml:space="preserve">["TITLE"] = { ["EN"] = "Kin to the March on Gundabad"; }; </v>
      </c>
      <c r="AU301" t="str">
        <f t="shared" si="133"/>
        <v/>
      </c>
      <c r="AV301" t="str">
        <f t="shared" si="134"/>
        <v>};</v>
      </c>
    </row>
    <row r="302" spans="1:48" x14ac:dyDescent="0.25">
      <c r="A302">
        <v>1879407821</v>
      </c>
      <c r="B302">
        <v>227</v>
      </c>
      <c r="C302" t="s">
        <v>1698</v>
      </c>
      <c r="D302" t="s">
        <v>30</v>
      </c>
      <c r="F302" t="s">
        <v>1698</v>
      </c>
      <c r="G302">
        <v>15</v>
      </c>
      <c r="I302" t="s">
        <v>1373</v>
      </c>
      <c r="J302" t="s">
        <v>1702</v>
      </c>
      <c r="K302">
        <v>1</v>
      </c>
      <c r="T302" t="str">
        <f t="shared" si="109"/>
        <v>[301] = {["ID"] = 1879407821; }; -- Ally to the March on Gundabad</v>
      </c>
      <c r="U302" s="1" t="str">
        <f t="shared" si="110"/>
        <v>[301] = {["ID"] = 1879407821; ["SAVE_INDEX"] = 227; ["TYPE"] =  7;             ["VXP"] =    0; ["LP"] = 15; ["REP"] =    0; ["FACTION"] =  1; ["TIER"] = 1;                      ["NAME"] = { ["EN"] = "Ally to the March on Gundabad"; }; ["LORE"] = { ["EN"] = "The March on Gundabad now know to call upon you in times of strife, and they consider you a skilled ally."; }; ["SUMMARY"] = { ["EN"] = "Gain 25000 reputation"; }; ["TITLE"] = { ["EN"] = "Ally to the March on Gundabad"; }; };</v>
      </c>
      <c r="V302">
        <f t="shared" si="111"/>
        <v>301</v>
      </c>
      <c r="W302" t="str">
        <f t="shared" si="112"/>
        <v>[301] = {</v>
      </c>
      <c r="X302" t="str">
        <f t="shared" si="113"/>
        <v xml:space="preserve">["ID"] = 1879407821; </v>
      </c>
      <c r="Y302" t="str">
        <f t="shared" si="114"/>
        <v xml:space="preserve">["ID"] = 1879407821; </v>
      </c>
      <c r="Z302" t="str">
        <f t="shared" si="115"/>
        <v/>
      </c>
      <c r="AA302" s="1" t="str">
        <f t="shared" si="116"/>
        <v xml:space="preserve">["SAVE_INDEX"] = 227; </v>
      </c>
      <c r="AB302">
        <f>VLOOKUP(D302,Type!A$2:B$16,2,)</f>
        <v>7</v>
      </c>
      <c r="AC302" t="str">
        <f t="shared" si="117"/>
        <v xml:space="preserve">["TYPE"] =  7; </v>
      </c>
      <c r="AD302" t="str">
        <f>IF(NOT(ISBLANK(E302)),VLOOKUP(E302,Type!D$2:E$6,2,FALSE),"")</f>
        <v/>
      </c>
      <c r="AE302" t="str">
        <f t="shared" si="118"/>
        <v xml:space="preserve">            </v>
      </c>
      <c r="AF302" t="str">
        <f t="shared" si="119"/>
        <v>0</v>
      </c>
      <c r="AG302" t="str">
        <f t="shared" si="120"/>
        <v xml:space="preserve">["VXP"] =    0; </v>
      </c>
      <c r="AH302" t="str">
        <f t="shared" si="121"/>
        <v>15</v>
      </c>
      <c r="AI302" t="str">
        <f t="shared" si="122"/>
        <v xml:space="preserve">["LP"] = 15; </v>
      </c>
      <c r="AJ302" t="str">
        <f t="shared" si="123"/>
        <v>0</v>
      </c>
      <c r="AK302" t="str">
        <f t="shared" si="124"/>
        <v xml:space="preserve">["REP"] =    0; </v>
      </c>
      <c r="AL302">
        <f>IF(LEN(Q302)&gt;0,VLOOKUP(Q302,Faction!A$2:B$77,2,),1)</f>
        <v>1</v>
      </c>
      <c r="AM302" t="str">
        <f t="shared" si="125"/>
        <v xml:space="preserve">["FACTION"] =  1; </v>
      </c>
      <c r="AN302" t="str">
        <f t="shared" si="126"/>
        <v xml:space="preserve">["TIER"] = 1; </v>
      </c>
      <c r="AO302" t="str">
        <f t="shared" si="127"/>
        <v xml:space="preserve">                     </v>
      </c>
      <c r="AP302" t="str">
        <f t="shared" si="128"/>
        <v/>
      </c>
      <c r="AQ302" t="str">
        <f t="shared" si="129"/>
        <v xml:space="preserve">["NAME"] = { ["EN"] = "Ally to the March on Gundabad"; }; </v>
      </c>
      <c r="AR302" t="str">
        <f t="shared" si="130"/>
        <v xml:space="preserve">["LORE"] = { ["EN"] = "The March on Gundabad now know to call upon you in times of strife, and they consider you a skilled ally."; }; </v>
      </c>
      <c r="AS302" t="str">
        <f t="shared" si="131"/>
        <v xml:space="preserve">["SUMMARY"] = { ["EN"] = "Gain 25000 reputation"; }; </v>
      </c>
      <c r="AT302" t="str">
        <f t="shared" si="132"/>
        <v xml:space="preserve">["TITLE"] = { ["EN"] = "Ally to the March on Gundabad"; }; </v>
      </c>
      <c r="AU302" t="str">
        <f t="shared" si="133"/>
        <v/>
      </c>
      <c r="AV302" t="str">
        <f t="shared" si="134"/>
        <v>};</v>
      </c>
    </row>
    <row r="303" spans="1:48" x14ac:dyDescent="0.25">
      <c r="A303">
        <v>1879407824</v>
      </c>
      <c r="B303">
        <v>228</v>
      </c>
      <c r="C303" t="s">
        <v>1699</v>
      </c>
      <c r="D303" t="s">
        <v>30</v>
      </c>
      <c r="F303" t="s">
        <v>1699</v>
      </c>
      <c r="G303">
        <v>10</v>
      </c>
      <c r="I303" t="s">
        <v>1370</v>
      </c>
      <c r="J303" t="s">
        <v>1703</v>
      </c>
      <c r="K303">
        <v>2</v>
      </c>
      <c r="T303" t="str">
        <f t="shared" si="109"/>
        <v>[302] = {["ID"] = 1879407824; }; -- Friend to the March on Gundabad</v>
      </c>
      <c r="U303" s="1" t="str">
        <f t="shared" si="110"/>
        <v>[302] = {["ID"] = 1879407824; ["SAVE_INDEX"] = 228; ["TYPE"] =  7;             ["VXP"] =    0; ["LP"] = 10; ["REP"] =    0; ["FACTION"] =  1; ["TIER"] = 2;                      ["NAME"] = { ["EN"] = "Friend to the March on Gundabad"; }; ["LORE"] = { ["EN"] = "The March on Gundabad have grown to count you among their friends."; }; ["SUMMARY"] = { ["EN"] = "Gain 20000 reputation"; }; ["TITLE"] = { ["EN"] = "Friend to the March on Gundabad"; }; };</v>
      </c>
      <c r="V303">
        <f t="shared" si="111"/>
        <v>302</v>
      </c>
      <c r="W303" t="str">
        <f t="shared" si="112"/>
        <v>[302] = {</v>
      </c>
      <c r="X303" t="str">
        <f t="shared" si="113"/>
        <v xml:space="preserve">["ID"] = 1879407824; </v>
      </c>
      <c r="Y303" t="str">
        <f t="shared" si="114"/>
        <v xml:space="preserve">["ID"] = 1879407824; </v>
      </c>
      <c r="Z303" t="str">
        <f t="shared" si="115"/>
        <v/>
      </c>
      <c r="AA303" s="1" t="str">
        <f t="shared" si="116"/>
        <v xml:space="preserve">["SAVE_INDEX"] = 228; </v>
      </c>
      <c r="AB303">
        <f>VLOOKUP(D303,Type!A$2:B$16,2,)</f>
        <v>7</v>
      </c>
      <c r="AC303" t="str">
        <f t="shared" si="117"/>
        <v xml:space="preserve">["TYPE"] =  7; </v>
      </c>
      <c r="AD303" t="str">
        <f>IF(NOT(ISBLANK(E303)),VLOOKUP(E303,Type!D$2:E$6,2,FALSE),"")</f>
        <v/>
      </c>
      <c r="AE303" t="str">
        <f t="shared" si="118"/>
        <v xml:space="preserve">            </v>
      </c>
      <c r="AF303" t="str">
        <f t="shared" si="119"/>
        <v>0</v>
      </c>
      <c r="AG303" t="str">
        <f t="shared" si="120"/>
        <v xml:space="preserve">["VXP"] =    0; </v>
      </c>
      <c r="AH303" t="str">
        <f t="shared" si="121"/>
        <v>10</v>
      </c>
      <c r="AI303" t="str">
        <f t="shared" si="122"/>
        <v xml:space="preserve">["LP"] = 10; </v>
      </c>
      <c r="AJ303" t="str">
        <f t="shared" si="123"/>
        <v>0</v>
      </c>
      <c r="AK303" t="str">
        <f t="shared" si="124"/>
        <v xml:space="preserve">["REP"] =    0; </v>
      </c>
      <c r="AL303">
        <f>IF(LEN(Q303)&gt;0,VLOOKUP(Q303,Faction!A$2:B$77,2,),1)</f>
        <v>1</v>
      </c>
      <c r="AM303" t="str">
        <f t="shared" si="125"/>
        <v xml:space="preserve">["FACTION"] =  1; </v>
      </c>
      <c r="AN303" t="str">
        <f t="shared" si="126"/>
        <v xml:space="preserve">["TIER"] = 2; </v>
      </c>
      <c r="AO303" t="str">
        <f t="shared" si="127"/>
        <v xml:space="preserve">                     </v>
      </c>
      <c r="AP303" t="str">
        <f t="shared" si="128"/>
        <v/>
      </c>
      <c r="AQ303" t="str">
        <f t="shared" si="129"/>
        <v xml:space="preserve">["NAME"] = { ["EN"] = "Friend to the March on Gundabad"; }; </v>
      </c>
      <c r="AR303" t="str">
        <f t="shared" si="130"/>
        <v xml:space="preserve">["LORE"] = { ["EN"] = "The March on Gundabad have grown to count you among their friends."; }; </v>
      </c>
      <c r="AS303" t="str">
        <f t="shared" si="131"/>
        <v xml:space="preserve">["SUMMARY"] = { ["EN"] = "Gain 20000 reputation"; }; </v>
      </c>
      <c r="AT303" t="str">
        <f t="shared" si="132"/>
        <v xml:space="preserve">["TITLE"] = { ["EN"] = "Friend to the March on Gundabad"; }; </v>
      </c>
      <c r="AU303" t="str">
        <f t="shared" si="133"/>
        <v/>
      </c>
      <c r="AV303" t="str">
        <f t="shared" si="134"/>
        <v>};</v>
      </c>
    </row>
    <row r="304" spans="1:48" x14ac:dyDescent="0.25">
      <c r="A304">
        <v>1879407823</v>
      </c>
      <c r="B304">
        <v>229</v>
      </c>
      <c r="C304" t="s">
        <v>1700</v>
      </c>
      <c r="D304" t="s">
        <v>30</v>
      </c>
      <c r="F304" t="s">
        <v>1700</v>
      </c>
      <c r="G304">
        <v>5</v>
      </c>
      <c r="I304" t="s">
        <v>1190</v>
      </c>
      <c r="J304" t="s">
        <v>1704</v>
      </c>
      <c r="K304">
        <v>3</v>
      </c>
      <c r="T304" t="str">
        <f t="shared" si="109"/>
        <v>[303] = {["ID"] = 1879407823; }; -- Known to the March on Gundabad</v>
      </c>
      <c r="U304" s="1" t="str">
        <f t="shared" si="110"/>
        <v>[303] = {["ID"] = 1879407823; ["SAVE_INDEX"] = 229; ["TYPE"] =  7;             ["VXP"] =    0; ["LP"] =  5; ["REP"] =    0; ["FACTION"] =  1; ["TIER"] = 3;                      ["NAME"] = { ["EN"] = "Known to the March on Gundabad"; }; ["LORE"] = { ["EN"] = "Your name is now known throughout Elderslade."; }; ["SUMMARY"] = { ["EN"] = "Gain 10000 reputation"; }; ["TITLE"] = { ["EN"] = "Known to the March on Gundabad"; }; };</v>
      </c>
      <c r="V304">
        <f t="shared" si="111"/>
        <v>303</v>
      </c>
      <c r="W304" t="str">
        <f t="shared" si="112"/>
        <v>[303] = {</v>
      </c>
      <c r="X304" t="str">
        <f t="shared" si="113"/>
        <v xml:space="preserve">["ID"] = 1879407823; </v>
      </c>
      <c r="Y304" t="str">
        <f t="shared" si="114"/>
        <v xml:space="preserve">["ID"] = 1879407823; </v>
      </c>
      <c r="Z304" t="str">
        <f t="shared" si="115"/>
        <v/>
      </c>
      <c r="AA304" s="1" t="str">
        <f t="shared" si="116"/>
        <v xml:space="preserve">["SAVE_INDEX"] = 229; </v>
      </c>
      <c r="AB304">
        <f>VLOOKUP(D304,Type!A$2:B$16,2,)</f>
        <v>7</v>
      </c>
      <c r="AC304" t="str">
        <f t="shared" si="117"/>
        <v xml:space="preserve">["TYPE"] =  7; </v>
      </c>
      <c r="AD304" t="str">
        <f>IF(NOT(ISBLANK(E304)),VLOOKUP(E304,Type!D$2:E$6,2,FALSE),"")</f>
        <v/>
      </c>
      <c r="AE304" t="str">
        <f t="shared" si="118"/>
        <v xml:space="preserve">            </v>
      </c>
      <c r="AF304" t="str">
        <f t="shared" si="119"/>
        <v>0</v>
      </c>
      <c r="AG304" t="str">
        <f t="shared" si="120"/>
        <v xml:space="preserve">["VXP"] =    0; </v>
      </c>
      <c r="AH304" t="str">
        <f t="shared" si="121"/>
        <v>5</v>
      </c>
      <c r="AI304" t="str">
        <f t="shared" si="122"/>
        <v xml:space="preserve">["LP"] =  5; </v>
      </c>
      <c r="AJ304" t="str">
        <f t="shared" si="123"/>
        <v>0</v>
      </c>
      <c r="AK304" t="str">
        <f t="shared" si="124"/>
        <v xml:space="preserve">["REP"] =    0; </v>
      </c>
      <c r="AL304">
        <f>IF(LEN(Q304)&gt;0,VLOOKUP(Q304,Faction!A$2:B$77,2,),1)</f>
        <v>1</v>
      </c>
      <c r="AM304" t="str">
        <f t="shared" si="125"/>
        <v xml:space="preserve">["FACTION"] =  1; </v>
      </c>
      <c r="AN304" t="str">
        <f t="shared" si="126"/>
        <v xml:space="preserve">["TIER"] = 3; </v>
      </c>
      <c r="AO304" t="str">
        <f t="shared" si="127"/>
        <v xml:space="preserve">                     </v>
      </c>
      <c r="AP304" t="str">
        <f t="shared" si="128"/>
        <v/>
      </c>
      <c r="AQ304" t="str">
        <f t="shared" si="129"/>
        <v xml:space="preserve">["NAME"] = { ["EN"] = "Known to the March on Gundabad"; }; </v>
      </c>
      <c r="AR304" t="str">
        <f t="shared" si="130"/>
        <v xml:space="preserve">["LORE"] = { ["EN"] = "Your name is now known throughout Elderslade."; }; </v>
      </c>
      <c r="AS304" t="str">
        <f t="shared" si="131"/>
        <v xml:space="preserve">["SUMMARY"] = { ["EN"] = "Gain 10000 reputation"; }; </v>
      </c>
      <c r="AT304" t="str">
        <f t="shared" si="132"/>
        <v xml:space="preserve">["TITLE"] = { ["EN"] = "Known to the March on Gundabad"; }; </v>
      </c>
      <c r="AU304" t="str">
        <f t="shared" si="133"/>
        <v/>
      </c>
      <c r="AV304" t="str">
        <f t="shared" si="134"/>
        <v>};</v>
      </c>
    </row>
    <row r="305" spans="1:48" x14ac:dyDescent="0.25">
      <c r="C305" s="2" t="s">
        <v>1705</v>
      </c>
      <c r="D305" s="2" t="s">
        <v>812</v>
      </c>
      <c r="E305" s="2"/>
      <c r="R305">
        <v>231</v>
      </c>
      <c r="T305" t="str">
        <f t="shared" si="109"/>
        <v>[304] = {["CAT_ID"] = 231; }; -- The Gabil'akkâ</v>
      </c>
      <c r="U305" s="1" t="str">
        <f t="shared" si="110"/>
        <v>[304] = {                                           ["TYPE"] = 14;             ["VXP"] =    0; ["LP"] =  0; ["REP"] =    0; ["FACTION"] =  1; ["TIER"] = 0;                      ["NAME"] = { ["EN"] = "The Gabil'akkâ"; }; };</v>
      </c>
      <c r="V305">
        <f t="shared" si="111"/>
        <v>304</v>
      </c>
      <c r="W305" t="str">
        <f t="shared" si="112"/>
        <v>[304] = {</v>
      </c>
      <c r="X305" t="str">
        <f t="shared" si="113"/>
        <v xml:space="preserve">                     </v>
      </c>
      <c r="Y305" t="str">
        <f t="shared" si="114"/>
        <v/>
      </c>
      <c r="Z305" t="str">
        <f t="shared" si="115"/>
        <v xml:space="preserve">["CAT_ID"] = 231; </v>
      </c>
      <c r="AA305" s="1" t="str">
        <f t="shared" si="116"/>
        <v xml:space="preserve">                      </v>
      </c>
      <c r="AB305">
        <f>VLOOKUP(D305,Type!A$2:B$16,2,)</f>
        <v>14</v>
      </c>
      <c r="AC305" t="str">
        <f t="shared" si="117"/>
        <v xml:space="preserve">["TYPE"] = 14; </v>
      </c>
      <c r="AD305" t="str">
        <f>IF(NOT(ISBLANK(E305)),VLOOKUP(E305,Type!D$2:E$6,2,FALSE),"")</f>
        <v/>
      </c>
      <c r="AE305" t="str">
        <f t="shared" si="118"/>
        <v xml:space="preserve">            </v>
      </c>
      <c r="AF305" t="str">
        <f t="shared" si="119"/>
        <v>0</v>
      </c>
      <c r="AG305" t="str">
        <f t="shared" si="120"/>
        <v xml:space="preserve">["VXP"] =    0; </v>
      </c>
      <c r="AH305" t="str">
        <f t="shared" si="121"/>
        <v>0</v>
      </c>
      <c r="AI305" t="str">
        <f t="shared" si="122"/>
        <v xml:space="preserve">["LP"] =  0; </v>
      </c>
      <c r="AJ305" t="str">
        <f t="shared" si="123"/>
        <v>0</v>
      </c>
      <c r="AK305" t="str">
        <f t="shared" si="124"/>
        <v xml:space="preserve">["REP"] =    0; </v>
      </c>
      <c r="AL305">
        <f>IF(LEN(Q305)&gt;0,VLOOKUP(Q305,Faction!A$2:B$77,2,),1)</f>
        <v>1</v>
      </c>
      <c r="AM305" t="str">
        <f t="shared" si="125"/>
        <v xml:space="preserve">["FACTION"] =  1; </v>
      </c>
      <c r="AN305" t="str">
        <f t="shared" si="126"/>
        <v xml:space="preserve">["TIER"] = 0; </v>
      </c>
      <c r="AO305" t="str">
        <f t="shared" si="127"/>
        <v xml:space="preserve">                     </v>
      </c>
      <c r="AP305" t="str">
        <f t="shared" si="128"/>
        <v/>
      </c>
      <c r="AQ305" t="str">
        <f t="shared" si="129"/>
        <v xml:space="preserve">["NAME"] = { ["EN"] = "The Gabil'akkâ"; }; </v>
      </c>
      <c r="AR305" t="str">
        <f t="shared" si="130"/>
        <v/>
      </c>
      <c r="AS305" t="str">
        <f t="shared" si="131"/>
        <v/>
      </c>
      <c r="AT305" t="str">
        <f t="shared" si="132"/>
        <v/>
      </c>
      <c r="AU305" t="str">
        <f t="shared" si="133"/>
        <v/>
      </c>
      <c r="AV305" t="str">
        <f t="shared" si="134"/>
        <v>};</v>
      </c>
    </row>
    <row r="306" spans="1:48" x14ac:dyDescent="0.25">
      <c r="A306">
        <v>1879409913</v>
      </c>
      <c r="B306">
        <v>230</v>
      </c>
      <c r="C306" t="s">
        <v>1708</v>
      </c>
      <c r="D306" t="s">
        <v>30</v>
      </c>
      <c r="F306" t="s">
        <v>1708</v>
      </c>
      <c r="G306">
        <v>5</v>
      </c>
      <c r="I306" t="s">
        <v>1503</v>
      </c>
      <c r="J306" t="s">
        <v>1707</v>
      </c>
      <c r="K306">
        <v>0</v>
      </c>
      <c r="T306" t="str">
        <f t="shared" si="109"/>
        <v>[305] = {["ID"] = 1879409913; }; -- Azghzabad of the Gabil'akkâ</v>
      </c>
      <c r="U306" s="1" t="str">
        <f t="shared" si="110"/>
        <v>[305] = {["ID"] = 1879409913; ["SAVE_INDEX"] = 230; ["TYPE"] =  7;             ["VXP"] =    0; ["LP"] =  5; ["REP"] =    0; ["FACTION"] =  1; ["TIER"] = 0;                      ["NAME"] = { ["EN"] = "Azghzabad of the Gabil'akkâ"; }; ["LORE"] = { ["EN"] = "You have achieved the rank of Azghzabad in the Gabil'akkâ, the Unified Army of Dwarves."; }; ["SUMMARY"] = { ["EN"] = "Gain 45000 reputation"; }; ["TITLE"] = { ["EN"] = "Azghzabad of the Gabil'akkâ"; }; };</v>
      </c>
      <c r="V306">
        <f t="shared" si="111"/>
        <v>305</v>
      </c>
      <c r="W306" t="str">
        <f t="shared" si="112"/>
        <v>[305] = {</v>
      </c>
      <c r="X306" t="str">
        <f t="shared" si="113"/>
        <v xml:space="preserve">["ID"] = 1879409913; </v>
      </c>
      <c r="Y306" t="str">
        <f t="shared" si="114"/>
        <v xml:space="preserve">["ID"] = 1879409913; </v>
      </c>
      <c r="Z306" t="str">
        <f t="shared" si="115"/>
        <v/>
      </c>
      <c r="AA306" s="1" t="str">
        <f t="shared" si="116"/>
        <v xml:space="preserve">["SAVE_INDEX"] = 230; </v>
      </c>
      <c r="AB306">
        <f>VLOOKUP(D306,Type!A$2:B$16,2,)</f>
        <v>7</v>
      </c>
      <c r="AC306" t="str">
        <f t="shared" si="117"/>
        <v xml:space="preserve">["TYPE"] =  7; </v>
      </c>
      <c r="AD306" t="str">
        <f>IF(NOT(ISBLANK(E306)),VLOOKUP(E306,Type!D$2:E$6,2,FALSE),"")</f>
        <v/>
      </c>
      <c r="AE306" t="str">
        <f t="shared" si="118"/>
        <v xml:space="preserve">            </v>
      </c>
      <c r="AF306" t="str">
        <f t="shared" si="119"/>
        <v>0</v>
      </c>
      <c r="AG306" t="str">
        <f t="shared" si="120"/>
        <v xml:space="preserve">["VXP"] =    0; </v>
      </c>
      <c r="AH306" t="str">
        <f t="shared" si="121"/>
        <v>5</v>
      </c>
      <c r="AI306" t="str">
        <f t="shared" si="122"/>
        <v xml:space="preserve">["LP"] =  5; </v>
      </c>
      <c r="AJ306" t="str">
        <f t="shared" si="123"/>
        <v>0</v>
      </c>
      <c r="AK306" t="str">
        <f t="shared" si="124"/>
        <v xml:space="preserve">["REP"] =    0; </v>
      </c>
      <c r="AL306">
        <f>IF(LEN(Q306)&gt;0,VLOOKUP(Q306,Faction!A$2:B$77,2,),1)</f>
        <v>1</v>
      </c>
      <c r="AM306" t="str">
        <f t="shared" si="125"/>
        <v xml:space="preserve">["FACTION"] =  1; </v>
      </c>
      <c r="AN306" t="str">
        <f t="shared" si="126"/>
        <v xml:space="preserve">["TIER"] = 0; </v>
      </c>
      <c r="AO306" t="str">
        <f t="shared" si="127"/>
        <v xml:space="preserve">                     </v>
      </c>
      <c r="AP306" t="str">
        <f t="shared" si="128"/>
        <v/>
      </c>
      <c r="AQ306" t="str">
        <f t="shared" si="129"/>
        <v xml:space="preserve">["NAME"] = { ["EN"] = "Azghzabad of the Gabil'akkâ"; }; </v>
      </c>
      <c r="AR306" t="str">
        <f t="shared" si="130"/>
        <v xml:space="preserve">["LORE"] = { ["EN"] = "You have achieved the rank of Azghzabad in the Gabil'akkâ, the Unified Army of Dwarves."; }; </v>
      </c>
      <c r="AS306" t="str">
        <f t="shared" si="131"/>
        <v xml:space="preserve">["SUMMARY"] = { ["EN"] = "Gain 45000 reputation"; }; </v>
      </c>
      <c r="AT306" t="str">
        <f t="shared" si="132"/>
        <v xml:space="preserve">["TITLE"] = { ["EN"] = "Azghzabad of the Gabil'akkâ"; }; </v>
      </c>
      <c r="AU306" t="str">
        <f t="shared" si="133"/>
        <v/>
      </c>
      <c r="AV306" t="str">
        <f t="shared" si="134"/>
        <v>};</v>
      </c>
    </row>
    <row r="307" spans="1:48" x14ac:dyDescent="0.25">
      <c r="A307">
        <v>1879409927</v>
      </c>
      <c r="B307">
        <v>231</v>
      </c>
      <c r="C307" t="s">
        <v>1709</v>
      </c>
      <c r="D307" t="s">
        <v>30</v>
      </c>
      <c r="F307" t="s">
        <v>1709</v>
      </c>
      <c r="G307">
        <v>5</v>
      </c>
      <c r="I307" t="s">
        <v>1198</v>
      </c>
      <c r="J307" t="s">
        <v>1710</v>
      </c>
      <c r="K307">
        <v>1</v>
      </c>
      <c r="T307" t="str">
        <f t="shared" si="109"/>
        <v>[306] = {["ID"] = 1879409927; }; -- Fabarâl of the Gabil'akkâ</v>
      </c>
      <c r="U307" s="1" t="str">
        <f t="shared" si="110"/>
        <v>[306] = {["ID"] = 1879409927; ["SAVE_INDEX"] = 231; ["TYPE"] =  7;             ["VXP"] =    0; ["LP"] =  5; ["REP"] =    0; ["FACTION"] =  1; ["TIER"] = 1;                      ["NAME"] = { ["EN"] = "Fabarâl of the Gabil'akkâ"; }; ["LORE"] = { ["EN"] = "You have achieved the rank of Fabarâl in the Gabil'akkâ, the Unified Army of Dwarves."; }; ["SUMMARY"] = { ["EN"] = "Gain 30000 reputation"; }; ["TITLE"] = { ["EN"] = "Fabarâl of the Gabil'akkâ"; }; };</v>
      </c>
      <c r="V307">
        <f t="shared" si="111"/>
        <v>306</v>
      </c>
      <c r="W307" t="str">
        <f t="shared" si="112"/>
        <v>[306] = {</v>
      </c>
      <c r="X307" t="str">
        <f t="shared" si="113"/>
        <v xml:space="preserve">["ID"] = 1879409927; </v>
      </c>
      <c r="Y307" t="str">
        <f t="shared" si="114"/>
        <v xml:space="preserve">["ID"] = 1879409927; </v>
      </c>
      <c r="Z307" t="str">
        <f t="shared" si="115"/>
        <v/>
      </c>
      <c r="AA307" s="1" t="str">
        <f t="shared" si="116"/>
        <v xml:space="preserve">["SAVE_INDEX"] = 231; </v>
      </c>
      <c r="AB307">
        <f>VLOOKUP(D307,Type!A$2:B$16,2,)</f>
        <v>7</v>
      </c>
      <c r="AC307" t="str">
        <f t="shared" si="117"/>
        <v xml:space="preserve">["TYPE"] =  7; </v>
      </c>
      <c r="AD307" t="str">
        <f>IF(NOT(ISBLANK(E307)),VLOOKUP(E307,Type!D$2:E$6,2,FALSE),"")</f>
        <v/>
      </c>
      <c r="AE307" t="str">
        <f t="shared" si="118"/>
        <v xml:space="preserve">            </v>
      </c>
      <c r="AF307" t="str">
        <f t="shared" si="119"/>
        <v>0</v>
      </c>
      <c r="AG307" t="str">
        <f t="shared" si="120"/>
        <v xml:space="preserve">["VXP"] =    0; </v>
      </c>
      <c r="AH307" t="str">
        <f t="shared" si="121"/>
        <v>5</v>
      </c>
      <c r="AI307" t="str">
        <f t="shared" si="122"/>
        <v xml:space="preserve">["LP"] =  5; </v>
      </c>
      <c r="AJ307" t="str">
        <f t="shared" si="123"/>
        <v>0</v>
      </c>
      <c r="AK307" t="str">
        <f t="shared" si="124"/>
        <v xml:space="preserve">["REP"] =    0; </v>
      </c>
      <c r="AL307">
        <f>IF(LEN(Q307)&gt;0,VLOOKUP(Q307,Faction!A$2:B$77,2,),1)</f>
        <v>1</v>
      </c>
      <c r="AM307" t="str">
        <f t="shared" si="125"/>
        <v xml:space="preserve">["FACTION"] =  1; </v>
      </c>
      <c r="AN307" t="str">
        <f t="shared" si="126"/>
        <v xml:space="preserve">["TIER"] = 1; </v>
      </c>
      <c r="AO307" t="str">
        <f t="shared" si="127"/>
        <v xml:space="preserve">                     </v>
      </c>
      <c r="AP307" t="str">
        <f t="shared" si="128"/>
        <v/>
      </c>
      <c r="AQ307" t="str">
        <f t="shared" si="129"/>
        <v xml:space="preserve">["NAME"] = { ["EN"] = "Fabarâl of the Gabil'akkâ"; }; </v>
      </c>
      <c r="AR307" t="str">
        <f t="shared" si="130"/>
        <v xml:space="preserve">["LORE"] = { ["EN"] = "You have achieved the rank of Fabarâl in the Gabil'akkâ, the Unified Army of Dwarves."; }; </v>
      </c>
      <c r="AS307" t="str">
        <f t="shared" si="131"/>
        <v xml:space="preserve">["SUMMARY"] = { ["EN"] = "Gain 30000 reputation"; }; </v>
      </c>
      <c r="AT307" t="str">
        <f t="shared" si="132"/>
        <v xml:space="preserve">["TITLE"] = { ["EN"] = "Fabarâl of the Gabil'akkâ"; }; </v>
      </c>
      <c r="AU307" t="str">
        <f t="shared" si="133"/>
        <v/>
      </c>
      <c r="AV307" t="str">
        <f t="shared" si="134"/>
        <v>};</v>
      </c>
    </row>
    <row r="308" spans="1:48" x14ac:dyDescent="0.25">
      <c r="A308">
        <v>1879409921</v>
      </c>
      <c r="B308">
        <v>232</v>
      </c>
      <c r="C308" t="s">
        <v>1711</v>
      </c>
      <c r="D308" t="s">
        <v>30</v>
      </c>
      <c r="F308" t="s">
        <v>1711</v>
      </c>
      <c r="G308">
        <v>5</v>
      </c>
      <c r="I308" t="s">
        <v>1373</v>
      </c>
      <c r="J308" t="s">
        <v>1712</v>
      </c>
      <c r="K308">
        <v>2</v>
      </c>
      <c r="T308" t="str">
        <f t="shared" si="109"/>
        <v>[307] = {["ID"] = 1879409921; }; -- Uzkhas of the Gabil'akkâ</v>
      </c>
      <c r="U308" s="1" t="str">
        <f t="shared" si="110"/>
        <v>[307] = {["ID"] = 1879409921; ["SAVE_INDEX"] = 232; ["TYPE"] =  7;             ["VXP"] =    0; ["LP"] =  5; ["REP"] =    0; ["FACTION"] =  1; ["TIER"] = 2;                      ["NAME"] = { ["EN"] = "Uzkhas of the Gabil'akkâ"; }; ["LORE"] = { ["EN"] = "You have achieved the rank of Uzkhas in the Gabil'akkâ, the Unified Army of Dwarves."; }; ["SUMMARY"] = { ["EN"] = "Gain 25000 reputation"; }; ["TITLE"] = { ["EN"] = "Uzkhas of the Gabil'akkâ"; }; };</v>
      </c>
      <c r="V308">
        <f t="shared" si="111"/>
        <v>307</v>
      </c>
      <c r="W308" t="str">
        <f t="shared" si="112"/>
        <v>[307] = {</v>
      </c>
      <c r="X308" t="str">
        <f t="shared" si="113"/>
        <v xml:space="preserve">["ID"] = 1879409921; </v>
      </c>
      <c r="Y308" t="str">
        <f t="shared" si="114"/>
        <v xml:space="preserve">["ID"] = 1879409921; </v>
      </c>
      <c r="Z308" t="str">
        <f t="shared" si="115"/>
        <v/>
      </c>
      <c r="AA308" s="1" t="str">
        <f t="shared" si="116"/>
        <v xml:space="preserve">["SAVE_INDEX"] = 232; </v>
      </c>
      <c r="AB308">
        <f>VLOOKUP(D308,Type!A$2:B$16,2,)</f>
        <v>7</v>
      </c>
      <c r="AC308" t="str">
        <f t="shared" si="117"/>
        <v xml:space="preserve">["TYPE"] =  7; </v>
      </c>
      <c r="AD308" t="str">
        <f>IF(NOT(ISBLANK(E308)),VLOOKUP(E308,Type!D$2:E$6,2,FALSE),"")</f>
        <v/>
      </c>
      <c r="AE308" t="str">
        <f t="shared" si="118"/>
        <v xml:space="preserve">            </v>
      </c>
      <c r="AF308" t="str">
        <f t="shared" si="119"/>
        <v>0</v>
      </c>
      <c r="AG308" t="str">
        <f t="shared" si="120"/>
        <v xml:space="preserve">["VXP"] =    0; </v>
      </c>
      <c r="AH308" t="str">
        <f t="shared" si="121"/>
        <v>5</v>
      </c>
      <c r="AI308" t="str">
        <f t="shared" si="122"/>
        <v xml:space="preserve">["LP"] =  5; </v>
      </c>
      <c r="AJ308" t="str">
        <f t="shared" si="123"/>
        <v>0</v>
      </c>
      <c r="AK308" t="str">
        <f t="shared" si="124"/>
        <v xml:space="preserve">["REP"] =    0; </v>
      </c>
      <c r="AL308">
        <f>IF(LEN(Q308)&gt;0,VLOOKUP(Q308,Faction!A$2:B$77,2,),1)</f>
        <v>1</v>
      </c>
      <c r="AM308" t="str">
        <f t="shared" si="125"/>
        <v xml:space="preserve">["FACTION"] =  1; </v>
      </c>
      <c r="AN308" t="str">
        <f t="shared" si="126"/>
        <v xml:space="preserve">["TIER"] = 2; </v>
      </c>
      <c r="AO308" t="str">
        <f t="shared" si="127"/>
        <v xml:space="preserve">                     </v>
      </c>
      <c r="AP308" t="str">
        <f t="shared" si="128"/>
        <v/>
      </c>
      <c r="AQ308" t="str">
        <f t="shared" si="129"/>
        <v xml:space="preserve">["NAME"] = { ["EN"] = "Uzkhas of the Gabil'akkâ"; }; </v>
      </c>
      <c r="AR308" t="str">
        <f t="shared" si="130"/>
        <v xml:space="preserve">["LORE"] = { ["EN"] = "You have achieved the rank of Uzkhas in the Gabil'akkâ, the Unified Army of Dwarves."; }; </v>
      </c>
      <c r="AS308" t="str">
        <f t="shared" si="131"/>
        <v xml:space="preserve">["SUMMARY"] = { ["EN"] = "Gain 25000 reputation"; }; </v>
      </c>
      <c r="AT308" t="str">
        <f t="shared" si="132"/>
        <v xml:space="preserve">["TITLE"] = { ["EN"] = "Uzkhas of the Gabil'akkâ"; }; </v>
      </c>
      <c r="AU308" t="str">
        <f t="shared" si="133"/>
        <v/>
      </c>
      <c r="AV308" t="str">
        <f t="shared" si="134"/>
        <v>};</v>
      </c>
    </row>
    <row r="309" spans="1:48" x14ac:dyDescent="0.25">
      <c r="A309">
        <v>1879409930</v>
      </c>
      <c r="B309">
        <v>233</v>
      </c>
      <c r="C309" t="s">
        <v>1713</v>
      </c>
      <c r="D309" t="s">
        <v>30</v>
      </c>
      <c r="F309" t="s">
        <v>1713</v>
      </c>
      <c r="G309">
        <v>5</v>
      </c>
      <c r="I309" t="s">
        <v>1370</v>
      </c>
      <c r="J309" t="s">
        <v>1714</v>
      </c>
      <c r="K309">
        <v>3</v>
      </c>
      <c r="T309" t="str">
        <f t="shared" si="109"/>
        <v>[308] = {["ID"] = 1879409930; }; -- Izkhas of the Gabil'akkâ</v>
      </c>
      <c r="U309" s="1" t="str">
        <f t="shared" si="110"/>
        <v>[308] = {["ID"] = 1879409930; ["SAVE_INDEX"] = 233; ["TYPE"] =  7;             ["VXP"] =    0; ["LP"] =  5; ["REP"] =    0; ["FACTION"] =  1; ["TIER"] = 3;                      ["NAME"] = { ["EN"] = "Izkhas of the Gabil'akkâ"; }; ["LORE"] = { ["EN"] = "You have achieved the rank of Izkhas in the Gabil'akkâ, the Unified Army of Dwarves."; }; ["SUMMARY"] = { ["EN"] = "Gain 20000 reputation"; }; ["TITLE"] = { ["EN"] = "Izkhas of the Gabil'akkâ"; }; };</v>
      </c>
      <c r="V309">
        <f t="shared" si="111"/>
        <v>308</v>
      </c>
      <c r="W309" t="str">
        <f t="shared" si="112"/>
        <v>[308] = {</v>
      </c>
      <c r="X309" t="str">
        <f t="shared" si="113"/>
        <v xml:space="preserve">["ID"] = 1879409930; </v>
      </c>
      <c r="Y309" t="str">
        <f t="shared" si="114"/>
        <v xml:space="preserve">["ID"] = 1879409930; </v>
      </c>
      <c r="Z309" t="str">
        <f t="shared" si="115"/>
        <v/>
      </c>
      <c r="AA309" s="1" t="str">
        <f t="shared" si="116"/>
        <v xml:space="preserve">["SAVE_INDEX"] = 233; </v>
      </c>
      <c r="AB309">
        <f>VLOOKUP(D309,Type!A$2:B$16,2,)</f>
        <v>7</v>
      </c>
      <c r="AC309" t="str">
        <f t="shared" si="117"/>
        <v xml:space="preserve">["TYPE"] =  7; </v>
      </c>
      <c r="AD309" t="str">
        <f>IF(NOT(ISBLANK(E309)),VLOOKUP(E309,Type!D$2:E$6,2,FALSE),"")</f>
        <v/>
      </c>
      <c r="AE309" t="str">
        <f t="shared" si="118"/>
        <v xml:space="preserve">            </v>
      </c>
      <c r="AF309" t="str">
        <f t="shared" si="119"/>
        <v>0</v>
      </c>
      <c r="AG309" t="str">
        <f t="shared" si="120"/>
        <v xml:space="preserve">["VXP"] =    0; </v>
      </c>
      <c r="AH309" t="str">
        <f t="shared" si="121"/>
        <v>5</v>
      </c>
      <c r="AI309" t="str">
        <f t="shared" si="122"/>
        <v xml:space="preserve">["LP"] =  5; </v>
      </c>
      <c r="AJ309" t="str">
        <f t="shared" si="123"/>
        <v>0</v>
      </c>
      <c r="AK309" t="str">
        <f t="shared" si="124"/>
        <v xml:space="preserve">["REP"] =    0; </v>
      </c>
      <c r="AL309">
        <f>IF(LEN(Q309)&gt;0,VLOOKUP(Q309,Faction!A$2:B$77,2,),1)</f>
        <v>1</v>
      </c>
      <c r="AM309" t="str">
        <f t="shared" si="125"/>
        <v xml:space="preserve">["FACTION"] =  1; </v>
      </c>
      <c r="AN309" t="str">
        <f t="shared" si="126"/>
        <v xml:space="preserve">["TIER"] = 3; </v>
      </c>
      <c r="AO309" t="str">
        <f t="shared" si="127"/>
        <v xml:space="preserve">                     </v>
      </c>
      <c r="AP309" t="str">
        <f t="shared" si="128"/>
        <v/>
      </c>
      <c r="AQ309" t="str">
        <f t="shared" si="129"/>
        <v xml:space="preserve">["NAME"] = { ["EN"] = "Izkhas of the Gabil'akkâ"; }; </v>
      </c>
      <c r="AR309" t="str">
        <f t="shared" si="130"/>
        <v xml:space="preserve">["LORE"] = { ["EN"] = "You have achieved the rank of Izkhas in the Gabil'akkâ, the Unified Army of Dwarves."; }; </v>
      </c>
      <c r="AS309" t="str">
        <f t="shared" si="131"/>
        <v xml:space="preserve">["SUMMARY"] = { ["EN"] = "Gain 20000 reputation"; }; </v>
      </c>
      <c r="AT309" t="str">
        <f t="shared" si="132"/>
        <v xml:space="preserve">["TITLE"] = { ["EN"] = "Izkhas of the Gabil'akkâ"; }; </v>
      </c>
      <c r="AU309" t="str">
        <f t="shared" si="133"/>
        <v/>
      </c>
      <c r="AV309" t="str">
        <f t="shared" si="134"/>
        <v>};</v>
      </c>
    </row>
    <row r="310" spans="1:48" x14ac:dyDescent="0.25">
      <c r="A310">
        <v>1879409922</v>
      </c>
      <c r="B310">
        <v>234</v>
      </c>
      <c r="C310" t="s">
        <v>1715</v>
      </c>
      <c r="D310" t="s">
        <v>30</v>
      </c>
      <c r="F310" t="s">
        <v>1715</v>
      </c>
      <c r="G310">
        <v>5</v>
      </c>
      <c r="I310" t="s">
        <v>1190</v>
      </c>
      <c r="J310" t="s">
        <v>1706</v>
      </c>
      <c r="K310">
        <v>4</v>
      </c>
      <c r="T310" t="str">
        <f t="shared" si="109"/>
        <v>[309] = {["ID"] = 1879409922; }; -- Dumul of the Gabil'akkâ</v>
      </c>
      <c r="U310" s="1" t="str">
        <f t="shared" si="110"/>
        <v>[309] = {["ID"] = 1879409922; ["SAVE_INDEX"] = 234; ["TYPE"] =  7;             ["VXP"] =    0; ["LP"] =  5; ["REP"] =    0; ["FACTION"] =  1; ["TIER"] = 4;                      ["NAME"] = { ["EN"] = "Dumul of the Gabil'akkâ"; }; ["LORE"] = { ["EN"] = "You have achieved the rank of Dumul in the Gabil'akkâ, the Unified Army of Dwarves."; }; ["SUMMARY"] = { ["EN"] = "Gain 10000 reputation"; }; ["TITLE"] = { ["EN"] = "Dumul of the Gabil'akkâ"; }; };</v>
      </c>
      <c r="V310">
        <f t="shared" si="111"/>
        <v>309</v>
      </c>
      <c r="W310" t="str">
        <f t="shared" si="112"/>
        <v>[309] = {</v>
      </c>
      <c r="X310" t="str">
        <f t="shared" si="113"/>
        <v xml:space="preserve">["ID"] = 1879409922; </v>
      </c>
      <c r="Y310" t="str">
        <f t="shared" si="114"/>
        <v xml:space="preserve">["ID"] = 1879409922; </v>
      </c>
      <c r="Z310" t="str">
        <f t="shared" si="115"/>
        <v/>
      </c>
      <c r="AA310" s="1" t="str">
        <f t="shared" si="116"/>
        <v xml:space="preserve">["SAVE_INDEX"] = 234; </v>
      </c>
      <c r="AB310">
        <f>VLOOKUP(D310,Type!A$2:B$16,2,)</f>
        <v>7</v>
      </c>
      <c r="AC310" t="str">
        <f t="shared" si="117"/>
        <v xml:space="preserve">["TYPE"] =  7; </v>
      </c>
      <c r="AD310" t="str">
        <f>IF(NOT(ISBLANK(E310)),VLOOKUP(E310,Type!D$2:E$6,2,FALSE),"")</f>
        <v/>
      </c>
      <c r="AE310" t="str">
        <f t="shared" si="118"/>
        <v xml:space="preserve">            </v>
      </c>
      <c r="AF310" t="str">
        <f t="shared" si="119"/>
        <v>0</v>
      </c>
      <c r="AG310" t="str">
        <f t="shared" si="120"/>
        <v xml:space="preserve">["VXP"] =    0; </v>
      </c>
      <c r="AH310" t="str">
        <f t="shared" si="121"/>
        <v>5</v>
      </c>
      <c r="AI310" t="str">
        <f t="shared" si="122"/>
        <v xml:space="preserve">["LP"] =  5; </v>
      </c>
      <c r="AJ310" t="str">
        <f t="shared" si="123"/>
        <v>0</v>
      </c>
      <c r="AK310" t="str">
        <f t="shared" si="124"/>
        <v xml:space="preserve">["REP"] =    0; </v>
      </c>
      <c r="AL310">
        <f>IF(LEN(Q310)&gt;0,VLOOKUP(Q310,Faction!A$2:B$77,2,),1)</f>
        <v>1</v>
      </c>
      <c r="AM310" t="str">
        <f t="shared" si="125"/>
        <v xml:space="preserve">["FACTION"] =  1; </v>
      </c>
      <c r="AN310" t="str">
        <f t="shared" si="126"/>
        <v xml:space="preserve">["TIER"] = 4; </v>
      </c>
      <c r="AO310" t="str">
        <f t="shared" si="127"/>
        <v xml:space="preserve">                     </v>
      </c>
      <c r="AP310" t="str">
        <f t="shared" si="128"/>
        <v/>
      </c>
      <c r="AQ310" t="str">
        <f t="shared" si="129"/>
        <v xml:space="preserve">["NAME"] = { ["EN"] = "Dumul of the Gabil'akkâ"; }; </v>
      </c>
      <c r="AR310" t="str">
        <f t="shared" si="130"/>
        <v xml:space="preserve">["LORE"] = { ["EN"] = "You have achieved the rank of Dumul in the Gabil'akkâ, the Unified Army of Dwarves."; }; </v>
      </c>
      <c r="AS310" t="str">
        <f t="shared" si="131"/>
        <v xml:space="preserve">["SUMMARY"] = { ["EN"] = "Gain 10000 reputation"; }; </v>
      </c>
      <c r="AT310" t="str">
        <f t="shared" si="132"/>
        <v xml:space="preserve">["TITLE"] = { ["EN"] = "Dumul of the Gabil'akkâ"; }; </v>
      </c>
      <c r="AU310" t="str">
        <f t="shared" si="133"/>
        <v/>
      </c>
      <c r="AV310" t="str">
        <f t="shared" si="134"/>
        <v>};</v>
      </c>
    </row>
    <row r="311" spans="1:48" x14ac:dyDescent="0.25">
      <c r="C311" s="2" t="s">
        <v>2397</v>
      </c>
      <c r="D311" s="2" t="s">
        <v>812</v>
      </c>
      <c r="R311">
        <v>232</v>
      </c>
      <c r="T311" t="str">
        <f t="shared" si="109"/>
        <v>[310] = {["CAT_ID"] = 232; }; -- League of the Axe</v>
      </c>
      <c r="U311" s="1" t="str">
        <f t="shared" si="110"/>
        <v>[310] = {                                           ["TYPE"] = 14;             ["VXP"] =    0; ["LP"] =  0; ["REP"] =    0; ["FACTION"] =  1; ["TIER"] = 0;                      ["NAME"] = { ["EN"] = "League of the Axe"; }; };</v>
      </c>
      <c r="V311">
        <f t="shared" si="111"/>
        <v>310</v>
      </c>
      <c r="W311" t="str">
        <f t="shared" si="112"/>
        <v>[310] = {</v>
      </c>
      <c r="X311" t="str">
        <f t="shared" si="113"/>
        <v xml:space="preserve">                     </v>
      </c>
      <c r="Y311" t="str">
        <f t="shared" si="114"/>
        <v/>
      </c>
      <c r="Z311" t="str">
        <f t="shared" si="115"/>
        <v xml:space="preserve">["CAT_ID"] = 232; </v>
      </c>
      <c r="AA311" s="1" t="str">
        <f t="shared" si="116"/>
        <v xml:space="preserve">                      </v>
      </c>
      <c r="AB311">
        <f>VLOOKUP(D311,Type!A$2:B$16,2,)</f>
        <v>14</v>
      </c>
      <c r="AC311" t="str">
        <f t="shared" si="117"/>
        <v xml:space="preserve">["TYPE"] = 14; </v>
      </c>
      <c r="AD311" t="str">
        <f>IF(NOT(ISBLANK(E311)),VLOOKUP(E311,Type!D$2:E$6,2,FALSE),"")</f>
        <v/>
      </c>
      <c r="AE311" t="str">
        <f t="shared" si="118"/>
        <v xml:space="preserve">            </v>
      </c>
      <c r="AF311" t="str">
        <f t="shared" si="119"/>
        <v>0</v>
      </c>
      <c r="AG311" t="str">
        <f t="shared" si="120"/>
        <v xml:space="preserve">["VXP"] =    0; </v>
      </c>
      <c r="AH311" t="str">
        <f t="shared" si="121"/>
        <v>0</v>
      </c>
      <c r="AI311" t="str">
        <f t="shared" si="122"/>
        <v xml:space="preserve">["LP"] =  0; </v>
      </c>
      <c r="AJ311" t="str">
        <f t="shared" si="123"/>
        <v>0</v>
      </c>
      <c r="AK311" t="str">
        <f t="shared" si="124"/>
        <v xml:space="preserve">["REP"] =    0; </v>
      </c>
      <c r="AL311">
        <f>IF(LEN(Q311)&gt;0,VLOOKUP(Q311,Faction!A$2:B$77,2,),1)</f>
        <v>1</v>
      </c>
      <c r="AM311" t="str">
        <f t="shared" si="125"/>
        <v xml:space="preserve">["FACTION"] =  1; </v>
      </c>
      <c r="AN311" t="str">
        <f t="shared" si="126"/>
        <v xml:space="preserve">["TIER"] = 0; </v>
      </c>
      <c r="AO311" t="str">
        <f t="shared" si="127"/>
        <v xml:space="preserve">                     </v>
      </c>
      <c r="AP311" t="str">
        <f t="shared" si="128"/>
        <v/>
      </c>
      <c r="AQ311" t="str">
        <f t="shared" si="129"/>
        <v xml:space="preserve">["NAME"] = { ["EN"] = "League of the Axe"; }; </v>
      </c>
      <c r="AR311" t="str">
        <f t="shared" si="130"/>
        <v/>
      </c>
      <c r="AS311" t="str">
        <f t="shared" si="131"/>
        <v/>
      </c>
      <c r="AT311" t="str">
        <f t="shared" si="132"/>
        <v/>
      </c>
      <c r="AU311" t="str">
        <f t="shared" si="133"/>
        <v/>
      </c>
      <c r="AV311" t="str">
        <f t="shared" si="134"/>
        <v>};</v>
      </c>
    </row>
    <row r="312" spans="1:48" x14ac:dyDescent="0.25">
      <c r="A312">
        <v>1879413219</v>
      </c>
      <c r="B312">
        <v>259</v>
      </c>
      <c r="C312" t="s">
        <v>2400</v>
      </c>
      <c r="D312" t="s">
        <v>30</v>
      </c>
      <c r="F312" t="s">
        <v>2400</v>
      </c>
      <c r="G312">
        <v>10</v>
      </c>
      <c r="I312" t="s">
        <v>2415</v>
      </c>
      <c r="J312" t="s">
        <v>2757</v>
      </c>
      <c r="K312">
        <v>0</v>
      </c>
      <c r="L312">
        <v>35</v>
      </c>
      <c r="T312" t="str">
        <f t="shared" si="109"/>
        <v>[311] = {["ID"] = 1879413219; }; -- Ally to the League of the Axe</v>
      </c>
      <c r="U312" s="1" t="str">
        <f t="shared" si="110"/>
        <v>[311] = {["ID"] = 1879413219; ["SAVE_INDEX"] = 259; ["TYPE"] =  7;             ["VXP"] =    0; ["LP"] = 10; ["REP"] =    0; ["FACTION"] =  1; ["TIER"] = 0; ["MIN_LVL"] =  "35"; ["NAME"] = { ["EN"] = "Ally to the League of the Axe"; }; ["LORE"] = { ["EN"] = "The League of the Axe no longer considers you an outsider, instead they welcome you as an ally against the enemies and repression that they face."; }; ["SUMMARY"] = { ["EN"] = "You must earn Ally standing with the League of the Axe"; }; ["TITLE"] = { ["EN"] = "Ally to the League of the Axe"; }; };</v>
      </c>
      <c r="V312">
        <f t="shared" si="111"/>
        <v>311</v>
      </c>
      <c r="W312" t="str">
        <f t="shared" si="112"/>
        <v>[311] = {</v>
      </c>
      <c r="X312" t="str">
        <f t="shared" si="113"/>
        <v xml:space="preserve">["ID"] = 1879413219; </v>
      </c>
      <c r="Y312" t="str">
        <f t="shared" si="114"/>
        <v xml:space="preserve">["ID"] = 1879413219; </v>
      </c>
      <c r="Z312" t="str">
        <f t="shared" si="115"/>
        <v/>
      </c>
      <c r="AA312" s="1" t="str">
        <f t="shared" si="116"/>
        <v xml:space="preserve">["SAVE_INDEX"] = 259; </v>
      </c>
      <c r="AB312">
        <f>VLOOKUP(D312,Type!A$2:B$16,2,)</f>
        <v>7</v>
      </c>
      <c r="AC312" t="str">
        <f t="shared" si="117"/>
        <v xml:space="preserve">["TYPE"] =  7; </v>
      </c>
      <c r="AD312" t="str">
        <f>IF(NOT(ISBLANK(E312)),VLOOKUP(E312,Type!D$2:E$6,2,FALSE),"")</f>
        <v/>
      </c>
      <c r="AE312" t="str">
        <f t="shared" si="118"/>
        <v xml:space="preserve">            </v>
      </c>
      <c r="AF312" t="str">
        <f t="shared" si="119"/>
        <v>0</v>
      </c>
      <c r="AG312" t="str">
        <f t="shared" si="120"/>
        <v xml:space="preserve">["VXP"] =    0; </v>
      </c>
      <c r="AH312" t="str">
        <f t="shared" si="121"/>
        <v>10</v>
      </c>
      <c r="AI312" t="str">
        <f t="shared" si="122"/>
        <v xml:space="preserve">["LP"] = 10; </v>
      </c>
      <c r="AJ312" t="str">
        <f t="shared" si="123"/>
        <v>0</v>
      </c>
      <c r="AK312" t="str">
        <f t="shared" si="124"/>
        <v xml:space="preserve">["REP"] =    0; </v>
      </c>
      <c r="AL312">
        <f>IF(LEN(Q312)&gt;0,VLOOKUP(Q312,Faction!A$2:B$77,2,),1)</f>
        <v>1</v>
      </c>
      <c r="AM312" t="str">
        <f t="shared" si="125"/>
        <v xml:space="preserve">["FACTION"] =  1; </v>
      </c>
      <c r="AN312" t="str">
        <f t="shared" si="126"/>
        <v xml:space="preserve">["TIER"] = 0; </v>
      </c>
      <c r="AO312" t="str">
        <f t="shared" si="127"/>
        <v xml:space="preserve">["MIN_LVL"] =  "35"; </v>
      </c>
      <c r="AP312" t="str">
        <f t="shared" si="128"/>
        <v/>
      </c>
      <c r="AQ312" t="str">
        <f t="shared" si="129"/>
        <v xml:space="preserve">["NAME"] = { ["EN"] = "Ally to the League of the Axe"; }; </v>
      </c>
      <c r="AR312" t="str">
        <f t="shared" si="130"/>
        <v xml:space="preserve">["LORE"] = { ["EN"] = "The League of the Axe no longer considers you an outsider, instead they welcome you as an ally against the enemies and repression that they face."; }; </v>
      </c>
      <c r="AS312" t="str">
        <f t="shared" si="131"/>
        <v xml:space="preserve">["SUMMARY"] = { ["EN"] = "You must earn Ally standing with the League of the Axe"; }; </v>
      </c>
      <c r="AT312" t="str">
        <f t="shared" si="132"/>
        <v xml:space="preserve">["TITLE"] = { ["EN"] = "Ally to the League of the Axe"; }; </v>
      </c>
      <c r="AU312" t="str">
        <f t="shared" si="133"/>
        <v/>
      </c>
      <c r="AV312" t="str">
        <f t="shared" si="134"/>
        <v>};</v>
      </c>
    </row>
    <row r="313" spans="1:48" x14ac:dyDescent="0.25">
      <c r="A313">
        <v>1879413221</v>
      </c>
      <c r="B313">
        <v>260</v>
      </c>
      <c r="C313" t="s">
        <v>2401</v>
      </c>
      <c r="D313" t="s">
        <v>30</v>
      </c>
      <c r="F313" t="s">
        <v>2401</v>
      </c>
      <c r="G313">
        <v>5</v>
      </c>
      <c r="I313" t="s">
        <v>2417</v>
      </c>
      <c r="J313" t="s">
        <v>2416</v>
      </c>
      <c r="K313">
        <v>1</v>
      </c>
      <c r="L313">
        <v>35</v>
      </c>
      <c r="T313" t="str">
        <f t="shared" si="109"/>
        <v>[312] = {["ID"] = 1879413221; }; -- Friend to the League of the Axe</v>
      </c>
      <c r="U313" s="1" t="str">
        <f t="shared" si="110"/>
        <v>[312] = {["ID"] = 1879413221; ["SAVE_INDEX"] = 260; ["TYPE"] =  7;             ["VXP"] =    0; ["LP"] =  5; ["REP"] =    0; ["FACTION"] =  1; ["TIER"] = 1; ["MIN_LVL"] =  "35"; ["NAME"] = { ["EN"] = "Friend to the League of the Axe"; }; ["LORE"] = { ["EN"] = "You have earned the trust of the League of the Axe -- even their friendship -- and they now treat you far differently than any other outsider."; }; ["SUMMARY"] = { ["EN"] = "You must earn Friend standing with the League of the Axe"; }; ["TITLE"] = { ["EN"] = "Friend to the League of the Axe"; }; };</v>
      </c>
      <c r="V313">
        <f t="shared" si="111"/>
        <v>312</v>
      </c>
      <c r="W313" t="str">
        <f t="shared" si="112"/>
        <v>[312] = {</v>
      </c>
      <c r="X313" t="str">
        <f t="shared" si="113"/>
        <v xml:space="preserve">["ID"] = 1879413221; </v>
      </c>
      <c r="Y313" t="str">
        <f t="shared" si="114"/>
        <v xml:space="preserve">["ID"] = 1879413221; </v>
      </c>
      <c r="Z313" t="str">
        <f t="shared" si="115"/>
        <v/>
      </c>
      <c r="AA313" s="1" t="str">
        <f t="shared" si="116"/>
        <v xml:space="preserve">["SAVE_INDEX"] = 260; </v>
      </c>
      <c r="AB313">
        <f>VLOOKUP(D313,Type!A$2:B$16,2,)</f>
        <v>7</v>
      </c>
      <c r="AC313" t="str">
        <f t="shared" si="117"/>
        <v xml:space="preserve">["TYPE"] =  7; </v>
      </c>
      <c r="AD313" t="str">
        <f>IF(NOT(ISBLANK(E313)),VLOOKUP(E313,Type!D$2:E$6,2,FALSE),"")</f>
        <v/>
      </c>
      <c r="AE313" t="str">
        <f t="shared" si="118"/>
        <v xml:space="preserve">            </v>
      </c>
      <c r="AF313" t="str">
        <f t="shared" si="119"/>
        <v>0</v>
      </c>
      <c r="AG313" t="str">
        <f t="shared" si="120"/>
        <v xml:space="preserve">["VXP"] =    0; </v>
      </c>
      <c r="AH313" t="str">
        <f t="shared" si="121"/>
        <v>5</v>
      </c>
      <c r="AI313" t="str">
        <f t="shared" si="122"/>
        <v xml:space="preserve">["LP"] =  5; </v>
      </c>
      <c r="AJ313" t="str">
        <f t="shared" si="123"/>
        <v>0</v>
      </c>
      <c r="AK313" t="str">
        <f t="shared" si="124"/>
        <v xml:space="preserve">["REP"] =    0; </v>
      </c>
      <c r="AL313">
        <f>IF(LEN(Q313)&gt;0,VLOOKUP(Q313,Faction!A$2:B$77,2,),1)</f>
        <v>1</v>
      </c>
      <c r="AM313" t="str">
        <f t="shared" si="125"/>
        <v xml:space="preserve">["FACTION"] =  1; </v>
      </c>
      <c r="AN313" t="str">
        <f t="shared" si="126"/>
        <v xml:space="preserve">["TIER"] = 1; </v>
      </c>
      <c r="AO313" t="str">
        <f t="shared" si="127"/>
        <v xml:space="preserve">["MIN_LVL"] =  "35"; </v>
      </c>
      <c r="AP313" t="str">
        <f t="shared" si="128"/>
        <v/>
      </c>
      <c r="AQ313" t="str">
        <f t="shared" si="129"/>
        <v xml:space="preserve">["NAME"] = { ["EN"] = "Friend to the League of the Axe"; }; </v>
      </c>
      <c r="AR313" t="str">
        <f t="shared" si="130"/>
        <v xml:space="preserve">["LORE"] = { ["EN"] = "You have earned the trust of the League of the Axe -- even their friendship -- and they now treat you far differently than any other outsider."; }; </v>
      </c>
      <c r="AS313" t="str">
        <f t="shared" si="131"/>
        <v xml:space="preserve">["SUMMARY"] = { ["EN"] = "You must earn Friend standing with the League of the Axe"; }; </v>
      </c>
      <c r="AT313" t="str">
        <f t="shared" si="132"/>
        <v xml:space="preserve">["TITLE"] = { ["EN"] = "Friend to the League of the Axe"; }; </v>
      </c>
      <c r="AU313" t="str">
        <f t="shared" si="133"/>
        <v/>
      </c>
      <c r="AV313" t="str">
        <f t="shared" si="134"/>
        <v>};</v>
      </c>
    </row>
    <row r="314" spans="1:48" x14ac:dyDescent="0.25">
      <c r="A314">
        <v>1879413214</v>
      </c>
      <c r="B314">
        <v>261</v>
      </c>
      <c r="C314" t="s">
        <v>2399</v>
      </c>
      <c r="D314" t="s">
        <v>30</v>
      </c>
      <c r="F314" t="s">
        <v>2399</v>
      </c>
      <c r="G314">
        <v>5</v>
      </c>
      <c r="I314" t="s">
        <v>2414</v>
      </c>
      <c r="J314" t="s">
        <v>2746</v>
      </c>
      <c r="K314">
        <v>2</v>
      </c>
      <c r="L314">
        <v>35</v>
      </c>
      <c r="T314" t="str">
        <f t="shared" si="109"/>
        <v>[313] = {["ID"] = 1879413214; }; -- Known to the League of the Axe</v>
      </c>
      <c r="U314" s="1" t="str">
        <f t="shared" si="110"/>
        <v>[313] = {["ID"] = 1879413214; ["SAVE_INDEX"] = 261; ["TYPE"] =  7;             ["VXP"] =    0; ["LP"] =  5; ["REP"] =    0; ["FACTION"] =  1; ["TIER"] = 2; ["MIN_LVL"] =  "35"; ["NAME"] = { ["EN"] = "Known to the League of the Axe"; }; ["LORE"] = { ["EN"] = "The League of the Axe is a distrustful group, but you are now known to them, and this could be a good thing."; }; ["SUMMARY"] = { ["EN"] = "You must earn Acquaintance standing with the League of the Axe"; }; ["TITLE"] = { ["EN"] = "Known to the League of the Axe"; }; };</v>
      </c>
      <c r="V314">
        <f t="shared" si="111"/>
        <v>313</v>
      </c>
      <c r="W314" t="str">
        <f t="shared" si="112"/>
        <v>[313] = {</v>
      </c>
      <c r="X314" t="str">
        <f t="shared" si="113"/>
        <v xml:space="preserve">["ID"] = 1879413214; </v>
      </c>
      <c r="Y314" t="str">
        <f t="shared" si="114"/>
        <v xml:space="preserve">["ID"] = 1879413214; </v>
      </c>
      <c r="Z314" t="str">
        <f t="shared" si="115"/>
        <v/>
      </c>
      <c r="AA314" s="1" t="str">
        <f t="shared" si="116"/>
        <v xml:space="preserve">["SAVE_INDEX"] = 261; </v>
      </c>
      <c r="AB314">
        <f>VLOOKUP(D314,Type!A$2:B$16,2,)</f>
        <v>7</v>
      </c>
      <c r="AC314" t="str">
        <f t="shared" si="117"/>
        <v xml:space="preserve">["TYPE"] =  7; </v>
      </c>
      <c r="AD314" t="str">
        <f>IF(NOT(ISBLANK(E314)),VLOOKUP(E314,Type!D$2:E$6,2,FALSE),"")</f>
        <v/>
      </c>
      <c r="AE314" t="str">
        <f t="shared" si="118"/>
        <v xml:space="preserve">            </v>
      </c>
      <c r="AF314" t="str">
        <f t="shared" si="119"/>
        <v>0</v>
      </c>
      <c r="AG314" t="str">
        <f t="shared" si="120"/>
        <v xml:space="preserve">["VXP"] =    0; </v>
      </c>
      <c r="AH314" t="str">
        <f t="shared" si="121"/>
        <v>5</v>
      </c>
      <c r="AI314" t="str">
        <f t="shared" si="122"/>
        <v xml:space="preserve">["LP"] =  5; </v>
      </c>
      <c r="AJ314" t="str">
        <f t="shared" si="123"/>
        <v>0</v>
      </c>
      <c r="AK314" t="str">
        <f t="shared" si="124"/>
        <v xml:space="preserve">["REP"] =    0; </v>
      </c>
      <c r="AL314">
        <f>IF(LEN(Q314)&gt;0,VLOOKUP(Q314,Faction!A$2:B$77,2,),1)</f>
        <v>1</v>
      </c>
      <c r="AM314" t="str">
        <f t="shared" si="125"/>
        <v xml:space="preserve">["FACTION"] =  1; </v>
      </c>
      <c r="AN314" t="str">
        <f t="shared" si="126"/>
        <v xml:space="preserve">["TIER"] = 2; </v>
      </c>
      <c r="AO314" t="str">
        <f t="shared" si="127"/>
        <v xml:space="preserve">["MIN_LVL"] =  "35"; </v>
      </c>
      <c r="AP314" t="str">
        <f t="shared" si="128"/>
        <v/>
      </c>
      <c r="AQ314" t="str">
        <f t="shared" si="129"/>
        <v xml:space="preserve">["NAME"] = { ["EN"] = "Known to the League of the Axe"; }; </v>
      </c>
      <c r="AR314" t="str">
        <f t="shared" si="130"/>
        <v xml:space="preserve">["LORE"] = { ["EN"] = "The League of the Axe is a distrustful group, but you are now known to them, and this could be a good thing."; }; </v>
      </c>
      <c r="AS314" t="str">
        <f t="shared" si="131"/>
        <v xml:space="preserve">["SUMMARY"] = { ["EN"] = "You must earn Acquaintance standing with the League of the Axe"; }; </v>
      </c>
      <c r="AT314" t="str">
        <f t="shared" si="132"/>
        <v xml:space="preserve">["TITLE"] = { ["EN"] = "Known to the League of the Axe"; }; </v>
      </c>
      <c r="AU314" t="str">
        <f t="shared" si="133"/>
        <v/>
      </c>
      <c r="AV314" t="str">
        <f t="shared" si="134"/>
        <v>};</v>
      </c>
    </row>
    <row r="315" spans="1:48" x14ac:dyDescent="0.25">
      <c r="A315">
        <v>1879413220</v>
      </c>
      <c r="B315">
        <v>262</v>
      </c>
      <c r="C315" t="s">
        <v>2398</v>
      </c>
      <c r="D315" t="s">
        <v>30</v>
      </c>
      <c r="F315" t="s">
        <v>2398</v>
      </c>
      <c r="G315">
        <v>5</v>
      </c>
      <c r="I315" t="s">
        <v>2413</v>
      </c>
      <c r="J315" t="s">
        <v>2412</v>
      </c>
      <c r="K315">
        <v>3</v>
      </c>
      <c r="L315">
        <v>35</v>
      </c>
      <c r="T315" t="str">
        <f t="shared" si="109"/>
        <v>[314] = {["ID"] = 1879413220; }; -- Neutral to the League of the Axe</v>
      </c>
      <c r="U315" s="1" t="str">
        <f t="shared" si="110"/>
        <v>[314] = {["ID"] = 1879413220; ["SAVE_INDEX"] = 262; ["TYPE"] =  7;             ["VXP"] =    0; ["LP"] =  5; ["REP"] =    0; ["FACTION"] =  1; ["TIER"] = 3; ["MIN_LVL"] =  "35"; ["NAME"] = { ["EN"] = "Neutral to the League of the Axe"; }; ["LORE"] = { ["EN"] = "The League of the Axe are a distrustful group, but they no longer consider you a threat to their livelihood, and this could be a good thing."; }; ["SUMMARY"] = { ["EN"] = "You must earn Neutral standing with the League of the Axe"; }; ["TITLE"] = { ["EN"] = "Neutral to the League of the Axe"; }; };</v>
      </c>
      <c r="V315">
        <f t="shared" si="111"/>
        <v>314</v>
      </c>
      <c r="W315" t="str">
        <f t="shared" si="112"/>
        <v>[314] = {</v>
      </c>
      <c r="X315" t="str">
        <f t="shared" si="113"/>
        <v xml:space="preserve">["ID"] = 1879413220; </v>
      </c>
      <c r="Y315" t="str">
        <f t="shared" si="114"/>
        <v xml:space="preserve">["ID"] = 1879413220; </v>
      </c>
      <c r="Z315" t="str">
        <f t="shared" si="115"/>
        <v/>
      </c>
      <c r="AA315" s="1" t="str">
        <f t="shared" si="116"/>
        <v xml:space="preserve">["SAVE_INDEX"] = 262; </v>
      </c>
      <c r="AB315">
        <f>VLOOKUP(D315,Type!A$2:B$16,2,)</f>
        <v>7</v>
      </c>
      <c r="AC315" t="str">
        <f t="shared" si="117"/>
        <v xml:space="preserve">["TYPE"] =  7; </v>
      </c>
      <c r="AD315" t="str">
        <f>IF(NOT(ISBLANK(E315)),VLOOKUP(E315,Type!D$2:E$6,2,FALSE),"")</f>
        <v/>
      </c>
      <c r="AE315" t="str">
        <f t="shared" si="118"/>
        <v xml:space="preserve">            </v>
      </c>
      <c r="AF315" t="str">
        <f t="shared" si="119"/>
        <v>0</v>
      </c>
      <c r="AG315" t="str">
        <f t="shared" si="120"/>
        <v xml:space="preserve">["VXP"] =    0; </v>
      </c>
      <c r="AH315" t="str">
        <f t="shared" si="121"/>
        <v>5</v>
      </c>
      <c r="AI315" t="str">
        <f t="shared" si="122"/>
        <v xml:space="preserve">["LP"] =  5; </v>
      </c>
      <c r="AJ315" t="str">
        <f t="shared" si="123"/>
        <v>0</v>
      </c>
      <c r="AK315" t="str">
        <f t="shared" si="124"/>
        <v xml:space="preserve">["REP"] =    0; </v>
      </c>
      <c r="AL315">
        <f>IF(LEN(Q315)&gt;0,VLOOKUP(Q315,Faction!A$2:B$77,2,),1)</f>
        <v>1</v>
      </c>
      <c r="AM315" t="str">
        <f t="shared" si="125"/>
        <v xml:space="preserve">["FACTION"] =  1; </v>
      </c>
      <c r="AN315" t="str">
        <f t="shared" si="126"/>
        <v xml:space="preserve">["TIER"] = 3; </v>
      </c>
      <c r="AO315" t="str">
        <f t="shared" si="127"/>
        <v xml:space="preserve">["MIN_LVL"] =  "35"; </v>
      </c>
      <c r="AP315" t="str">
        <f t="shared" si="128"/>
        <v/>
      </c>
      <c r="AQ315" t="str">
        <f t="shared" si="129"/>
        <v xml:space="preserve">["NAME"] = { ["EN"] = "Neutral to the League of the Axe"; }; </v>
      </c>
      <c r="AR315" t="str">
        <f t="shared" si="130"/>
        <v xml:space="preserve">["LORE"] = { ["EN"] = "The League of the Axe are a distrustful group, but they no longer consider you a threat to their livelihood, and this could be a good thing."; }; </v>
      </c>
      <c r="AS315" t="str">
        <f t="shared" si="131"/>
        <v xml:space="preserve">["SUMMARY"] = { ["EN"] = "You must earn Neutral standing with the League of the Axe"; }; </v>
      </c>
      <c r="AT315" t="str">
        <f t="shared" si="132"/>
        <v xml:space="preserve">["TITLE"] = { ["EN"] = "Neutral to the League of the Axe"; }; </v>
      </c>
      <c r="AU315" t="str">
        <f t="shared" si="133"/>
        <v/>
      </c>
      <c r="AV315" t="str">
        <f t="shared" si="134"/>
        <v>};</v>
      </c>
    </row>
    <row r="316" spans="1:48" x14ac:dyDescent="0.25">
      <c r="C316" s="2" t="s">
        <v>2751</v>
      </c>
      <c r="D316" s="2" t="s">
        <v>812</v>
      </c>
      <c r="R316">
        <v>233</v>
      </c>
      <c r="T316" t="str">
        <f t="shared" si="109"/>
        <v>[315] = {["CAT_ID"] = 233; }; -- Woodcutter's Brotherhood</v>
      </c>
      <c r="U316" s="1" t="str">
        <f t="shared" si="110"/>
        <v>[315] = {                                           ["TYPE"] = 14;             ["VXP"] =    0; ["LP"] =  0; ["REP"] =    0; ["FACTION"] =  1; ["TIER"] = 0;                      ["NAME"] = { ["EN"] = "Woodcutter's Brotherhood"; }; };</v>
      </c>
      <c r="V316">
        <f t="shared" si="111"/>
        <v>315</v>
      </c>
      <c r="W316" t="str">
        <f t="shared" si="112"/>
        <v>[315] = {</v>
      </c>
      <c r="X316" t="str">
        <f t="shared" si="113"/>
        <v xml:space="preserve">                     </v>
      </c>
      <c r="Y316" t="str">
        <f t="shared" si="114"/>
        <v/>
      </c>
      <c r="Z316" t="str">
        <f t="shared" si="115"/>
        <v xml:space="preserve">["CAT_ID"] = 233; </v>
      </c>
      <c r="AA316" s="1" t="str">
        <f t="shared" si="116"/>
        <v xml:space="preserve">                      </v>
      </c>
      <c r="AB316">
        <f>VLOOKUP(D316,Type!A$2:B$16,2,)</f>
        <v>14</v>
      </c>
      <c r="AC316" t="str">
        <f t="shared" si="117"/>
        <v xml:space="preserve">["TYPE"] = 14; </v>
      </c>
      <c r="AD316" t="str">
        <f>IF(NOT(ISBLANK(E316)),VLOOKUP(E316,Type!D$2:E$6,2,FALSE),"")</f>
        <v/>
      </c>
      <c r="AE316" t="str">
        <f t="shared" si="118"/>
        <v xml:space="preserve">            </v>
      </c>
      <c r="AF316" t="str">
        <f t="shared" si="119"/>
        <v>0</v>
      </c>
      <c r="AG316" t="str">
        <f t="shared" si="120"/>
        <v xml:space="preserve">["VXP"] =    0; </v>
      </c>
      <c r="AH316" t="str">
        <f t="shared" si="121"/>
        <v>0</v>
      </c>
      <c r="AI316" t="str">
        <f t="shared" si="122"/>
        <v xml:space="preserve">["LP"] =  0; </v>
      </c>
      <c r="AJ316" t="str">
        <f t="shared" si="123"/>
        <v>0</v>
      </c>
      <c r="AK316" t="str">
        <f t="shared" si="124"/>
        <v xml:space="preserve">["REP"] =    0; </v>
      </c>
      <c r="AL316">
        <f>IF(LEN(Q316)&gt;0,VLOOKUP(Q316,Faction!A$2:B$77,2,),1)</f>
        <v>1</v>
      </c>
      <c r="AM316" t="str">
        <f t="shared" si="125"/>
        <v xml:space="preserve">["FACTION"] =  1; </v>
      </c>
      <c r="AN316" t="str">
        <f t="shared" si="126"/>
        <v xml:space="preserve">["TIER"] = 0; </v>
      </c>
      <c r="AO316" t="str">
        <f t="shared" si="127"/>
        <v xml:space="preserve">                     </v>
      </c>
      <c r="AP316" t="str">
        <f t="shared" si="128"/>
        <v/>
      </c>
      <c r="AQ316" t="str">
        <f t="shared" si="129"/>
        <v xml:space="preserve">["NAME"] = { ["EN"] = "Woodcutter's Brotherhood"; }; </v>
      </c>
      <c r="AR316" t="str">
        <f t="shared" si="130"/>
        <v/>
      </c>
      <c r="AS316" t="str">
        <f t="shared" si="131"/>
        <v/>
      </c>
      <c r="AT316" t="str">
        <f t="shared" si="132"/>
        <v/>
      </c>
      <c r="AU316" t="str">
        <f t="shared" si="133"/>
        <v/>
      </c>
      <c r="AV316" t="str">
        <f t="shared" si="134"/>
        <v>};</v>
      </c>
    </row>
    <row r="317" spans="1:48" x14ac:dyDescent="0.25">
      <c r="A317">
        <v>1879413216</v>
      </c>
      <c r="B317">
        <v>263</v>
      </c>
      <c r="C317" t="s">
        <v>2750</v>
      </c>
      <c r="D317" t="s">
        <v>30</v>
      </c>
      <c r="F317" t="s">
        <v>2755</v>
      </c>
      <c r="G317">
        <v>15</v>
      </c>
      <c r="I317" t="s">
        <v>2418</v>
      </c>
      <c r="J317" t="s">
        <v>2753</v>
      </c>
      <c r="K317">
        <v>0</v>
      </c>
      <c r="L317">
        <v>35</v>
      </c>
      <c r="T317" t="str">
        <f t="shared" si="109"/>
        <v>[316] = {["ID"] = 1879413216; }; -- Kindred to the Woodcutter's Brotherhood</v>
      </c>
      <c r="U317" s="1" t="str">
        <f t="shared" si="110"/>
        <v>[316] = {["ID"] = 1879413216; ["SAVE_INDEX"] = 263; ["TYPE"] =  7;             ["VXP"] =    0; ["LP"] = 15; ["REP"] =    0; ["FACTION"] =  1; ["TIER"] = 0; ["MIN_LVL"] =  "35"; ["NAME"] = { ["EN"] = "Kindred to the Woodcutter's Brotherhood"; }; ["LORE"] = { ["EN"] = "You have proven yourself invaluable to the Woodcutter's Brotherhood and have done much to aid them. For this, the Woodcutter's Brotherhood now counts you among their own."; }; ["SUMMARY"] = { ["EN"] = "You must earn Kindred standing with the Woodmen's Brotherhood"; }; ["TITLE"] = { ["EN"] = "Kin of the Woodcutter's Brotherhood"; }; };</v>
      </c>
      <c r="V317">
        <f t="shared" si="111"/>
        <v>316</v>
      </c>
      <c r="W317" t="str">
        <f t="shared" si="112"/>
        <v>[316] = {</v>
      </c>
      <c r="X317" t="str">
        <f t="shared" si="113"/>
        <v xml:space="preserve">["ID"] = 1879413216; </v>
      </c>
      <c r="Y317" t="str">
        <f t="shared" si="114"/>
        <v xml:space="preserve">["ID"] = 1879413216; </v>
      </c>
      <c r="Z317" t="str">
        <f t="shared" si="115"/>
        <v/>
      </c>
      <c r="AA317" s="1" t="str">
        <f t="shared" si="116"/>
        <v xml:space="preserve">["SAVE_INDEX"] = 263; </v>
      </c>
      <c r="AB317">
        <f>VLOOKUP(D317,Type!A$2:B$16,2,)</f>
        <v>7</v>
      </c>
      <c r="AC317" t="str">
        <f t="shared" si="117"/>
        <v xml:space="preserve">["TYPE"] =  7; </v>
      </c>
      <c r="AD317" t="str">
        <f>IF(NOT(ISBLANK(E317)),VLOOKUP(E317,Type!D$2:E$6,2,FALSE),"")</f>
        <v/>
      </c>
      <c r="AE317" t="str">
        <f t="shared" si="118"/>
        <v xml:space="preserve">            </v>
      </c>
      <c r="AF317" t="str">
        <f t="shared" si="119"/>
        <v>0</v>
      </c>
      <c r="AG317" t="str">
        <f t="shared" si="120"/>
        <v xml:space="preserve">["VXP"] =    0; </v>
      </c>
      <c r="AH317" t="str">
        <f t="shared" si="121"/>
        <v>15</v>
      </c>
      <c r="AI317" t="str">
        <f t="shared" si="122"/>
        <v xml:space="preserve">["LP"] = 15; </v>
      </c>
      <c r="AJ317" t="str">
        <f t="shared" si="123"/>
        <v>0</v>
      </c>
      <c r="AK317" t="str">
        <f t="shared" si="124"/>
        <v xml:space="preserve">["REP"] =    0; </v>
      </c>
      <c r="AL317">
        <f>IF(LEN(Q317)&gt;0,VLOOKUP(Q317,Faction!A$2:B$77,2,),1)</f>
        <v>1</v>
      </c>
      <c r="AM317" t="str">
        <f t="shared" si="125"/>
        <v xml:space="preserve">["FACTION"] =  1; </v>
      </c>
      <c r="AN317" t="str">
        <f t="shared" si="126"/>
        <v xml:space="preserve">["TIER"] = 0; </v>
      </c>
      <c r="AO317" t="str">
        <f t="shared" si="127"/>
        <v xml:space="preserve">["MIN_LVL"] =  "35"; </v>
      </c>
      <c r="AP317" t="str">
        <f t="shared" si="128"/>
        <v/>
      </c>
      <c r="AQ317" t="str">
        <f t="shared" si="129"/>
        <v xml:space="preserve">["NAME"] = { ["EN"] = "Kindred to the Woodcutter's Brotherhood"; }; </v>
      </c>
      <c r="AR317" t="str">
        <f t="shared" si="130"/>
        <v xml:space="preserve">["LORE"] = { ["EN"] = "You have proven yourself invaluable to the Woodcutter's Brotherhood and have done much to aid them. For this, the Woodcutter's Brotherhood now counts you among their own."; }; </v>
      </c>
      <c r="AS317" t="str">
        <f t="shared" si="131"/>
        <v xml:space="preserve">["SUMMARY"] = { ["EN"] = "You must earn Kindred standing with the Woodmen's Brotherhood"; }; </v>
      </c>
      <c r="AT317" t="str">
        <f t="shared" si="132"/>
        <v xml:space="preserve">["TITLE"] = { ["EN"] = "Kin of the Woodcutter's Brotherhood"; }; </v>
      </c>
      <c r="AU317" t="str">
        <f t="shared" si="133"/>
        <v/>
      </c>
      <c r="AV317" t="str">
        <f t="shared" si="134"/>
        <v>};</v>
      </c>
    </row>
    <row r="318" spans="1:48" x14ac:dyDescent="0.25">
      <c r="A318">
        <v>1879413215</v>
      </c>
      <c r="B318">
        <v>264</v>
      </c>
      <c r="C318" t="s">
        <v>2747</v>
      </c>
      <c r="D318" t="s">
        <v>30</v>
      </c>
      <c r="F318" t="s">
        <v>2747</v>
      </c>
      <c r="G318">
        <v>10</v>
      </c>
      <c r="I318" t="s">
        <v>2419</v>
      </c>
      <c r="J318" t="s">
        <v>2752</v>
      </c>
      <c r="K318">
        <v>1</v>
      </c>
      <c r="L318">
        <v>35</v>
      </c>
      <c r="T318" t="str">
        <f t="shared" si="109"/>
        <v>[317] = {["ID"] = 1879413215; }; -- Ally to the Woodcutter's Brotherhood</v>
      </c>
      <c r="U318" s="1" t="str">
        <f t="shared" si="110"/>
        <v>[317] = {["ID"] = 1879413215; ["SAVE_INDEX"] = 264; ["TYPE"] =  7;             ["VXP"] =    0; ["LP"] = 10; ["REP"] =    0; ["FACTION"] =  1; ["TIER"] = 1; ["MIN_LVL"] =  "35"; ["NAME"] = { ["EN"] = "Ally to the Woodcutter's Brotherhood"; }; ["LORE"] = { ["EN"] = "The Woodcutter's Brotherhood now know to call upon you in times of strife, and they consider you a skilled ally."; }; ["SUMMARY"] = { ["EN"] = "You must earn Ally standing with the Woodmen's Brotherhood"; }; ["TITLE"] = { ["EN"] = "Ally to the Woodcutter's Brotherhood"; }; };</v>
      </c>
      <c r="V318">
        <f t="shared" si="111"/>
        <v>317</v>
      </c>
      <c r="W318" t="str">
        <f t="shared" si="112"/>
        <v>[317] = {</v>
      </c>
      <c r="X318" t="str">
        <f t="shared" si="113"/>
        <v xml:space="preserve">["ID"] = 1879413215; </v>
      </c>
      <c r="Y318" t="str">
        <f t="shared" si="114"/>
        <v xml:space="preserve">["ID"] = 1879413215; </v>
      </c>
      <c r="Z318" t="str">
        <f t="shared" si="115"/>
        <v/>
      </c>
      <c r="AA318" s="1" t="str">
        <f t="shared" si="116"/>
        <v xml:space="preserve">["SAVE_INDEX"] = 264; </v>
      </c>
      <c r="AB318">
        <f>VLOOKUP(D318,Type!A$2:B$16,2,)</f>
        <v>7</v>
      </c>
      <c r="AC318" t="str">
        <f t="shared" si="117"/>
        <v xml:space="preserve">["TYPE"] =  7; </v>
      </c>
      <c r="AD318" t="str">
        <f>IF(NOT(ISBLANK(E318)),VLOOKUP(E318,Type!D$2:E$6,2,FALSE),"")</f>
        <v/>
      </c>
      <c r="AE318" t="str">
        <f t="shared" si="118"/>
        <v xml:space="preserve">            </v>
      </c>
      <c r="AF318" t="str">
        <f t="shared" si="119"/>
        <v>0</v>
      </c>
      <c r="AG318" t="str">
        <f t="shared" si="120"/>
        <v xml:space="preserve">["VXP"] =    0; </v>
      </c>
      <c r="AH318" t="str">
        <f t="shared" si="121"/>
        <v>10</v>
      </c>
      <c r="AI318" t="str">
        <f t="shared" si="122"/>
        <v xml:space="preserve">["LP"] = 10; </v>
      </c>
      <c r="AJ318" t="str">
        <f t="shared" si="123"/>
        <v>0</v>
      </c>
      <c r="AK318" t="str">
        <f t="shared" si="124"/>
        <v xml:space="preserve">["REP"] =    0; </v>
      </c>
      <c r="AL318">
        <f>IF(LEN(Q318)&gt;0,VLOOKUP(Q318,Faction!A$2:B$77,2,),1)</f>
        <v>1</v>
      </c>
      <c r="AM318" t="str">
        <f t="shared" si="125"/>
        <v xml:space="preserve">["FACTION"] =  1; </v>
      </c>
      <c r="AN318" t="str">
        <f t="shared" si="126"/>
        <v xml:space="preserve">["TIER"] = 1; </v>
      </c>
      <c r="AO318" t="str">
        <f t="shared" si="127"/>
        <v xml:space="preserve">["MIN_LVL"] =  "35"; </v>
      </c>
      <c r="AP318" t="str">
        <f t="shared" si="128"/>
        <v/>
      </c>
      <c r="AQ318" t="str">
        <f t="shared" si="129"/>
        <v xml:space="preserve">["NAME"] = { ["EN"] = "Ally to the Woodcutter's Brotherhood"; }; </v>
      </c>
      <c r="AR318" t="str">
        <f t="shared" si="130"/>
        <v xml:space="preserve">["LORE"] = { ["EN"] = "The Woodcutter's Brotherhood now know to call upon you in times of strife, and they consider you a skilled ally."; }; </v>
      </c>
      <c r="AS318" t="str">
        <f t="shared" si="131"/>
        <v xml:space="preserve">["SUMMARY"] = { ["EN"] = "You must earn Ally standing with the Woodmen's Brotherhood"; }; </v>
      </c>
      <c r="AT318" t="str">
        <f t="shared" si="132"/>
        <v xml:space="preserve">["TITLE"] = { ["EN"] = "Ally to the Woodcutter's Brotherhood"; }; </v>
      </c>
      <c r="AU318" t="str">
        <f t="shared" si="133"/>
        <v/>
      </c>
      <c r="AV318" t="str">
        <f t="shared" si="134"/>
        <v>};</v>
      </c>
    </row>
    <row r="319" spans="1:48" x14ac:dyDescent="0.25">
      <c r="A319">
        <v>1879413218</v>
      </c>
      <c r="B319">
        <v>265</v>
      </c>
      <c r="C319" t="s">
        <v>2748</v>
      </c>
      <c r="D319" t="s">
        <v>30</v>
      </c>
      <c r="F319" t="s">
        <v>2748</v>
      </c>
      <c r="G319">
        <v>5</v>
      </c>
      <c r="I319" t="s">
        <v>2420</v>
      </c>
      <c r="J319" t="s">
        <v>2756</v>
      </c>
      <c r="K319">
        <v>2</v>
      </c>
      <c r="L319">
        <v>35</v>
      </c>
      <c r="T319" t="str">
        <f t="shared" si="109"/>
        <v>[318] = {["ID"] = 1879413218; }; -- Friend to the Woodcutter's Brotherhood</v>
      </c>
      <c r="U319" s="1" t="str">
        <f t="shared" si="110"/>
        <v>[318] = {["ID"] = 1879413218; ["SAVE_INDEX"] = 265; ["TYPE"] =  7;             ["VXP"] =    0; ["LP"] =  5; ["REP"] =    0; ["FACTION"] =  1; ["TIER"] = 2; ["MIN_LVL"] =  "35"; ["NAME"] = { ["EN"] = "Friend to the Woodcutter's Brotherhood"; }; ["LORE"] = { ["EN"] = "The Woodcutter's Brotherhood has grown to count you among its friends."; }; ["SUMMARY"] = { ["EN"] = "You must earn Friend standing with the Woodmen's Brotherhood"; }; ["TITLE"] = { ["EN"] = "Friend to the Woodcutter's Brotherhood"; }; };</v>
      </c>
      <c r="V319">
        <f t="shared" si="111"/>
        <v>318</v>
      </c>
      <c r="W319" t="str">
        <f t="shared" si="112"/>
        <v>[318] = {</v>
      </c>
      <c r="X319" t="str">
        <f t="shared" si="113"/>
        <v xml:space="preserve">["ID"] = 1879413218; </v>
      </c>
      <c r="Y319" t="str">
        <f t="shared" si="114"/>
        <v xml:space="preserve">["ID"] = 1879413218; </v>
      </c>
      <c r="Z319" t="str">
        <f t="shared" si="115"/>
        <v/>
      </c>
      <c r="AA319" s="1" t="str">
        <f t="shared" si="116"/>
        <v xml:space="preserve">["SAVE_INDEX"] = 265; </v>
      </c>
      <c r="AB319">
        <f>VLOOKUP(D319,Type!A$2:B$16,2,)</f>
        <v>7</v>
      </c>
      <c r="AC319" t="str">
        <f t="shared" si="117"/>
        <v xml:space="preserve">["TYPE"] =  7; </v>
      </c>
      <c r="AD319" t="str">
        <f>IF(NOT(ISBLANK(E319)),VLOOKUP(E319,Type!D$2:E$6,2,FALSE),"")</f>
        <v/>
      </c>
      <c r="AE319" t="str">
        <f t="shared" si="118"/>
        <v xml:space="preserve">            </v>
      </c>
      <c r="AF319" t="str">
        <f t="shared" si="119"/>
        <v>0</v>
      </c>
      <c r="AG319" t="str">
        <f t="shared" si="120"/>
        <v xml:space="preserve">["VXP"] =    0; </v>
      </c>
      <c r="AH319" t="str">
        <f t="shared" si="121"/>
        <v>5</v>
      </c>
      <c r="AI319" t="str">
        <f t="shared" si="122"/>
        <v xml:space="preserve">["LP"] =  5; </v>
      </c>
      <c r="AJ319" t="str">
        <f t="shared" si="123"/>
        <v>0</v>
      </c>
      <c r="AK319" t="str">
        <f t="shared" si="124"/>
        <v xml:space="preserve">["REP"] =    0; </v>
      </c>
      <c r="AL319">
        <f>IF(LEN(Q319)&gt;0,VLOOKUP(Q319,Faction!A$2:B$77,2,),1)</f>
        <v>1</v>
      </c>
      <c r="AM319" t="str">
        <f t="shared" si="125"/>
        <v xml:space="preserve">["FACTION"] =  1; </v>
      </c>
      <c r="AN319" t="str">
        <f t="shared" si="126"/>
        <v xml:space="preserve">["TIER"] = 2; </v>
      </c>
      <c r="AO319" t="str">
        <f t="shared" si="127"/>
        <v xml:space="preserve">["MIN_LVL"] =  "35"; </v>
      </c>
      <c r="AP319" t="str">
        <f t="shared" si="128"/>
        <v/>
      </c>
      <c r="AQ319" t="str">
        <f t="shared" si="129"/>
        <v xml:space="preserve">["NAME"] = { ["EN"] = "Friend to the Woodcutter's Brotherhood"; }; </v>
      </c>
      <c r="AR319" t="str">
        <f t="shared" si="130"/>
        <v xml:space="preserve">["LORE"] = { ["EN"] = "The Woodcutter's Brotherhood has grown to count you among its friends."; }; </v>
      </c>
      <c r="AS319" t="str">
        <f t="shared" si="131"/>
        <v xml:space="preserve">["SUMMARY"] = { ["EN"] = "You must earn Friend standing with the Woodmen's Brotherhood"; }; </v>
      </c>
      <c r="AT319" t="str">
        <f t="shared" si="132"/>
        <v xml:space="preserve">["TITLE"] = { ["EN"] = "Friend to the Woodcutter's Brotherhood"; }; </v>
      </c>
      <c r="AU319" t="str">
        <f t="shared" si="133"/>
        <v/>
      </c>
      <c r="AV319" t="str">
        <f t="shared" si="134"/>
        <v>};</v>
      </c>
    </row>
    <row r="320" spans="1:48" x14ac:dyDescent="0.25">
      <c r="A320">
        <v>1879413217</v>
      </c>
      <c r="B320">
        <v>266</v>
      </c>
      <c r="C320" t="s">
        <v>2749</v>
      </c>
      <c r="D320" t="s">
        <v>30</v>
      </c>
      <c r="F320" t="s">
        <v>2749</v>
      </c>
      <c r="G320">
        <v>5</v>
      </c>
      <c r="I320" t="s">
        <v>2421</v>
      </c>
      <c r="J320" t="s">
        <v>2754</v>
      </c>
      <c r="K320">
        <v>3</v>
      </c>
      <c r="L320">
        <v>35</v>
      </c>
      <c r="T320" t="str">
        <f t="shared" si="109"/>
        <v>[319] = {["ID"] = 1879413217; }; -- Known to the Woodcutter's Brotherhood</v>
      </c>
      <c r="U320" s="1" t="str">
        <f t="shared" si="110"/>
        <v>[319] = {["ID"] = 1879413217; ["SAVE_INDEX"] = 266; ["TYPE"] =  7;             ["VXP"] =    0; ["LP"] =  5; ["REP"] =    0; ["FACTION"] =  1; ["TIER"] = 3; ["MIN_LVL"] =  "35"; ["NAME"] = { ["EN"] = "Known to the Woodcutter's Brotherhood"; }; ["LORE"] = { ["EN"] = "Your name is now known throughout the Woodcutter's Brotherhood."; }; ["SUMMARY"] = { ["EN"] = "You must earn Acquaintance standing with the Woodmen's Brotherhood"; }; ["TITLE"] = { ["EN"] = "Known to the Woodcutter's Brotherhood"; }; };</v>
      </c>
      <c r="V320">
        <f t="shared" si="111"/>
        <v>319</v>
      </c>
      <c r="W320" t="str">
        <f t="shared" si="112"/>
        <v>[319] = {</v>
      </c>
      <c r="X320" t="str">
        <f t="shared" si="113"/>
        <v xml:space="preserve">["ID"] = 1879413217; </v>
      </c>
      <c r="Y320" t="str">
        <f t="shared" si="114"/>
        <v xml:space="preserve">["ID"] = 1879413217; </v>
      </c>
      <c r="Z320" t="str">
        <f t="shared" si="115"/>
        <v/>
      </c>
      <c r="AA320" s="1" t="str">
        <f t="shared" si="116"/>
        <v xml:space="preserve">["SAVE_INDEX"] = 266; </v>
      </c>
      <c r="AB320">
        <f>VLOOKUP(D320,Type!A$2:B$16,2,)</f>
        <v>7</v>
      </c>
      <c r="AC320" t="str">
        <f t="shared" si="117"/>
        <v xml:space="preserve">["TYPE"] =  7; </v>
      </c>
      <c r="AD320" t="str">
        <f>IF(NOT(ISBLANK(E320)),VLOOKUP(E320,Type!D$2:E$6,2,FALSE),"")</f>
        <v/>
      </c>
      <c r="AE320" t="str">
        <f t="shared" si="118"/>
        <v xml:space="preserve">            </v>
      </c>
      <c r="AF320" t="str">
        <f t="shared" si="119"/>
        <v>0</v>
      </c>
      <c r="AG320" t="str">
        <f t="shared" si="120"/>
        <v xml:space="preserve">["VXP"] =    0; </v>
      </c>
      <c r="AH320" t="str">
        <f t="shared" si="121"/>
        <v>5</v>
      </c>
      <c r="AI320" t="str">
        <f t="shared" si="122"/>
        <v xml:space="preserve">["LP"] =  5; </v>
      </c>
      <c r="AJ320" t="str">
        <f t="shared" si="123"/>
        <v>0</v>
      </c>
      <c r="AK320" t="str">
        <f t="shared" si="124"/>
        <v xml:space="preserve">["REP"] =    0; </v>
      </c>
      <c r="AL320">
        <f>IF(LEN(Q320)&gt;0,VLOOKUP(Q320,Faction!A$2:B$77,2,),1)</f>
        <v>1</v>
      </c>
      <c r="AM320" t="str">
        <f t="shared" si="125"/>
        <v xml:space="preserve">["FACTION"] =  1; </v>
      </c>
      <c r="AN320" t="str">
        <f t="shared" si="126"/>
        <v xml:space="preserve">["TIER"] = 3; </v>
      </c>
      <c r="AO320" t="str">
        <f t="shared" si="127"/>
        <v xml:space="preserve">["MIN_LVL"] =  "35"; </v>
      </c>
      <c r="AP320" t="str">
        <f t="shared" si="128"/>
        <v/>
      </c>
      <c r="AQ320" t="str">
        <f t="shared" si="129"/>
        <v xml:space="preserve">["NAME"] = { ["EN"] = "Known to the Woodcutter's Brotherhood"; }; </v>
      </c>
      <c r="AR320" t="str">
        <f t="shared" si="130"/>
        <v xml:space="preserve">["LORE"] = { ["EN"] = "Your name is now known throughout the Woodcutter's Brotherhood."; }; </v>
      </c>
      <c r="AS320" t="str">
        <f t="shared" si="131"/>
        <v xml:space="preserve">["SUMMARY"] = { ["EN"] = "You must earn Acquaintance standing with the Woodmen's Brotherhood"; }; </v>
      </c>
      <c r="AT320" t="str">
        <f t="shared" si="132"/>
        <v xml:space="preserve">["TITLE"] = { ["EN"] = "Known to the Woodcutter's Brotherhood"; }; </v>
      </c>
      <c r="AU320" t="str">
        <f t="shared" si="133"/>
        <v/>
      </c>
      <c r="AV320" t="str">
        <f t="shared" si="134"/>
        <v>};</v>
      </c>
    </row>
    <row r="321" spans="1:48" x14ac:dyDescent="0.25">
      <c r="C321" s="2" t="s">
        <v>2919</v>
      </c>
      <c r="D321" s="2" t="s">
        <v>812</v>
      </c>
      <c r="R321">
        <v>234</v>
      </c>
      <c r="T321" t="str">
        <f t="shared" si="109"/>
        <v>[320] = {["CAT_ID"] = 234; }; -- Kharum-ubnâr</v>
      </c>
      <c r="U321" s="1" t="str">
        <f t="shared" si="110"/>
        <v>[320] = {                                           ["TYPE"] = 14;             ["VXP"] =    0; ["LP"] =  0; ["REP"] =    0; ["FACTION"] =  1; ["TIER"] = 0;                      ["NAME"] = { ["EN"] = "Kharum-ubnâr"; }; };</v>
      </c>
      <c r="V321">
        <f t="shared" si="111"/>
        <v>320</v>
      </c>
      <c r="W321" t="str">
        <f t="shared" si="112"/>
        <v>[320] = {</v>
      </c>
      <c r="X321" t="str">
        <f t="shared" si="113"/>
        <v xml:space="preserve">                     </v>
      </c>
      <c r="Y321" t="str">
        <f t="shared" si="114"/>
        <v/>
      </c>
      <c r="Z321" t="str">
        <f t="shared" si="115"/>
        <v xml:space="preserve">["CAT_ID"] = 234; </v>
      </c>
      <c r="AA321" s="1" t="str">
        <f t="shared" si="116"/>
        <v xml:space="preserve">                      </v>
      </c>
      <c r="AB321">
        <f>VLOOKUP(D321,Type!A$2:B$16,2,)</f>
        <v>14</v>
      </c>
      <c r="AC321" t="str">
        <f t="shared" si="117"/>
        <v xml:space="preserve">["TYPE"] = 14; </v>
      </c>
      <c r="AD321" t="str">
        <f>IF(NOT(ISBLANK(E321)),VLOOKUP(E321,Type!D$2:E$6,2,FALSE),"")</f>
        <v/>
      </c>
      <c r="AE321" t="str">
        <f t="shared" si="118"/>
        <v xml:space="preserve">            </v>
      </c>
      <c r="AF321" t="str">
        <f t="shared" si="119"/>
        <v>0</v>
      </c>
      <c r="AG321" t="str">
        <f t="shared" si="120"/>
        <v xml:space="preserve">["VXP"] =    0; </v>
      </c>
      <c r="AH321" t="str">
        <f t="shared" si="121"/>
        <v>0</v>
      </c>
      <c r="AI321" t="str">
        <f t="shared" si="122"/>
        <v xml:space="preserve">["LP"] =  0; </v>
      </c>
      <c r="AJ321" t="str">
        <f t="shared" si="123"/>
        <v>0</v>
      </c>
      <c r="AK321" t="str">
        <f t="shared" si="124"/>
        <v xml:space="preserve">["REP"] =    0; </v>
      </c>
      <c r="AL321">
        <f>IF(LEN(Q321)&gt;0,VLOOKUP(Q321,Faction!A$2:B$77,2,),1)</f>
        <v>1</v>
      </c>
      <c r="AM321" t="str">
        <f t="shared" si="125"/>
        <v xml:space="preserve">["FACTION"] =  1; </v>
      </c>
      <c r="AN321" t="str">
        <f t="shared" si="126"/>
        <v xml:space="preserve">["TIER"] = 0; </v>
      </c>
      <c r="AO321" t="str">
        <f t="shared" si="127"/>
        <v xml:space="preserve">                     </v>
      </c>
      <c r="AP321" t="str">
        <f t="shared" si="128"/>
        <v/>
      </c>
      <c r="AQ321" t="str">
        <f t="shared" si="129"/>
        <v xml:space="preserve">["NAME"] = { ["EN"] = "Kharum-ubnâr"; }; </v>
      </c>
      <c r="AR321" t="str">
        <f t="shared" si="130"/>
        <v/>
      </c>
      <c r="AS321" t="str">
        <f t="shared" si="131"/>
        <v/>
      </c>
      <c r="AT321" t="str">
        <f t="shared" si="132"/>
        <v/>
      </c>
      <c r="AU321" t="str">
        <f t="shared" si="133"/>
        <v/>
      </c>
      <c r="AV321" t="str">
        <f t="shared" si="134"/>
        <v>};</v>
      </c>
    </row>
    <row r="322" spans="1:48" x14ac:dyDescent="0.25">
      <c r="A322">
        <v>1879413628</v>
      </c>
      <c r="B322">
        <v>277</v>
      </c>
      <c r="C322" t="s">
        <v>2926</v>
      </c>
      <c r="D322" t="s">
        <v>30</v>
      </c>
      <c r="F322" t="s">
        <v>2926</v>
      </c>
      <c r="G322">
        <v>10</v>
      </c>
      <c r="I322" t="s">
        <v>2921</v>
      </c>
      <c r="J322" t="s">
        <v>2957</v>
      </c>
      <c r="K322">
        <v>0</v>
      </c>
      <c r="T322" t="str">
        <f t="shared" si="109"/>
        <v>[321] = {["ID"] = 1879413628; }; -- Ally to the Kharum-ubnâr</v>
      </c>
      <c r="U322" s="1" t="str">
        <f t="shared" si="110"/>
        <v>[321] = {["ID"] = 1879413628; ["SAVE_INDEX"] = 277; ["TYPE"] =  7;             ["VXP"] =    0; ["LP"] = 10; ["REP"] =    0; ["FACTION"] =  1; ["TIER"] = 0;                      ["NAME"] = { ["EN"] = "Ally to the Kharum-ubnâr"; }; ["LORE"] = { ["EN"] = "The Kharum-ubnâr now know to call upon you in times of strife, and they consider you a skilled ally."; }; ["SUMMARY"] = { ["EN"] = "You must earn Ally standing with the Kharum-ubnâr"; }; ["TITLE"] = { ["EN"] = "Ally to the Kharum-ubnâr"; }; };</v>
      </c>
      <c r="V322">
        <f t="shared" si="111"/>
        <v>321</v>
      </c>
      <c r="W322" t="str">
        <f t="shared" si="112"/>
        <v>[321] = {</v>
      </c>
      <c r="X322" t="str">
        <f t="shared" si="113"/>
        <v xml:space="preserve">["ID"] = 1879413628; </v>
      </c>
      <c r="Y322" t="str">
        <f t="shared" si="114"/>
        <v xml:space="preserve">["ID"] = 1879413628; </v>
      </c>
      <c r="Z322" t="str">
        <f t="shared" si="115"/>
        <v/>
      </c>
      <c r="AA322" s="1" t="str">
        <f t="shared" si="116"/>
        <v xml:space="preserve">["SAVE_INDEX"] = 277; </v>
      </c>
      <c r="AB322">
        <f>VLOOKUP(D322,Type!A$2:B$16,2,)</f>
        <v>7</v>
      </c>
      <c r="AC322" t="str">
        <f t="shared" si="117"/>
        <v xml:space="preserve">["TYPE"] =  7; </v>
      </c>
      <c r="AD322" t="str">
        <f>IF(NOT(ISBLANK(E322)),VLOOKUP(E322,Type!D$2:E$6,2,FALSE),"")</f>
        <v/>
      </c>
      <c r="AE322" t="str">
        <f t="shared" si="118"/>
        <v xml:space="preserve">            </v>
      </c>
      <c r="AF322" t="str">
        <f t="shared" si="119"/>
        <v>0</v>
      </c>
      <c r="AG322" t="str">
        <f t="shared" si="120"/>
        <v xml:space="preserve">["VXP"] =    0; </v>
      </c>
      <c r="AH322" t="str">
        <f t="shared" si="121"/>
        <v>10</v>
      </c>
      <c r="AI322" t="str">
        <f t="shared" si="122"/>
        <v xml:space="preserve">["LP"] = 10; </v>
      </c>
      <c r="AJ322" t="str">
        <f t="shared" si="123"/>
        <v>0</v>
      </c>
      <c r="AK322" t="str">
        <f t="shared" si="124"/>
        <v xml:space="preserve">["REP"] =    0; </v>
      </c>
      <c r="AL322">
        <f>IF(LEN(Q322)&gt;0,VLOOKUP(Q322,Faction!A$2:B$77,2,),1)</f>
        <v>1</v>
      </c>
      <c r="AM322" t="str">
        <f t="shared" si="125"/>
        <v xml:space="preserve">["FACTION"] =  1; </v>
      </c>
      <c r="AN322" t="str">
        <f t="shared" si="126"/>
        <v xml:space="preserve">["TIER"] = 0; </v>
      </c>
      <c r="AO322" t="str">
        <f t="shared" si="127"/>
        <v xml:space="preserve">                     </v>
      </c>
      <c r="AP322" t="str">
        <f t="shared" si="128"/>
        <v/>
      </c>
      <c r="AQ322" t="str">
        <f t="shared" si="129"/>
        <v xml:space="preserve">["NAME"] = { ["EN"] = "Ally to the Kharum-ubnâr"; }; </v>
      </c>
      <c r="AR322" t="str">
        <f t="shared" si="130"/>
        <v xml:space="preserve">["LORE"] = { ["EN"] = "The Kharum-ubnâr now know to call upon you in times of strife, and they consider you a skilled ally."; }; </v>
      </c>
      <c r="AS322" t="str">
        <f t="shared" si="131"/>
        <v xml:space="preserve">["SUMMARY"] = { ["EN"] = "You must earn Ally standing with the Kharum-ubnâr"; }; </v>
      </c>
      <c r="AT322" t="str">
        <f t="shared" si="132"/>
        <v xml:space="preserve">["TITLE"] = { ["EN"] = "Ally to the Kharum-ubnâr"; }; </v>
      </c>
      <c r="AU322" t="str">
        <f t="shared" si="133"/>
        <v/>
      </c>
      <c r="AV322" t="str">
        <f t="shared" si="134"/>
        <v>};</v>
      </c>
    </row>
    <row r="323" spans="1:48" x14ac:dyDescent="0.25">
      <c r="A323">
        <v>1879413625</v>
      </c>
      <c r="B323">
        <v>278</v>
      </c>
      <c r="C323" t="s">
        <v>2925</v>
      </c>
      <c r="D323" t="s">
        <v>30</v>
      </c>
      <c r="F323" t="s">
        <v>2925</v>
      </c>
      <c r="G323">
        <v>5</v>
      </c>
      <c r="I323" t="s">
        <v>2922</v>
      </c>
      <c r="J323" t="s">
        <v>2958</v>
      </c>
      <c r="K323">
        <v>1</v>
      </c>
      <c r="T323" t="str">
        <f t="shared" ref="T323:T386" si="135">CONCATENATE(W323,Y323,Z323,AV323," -- ",C323)</f>
        <v>[322] = {["ID"] = 1879413625; }; -- Friend to the Kharum-ubnâr</v>
      </c>
      <c r="U323" s="1" t="str">
        <f t="shared" ref="U323:U386" si="136">CONCATENATE(W323,X323,AA323,AC323,AE323,AG323,AI323,AK323,AM323,AN323,AO323,AP323,AQ323,AR323,AS323,AT323,AU323,AV323)</f>
        <v>[322] = {["ID"] = 1879413625; ["SAVE_INDEX"] = 278; ["TYPE"] =  7;             ["VXP"] =    0; ["LP"] =  5; ["REP"] =    0; ["FACTION"] =  1; ["TIER"] = 1;                      ["NAME"] = { ["EN"] = "Friend to the Kharum-ubnâr"; }; ["LORE"] = { ["EN"] = "The Kharum-ubnâr have grown to count you among their friends."; }; ["SUMMARY"] = { ["EN"] = "You must earn Friend standing with the Kharum-ubnâr"; }; ["TITLE"] = { ["EN"] = "Friend to the Kharum-ubnâr"; }; };</v>
      </c>
      <c r="V323">
        <f t="shared" ref="V323:V386" si="137">ROW()-1</f>
        <v>322</v>
      </c>
      <c r="W323" t="str">
        <f t="shared" ref="W323:W386" si="138">CONCATENATE(REPT(" ",3-LEN(V323)),"[",V323,"] = {")</f>
        <v>[322] = {</v>
      </c>
      <c r="X323" t="str">
        <f t="shared" ref="X323:X386" si="139">IF(LEN(A323)&gt;0,CONCATENATE("[""ID""] = ",A323,"; "),"                     ")</f>
        <v xml:space="preserve">["ID"] = 1879413625; </v>
      </c>
      <c r="Y323" t="str">
        <f t="shared" ref="Y323:Y386" si="140">IF(LEN(A323)&gt;0,CONCATENATE("[""ID""] = ",A323,"; "),"")</f>
        <v xml:space="preserve">["ID"] = 1879413625; </v>
      </c>
      <c r="Z323" t="str">
        <f t="shared" ref="Z323:Z386" si="141">IF(LEN(R323)&gt;0,CONCATENATE("[""CAT_ID""] = ",R323,"; "),"")</f>
        <v/>
      </c>
      <c r="AA323" s="1" t="str">
        <f t="shared" ref="AA323:AA386" si="142">IF(LEN(B323)&gt;0,CONCATENATE("[""SAVE_INDEX""] = ",REPT(" ",3-LEN(B323)),B323,"; "),"                      ")</f>
        <v xml:space="preserve">["SAVE_INDEX"] = 278; </v>
      </c>
      <c r="AB323">
        <f>VLOOKUP(D323,Type!A$2:B$16,2,)</f>
        <v>7</v>
      </c>
      <c r="AC323" t="str">
        <f t="shared" ref="AC323:AC386" si="143">CONCATENATE("[""TYPE""] = ",REPT(" ",2-LEN(AB323)),AB323,"; ")</f>
        <v xml:space="preserve">["TYPE"] =  7; </v>
      </c>
      <c r="AD323" t="str">
        <f>IF(NOT(ISBLANK(E323)),VLOOKUP(E323,Type!D$2:E$6,2,FALSE),"")</f>
        <v/>
      </c>
      <c r="AE323" t="str">
        <f t="shared" ref="AE323:AE386" si="144">IF(NOT(ISBLANK(E323)),CONCATENATE("[""NA""] = ",AD323,"; "),"            ")</f>
        <v xml:space="preserve">            </v>
      </c>
      <c r="AF323" t="str">
        <f t="shared" ref="AF323:AF386" si="145">TEXT(O323,0)</f>
        <v>0</v>
      </c>
      <c r="AG323" t="str">
        <f t="shared" ref="AG323:AG386" si="146">CONCATENATE("[""VXP""] = ",REPT(" ",4-LEN(AF323)),TEXT(AF323,"0"),"; ")</f>
        <v xml:space="preserve">["VXP"] =    0; </v>
      </c>
      <c r="AH323" t="str">
        <f t="shared" ref="AH323:AH386" si="147">TEXT(G323,0)</f>
        <v>5</v>
      </c>
      <c r="AI323" t="str">
        <f t="shared" ref="AI323:AI386" si="148">CONCATENATE("[""LP""] = ",REPT(" ",2-LEN(AH323)),TEXT(AH323,"0"),"; ")</f>
        <v xml:space="preserve">["LP"] =  5; </v>
      </c>
      <c r="AJ323" t="str">
        <f t="shared" ref="AJ323:AJ386" si="149">TEXT(P323,0)</f>
        <v>0</v>
      </c>
      <c r="AK323" t="str">
        <f t="shared" ref="AK323:AK386" si="150">CONCATENATE("[""REP""] = ",REPT(" ",4-LEN(AJ323)),TEXT(AJ323,"0"),"; ")</f>
        <v xml:space="preserve">["REP"] =    0; </v>
      </c>
      <c r="AL323">
        <f>IF(LEN(Q323)&gt;0,VLOOKUP(Q323,Faction!A$2:B$77,2,),1)</f>
        <v>1</v>
      </c>
      <c r="AM323" t="str">
        <f t="shared" ref="AM323:AM386" si="151">CONCATENATE("[""FACTION""] = ",REPT(" ",2-LEN(AL323)),TEXT(AL323,"0"),"; ")</f>
        <v xml:space="preserve">["FACTION"] =  1; </v>
      </c>
      <c r="AN323" t="str">
        <f t="shared" ref="AN323:AN386" si="152">CONCATENATE("[""TIER""] = ",TEXT(K323,"0"),"; ")</f>
        <v xml:space="preserve">["TIER"] = 1; </v>
      </c>
      <c r="AO323" t="str">
        <f t="shared" ref="AO323:AO386" si="153">IF(LEN(L323)&gt;0,CONCATENATE("[""MIN_LVL""] = ",REPT(" ",3-LEN(L323)),"""",L323,"""; "),"                     ")</f>
        <v xml:space="preserve">                     </v>
      </c>
      <c r="AP323" t="str">
        <f t="shared" ref="AP323:AP386" si="154">IF(LEN(M323)&gt;0,CONCATENATE("[""MIN_LVL""] = ",REPT(" ",3-LEN(M323)),"""",M323,"""; "),"")</f>
        <v/>
      </c>
      <c r="AQ323" t="str">
        <f t="shared" ref="AQ323:AQ386" si="155">CONCATENATE("[""NAME""] = { [""EN""] = """,C323,"""; }; ")</f>
        <v xml:space="preserve">["NAME"] = { ["EN"] = "Friend to the Kharum-ubnâr"; }; </v>
      </c>
      <c r="AR323" t="str">
        <f t="shared" ref="AR323:AR386" si="156">IF(LEN(J323)&gt;0,CONCATENATE("[""LORE""] = { [""EN""] = """,J323,"""; }; "),"")</f>
        <v xml:space="preserve">["LORE"] = { ["EN"] = "The Kharum-ubnâr have grown to count you among their friends."; }; </v>
      </c>
      <c r="AS323" t="str">
        <f t="shared" ref="AS323:AS386" si="157">IF(LEN(I323)&gt;0,CONCATENATE("[""SUMMARY""] = { [""EN""] = """,I323,"""; }; "),"")</f>
        <v xml:space="preserve">["SUMMARY"] = { ["EN"] = "You must earn Friend standing with the Kharum-ubnâr"; }; </v>
      </c>
      <c r="AT323" t="str">
        <f t="shared" ref="AT323:AT386" si="158">IF(LEN(F323)&gt;0,CONCATENATE("[""TITLE""] = { [""EN""] = """,F323,"""; }; "),"")</f>
        <v xml:space="preserve">["TITLE"] = { ["EN"] = "Friend to the Kharum-ubnâr"; }; </v>
      </c>
      <c r="AU323" t="str">
        <f t="shared" ref="AU323:AU386" si="159">IF(LEN(N323)&gt;0,CONCATENATE("[""PAIRED""] = { ",N323, " }; "),"")</f>
        <v/>
      </c>
      <c r="AV323" t="str">
        <f t="shared" ref="AV323:AV386" si="160">CONCATENATE("};")</f>
        <v>};</v>
      </c>
    </row>
    <row r="324" spans="1:48" x14ac:dyDescent="0.25">
      <c r="A324">
        <v>1879413626</v>
      </c>
      <c r="B324">
        <v>279</v>
      </c>
      <c r="C324" t="s">
        <v>2920</v>
      </c>
      <c r="D324" t="s">
        <v>30</v>
      </c>
      <c r="F324" t="s">
        <v>2920</v>
      </c>
      <c r="G324">
        <v>0</v>
      </c>
      <c r="I324" t="s">
        <v>2923</v>
      </c>
      <c r="J324" t="s">
        <v>2924</v>
      </c>
      <c r="K324">
        <v>2</v>
      </c>
      <c r="T324" t="str">
        <f t="shared" si="135"/>
        <v>[323] = {["ID"] = 1879413626; }; -- Known to the Kharum-ubnâr</v>
      </c>
      <c r="U324" s="1" t="str">
        <f t="shared" si="136"/>
        <v>[323] = {["ID"] = 1879413626; ["SAVE_INDEX"] = 279; ["TYPE"] =  7;             ["VXP"] =    0; ["LP"] =  0; ["REP"] =    0; ["FACTION"] =  1; ["TIER"] = 2;                      ["NAME"] = { ["EN"] = "Known to the Kharum-ubnâr"; }; ["LORE"] = { ["EN"] = "Your name is now known among the Kharum-ubnâr."; }; ["SUMMARY"] = { ["EN"] = "You must earn Acquaintance standing with the Kharum-ubnâr"; }; ["TITLE"] = { ["EN"] = "Known to the Kharum-ubnâr"; }; };</v>
      </c>
      <c r="V324">
        <f t="shared" si="137"/>
        <v>323</v>
      </c>
      <c r="W324" t="str">
        <f t="shared" si="138"/>
        <v>[323] = {</v>
      </c>
      <c r="X324" t="str">
        <f t="shared" si="139"/>
        <v xml:space="preserve">["ID"] = 1879413626; </v>
      </c>
      <c r="Y324" t="str">
        <f t="shared" si="140"/>
        <v xml:space="preserve">["ID"] = 1879413626; </v>
      </c>
      <c r="Z324" t="str">
        <f t="shared" si="141"/>
        <v/>
      </c>
      <c r="AA324" s="1" t="str">
        <f t="shared" si="142"/>
        <v xml:space="preserve">["SAVE_INDEX"] = 279; </v>
      </c>
      <c r="AB324">
        <f>VLOOKUP(D324,Type!A$2:B$16,2,)</f>
        <v>7</v>
      </c>
      <c r="AC324" t="str">
        <f t="shared" si="143"/>
        <v xml:space="preserve">["TYPE"] =  7; </v>
      </c>
      <c r="AD324" t="str">
        <f>IF(NOT(ISBLANK(E324)),VLOOKUP(E324,Type!D$2:E$6,2,FALSE),"")</f>
        <v/>
      </c>
      <c r="AE324" t="str">
        <f t="shared" si="144"/>
        <v xml:space="preserve">            </v>
      </c>
      <c r="AF324" t="str">
        <f t="shared" si="145"/>
        <v>0</v>
      </c>
      <c r="AG324" t="str">
        <f t="shared" si="146"/>
        <v xml:space="preserve">["VXP"] =    0; </v>
      </c>
      <c r="AH324" t="str">
        <f t="shared" si="147"/>
        <v>0</v>
      </c>
      <c r="AI324" t="str">
        <f t="shared" si="148"/>
        <v xml:space="preserve">["LP"] =  0; </v>
      </c>
      <c r="AJ324" t="str">
        <f t="shared" si="149"/>
        <v>0</v>
      </c>
      <c r="AK324" t="str">
        <f t="shared" si="150"/>
        <v xml:space="preserve">["REP"] =    0; </v>
      </c>
      <c r="AL324">
        <f>IF(LEN(Q324)&gt;0,VLOOKUP(Q324,Faction!A$2:B$77,2,),1)</f>
        <v>1</v>
      </c>
      <c r="AM324" t="str">
        <f t="shared" si="151"/>
        <v xml:space="preserve">["FACTION"] =  1; </v>
      </c>
      <c r="AN324" t="str">
        <f t="shared" si="152"/>
        <v xml:space="preserve">["TIER"] = 2; </v>
      </c>
      <c r="AO324" t="str">
        <f t="shared" si="153"/>
        <v xml:space="preserve">                     </v>
      </c>
      <c r="AP324" t="str">
        <f t="shared" si="154"/>
        <v/>
      </c>
      <c r="AQ324" t="str">
        <f t="shared" si="155"/>
        <v xml:space="preserve">["NAME"] = { ["EN"] = "Known to the Kharum-ubnâr"; }; </v>
      </c>
      <c r="AR324" t="str">
        <f t="shared" si="156"/>
        <v xml:space="preserve">["LORE"] = { ["EN"] = "Your name is now known among the Kharum-ubnâr."; }; </v>
      </c>
      <c r="AS324" t="str">
        <f t="shared" si="157"/>
        <v xml:space="preserve">["SUMMARY"] = { ["EN"] = "You must earn Acquaintance standing with the Kharum-ubnâr"; }; </v>
      </c>
      <c r="AT324" t="str">
        <f t="shared" si="158"/>
        <v xml:space="preserve">["TITLE"] = { ["EN"] = "Known to the Kharum-ubnâr"; }; </v>
      </c>
      <c r="AU324" t="str">
        <f t="shared" si="159"/>
        <v/>
      </c>
      <c r="AV324" t="str">
        <f t="shared" si="160"/>
        <v>};</v>
      </c>
    </row>
    <row r="325" spans="1:48" x14ac:dyDescent="0.25">
      <c r="C325" s="2" t="s">
        <v>2927</v>
      </c>
      <c r="D325" s="2" t="s">
        <v>812</v>
      </c>
      <c r="R325">
        <v>235</v>
      </c>
      <c r="T325" t="str">
        <f t="shared" si="135"/>
        <v>[324] = {["CAT_ID"] = 235; }; -- The Haban’akkâ of Thráin</v>
      </c>
      <c r="U325" s="1" t="str">
        <f t="shared" si="136"/>
        <v>[324] = {                                           ["TYPE"] = 14;             ["VXP"] =    0; ["LP"] =  0; ["REP"] =    0; ["FACTION"] =  1; ["TIER"] = 0;                      ["NAME"] = { ["EN"] = "The Haban’akkâ of Thráin"; }; };</v>
      </c>
      <c r="V325">
        <f t="shared" si="137"/>
        <v>324</v>
      </c>
      <c r="W325" t="str">
        <f t="shared" si="138"/>
        <v>[324] = {</v>
      </c>
      <c r="X325" t="str">
        <f t="shared" si="139"/>
        <v xml:space="preserve">                     </v>
      </c>
      <c r="Y325" t="str">
        <f t="shared" si="140"/>
        <v/>
      </c>
      <c r="Z325" t="str">
        <f t="shared" si="141"/>
        <v xml:space="preserve">["CAT_ID"] = 235; </v>
      </c>
      <c r="AA325" s="1" t="str">
        <f t="shared" si="142"/>
        <v xml:space="preserve">                      </v>
      </c>
      <c r="AB325">
        <f>VLOOKUP(D325,Type!A$2:B$16,2,)</f>
        <v>14</v>
      </c>
      <c r="AC325" t="str">
        <f t="shared" si="143"/>
        <v xml:space="preserve">["TYPE"] = 14; </v>
      </c>
      <c r="AD325" t="str">
        <f>IF(NOT(ISBLANK(E325)),VLOOKUP(E325,Type!D$2:E$6,2,FALSE),"")</f>
        <v/>
      </c>
      <c r="AE325" t="str">
        <f t="shared" si="144"/>
        <v xml:space="preserve">            </v>
      </c>
      <c r="AF325" t="str">
        <f t="shared" si="145"/>
        <v>0</v>
      </c>
      <c r="AG325" t="str">
        <f t="shared" si="146"/>
        <v xml:space="preserve">["VXP"] =    0; </v>
      </c>
      <c r="AH325" t="str">
        <f t="shared" si="147"/>
        <v>0</v>
      </c>
      <c r="AI325" t="str">
        <f t="shared" si="148"/>
        <v xml:space="preserve">["LP"] =  0; </v>
      </c>
      <c r="AJ325" t="str">
        <f t="shared" si="149"/>
        <v>0</v>
      </c>
      <c r="AK325" t="str">
        <f t="shared" si="150"/>
        <v xml:space="preserve">["REP"] =    0; </v>
      </c>
      <c r="AL325">
        <f>IF(LEN(Q325)&gt;0,VLOOKUP(Q325,Faction!A$2:B$77,2,),1)</f>
        <v>1</v>
      </c>
      <c r="AM325" t="str">
        <f t="shared" si="151"/>
        <v xml:space="preserve">["FACTION"] =  1; </v>
      </c>
      <c r="AN325" t="str">
        <f t="shared" si="152"/>
        <v xml:space="preserve">["TIER"] = 0; </v>
      </c>
      <c r="AO325" t="str">
        <f t="shared" si="153"/>
        <v xml:space="preserve">                     </v>
      </c>
      <c r="AP325" t="str">
        <f t="shared" si="154"/>
        <v/>
      </c>
      <c r="AQ325" t="str">
        <f t="shared" si="155"/>
        <v xml:space="preserve">["NAME"] = { ["EN"] = "The Haban’akkâ of Thráin"; }; </v>
      </c>
      <c r="AR325" t="str">
        <f t="shared" si="156"/>
        <v/>
      </c>
      <c r="AS325" t="str">
        <f t="shared" si="157"/>
        <v/>
      </c>
      <c r="AT325" t="str">
        <f t="shared" si="158"/>
        <v/>
      </c>
      <c r="AU325" t="str">
        <f t="shared" si="159"/>
        <v/>
      </c>
      <c r="AV325" t="str">
        <f t="shared" si="160"/>
        <v>};</v>
      </c>
    </row>
    <row r="326" spans="1:48" x14ac:dyDescent="0.25">
      <c r="A326">
        <v>1879417049</v>
      </c>
      <c r="B326">
        <v>280</v>
      </c>
      <c r="C326" t="s">
        <v>2928</v>
      </c>
      <c r="D326" t="s">
        <v>30</v>
      </c>
      <c r="F326" t="s">
        <v>3532</v>
      </c>
      <c r="G326">
        <v>15</v>
      </c>
      <c r="I326" t="s">
        <v>2930</v>
      </c>
      <c r="J326" t="s">
        <v>2929</v>
      </c>
      <c r="K326">
        <v>0</v>
      </c>
      <c r="T326" t="str">
        <f t="shared" si="135"/>
        <v>[325] = {["ID"] = 1879417049; }; -- Fabarâl of the Haban’akkâ of Thráin</v>
      </c>
      <c r="U326" s="1" t="str">
        <f t="shared" si="136"/>
        <v>[325] = {["ID"] = 1879417049; ["SAVE_INDEX"] = 280; ["TYPE"] =  7;             ["VXP"] =    0; ["LP"] = 15; ["REP"] =    0; ["FACTION"] =  1; ["TIER"] = 0;                      ["NAME"] = { ["EN"] = "Fabarâl of the Haban’akkâ of Thráin"; }; ["LORE"] = { ["EN"] = "You have achieved the rank of Fabarâl in the Haban’akkâ of Thráin."; }; ["SUMMARY"] = { ["EN"] = "You must earn Fabarâl standing with the Kharum-ubnâr"; }; ["TITLE"] = { ["EN"] = "Fabarâl of the Haban'akkâ of Thráin"; }; };</v>
      </c>
      <c r="V326">
        <f t="shared" si="137"/>
        <v>325</v>
      </c>
      <c r="W326" t="str">
        <f t="shared" si="138"/>
        <v>[325] = {</v>
      </c>
      <c r="X326" t="str">
        <f t="shared" si="139"/>
        <v xml:space="preserve">["ID"] = 1879417049; </v>
      </c>
      <c r="Y326" t="str">
        <f t="shared" si="140"/>
        <v xml:space="preserve">["ID"] = 1879417049; </v>
      </c>
      <c r="Z326" t="str">
        <f t="shared" si="141"/>
        <v/>
      </c>
      <c r="AA326" s="1" t="str">
        <f t="shared" si="142"/>
        <v xml:space="preserve">["SAVE_INDEX"] = 280; </v>
      </c>
      <c r="AB326">
        <f>VLOOKUP(D326,Type!A$2:B$16,2,)</f>
        <v>7</v>
      </c>
      <c r="AC326" t="str">
        <f t="shared" si="143"/>
        <v xml:space="preserve">["TYPE"] =  7; </v>
      </c>
      <c r="AD326" t="str">
        <f>IF(NOT(ISBLANK(E326)),VLOOKUP(E326,Type!D$2:E$6,2,FALSE),"")</f>
        <v/>
      </c>
      <c r="AE326" t="str">
        <f t="shared" si="144"/>
        <v xml:space="preserve">            </v>
      </c>
      <c r="AF326" t="str">
        <f t="shared" si="145"/>
        <v>0</v>
      </c>
      <c r="AG326" t="str">
        <f t="shared" si="146"/>
        <v xml:space="preserve">["VXP"] =    0; </v>
      </c>
      <c r="AH326" t="str">
        <f t="shared" si="147"/>
        <v>15</v>
      </c>
      <c r="AI326" t="str">
        <f t="shared" si="148"/>
        <v xml:space="preserve">["LP"] = 15; </v>
      </c>
      <c r="AJ326" t="str">
        <f t="shared" si="149"/>
        <v>0</v>
      </c>
      <c r="AK326" t="str">
        <f t="shared" si="150"/>
        <v xml:space="preserve">["REP"] =    0; </v>
      </c>
      <c r="AL326">
        <f>IF(LEN(Q326)&gt;0,VLOOKUP(Q326,Faction!A$2:B$77,2,),1)</f>
        <v>1</v>
      </c>
      <c r="AM326" t="str">
        <f t="shared" si="151"/>
        <v xml:space="preserve">["FACTION"] =  1; </v>
      </c>
      <c r="AN326" t="str">
        <f t="shared" si="152"/>
        <v xml:space="preserve">["TIER"] = 0; </v>
      </c>
      <c r="AO326" t="str">
        <f t="shared" si="153"/>
        <v xml:space="preserve">                     </v>
      </c>
      <c r="AP326" t="str">
        <f t="shared" si="154"/>
        <v/>
      </c>
      <c r="AQ326" t="str">
        <f t="shared" si="155"/>
        <v xml:space="preserve">["NAME"] = { ["EN"] = "Fabarâl of the Haban’akkâ of Thráin"; }; </v>
      </c>
      <c r="AR326" t="str">
        <f t="shared" si="156"/>
        <v xml:space="preserve">["LORE"] = { ["EN"] = "You have achieved the rank of Fabarâl in the Haban’akkâ of Thráin."; }; </v>
      </c>
      <c r="AS326" t="str">
        <f t="shared" si="157"/>
        <v xml:space="preserve">["SUMMARY"] = { ["EN"] = "You must earn Fabarâl standing with the Kharum-ubnâr"; }; </v>
      </c>
      <c r="AT326" t="str">
        <f t="shared" si="158"/>
        <v xml:space="preserve">["TITLE"] = { ["EN"] = "Fabarâl of the Haban'akkâ of Thráin"; }; </v>
      </c>
      <c r="AU326" t="str">
        <f t="shared" si="159"/>
        <v/>
      </c>
      <c r="AV326" t="str">
        <f t="shared" si="160"/>
        <v>};</v>
      </c>
    </row>
    <row r="327" spans="1:48" x14ac:dyDescent="0.25">
      <c r="A327">
        <v>1879417052</v>
      </c>
      <c r="B327">
        <v>281</v>
      </c>
      <c r="C327" t="s">
        <v>2931</v>
      </c>
      <c r="D327" t="s">
        <v>30</v>
      </c>
      <c r="F327" t="s">
        <v>3534</v>
      </c>
      <c r="G327">
        <v>10</v>
      </c>
      <c r="I327" t="s">
        <v>2935</v>
      </c>
      <c r="J327" t="s">
        <v>2933</v>
      </c>
      <c r="K327">
        <v>1</v>
      </c>
      <c r="T327" t="str">
        <f t="shared" si="135"/>
        <v>[326] = {["ID"] = 1879417052; }; -- Uzkhas of the Haban’akkâ of Thráin</v>
      </c>
      <c r="U327" s="1" t="str">
        <f t="shared" si="136"/>
        <v>[326] = {["ID"] = 1879417052; ["SAVE_INDEX"] = 281; ["TYPE"] =  7;             ["VXP"] =    0; ["LP"] = 10; ["REP"] =    0; ["FACTION"] =  1; ["TIER"] = 1;                      ["NAME"] = { ["EN"] = "Uzkhas of the Haban’akkâ of Thráin"; }; ["LORE"] = { ["EN"] = "You have achieved the rank of Uzkhas in the Haban’akkâ of Thráin."; }; ["SUMMARY"] = { ["EN"] = "You must earn Uzkhas standing with the Kharum-ubnâr"; }; ["TITLE"] = { ["EN"] = "Uzkhas of the Haban'akkâ of Thráin"; }; };</v>
      </c>
      <c r="V327">
        <f t="shared" si="137"/>
        <v>326</v>
      </c>
      <c r="W327" t="str">
        <f t="shared" si="138"/>
        <v>[326] = {</v>
      </c>
      <c r="X327" t="str">
        <f t="shared" si="139"/>
        <v xml:space="preserve">["ID"] = 1879417052; </v>
      </c>
      <c r="Y327" t="str">
        <f t="shared" si="140"/>
        <v xml:space="preserve">["ID"] = 1879417052; </v>
      </c>
      <c r="Z327" t="str">
        <f t="shared" si="141"/>
        <v/>
      </c>
      <c r="AA327" s="1" t="str">
        <f t="shared" si="142"/>
        <v xml:space="preserve">["SAVE_INDEX"] = 281; </v>
      </c>
      <c r="AB327">
        <f>VLOOKUP(D327,Type!A$2:B$16,2,)</f>
        <v>7</v>
      </c>
      <c r="AC327" t="str">
        <f t="shared" si="143"/>
        <v xml:space="preserve">["TYPE"] =  7; </v>
      </c>
      <c r="AD327" t="str">
        <f>IF(NOT(ISBLANK(E327)),VLOOKUP(E327,Type!D$2:E$6,2,FALSE),"")</f>
        <v/>
      </c>
      <c r="AE327" t="str">
        <f t="shared" si="144"/>
        <v xml:space="preserve">            </v>
      </c>
      <c r="AF327" t="str">
        <f t="shared" si="145"/>
        <v>0</v>
      </c>
      <c r="AG327" t="str">
        <f t="shared" si="146"/>
        <v xml:space="preserve">["VXP"] =    0; </v>
      </c>
      <c r="AH327" t="str">
        <f t="shared" si="147"/>
        <v>10</v>
      </c>
      <c r="AI327" t="str">
        <f t="shared" si="148"/>
        <v xml:space="preserve">["LP"] = 10; </v>
      </c>
      <c r="AJ327" t="str">
        <f t="shared" si="149"/>
        <v>0</v>
      </c>
      <c r="AK327" t="str">
        <f t="shared" si="150"/>
        <v xml:space="preserve">["REP"] =    0; </v>
      </c>
      <c r="AL327">
        <f>IF(LEN(Q327)&gt;0,VLOOKUP(Q327,Faction!A$2:B$77,2,),1)</f>
        <v>1</v>
      </c>
      <c r="AM327" t="str">
        <f t="shared" si="151"/>
        <v xml:space="preserve">["FACTION"] =  1; </v>
      </c>
      <c r="AN327" t="str">
        <f t="shared" si="152"/>
        <v xml:space="preserve">["TIER"] = 1; </v>
      </c>
      <c r="AO327" t="str">
        <f t="shared" si="153"/>
        <v xml:space="preserve">                     </v>
      </c>
      <c r="AP327" t="str">
        <f t="shared" si="154"/>
        <v/>
      </c>
      <c r="AQ327" t="str">
        <f t="shared" si="155"/>
        <v xml:space="preserve">["NAME"] = { ["EN"] = "Uzkhas of the Haban’akkâ of Thráin"; }; </v>
      </c>
      <c r="AR327" t="str">
        <f t="shared" si="156"/>
        <v xml:space="preserve">["LORE"] = { ["EN"] = "You have achieved the rank of Uzkhas in the Haban’akkâ of Thráin."; }; </v>
      </c>
      <c r="AS327" t="str">
        <f t="shared" si="157"/>
        <v xml:space="preserve">["SUMMARY"] = { ["EN"] = "You must earn Uzkhas standing with the Kharum-ubnâr"; }; </v>
      </c>
      <c r="AT327" t="str">
        <f t="shared" si="158"/>
        <v xml:space="preserve">["TITLE"] = { ["EN"] = "Uzkhas of the Haban'akkâ of Thráin"; }; </v>
      </c>
      <c r="AU327" t="str">
        <f t="shared" si="159"/>
        <v/>
      </c>
      <c r="AV327" t="str">
        <f t="shared" si="160"/>
        <v>};</v>
      </c>
    </row>
    <row r="328" spans="1:48" x14ac:dyDescent="0.25">
      <c r="A328">
        <v>1879417051</v>
      </c>
      <c r="B328">
        <v>282</v>
      </c>
      <c r="C328" t="s">
        <v>2932</v>
      </c>
      <c r="D328" t="s">
        <v>30</v>
      </c>
      <c r="F328" t="s">
        <v>3533</v>
      </c>
      <c r="G328">
        <v>5</v>
      </c>
      <c r="I328" t="s">
        <v>2936</v>
      </c>
      <c r="J328" t="s">
        <v>2934</v>
      </c>
      <c r="K328">
        <v>2</v>
      </c>
      <c r="T328" t="str">
        <f t="shared" si="135"/>
        <v>[327] = {["ID"] = 1879417051; }; -- Izkhas of the Haban’akkâ of Thráin</v>
      </c>
      <c r="U328" s="1" t="str">
        <f t="shared" si="136"/>
        <v>[327] = {["ID"] = 1879417051; ["SAVE_INDEX"] = 282; ["TYPE"] =  7;             ["VXP"] =    0; ["LP"] =  5; ["REP"] =    0; ["FACTION"] =  1; ["TIER"] = 2;                      ["NAME"] = { ["EN"] = "Izkhas of the Haban’akkâ of Thráin"; }; ["LORE"] = { ["EN"] = "You have achieved the rank of Izkhas in the Haban’akkâ of Thráin."; }; ["SUMMARY"] = { ["EN"] = "You must earn Izkhas standing with the Kharum-ubnâr"; }; ["TITLE"] = { ["EN"] = "Izkhas of the Haban'akkâ of Thráin"; }; };</v>
      </c>
      <c r="V328">
        <f t="shared" si="137"/>
        <v>327</v>
      </c>
      <c r="W328" t="str">
        <f t="shared" si="138"/>
        <v>[327] = {</v>
      </c>
      <c r="X328" t="str">
        <f t="shared" si="139"/>
        <v xml:space="preserve">["ID"] = 1879417051; </v>
      </c>
      <c r="Y328" t="str">
        <f t="shared" si="140"/>
        <v xml:space="preserve">["ID"] = 1879417051; </v>
      </c>
      <c r="Z328" t="str">
        <f t="shared" si="141"/>
        <v/>
      </c>
      <c r="AA328" s="1" t="str">
        <f t="shared" si="142"/>
        <v xml:space="preserve">["SAVE_INDEX"] = 282; </v>
      </c>
      <c r="AB328">
        <f>VLOOKUP(D328,Type!A$2:B$16,2,)</f>
        <v>7</v>
      </c>
      <c r="AC328" t="str">
        <f t="shared" si="143"/>
        <v xml:space="preserve">["TYPE"] =  7; </v>
      </c>
      <c r="AD328" t="str">
        <f>IF(NOT(ISBLANK(E328)),VLOOKUP(E328,Type!D$2:E$6,2,FALSE),"")</f>
        <v/>
      </c>
      <c r="AE328" t="str">
        <f t="shared" si="144"/>
        <v xml:space="preserve">            </v>
      </c>
      <c r="AF328" t="str">
        <f t="shared" si="145"/>
        <v>0</v>
      </c>
      <c r="AG328" t="str">
        <f t="shared" si="146"/>
        <v xml:space="preserve">["VXP"] =    0; </v>
      </c>
      <c r="AH328" t="str">
        <f t="shared" si="147"/>
        <v>5</v>
      </c>
      <c r="AI328" t="str">
        <f t="shared" si="148"/>
        <v xml:space="preserve">["LP"] =  5; </v>
      </c>
      <c r="AJ328" t="str">
        <f t="shared" si="149"/>
        <v>0</v>
      </c>
      <c r="AK328" t="str">
        <f t="shared" si="150"/>
        <v xml:space="preserve">["REP"] =    0; </v>
      </c>
      <c r="AL328">
        <f>IF(LEN(Q328)&gt;0,VLOOKUP(Q328,Faction!A$2:B$77,2,),1)</f>
        <v>1</v>
      </c>
      <c r="AM328" t="str">
        <f t="shared" si="151"/>
        <v xml:space="preserve">["FACTION"] =  1; </v>
      </c>
      <c r="AN328" t="str">
        <f t="shared" si="152"/>
        <v xml:space="preserve">["TIER"] = 2; </v>
      </c>
      <c r="AO328" t="str">
        <f t="shared" si="153"/>
        <v xml:space="preserve">                     </v>
      </c>
      <c r="AP328" t="str">
        <f t="shared" si="154"/>
        <v/>
      </c>
      <c r="AQ328" t="str">
        <f t="shared" si="155"/>
        <v xml:space="preserve">["NAME"] = { ["EN"] = "Izkhas of the Haban’akkâ of Thráin"; }; </v>
      </c>
      <c r="AR328" t="str">
        <f t="shared" si="156"/>
        <v xml:space="preserve">["LORE"] = { ["EN"] = "You have achieved the rank of Izkhas in the Haban’akkâ of Thráin."; }; </v>
      </c>
      <c r="AS328" t="str">
        <f t="shared" si="157"/>
        <v xml:space="preserve">["SUMMARY"] = { ["EN"] = "You must earn Izkhas standing with the Kharum-ubnâr"; }; </v>
      </c>
      <c r="AT328" t="str">
        <f t="shared" si="158"/>
        <v xml:space="preserve">["TITLE"] = { ["EN"] = "Izkhas of the Haban'akkâ of Thráin"; }; </v>
      </c>
      <c r="AU328" t="str">
        <f t="shared" si="159"/>
        <v/>
      </c>
      <c r="AV328" t="str">
        <f t="shared" si="160"/>
        <v>};</v>
      </c>
    </row>
    <row r="329" spans="1:48" x14ac:dyDescent="0.25">
      <c r="A329">
        <v>1879417050</v>
      </c>
      <c r="B329">
        <v>283</v>
      </c>
      <c r="C329" t="s">
        <v>3464</v>
      </c>
      <c r="D329" t="s">
        <v>30</v>
      </c>
      <c r="F329" t="s">
        <v>3464</v>
      </c>
      <c r="I329" t="s">
        <v>2937</v>
      </c>
      <c r="J329" t="s">
        <v>3463</v>
      </c>
      <c r="K329">
        <v>3</v>
      </c>
      <c r="T329" t="str">
        <f t="shared" si="135"/>
        <v>[328] = {["ID"] = 1879417050; }; -- Dumul of the Haban'akkâ of Thráin</v>
      </c>
      <c r="U329" s="1" t="str">
        <f t="shared" si="136"/>
        <v>[328] = {["ID"] = 1879417050; ["SAVE_INDEX"] = 283; ["TYPE"] =  7;             ["VXP"] =    0; ["LP"] =  0; ["REP"] =    0; ["FACTION"] =  1; ["TIER"] = 3;                      ["NAME"] = { ["EN"] = "Dumul of the Haban'akkâ of Thráin"; }; ["LORE"] = { ["EN"] = "You have achieved the rank of Dumul in the Haban'akkâ of Thráin."; }; ["SUMMARY"] = { ["EN"] = "You must earn Dumul standing with the Kharum-ubnâr"; }; ["TITLE"] = { ["EN"] = "Dumul of the Haban'akkâ of Thráin"; }; };</v>
      </c>
      <c r="V329">
        <f t="shared" si="137"/>
        <v>328</v>
      </c>
      <c r="W329" t="str">
        <f t="shared" si="138"/>
        <v>[328] = {</v>
      </c>
      <c r="X329" t="str">
        <f t="shared" si="139"/>
        <v xml:space="preserve">["ID"] = 1879417050; </v>
      </c>
      <c r="Y329" t="str">
        <f t="shared" si="140"/>
        <v xml:space="preserve">["ID"] = 1879417050; </v>
      </c>
      <c r="Z329" t="str">
        <f t="shared" si="141"/>
        <v/>
      </c>
      <c r="AA329" s="1" t="str">
        <f t="shared" si="142"/>
        <v xml:space="preserve">["SAVE_INDEX"] = 283; </v>
      </c>
      <c r="AB329">
        <f>VLOOKUP(D329,Type!A$2:B$16,2,)</f>
        <v>7</v>
      </c>
      <c r="AC329" t="str">
        <f t="shared" si="143"/>
        <v xml:space="preserve">["TYPE"] =  7; </v>
      </c>
      <c r="AD329" t="str">
        <f>IF(NOT(ISBLANK(E329)),VLOOKUP(E329,Type!D$2:E$6,2,FALSE),"")</f>
        <v/>
      </c>
      <c r="AE329" t="str">
        <f t="shared" si="144"/>
        <v xml:space="preserve">            </v>
      </c>
      <c r="AF329" t="str">
        <f t="shared" si="145"/>
        <v>0</v>
      </c>
      <c r="AG329" t="str">
        <f t="shared" si="146"/>
        <v xml:space="preserve">["VXP"] =    0; </v>
      </c>
      <c r="AH329" t="str">
        <f t="shared" si="147"/>
        <v>0</v>
      </c>
      <c r="AI329" t="str">
        <f t="shared" si="148"/>
        <v xml:space="preserve">["LP"] =  0; </v>
      </c>
      <c r="AJ329" t="str">
        <f t="shared" si="149"/>
        <v>0</v>
      </c>
      <c r="AK329" t="str">
        <f t="shared" si="150"/>
        <v xml:space="preserve">["REP"] =    0; </v>
      </c>
      <c r="AL329">
        <f>IF(LEN(Q329)&gt;0,VLOOKUP(Q329,Faction!A$2:B$77,2,),1)</f>
        <v>1</v>
      </c>
      <c r="AM329" t="str">
        <f t="shared" si="151"/>
        <v xml:space="preserve">["FACTION"] =  1; </v>
      </c>
      <c r="AN329" t="str">
        <f t="shared" si="152"/>
        <v xml:space="preserve">["TIER"] = 3; </v>
      </c>
      <c r="AO329" t="str">
        <f t="shared" si="153"/>
        <v xml:space="preserve">                     </v>
      </c>
      <c r="AP329" t="str">
        <f t="shared" si="154"/>
        <v/>
      </c>
      <c r="AQ329" t="str">
        <f t="shared" si="155"/>
        <v xml:space="preserve">["NAME"] = { ["EN"] = "Dumul of the Haban'akkâ of Thráin"; }; </v>
      </c>
      <c r="AR329" t="str">
        <f t="shared" si="156"/>
        <v xml:space="preserve">["LORE"] = { ["EN"] = "You have achieved the rank of Dumul in the Haban'akkâ of Thráin."; }; </v>
      </c>
      <c r="AS329" t="str">
        <f t="shared" si="157"/>
        <v xml:space="preserve">["SUMMARY"] = { ["EN"] = "You must earn Dumul standing with the Kharum-ubnâr"; }; </v>
      </c>
      <c r="AT329" t="str">
        <f t="shared" si="158"/>
        <v xml:space="preserve">["TITLE"] = { ["EN"] = "Dumul of the Haban'akkâ of Thráin"; }; </v>
      </c>
      <c r="AU329" t="str">
        <f t="shared" si="159"/>
        <v/>
      </c>
      <c r="AV329" t="str">
        <f t="shared" si="160"/>
        <v>};</v>
      </c>
    </row>
    <row r="330" spans="1:48" x14ac:dyDescent="0.25">
      <c r="C330" s="2" t="s">
        <v>3315</v>
      </c>
      <c r="D330" s="2" t="s">
        <v>812</v>
      </c>
      <c r="R330">
        <v>236</v>
      </c>
      <c r="T330" t="str">
        <f t="shared" si="135"/>
        <v>[329] = {["CAT_ID"] = 236; }; -- Reclaimers of the Mountain-hold</v>
      </c>
      <c r="U330" s="1" t="str">
        <f t="shared" si="136"/>
        <v>[329] = {                                           ["TYPE"] = 14;             ["VXP"] =    0; ["LP"] =  0; ["REP"] =    0; ["FACTION"] =  1; ["TIER"] = 0;                      ["NAME"] = { ["EN"] = "Reclaimers of the Mountain-hold"; }; };</v>
      </c>
      <c r="V330">
        <f t="shared" si="137"/>
        <v>329</v>
      </c>
      <c r="W330" t="str">
        <f t="shared" si="138"/>
        <v>[329] = {</v>
      </c>
      <c r="X330" t="str">
        <f t="shared" si="139"/>
        <v xml:space="preserve">                     </v>
      </c>
      <c r="Y330" t="str">
        <f t="shared" si="140"/>
        <v/>
      </c>
      <c r="Z330" t="str">
        <f t="shared" si="141"/>
        <v xml:space="preserve">["CAT_ID"] = 236; </v>
      </c>
      <c r="AA330" s="1" t="str">
        <f t="shared" si="142"/>
        <v xml:space="preserve">                      </v>
      </c>
      <c r="AB330">
        <f>VLOOKUP(D330,Type!A$2:B$16,2,)</f>
        <v>14</v>
      </c>
      <c r="AC330" t="str">
        <f t="shared" si="143"/>
        <v xml:space="preserve">["TYPE"] = 14; </v>
      </c>
      <c r="AD330" t="str">
        <f>IF(NOT(ISBLANK(E330)),VLOOKUP(E330,Type!D$2:E$6,2,FALSE),"")</f>
        <v/>
      </c>
      <c r="AE330" t="str">
        <f t="shared" si="144"/>
        <v xml:space="preserve">            </v>
      </c>
      <c r="AF330" t="str">
        <f t="shared" si="145"/>
        <v>0</v>
      </c>
      <c r="AG330" t="str">
        <f t="shared" si="146"/>
        <v xml:space="preserve">["VXP"] =    0; </v>
      </c>
      <c r="AH330" t="str">
        <f t="shared" si="147"/>
        <v>0</v>
      </c>
      <c r="AI330" t="str">
        <f t="shared" si="148"/>
        <v xml:space="preserve">["LP"] =  0; </v>
      </c>
      <c r="AJ330" t="str">
        <f t="shared" si="149"/>
        <v>0</v>
      </c>
      <c r="AK330" t="str">
        <f t="shared" si="150"/>
        <v xml:space="preserve">["REP"] =    0; </v>
      </c>
      <c r="AL330">
        <f>IF(LEN(Q330)&gt;0,VLOOKUP(Q330,Faction!A$2:B$77,2,),1)</f>
        <v>1</v>
      </c>
      <c r="AM330" t="str">
        <f t="shared" si="151"/>
        <v xml:space="preserve">["FACTION"] =  1; </v>
      </c>
      <c r="AN330" t="str">
        <f t="shared" si="152"/>
        <v xml:space="preserve">["TIER"] = 0; </v>
      </c>
      <c r="AO330" t="str">
        <f t="shared" si="153"/>
        <v xml:space="preserve">                     </v>
      </c>
      <c r="AP330" t="str">
        <f t="shared" si="154"/>
        <v/>
      </c>
      <c r="AQ330" t="str">
        <f t="shared" si="155"/>
        <v xml:space="preserve">["NAME"] = { ["EN"] = "Reclaimers of the Mountain-hold"; }; </v>
      </c>
      <c r="AR330" t="str">
        <f t="shared" si="156"/>
        <v/>
      </c>
      <c r="AS330" t="str">
        <f t="shared" si="157"/>
        <v/>
      </c>
      <c r="AT330" t="str">
        <f t="shared" si="158"/>
        <v/>
      </c>
      <c r="AU330" t="str">
        <f t="shared" si="159"/>
        <v/>
      </c>
      <c r="AV330" t="str">
        <f t="shared" si="160"/>
        <v>};</v>
      </c>
    </row>
    <row r="331" spans="1:48" x14ac:dyDescent="0.25">
      <c r="A331">
        <v>1879417184</v>
      </c>
      <c r="B331">
        <v>284</v>
      </c>
      <c r="C331" t="s">
        <v>3316</v>
      </c>
      <c r="D331" t="s">
        <v>30</v>
      </c>
      <c r="F331" t="s">
        <v>3317</v>
      </c>
      <c r="G331">
        <v>50</v>
      </c>
      <c r="I331" t="s">
        <v>3319</v>
      </c>
      <c r="J331" t="s">
        <v>3318</v>
      </c>
      <c r="K331">
        <v>0</v>
      </c>
      <c r="T331" t="str">
        <f t="shared" si="135"/>
        <v>[330] = {["ID"] = 1879417184; }; -- Celebrated by the Reclaimers of the Mountain-hold</v>
      </c>
      <c r="U331" s="1" t="str">
        <f t="shared" si="136"/>
        <v>[330] = {["ID"] = 1879417184; ["SAVE_INDEX"] = 284; ["TYPE"] =  7;             ["VXP"] =    0; ["LP"] = 50; ["REP"] =    0; ["FACTION"] =  1; ["TIER"] = 0;                      ["NAME"] = { ["EN"] = "Celebrated by the Reclaimers of the Mountain-hold"; }; ["LORE"] = { ["EN"] = "Those in the Reclaimers of the Mountain-hold celebrate you wherever you travel."; }; ["SUMMARY"] = { ["EN"] = "Earn Celebrated standing with the Reclaimers of the Mountain-hold"; }; ["TITLE"] = { ["EN"] = "Celebrated Reclaimer of the Mountain-hold"; }; };</v>
      </c>
      <c r="V331">
        <f t="shared" si="137"/>
        <v>330</v>
      </c>
      <c r="W331" t="str">
        <f t="shared" si="138"/>
        <v>[330] = {</v>
      </c>
      <c r="X331" t="str">
        <f t="shared" si="139"/>
        <v xml:space="preserve">["ID"] = 1879417184; </v>
      </c>
      <c r="Y331" t="str">
        <f t="shared" si="140"/>
        <v xml:space="preserve">["ID"] = 1879417184; </v>
      </c>
      <c r="Z331" t="str">
        <f t="shared" si="141"/>
        <v/>
      </c>
      <c r="AA331" s="1" t="str">
        <f t="shared" si="142"/>
        <v xml:space="preserve">["SAVE_INDEX"] = 284; </v>
      </c>
      <c r="AB331">
        <f>VLOOKUP(D331,Type!A$2:B$16,2,)</f>
        <v>7</v>
      </c>
      <c r="AC331" t="str">
        <f t="shared" si="143"/>
        <v xml:space="preserve">["TYPE"] =  7; </v>
      </c>
      <c r="AD331" t="str">
        <f>IF(NOT(ISBLANK(E331)),VLOOKUP(E331,Type!D$2:E$6,2,FALSE),"")</f>
        <v/>
      </c>
      <c r="AE331" t="str">
        <f t="shared" si="144"/>
        <v xml:space="preserve">            </v>
      </c>
      <c r="AF331" t="str">
        <f t="shared" si="145"/>
        <v>0</v>
      </c>
      <c r="AG331" t="str">
        <f t="shared" si="146"/>
        <v xml:space="preserve">["VXP"] =    0; </v>
      </c>
      <c r="AH331" t="str">
        <f t="shared" si="147"/>
        <v>50</v>
      </c>
      <c r="AI331" t="str">
        <f t="shared" si="148"/>
        <v xml:space="preserve">["LP"] = 50; </v>
      </c>
      <c r="AJ331" t="str">
        <f t="shared" si="149"/>
        <v>0</v>
      </c>
      <c r="AK331" t="str">
        <f t="shared" si="150"/>
        <v xml:space="preserve">["REP"] =    0; </v>
      </c>
      <c r="AL331">
        <f>IF(LEN(Q331)&gt;0,VLOOKUP(Q331,Faction!A$2:B$77,2,),1)</f>
        <v>1</v>
      </c>
      <c r="AM331" t="str">
        <f t="shared" si="151"/>
        <v xml:space="preserve">["FACTION"] =  1; </v>
      </c>
      <c r="AN331" t="str">
        <f t="shared" si="152"/>
        <v xml:space="preserve">["TIER"] = 0; </v>
      </c>
      <c r="AO331" t="str">
        <f t="shared" si="153"/>
        <v xml:space="preserve">                     </v>
      </c>
      <c r="AP331" t="str">
        <f t="shared" si="154"/>
        <v/>
      </c>
      <c r="AQ331" t="str">
        <f t="shared" si="155"/>
        <v xml:space="preserve">["NAME"] = { ["EN"] = "Celebrated by the Reclaimers of the Mountain-hold"; }; </v>
      </c>
      <c r="AR331" t="str">
        <f t="shared" si="156"/>
        <v xml:space="preserve">["LORE"] = { ["EN"] = "Those in the Reclaimers of the Mountain-hold celebrate you wherever you travel."; }; </v>
      </c>
      <c r="AS331" t="str">
        <f t="shared" si="157"/>
        <v xml:space="preserve">["SUMMARY"] = { ["EN"] = "Earn Celebrated standing with the Reclaimers of the Mountain-hold"; }; </v>
      </c>
      <c r="AT331" t="str">
        <f t="shared" si="158"/>
        <v xml:space="preserve">["TITLE"] = { ["EN"] = "Celebrated Reclaimer of the Mountain-hold"; }; </v>
      </c>
      <c r="AU331" t="str">
        <f t="shared" si="159"/>
        <v/>
      </c>
      <c r="AV331" t="str">
        <f t="shared" si="160"/>
        <v>};</v>
      </c>
    </row>
    <row r="332" spans="1:48" x14ac:dyDescent="0.25">
      <c r="A332">
        <v>1879417186</v>
      </c>
      <c r="B332">
        <v>285</v>
      </c>
      <c r="C332" t="s">
        <v>3320</v>
      </c>
      <c r="D332" t="s">
        <v>30</v>
      </c>
      <c r="F332" t="s">
        <v>3321</v>
      </c>
      <c r="G332">
        <v>20</v>
      </c>
      <c r="I332" t="s">
        <v>3323</v>
      </c>
      <c r="J332" t="s">
        <v>3322</v>
      </c>
      <c r="K332">
        <v>1</v>
      </c>
      <c r="T332" t="str">
        <f t="shared" si="135"/>
        <v>[331] = {["ID"] = 1879417186; }; -- Honoured by the Reclaimers of the Mountain-hold</v>
      </c>
      <c r="U332" s="1" t="str">
        <f t="shared" si="136"/>
        <v>[331] = {["ID"] = 1879417186; ["SAVE_INDEX"] = 285; ["TYPE"] =  7;             ["VXP"] =    0; ["LP"] = 20; ["REP"] =    0; ["FACTION"] =  1; ["TIER"] = 1;                      ["NAME"] = { ["EN"] = "Honoured by the Reclaimers of the Mountain-hold"; }; ["LORE"] = { ["EN"] = "Those in the Reclaimers of the Mountain-hold honour you wherever you travel."; }; ["SUMMARY"] = { ["EN"] = "Earn Honoured standing with the Reclaimers of the Mountain-hold"; }; ["TITLE"] = { ["EN"] = "Esteemed Reclaimer of the Mountain-hold"; }; };</v>
      </c>
      <c r="V332">
        <f t="shared" si="137"/>
        <v>331</v>
      </c>
      <c r="W332" t="str">
        <f t="shared" si="138"/>
        <v>[331] = {</v>
      </c>
      <c r="X332" t="str">
        <f t="shared" si="139"/>
        <v xml:space="preserve">["ID"] = 1879417186; </v>
      </c>
      <c r="Y332" t="str">
        <f t="shared" si="140"/>
        <v xml:space="preserve">["ID"] = 1879417186; </v>
      </c>
      <c r="Z332" t="str">
        <f t="shared" si="141"/>
        <v/>
      </c>
      <c r="AA332" s="1" t="str">
        <f t="shared" si="142"/>
        <v xml:space="preserve">["SAVE_INDEX"] = 285; </v>
      </c>
      <c r="AB332">
        <f>VLOOKUP(D332,Type!A$2:B$16,2,)</f>
        <v>7</v>
      </c>
      <c r="AC332" t="str">
        <f t="shared" si="143"/>
        <v xml:space="preserve">["TYPE"] =  7; </v>
      </c>
      <c r="AD332" t="str">
        <f>IF(NOT(ISBLANK(E332)),VLOOKUP(E332,Type!D$2:E$6,2,FALSE),"")</f>
        <v/>
      </c>
      <c r="AE332" t="str">
        <f t="shared" si="144"/>
        <v xml:space="preserve">            </v>
      </c>
      <c r="AF332" t="str">
        <f t="shared" si="145"/>
        <v>0</v>
      </c>
      <c r="AG332" t="str">
        <f t="shared" si="146"/>
        <v xml:space="preserve">["VXP"] =    0; </v>
      </c>
      <c r="AH332" t="str">
        <f t="shared" si="147"/>
        <v>20</v>
      </c>
      <c r="AI332" t="str">
        <f t="shared" si="148"/>
        <v xml:space="preserve">["LP"] = 20; </v>
      </c>
      <c r="AJ332" t="str">
        <f t="shared" si="149"/>
        <v>0</v>
      </c>
      <c r="AK332" t="str">
        <f t="shared" si="150"/>
        <v xml:space="preserve">["REP"] =    0; </v>
      </c>
      <c r="AL332">
        <f>IF(LEN(Q332)&gt;0,VLOOKUP(Q332,Faction!A$2:B$77,2,),1)</f>
        <v>1</v>
      </c>
      <c r="AM332" t="str">
        <f t="shared" si="151"/>
        <v xml:space="preserve">["FACTION"] =  1; </v>
      </c>
      <c r="AN332" t="str">
        <f t="shared" si="152"/>
        <v xml:space="preserve">["TIER"] = 1; </v>
      </c>
      <c r="AO332" t="str">
        <f t="shared" si="153"/>
        <v xml:space="preserve">                     </v>
      </c>
      <c r="AP332" t="str">
        <f t="shared" si="154"/>
        <v/>
      </c>
      <c r="AQ332" t="str">
        <f t="shared" si="155"/>
        <v xml:space="preserve">["NAME"] = { ["EN"] = "Honoured by the Reclaimers of the Mountain-hold"; }; </v>
      </c>
      <c r="AR332" t="str">
        <f t="shared" si="156"/>
        <v xml:space="preserve">["LORE"] = { ["EN"] = "Those in the Reclaimers of the Mountain-hold honour you wherever you travel."; }; </v>
      </c>
      <c r="AS332" t="str">
        <f t="shared" si="157"/>
        <v xml:space="preserve">["SUMMARY"] = { ["EN"] = "Earn Honoured standing with the Reclaimers of the Mountain-hold"; }; </v>
      </c>
      <c r="AT332" t="str">
        <f t="shared" si="158"/>
        <v xml:space="preserve">["TITLE"] = { ["EN"] = "Esteemed Reclaimer of the Mountain-hold"; }; </v>
      </c>
      <c r="AU332" t="str">
        <f t="shared" si="159"/>
        <v/>
      </c>
      <c r="AV332" t="str">
        <f t="shared" si="160"/>
        <v>};</v>
      </c>
    </row>
    <row r="333" spans="1:48" x14ac:dyDescent="0.25">
      <c r="A333">
        <v>1879417188</v>
      </c>
      <c r="B333">
        <v>286</v>
      </c>
      <c r="C333" t="s">
        <v>3427</v>
      </c>
      <c r="D333" t="s">
        <v>30</v>
      </c>
      <c r="F333" t="s">
        <v>3324</v>
      </c>
      <c r="G333">
        <v>20</v>
      </c>
      <c r="I333" t="s">
        <v>3326</v>
      </c>
      <c r="J333" t="s">
        <v>3325</v>
      </c>
      <c r="K333">
        <v>2</v>
      </c>
      <c r="T333" t="str">
        <f t="shared" si="135"/>
        <v>[332] = {["ID"] = 1879417188; }; -- Respected by the Reclaimers of the Mountain-hold</v>
      </c>
      <c r="U333" s="1" t="str">
        <f t="shared" si="136"/>
        <v>[332] = {["ID"] = 1879417188; ["SAVE_INDEX"] = 286; ["TYPE"] =  7;             ["VXP"] =    0; ["LP"] = 20; ["REP"] =    0; ["FACTION"] =  1; ["TIER"] = 2;                      ["NAME"] = { ["EN"] = "Respected by the Reclaimers of the Mountain-hold"; }; ["LORE"] = { ["EN"] = "Those in the Reclaimers of the Mountain-hold respect you wherever you travel."; }; ["SUMMARY"] = { ["EN"] = "Earn Respected standing with the Reclaimers of the Mountain-hold"; }; ["TITLE"] = { ["EN"] = "Respected Reclaimer of the Mountain-hold"; }; };</v>
      </c>
      <c r="V333">
        <f t="shared" si="137"/>
        <v>332</v>
      </c>
      <c r="W333" t="str">
        <f t="shared" si="138"/>
        <v>[332] = {</v>
      </c>
      <c r="X333" t="str">
        <f t="shared" si="139"/>
        <v xml:space="preserve">["ID"] = 1879417188; </v>
      </c>
      <c r="Y333" t="str">
        <f t="shared" si="140"/>
        <v xml:space="preserve">["ID"] = 1879417188; </v>
      </c>
      <c r="Z333" t="str">
        <f t="shared" si="141"/>
        <v/>
      </c>
      <c r="AA333" s="1" t="str">
        <f t="shared" si="142"/>
        <v xml:space="preserve">["SAVE_INDEX"] = 286; </v>
      </c>
      <c r="AB333">
        <f>VLOOKUP(D333,Type!A$2:B$16,2,)</f>
        <v>7</v>
      </c>
      <c r="AC333" t="str">
        <f t="shared" si="143"/>
        <v xml:space="preserve">["TYPE"] =  7; </v>
      </c>
      <c r="AD333" t="str">
        <f>IF(NOT(ISBLANK(E333)),VLOOKUP(E333,Type!D$2:E$6,2,FALSE),"")</f>
        <v/>
      </c>
      <c r="AE333" t="str">
        <f t="shared" si="144"/>
        <v xml:space="preserve">            </v>
      </c>
      <c r="AF333" t="str">
        <f t="shared" si="145"/>
        <v>0</v>
      </c>
      <c r="AG333" t="str">
        <f t="shared" si="146"/>
        <v xml:space="preserve">["VXP"] =    0; </v>
      </c>
      <c r="AH333" t="str">
        <f t="shared" si="147"/>
        <v>20</v>
      </c>
      <c r="AI333" t="str">
        <f t="shared" si="148"/>
        <v xml:space="preserve">["LP"] = 20; </v>
      </c>
      <c r="AJ333" t="str">
        <f t="shared" si="149"/>
        <v>0</v>
      </c>
      <c r="AK333" t="str">
        <f t="shared" si="150"/>
        <v xml:space="preserve">["REP"] =    0; </v>
      </c>
      <c r="AL333">
        <f>IF(LEN(Q333)&gt;0,VLOOKUP(Q333,Faction!A$2:B$77,2,),1)</f>
        <v>1</v>
      </c>
      <c r="AM333" t="str">
        <f t="shared" si="151"/>
        <v xml:space="preserve">["FACTION"] =  1; </v>
      </c>
      <c r="AN333" t="str">
        <f t="shared" si="152"/>
        <v xml:space="preserve">["TIER"] = 2; </v>
      </c>
      <c r="AO333" t="str">
        <f t="shared" si="153"/>
        <v xml:space="preserve">                     </v>
      </c>
      <c r="AP333" t="str">
        <f t="shared" si="154"/>
        <v/>
      </c>
      <c r="AQ333" t="str">
        <f t="shared" si="155"/>
        <v xml:space="preserve">["NAME"] = { ["EN"] = "Respected by the Reclaimers of the Mountain-hold"; }; </v>
      </c>
      <c r="AR333" t="str">
        <f t="shared" si="156"/>
        <v xml:space="preserve">["LORE"] = { ["EN"] = "Those in the Reclaimers of the Mountain-hold respect you wherever you travel."; }; </v>
      </c>
      <c r="AS333" t="str">
        <f t="shared" si="157"/>
        <v xml:space="preserve">["SUMMARY"] = { ["EN"] = "Earn Respected standing with the Reclaimers of the Mountain-hold"; }; </v>
      </c>
      <c r="AT333" t="str">
        <f t="shared" si="158"/>
        <v xml:space="preserve">["TITLE"] = { ["EN"] = "Respected Reclaimer of the Mountain-hold"; }; </v>
      </c>
      <c r="AU333" t="str">
        <f t="shared" si="159"/>
        <v/>
      </c>
      <c r="AV333" t="str">
        <f t="shared" si="160"/>
        <v>};</v>
      </c>
    </row>
    <row r="334" spans="1:48" x14ac:dyDescent="0.25">
      <c r="A334">
        <v>1879417183</v>
      </c>
      <c r="B334">
        <v>287</v>
      </c>
      <c r="C334" t="s">
        <v>3327</v>
      </c>
      <c r="D334" t="s">
        <v>30</v>
      </c>
      <c r="F334" t="s">
        <v>3328</v>
      </c>
      <c r="G334">
        <v>20</v>
      </c>
      <c r="I334" t="s">
        <v>3330</v>
      </c>
      <c r="J334" t="s">
        <v>3329</v>
      </c>
      <c r="K334">
        <v>3</v>
      </c>
      <c r="T334" t="str">
        <f t="shared" si="135"/>
        <v>[333] = {["ID"] = 1879417183; }; -- Kindred to the Reclaimers of the Mountain-hold</v>
      </c>
      <c r="U334" s="1" t="str">
        <f t="shared" si="136"/>
        <v>[333] = {["ID"] = 1879417183; ["SAVE_INDEX"] = 287; ["TYPE"] =  7;             ["VXP"] =    0; ["LP"] = 20; ["REP"] =    0; ["FACTION"] =  1; ["TIER"] = 3;                      ["NAME"] = { ["EN"] = "Kindred to the Reclaimers of the Mountain-hold"; }; ["LORE"] = { ["EN"] = "Those who seek to reclaim the Mountain-hold look upon you as member of their cause. You are always welcome among their rank and numbers."; }; ["SUMMARY"] = { ["EN"] = "Earn Kindred standing with the Reclaimers of the Mountain-hold"; }; ["TITLE"] = { ["EN"] = "Kin to the Reclaimers of the Mountain-hold"; }; };</v>
      </c>
      <c r="V334">
        <f t="shared" si="137"/>
        <v>333</v>
      </c>
      <c r="W334" t="str">
        <f t="shared" si="138"/>
        <v>[333] = {</v>
      </c>
      <c r="X334" t="str">
        <f t="shared" si="139"/>
        <v xml:space="preserve">["ID"] = 1879417183; </v>
      </c>
      <c r="Y334" t="str">
        <f t="shared" si="140"/>
        <v xml:space="preserve">["ID"] = 1879417183; </v>
      </c>
      <c r="Z334" t="str">
        <f t="shared" si="141"/>
        <v/>
      </c>
      <c r="AA334" s="1" t="str">
        <f t="shared" si="142"/>
        <v xml:space="preserve">["SAVE_INDEX"] = 287; </v>
      </c>
      <c r="AB334">
        <f>VLOOKUP(D334,Type!A$2:B$16,2,)</f>
        <v>7</v>
      </c>
      <c r="AC334" t="str">
        <f t="shared" si="143"/>
        <v xml:space="preserve">["TYPE"] =  7; </v>
      </c>
      <c r="AD334" t="str">
        <f>IF(NOT(ISBLANK(E334)),VLOOKUP(E334,Type!D$2:E$6,2,FALSE),"")</f>
        <v/>
      </c>
      <c r="AE334" t="str">
        <f t="shared" si="144"/>
        <v xml:space="preserve">            </v>
      </c>
      <c r="AF334" t="str">
        <f t="shared" si="145"/>
        <v>0</v>
      </c>
      <c r="AG334" t="str">
        <f t="shared" si="146"/>
        <v xml:space="preserve">["VXP"] =    0; </v>
      </c>
      <c r="AH334" t="str">
        <f t="shared" si="147"/>
        <v>20</v>
      </c>
      <c r="AI334" t="str">
        <f t="shared" si="148"/>
        <v xml:space="preserve">["LP"] = 20; </v>
      </c>
      <c r="AJ334" t="str">
        <f t="shared" si="149"/>
        <v>0</v>
      </c>
      <c r="AK334" t="str">
        <f t="shared" si="150"/>
        <v xml:space="preserve">["REP"] =    0; </v>
      </c>
      <c r="AL334">
        <f>IF(LEN(Q334)&gt;0,VLOOKUP(Q334,Faction!A$2:B$77,2,),1)</f>
        <v>1</v>
      </c>
      <c r="AM334" t="str">
        <f t="shared" si="151"/>
        <v xml:space="preserve">["FACTION"] =  1; </v>
      </c>
      <c r="AN334" t="str">
        <f t="shared" si="152"/>
        <v xml:space="preserve">["TIER"] = 3; </v>
      </c>
      <c r="AO334" t="str">
        <f t="shared" si="153"/>
        <v xml:space="preserve">                     </v>
      </c>
      <c r="AP334" t="str">
        <f t="shared" si="154"/>
        <v/>
      </c>
      <c r="AQ334" t="str">
        <f t="shared" si="155"/>
        <v xml:space="preserve">["NAME"] = { ["EN"] = "Kindred to the Reclaimers of the Mountain-hold"; }; </v>
      </c>
      <c r="AR334" t="str">
        <f t="shared" si="156"/>
        <v xml:space="preserve">["LORE"] = { ["EN"] = "Those who seek to reclaim the Mountain-hold look upon you as member of their cause. You are always welcome among their rank and numbers."; }; </v>
      </c>
      <c r="AS334" t="str">
        <f t="shared" si="157"/>
        <v xml:space="preserve">["SUMMARY"] = { ["EN"] = "Earn Kindred standing with the Reclaimers of the Mountain-hold"; }; </v>
      </c>
      <c r="AT334" t="str">
        <f t="shared" si="158"/>
        <v xml:space="preserve">["TITLE"] = { ["EN"] = "Kin to the Reclaimers of the Mountain-hold"; }; </v>
      </c>
      <c r="AU334" t="str">
        <f t="shared" si="159"/>
        <v/>
      </c>
      <c r="AV334" t="str">
        <f t="shared" si="160"/>
        <v>};</v>
      </c>
    </row>
    <row r="335" spans="1:48" x14ac:dyDescent="0.25">
      <c r="A335">
        <v>1879417185</v>
      </c>
      <c r="B335">
        <v>288</v>
      </c>
      <c r="C335" t="s">
        <v>3331</v>
      </c>
      <c r="D335" t="s">
        <v>30</v>
      </c>
      <c r="F335" t="s">
        <v>3331</v>
      </c>
      <c r="G335">
        <v>15</v>
      </c>
      <c r="I335" t="s">
        <v>3333</v>
      </c>
      <c r="J335" t="s">
        <v>3332</v>
      </c>
      <c r="K335">
        <v>4</v>
      </c>
      <c r="T335" t="str">
        <f t="shared" si="135"/>
        <v>[334] = {["ID"] = 1879417185; }; -- Ally to the Reclaimers of the Mountain-hold</v>
      </c>
      <c r="U335" s="1" t="str">
        <f t="shared" si="136"/>
        <v>[334] = {["ID"] = 1879417185; ["SAVE_INDEX"] = 288; ["TYPE"] =  7;             ["VXP"] =    0; ["LP"] = 15; ["REP"] =    0; ["FACTION"] =  1; ["TIER"] = 4;                      ["NAME"] = { ["EN"] = "Ally to the Reclaimers of the Mountain-hold"; }; ["LORE"] = { ["EN"] = "Those who seek to reclaim the Mountain-hold expect that you will find your way to the forefront of battle to assist them."; }; ["SUMMARY"] = { ["EN"] = "Earn Ally standing with the Reclaimers of the Mountain-hold"; }; ["TITLE"] = { ["EN"] = "Ally to the Reclaimers of the Mountain-hold"; }; };</v>
      </c>
      <c r="V335">
        <f t="shared" si="137"/>
        <v>334</v>
      </c>
      <c r="W335" t="str">
        <f t="shared" si="138"/>
        <v>[334] = {</v>
      </c>
      <c r="X335" t="str">
        <f t="shared" si="139"/>
        <v xml:space="preserve">["ID"] = 1879417185; </v>
      </c>
      <c r="Y335" t="str">
        <f t="shared" si="140"/>
        <v xml:space="preserve">["ID"] = 1879417185; </v>
      </c>
      <c r="Z335" t="str">
        <f t="shared" si="141"/>
        <v/>
      </c>
      <c r="AA335" s="1" t="str">
        <f t="shared" si="142"/>
        <v xml:space="preserve">["SAVE_INDEX"] = 288; </v>
      </c>
      <c r="AB335">
        <f>VLOOKUP(D335,Type!A$2:B$16,2,)</f>
        <v>7</v>
      </c>
      <c r="AC335" t="str">
        <f t="shared" si="143"/>
        <v xml:space="preserve">["TYPE"] =  7; </v>
      </c>
      <c r="AD335" t="str">
        <f>IF(NOT(ISBLANK(E335)),VLOOKUP(E335,Type!D$2:E$6,2,FALSE),"")</f>
        <v/>
      </c>
      <c r="AE335" t="str">
        <f t="shared" si="144"/>
        <v xml:space="preserve">            </v>
      </c>
      <c r="AF335" t="str">
        <f t="shared" si="145"/>
        <v>0</v>
      </c>
      <c r="AG335" t="str">
        <f t="shared" si="146"/>
        <v xml:space="preserve">["VXP"] =    0; </v>
      </c>
      <c r="AH335" t="str">
        <f t="shared" si="147"/>
        <v>15</v>
      </c>
      <c r="AI335" t="str">
        <f t="shared" si="148"/>
        <v xml:space="preserve">["LP"] = 15; </v>
      </c>
      <c r="AJ335" t="str">
        <f t="shared" si="149"/>
        <v>0</v>
      </c>
      <c r="AK335" t="str">
        <f t="shared" si="150"/>
        <v xml:space="preserve">["REP"] =    0; </v>
      </c>
      <c r="AL335">
        <f>IF(LEN(Q335)&gt;0,VLOOKUP(Q335,Faction!A$2:B$77,2,),1)</f>
        <v>1</v>
      </c>
      <c r="AM335" t="str">
        <f t="shared" si="151"/>
        <v xml:space="preserve">["FACTION"] =  1; </v>
      </c>
      <c r="AN335" t="str">
        <f t="shared" si="152"/>
        <v xml:space="preserve">["TIER"] = 4; </v>
      </c>
      <c r="AO335" t="str">
        <f t="shared" si="153"/>
        <v xml:space="preserve">                     </v>
      </c>
      <c r="AP335" t="str">
        <f t="shared" si="154"/>
        <v/>
      </c>
      <c r="AQ335" t="str">
        <f t="shared" si="155"/>
        <v xml:space="preserve">["NAME"] = { ["EN"] = "Ally to the Reclaimers of the Mountain-hold"; }; </v>
      </c>
      <c r="AR335" t="str">
        <f t="shared" si="156"/>
        <v xml:space="preserve">["LORE"] = { ["EN"] = "Those who seek to reclaim the Mountain-hold expect that you will find your way to the forefront of battle to assist them."; }; </v>
      </c>
      <c r="AS335" t="str">
        <f t="shared" si="157"/>
        <v xml:space="preserve">["SUMMARY"] = { ["EN"] = "Earn Ally standing with the Reclaimers of the Mountain-hold"; }; </v>
      </c>
      <c r="AT335" t="str">
        <f t="shared" si="158"/>
        <v xml:space="preserve">["TITLE"] = { ["EN"] = "Ally to the Reclaimers of the Mountain-hold"; }; </v>
      </c>
      <c r="AU335" t="str">
        <f t="shared" si="159"/>
        <v/>
      </c>
      <c r="AV335" t="str">
        <f t="shared" si="160"/>
        <v>};</v>
      </c>
    </row>
    <row r="336" spans="1:48" x14ac:dyDescent="0.25">
      <c r="A336">
        <v>1879417187</v>
      </c>
      <c r="B336">
        <v>289</v>
      </c>
      <c r="C336" t="s">
        <v>3334</v>
      </c>
      <c r="D336" t="s">
        <v>30</v>
      </c>
      <c r="F336" t="s">
        <v>3334</v>
      </c>
      <c r="G336">
        <v>10</v>
      </c>
      <c r="I336" t="s">
        <v>3335</v>
      </c>
      <c r="J336" t="s">
        <v>3336</v>
      </c>
      <c r="K336">
        <v>5</v>
      </c>
      <c r="T336" t="str">
        <f t="shared" si="135"/>
        <v>[335] = {["ID"] = 1879417187; }; -- Friend to the Reclaimers of the Mountain-hold</v>
      </c>
      <c r="U336" s="1" t="str">
        <f t="shared" si="136"/>
        <v>[335] = {["ID"] = 1879417187; ["SAVE_INDEX"] = 289; ["TYPE"] =  7;             ["VXP"] =    0; ["LP"] = 10; ["REP"] =    0; ["FACTION"] =  1; ["TIER"] = 5;                      ["NAME"] = { ["EN"] = "Friend to the Reclaimers of the Mountain-hold"; }; ["LORE"] = { ["EN"] = "All you have done within the bounds of Gundabad has made those who seek to reclaim the Mountain-hold friendly to you."; }; ["SUMMARY"] = { ["EN"] = "Earn Friend standing with the Reclaimers of the Mountain-hold"; }; ["TITLE"] = { ["EN"] = "Friend to the Reclaimers of the Mountain-hold"; }; };</v>
      </c>
      <c r="V336">
        <f t="shared" si="137"/>
        <v>335</v>
      </c>
      <c r="W336" t="str">
        <f t="shared" si="138"/>
        <v>[335] = {</v>
      </c>
      <c r="X336" t="str">
        <f t="shared" si="139"/>
        <v xml:space="preserve">["ID"] = 1879417187; </v>
      </c>
      <c r="Y336" t="str">
        <f t="shared" si="140"/>
        <v xml:space="preserve">["ID"] = 1879417187; </v>
      </c>
      <c r="Z336" t="str">
        <f t="shared" si="141"/>
        <v/>
      </c>
      <c r="AA336" s="1" t="str">
        <f t="shared" si="142"/>
        <v xml:space="preserve">["SAVE_INDEX"] = 289; </v>
      </c>
      <c r="AB336">
        <f>VLOOKUP(D336,Type!A$2:B$16,2,)</f>
        <v>7</v>
      </c>
      <c r="AC336" t="str">
        <f t="shared" si="143"/>
        <v xml:space="preserve">["TYPE"] =  7; </v>
      </c>
      <c r="AD336" t="str">
        <f>IF(NOT(ISBLANK(E336)),VLOOKUP(E336,Type!D$2:E$6,2,FALSE),"")</f>
        <v/>
      </c>
      <c r="AE336" t="str">
        <f t="shared" si="144"/>
        <v xml:space="preserve">            </v>
      </c>
      <c r="AF336" t="str">
        <f t="shared" si="145"/>
        <v>0</v>
      </c>
      <c r="AG336" t="str">
        <f t="shared" si="146"/>
        <v xml:space="preserve">["VXP"] =    0; </v>
      </c>
      <c r="AH336" t="str">
        <f t="shared" si="147"/>
        <v>10</v>
      </c>
      <c r="AI336" t="str">
        <f t="shared" si="148"/>
        <v xml:space="preserve">["LP"] = 10; </v>
      </c>
      <c r="AJ336" t="str">
        <f t="shared" si="149"/>
        <v>0</v>
      </c>
      <c r="AK336" t="str">
        <f t="shared" si="150"/>
        <v xml:space="preserve">["REP"] =    0; </v>
      </c>
      <c r="AL336">
        <f>IF(LEN(Q336)&gt;0,VLOOKUP(Q336,Faction!A$2:B$77,2,),1)</f>
        <v>1</v>
      </c>
      <c r="AM336" t="str">
        <f t="shared" si="151"/>
        <v xml:space="preserve">["FACTION"] =  1; </v>
      </c>
      <c r="AN336" t="str">
        <f t="shared" si="152"/>
        <v xml:space="preserve">["TIER"] = 5; </v>
      </c>
      <c r="AO336" t="str">
        <f t="shared" si="153"/>
        <v xml:space="preserve">                     </v>
      </c>
      <c r="AP336" t="str">
        <f t="shared" si="154"/>
        <v/>
      </c>
      <c r="AQ336" t="str">
        <f t="shared" si="155"/>
        <v xml:space="preserve">["NAME"] = { ["EN"] = "Friend to the Reclaimers of the Mountain-hold"; }; </v>
      </c>
      <c r="AR336" t="str">
        <f t="shared" si="156"/>
        <v xml:space="preserve">["LORE"] = { ["EN"] = "All you have done within the bounds of Gundabad has made those who seek to reclaim the Mountain-hold friendly to you."; }; </v>
      </c>
      <c r="AS336" t="str">
        <f t="shared" si="157"/>
        <v xml:space="preserve">["SUMMARY"] = { ["EN"] = "Earn Friend standing with the Reclaimers of the Mountain-hold"; }; </v>
      </c>
      <c r="AT336" t="str">
        <f t="shared" si="158"/>
        <v xml:space="preserve">["TITLE"] = { ["EN"] = "Friend to the Reclaimers of the Mountain-hold"; }; </v>
      </c>
      <c r="AU336" t="str">
        <f t="shared" si="159"/>
        <v/>
      </c>
      <c r="AV336" t="str">
        <f t="shared" si="160"/>
        <v>};</v>
      </c>
    </row>
    <row r="337" spans="1:48" x14ac:dyDescent="0.25">
      <c r="A337">
        <v>1879417189</v>
      </c>
      <c r="B337">
        <v>290</v>
      </c>
      <c r="C337" t="s">
        <v>3337</v>
      </c>
      <c r="D337" t="s">
        <v>30</v>
      </c>
      <c r="F337" t="s">
        <v>3337</v>
      </c>
      <c r="G337">
        <v>5</v>
      </c>
      <c r="I337" t="s">
        <v>3338</v>
      </c>
      <c r="J337" t="s">
        <v>3339</v>
      </c>
      <c r="K337">
        <v>6</v>
      </c>
      <c r="T337" t="str">
        <f t="shared" si="135"/>
        <v>[336] = {["ID"] = 1879417189; }; -- Known to the Reclaimers of the Mountain-hold</v>
      </c>
      <c r="U337" s="1" t="str">
        <f t="shared" si="136"/>
        <v>[336] = {["ID"] = 1879417189; ["SAVE_INDEX"] = 290; ["TYPE"] =  7;             ["VXP"] =    0; ["LP"] =  5; ["REP"] =    0; ["FACTION"] =  1; ["TIER"] = 6;                      ["NAME"] = { ["EN"] = "Known to the Reclaimers of the Mountain-hold"; }; ["LORE"] = { ["EN"] = "Your name is now known throughout the entirety of Gundabad, and those who seek to reclaim the Mountain-hold know that you act in their interest."; }; ["SUMMARY"] = { ["EN"] = "Earn Known standing with the Reclaimers of the Mountain-hold"; }; ["TITLE"] = { ["EN"] = "Known to the Reclaimers of the Mountain-hold"; }; };</v>
      </c>
      <c r="V337">
        <f t="shared" si="137"/>
        <v>336</v>
      </c>
      <c r="W337" t="str">
        <f t="shared" si="138"/>
        <v>[336] = {</v>
      </c>
      <c r="X337" t="str">
        <f t="shared" si="139"/>
        <v xml:space="preserve">["ID"] = 1879417189; </v>
      </c>
      <c r="Y337" t="str">
        <f t="shared" si="140"/>
        <v xml:space="preserve">["ID"] = 1879417189; </v>
      </c>
      <c r="Z337" t="str">
        <f t="shared" si="141"/>
        <v/>
      </c>
      <c r="AA337" s="1" t="str">
        <f t="shared" si="142"/>
        <v xml:space="preserve">["SAVE_INDEX"] = 290; </v>
      </c>
      <c r="AB337">
        <f>VLOOKUP(D337,Type!A$2:B$16,2,)</f>
        <v>7</v>
      </c>
      <c r="AC337" t="str">
        <f t="shared" si="143"/>
        <v xml:space="preserve">["TYPE"] =  7; </v>
      </c>
      <c r="AD337" t="str">
        <f>IF(NOT(ISBLANK(E337)),VLOOKUP(E337,Type!D$2:E$6,2,FALSE),"")</f>
        <v/>
      </c>
      <c r="AE337" t="str">
        <f t="shared" si="144"/>
        <v xml:space="preserve">            </v>
      </c>
      <c r="AF337" t="str">
        <f t="shared" si="145"/>
        <v>0</v>
      </c>
      <c r="AG337" t="str">
        <f t="shared" si="146"/>
        <v xml:space="preserve">["VXP"] =    0; </v>
      </c>
      <c r="AH337" t="str">
        <f t="shared" si="147"/>
        <v>5</v>
      </c>
      <c r="AI337" t="str">
        <f t="shared" si="148"/>
        <v xml:space="preserve">["LP"] =  5; </v>
      </c>
      <c r="AJ337" t="str">
        <f t="shared" si="149"/>
        <v>0</v>
      </c>
      <c r="AK337" t="str">
        <f t="shared" si="150"/>
        <v xml:space="preserve">["REP"] =    0; </v>
      </c>
      <c r="AL337">
        <f>IF(LEN(Q337)&gt;0,VLOOKUP(Q337,Faction!A$2:B$77,2,),1)</f>
        <v>1</v>
      </c>
      <c r="AM337" t="str">
        <f t="shared" si="151"/>
        <v xml:space="preserve">["FACTION"] =  1; </v>
      </c>
      <c r="AN337" t="str">
        <f t="shared" si="152"/>
        <v xml:space="preserve">["TIER"] = 6; </v>
      </c>
      <c r="AO337" t="str">
        <f t="shared" si="153"/>
        <v xml:space="preserve">                     </v>
      </c>
      <c r="AP337" t="str">
        <f t="shared" si="154"/>
        <v/>
      </c>
      <c r="AQ337" t="str">
        <f t="shared" si="155"/>
        <v xml:space="preserve">["NAME"] = { ["EN"] = "Known to the Reclaimers of the Mountain-hold"; }; </v>
      </c>
      <c r="AR337" t="str">
        <f t="shared" si="156"/>
        <v xml:space="preserve">["LORE"] = { ["EN"] = "Your name is now known throughout the entirety of Gundabad, and those who seek to reclaim the Mountain-hold know that you act in their interest."; }; </v>
      </c>
      <c r="AS337" t="str">
        <f t="shared" si="157"/>
        <v xml:space="preserve">["SUMMARY"] = { ["EN"] = "Earn Known standing with the Reclaimers of the Mountain-hold"; }; </v>
      </c>
      <c r="AT337" t="str">
        <f t="shared" si="158"/>
        <v xml:space="preserve">["TITLE"] = { ["EN"] = "Known to the Reclaimers of the Mountain-hold"; }; </v>
      </c>
      <c r="AU337" t="str">
        <f t="shared" si="159"/>
        <v/>
      </c>
      <c r="AV337" t="str">
        <f t="shared" si="160"/>
        <v>};</v>
      </c>
    </row>
    <row r="338" spans="1:48" x14ac:dyDescent="0.25">
      <c r="C338" s="2" t="s">
        <v>3377</v>
      </c>
      <c r="D338" s="2" t="s">
        <v>812</v>
      </c>
      <c r="R338">
        <v>237</v>
      </c>
      <c r="T338" t="str">
        <f t="shared" si="135"/>
        <v>[337] = {["CAT_ID"] = 237; }; -- Defenders of the Angle</v>
      </c>
      <c r="U338" s="1" t="str">
        <f t="shared" si="136"/>
        <v>[337] = {                                           ["TYPE"] = 14;             ["VXP"] =    0; ["LP"] =  0; ["REP"] =    0; ["FACTION"] =  1; ["TIER"] = 0;                      ["NAME"] = { ["EN"] = "Defenders of the Angle"; }; };</v>
      </c>
      <c r="V338">
        <f t="shared" si="137"/>
        <v>337</v>
      </c>
      <c r="W338" t="str">
        <f t="shared" si="138"/>
        <v>[337] = {</v>
      </c>
      <c r="X338" t="str">
        <f t="shared" si="139"/>
        <v xml:space="preserve">                     </v>
      </c>
      <c r="Y338" t="str">
        <f t="shared" si="140"/>
        <v/>
      </c>
      <c r="Z338" t="str">
        <f t="shared" si="141"/>
        <v xml:space="preserve">["CAT_ID"] = 237; </v>
      </c>
      <c r="AA338" s="1" t="str">
        <f t="shared" si="142"/>
        <v xml:space="preserve">                      </v>
      </c>
      <c r="AB338">
        <f>VLOOKUP(D338,Type!A$2:B$16,2,)</f>
        <v>14</v>
      </c>
      <c r="AC338" t="str">
        <f t="shared" si="143"/>
        <v xml:space="preserve">["TYPE"] = 14; </v>
      </c>
      <c r="AD338" t="str">
        <f>IF(NOT(ISBLANK(E338)),VLOOKUP(E338,Type!D$2:E$6,2,FALSE),"")</f>
        <v/>
      </c>
      <c r="AE338" t="str">
        <f t="shared" si="144"/>
        <v xml:space="preserve">            </v>
      </c>
      <c r="AF338" t="str">
        <f t="shared" si="145"/>
        <v>0</v>
      </c>
      <c r="AG338" t="str">
        <f t="shared" si="146"/>
        <v xml:space="preserve">["VXP"] =    0; </v>
      </c>
      <c r="AH338" t="str">
        <f t="shared" si="147"/>
        <v>0</v>
      </c>
      <c r="AI338" t="str">
        <f t="shared" si="148"/>
        <v xml:space="preserve">["LP"] =  0; </v>
      </c>
      <c r="AJ338" t="str">
        <f t="shared" si="149"/>
        <v>0</v>
      </c>
      <c r="AK338" t="str">
        <f t="shared" si="150"/>
        <v xml:space="preserve">["REP"] =    0; </v>
      </c>
      <c r="AL338">
        <f>IF(LEN(Q338)&gt;0,VLOOKUP(Q338,Faction!A$2:B$77,2,),1)</f>
        <v>1</v>
      </c>
      <c r="AM338" t="str">
        <f t="shared" si="151"/>
        <v xml:space="preserve">["FACTION"] =  1; </v>
      </c>
      <c r="AN338" t="str">
        <f t="shared" si="152"/>
        <v xml:space="preserve">["TIER"] = 0; </v>
      </c>
      <c r="AO338" t="str">
        <f t="shared" si="153"/>
        <v xml:space="preserve">                     </v>
      </c>
      <c r="AP338" t="str">
        <f t="shared" si="154"/>
        <v/>
      </c>
      <c r="AQ338" t="str">
        <f t="shared" si="155"/>
        <v xml:space="preserve">["NAME"] = { ["EN"] = "Defenders of the Angle"; }; </v>
      </c>
      <c r="AR338" t="str">
        <f t="shared" si="156"/>
        <v/>
      </c>
      <c r="AS338" t="str">
        <f t="shared" si="157"/>
        <v/>
      </c>
      <c r="AT338" t="str">
        <f t="shared" si="158"/>
        <v/>
      </c>
      <c r="AU338" t="str">
        <f t="shared" si="159"/>
        <v/>
      </c>
      <c r="AV338" t="str">
        <f t="shared" si="160"/>
        <v>};</v>
      </c>
    </row>
    <row r="339" spans="1:48" x14ac:dyDescent="0.25">
      <c r="A339">
        <v>1879445939</v>
      </c>
      <c r="B339">
        <v>291</v>
      </c>
      <c r="C339" t="s">
        <v>3378</v>
      </c>
      <c r="D339" t="s">
        <v>30</v>
      </c>
      <c r="F339" t="s">
        <v>3380</v>
      </c>
      <c r="G339">
        <v>15</v>
      </c>
      <c r="I339" t="s">
        <v>3379</v>
      </c>
      <c r="J339" t="s">
        <v>3381</v>
      </c>
      <c r="K339">
        <v>0</v>
      </c>
      <c r="L339">
        <v>1</v>
      </c>
      <c r="T339" t="str">
        <f t="shared" si="135"/>
        <v>[338] = {["ID"] = 1879445939; }; -- Kindred to the Defenders of the Angle</v>
      </c>
      <c r="U339" s="1" t="str">
        <f t="shared" si="136"/>
        <v>[338] = {["ID"] = 1879445939; ["SAVE_INDEX"] = 291; ["TYPE"] =  7;             ["VXP"] =    0; ["LP"] = 15; ["REP"] =    0; ["FACTION"] =  1; ["TIER"] = 0; ["MIN_LVL"] =   "1"; ["NAME"] = { ["EN"] = "Kindred to the Defenders of the Angle"; }; ["LORE"] = { ["EN"] = "Your words and deeds have earned the trust of the Defenders of the Angle."; }; ["SUMMARY"] = { ["EN"] = "Earn Kindred standing with the Defenders of the Angle"; }; ["TITLE"] = { ["EN"] = "Kin of the Defenders of the Angle"; }; };</v>
      </c>
      <c r="V339">
        <f t="shared" si="137"/>
        <v>338</v>
      </c>
      <c r="W339" t="str">
        <f t="shared" si="138"/>
        <v>[338] = {</v>
      </c>
      <c r="X339" t="str">
        <f t="shared" si="139"/>
        <v xml:space="preserve">["ID"] = 1879445939; </v>
      </c>
      <c r="Y339" t="str">
        <f t="shared" si="140"/>
        <v xml:space="preserve">["ID"] = 1879445939; </v>
      </c>
      <c r="Z339" t="str">
        <f t="shared" si="141"/>
        <v/>
      </c>
      <c r="AA339" s="1" t="str">
        <f t="shared" si="142"/>
        <v xml:space="preserve">["SAVE_INDEX"] = 291; </v>
      </c>
      <c r="AB339">
        <f>VLOOKUP(D339,Type!A$2:B$16,2,)</f>
        <v>7</v>
      </c>
      <c r="AC339" t="str">
        <f t="shared" si="143"/>
        <v xml:space="preserve">["TYPE"] =  7; </v>
      </c>
      <c r="AD339" t="str">
        <f>IF(NOT(ISBLANK(E339)),VLOOKUP(E339,Type!D$2:E$6,2,FALSE),"")</f>
        <v/>
      </c>
      <c r="AE339" t="str">
        <f t="shared" si="144"/>
        <v xml:space="preserve">            </v>
      </c>
      <c r="AF339" t="str">
        <f t="shared" si="145"/>
        <v>0</v>
      </c>
      <c r="AG339" t="str">
        <f t="shared" si="146"/>
        <v xml:space="preserve">["VXP"] =    0; </v>
      </c>
      <c r="AH339" t="str">
        <f t="shared" si="147"/>
        <v>15</v>
      </c>
      <c r="AI339" t="str">
        <f t="shared" si="148"/>
        <v xml:space="preserve">["LP"] = 15; </v>
      </c>
      <c r="AJ339" t="str">
        <f t="shared" si="149"/>
        <v>0</v>
      </c>
      <c r="AK339" t="str">
        <f t="shared" si="150"/>
        <v xml:space="preserve">["REP"] =    0; </v>
      </c>
      <c r="AL339">
        <f>IF(LEN(Q339)&gt;0,VLOOKUP(Q339,Faction!A$2:B$77,2,),1)</f>
        <v>1</v>
      </c>
      <c r="AM339" t="str">
        <f t="shared" si="151"/>
        <v xml:space="preserve">["FACTION"] =  1; </v>
      </c>
      <c r="AN339" t="str">
        <f t="shared" si="152"/>
        <v xml:space="preserve">["TIER"] = 0; </v>
      </c>
      <c r="AO339" t="str">
        <f t="shared" si="153"/>
        <v xml:space="preserve">["MIN_LVL"] =   "1"; </v>
      </c>
      <c r="AP339" t="str">
        <f t="shared" si="154"/>
        <v/>
      </c>
      <c r="AQ339" t="str">
        <f t="shared" si="155"/>
        <v xml:space="preserve">["NAME"] = { ["EN"] = "Kindred to the Defenders of the Angle"; }; </v>
      </c>
      <c r="AR339" t="str">
        <f t="shared" si="156"/>
        <v xml:space="preserve">["LORE"] = { ["EN"] = "Your words and deeds have earned the trust of the Defenders of the Angle."; }; </v>
      </c>
      <c r="AS339" t="str">
        <f t="shared" si="157"/>
        <v xml:space="preserve">["SUMMARY"] = { ["EN"] = "Earn Kindred standing with the Defenders of the Angle"; }; </v>
      </c>
      <c r="AT339" t="str">
        <f t="shared" si="158"/>
        <v xml:space="preserve">["TITLE"] = { ["EN"] = "Kin of the Defenders of the Angle"; }; </v>
      </c>
      <c r="AU339" t="str">
        <f t="shared" si="159"/>
        <v/>
      </c>
      <c r="AV339" t="str">
        <f t="shared" si="160"/>
        <v>};</v>
      </c>
    </row>
    <row r="340" spans="1:48" x14ac:dyDescent="0.25">
      <c r="C340" s="2" t="s">
        <v>3391</v>
      </c>
      <c r="D340" s="2" t="s">
        <v>812</v>
      </c>
      <c r="R340">
        <v>238</v>
      </c>
      <c r="T340" t="str">
        <f t="shared" si="135"/>
        <v>[339] = {["CAT_ID"] = 238; }; -- The Yonder-watch</v>
      </c>
      <c r="U340" s="1" t="str">
        <f t="shared" si="136"/>
        <v>[339] = {                                           ["TYPE"] = 14;             ["VXP"] =    0; ["LP"] =  0; ["REP"] =    0; ["FACTION"] =  1; ["TIER"] = 0;                      ["NAME"] = { ["EN"] = "The Yonder-watch"; }; };</v>
      </c>
      <c r="V340">
        <f t="shared" si="137"/>
        <v>339</v>
      </c>
      <c r="W340" t="str">
        <f t="shared" si="138"/>
        <v>[339] = {</v>
      </c>
      <c r="X340" t="str">
        <f t="shared" si="139"/>
        <v xml:space="preserve">                     </v>
      </c>
      <c r="Y340" t="str">
        <f t="shared" si="140"/>
        <v/>
      </c>
      <c r="Z340" t="str">
        <f t="shared" si="141"/>
        <v xml:space="preserve">["CAT_ID"] = 238; </v>
      </c>
      <c r="AA340" s="1" t="str">
        <f t="shared" si="142"/>
        <v xml:space="preserve">                      </v>
      </c>
      <c r="AB340">
        <f>VLOOKUP(D340,Type!A$2:B$16,2,)</f>
        <v>14</v>
      </c>
      <c r="AC340" t="str">
        <f t="shared" si="143"/>
        <v xml:space="preserve">["TYPE"] = 14; </v>
      </c>
      <c r="AD340" t="str">
        <f>IF(NOT(ISBLANK(E340)),VLOOKUP(E340,Type!D$2:E$6,2,FALSE),"")</f>
        <v/>
      </c>
      <c r="AE340" t="str">
        <f t="shared" si="144"/>
        <v xml:space="preserve">            </v>
      </c>
      <c r="AF340" t="str">
        <f t="shared" si="145"/>
        <v>0</v>
      </c>
      <c r="AG340" t="str">
        <f t="shared" si="146"/>
        <v xml:space="preserve">["VXP"] =    0; </v>
      </c>
      <c r="AH340" t="str">
        <f t="shared" si="147"/>
        <v>0</v>
      </c>
      <c r="AI340" t="str">
        <f t="shared" si="148"/>
        <v xml:space="preserve">["LP"] =  0; </v>
      </c>
      <c r="AJ340" t="str">
        <f t="shared" si="149"/>
        <v>0</v>
      </c>
      <c r="AK340" t="str">
        <f t="shared" si="150"/>
        <v xml:space="preserve">["REP"] =    0; </v>
      </c>
      <c r="AL340">
        <f>IF(LEN(Q340)&gt;0,VLOOKUP(Q340,Faction!A$2:B$77,2,),1)</f>
        <v>1</v>
      </c>
      <c r="AM340" t="str">
        <f t="shared" si="151"/>
        <v xml:space="preserve">["FACTION"] =  1; </v>
      </c>
      <c r="AN340" t="str">
        <f t="shared" si="152"/>
        <v xml:space="preserve">["TIER"] = 0; </v>
      </c>
      <c r="AO340" t="str">
        <f t="shared" si="153"/>
        <v xml:space="preserve">                     </v>
      </c>
      <c r="AP340" t="str">
        <f t="shared" si="154"/>
        <v/>
      </c>
      <c r="AQ340" t="str">
        <f t="shared" si="155"/>
        <v xml:space="preserve">["NAME"] = { ["EN"] = "The Yonder-watch"; }; </v>
      </c>
      <c r="AR340" t="str">
        <f t="shared" si="156"/>
        <v/>
      </c>
      <c r="AS340" t="str">
        <f t="shared" si="157"/>
        <v/>
      </c>
      <c r="AT340" t="str">
        <f t="shared" si="158"/>
        <v/>
      </c>
      <c r="AU340" t="str">
        <f t="shared" si="159"/>
        <v/>
      </c>
      <c r="AV340" t="str">
        <f t="shared" si="160"/>
        <v>};</v>
      </c>
    </row>
    <row r="341" spans="1:48" x14ac:dyDescent="0.25">
      <c r="A341">
        <v>1879443127</v>
      </c>
      <c r="B341">
        <v>292</v>
      </c>
      <c r="C341" t="s">
        <v>3395</v>
      </c>
      <c r="D341" t="s">
        <v>30</v>
      </c>
      <c r="F341" t="s">
        <v>3397</v>
      </c>
      <c r="G341">
        <v>15</v>
      </c>
      <c r="I341" t="s">
        <v>3396</v>
      </c>
      <c r="J341" t="s">
        <v>3423</v>
      </c>
      <c r="K341">
        <v>0</v>
      </c>
      <c r="L341">
        <v>1</v>
      </c>
      <c r="T341" t="str">
        <f t="shared" si="135"/>
        <v>[340] = {["ID"] = 1879443127; }; -- Kindred to the Yonder-watch</v>
      </c>
      <c r="U341" s="1" t="str">
        <f t="shared" si="136"/>
        <v>[340] = {["ID"] = 1879443127; ["SAVE_INDEX"] = 292; ["TYPE"] =  7;             ["VXP"] =    0; ["LP"] = 15; ["REP"] =    0; ["FACTION"] =  1; ["TIER"] = 0; ["MIN_LVL"] =   "1"; ["NAME"] = { ["EN"] = "Kindred to the Yonder-watch"; }; ["LORE"] = { ["EN"] = "You may not have been born within its bounds, and you may not call any of the small towns throughout the Yondershire your home, but you are welcome wherever you go across the Shire."; }; ["SUMMARY"] = { ["EN"] = "You must earn Kindred standing with the Yonder-watch"; }; ["TITLE"] = { ["EN"] = "Kin of the Yonder-watch"; }; };</v>
      </c>
      <c r="V341">
        <f t="shared" si="137"/>
        <v>340</v>
      </c>
      <c r="W341" t="str">
        <f t="shared" si="138"/>
        <v>[340] = {</v>
      </c>
      <c r="X341" t="str">
        <f t="shared" si="139"/>
        <v xml:space="preserve">["ID"] = 1879443127; </v>
      </c>
      <c r="Y341" t="str">
        <f t="shared" si="140"/>
        <v xml:space="preserve">["ID"] = 1879443127; </v>
      </c>
      <c r="Z341" t="str">
        <f t="shared" si="141"/>
        <v/>
      </c>
      <c r="AA341" s="1" t="str">
        <f t="shared" si="142"/>
        <v xml:space="preserve">["SAVE_INDEX"] = 292; </v>
      </c>
      <c r="AB341">
        <f>VLOOKUP(D341,Type!A$2:B$16,2,)</f>
        <v>7</v>
      </c>
      <c r="AC341" t="str">
        <f t="shared" si="143"/>
        <v xml:space="preserve">["TYPE"] =  7; </v>
      </c>
      <c r="AD341" t="str">
        <f>IF(NOT(ISBLANK(E341)),VLOOKUP(E341,Type!D$2:E$6,2,FALSE),"")</f>
        <v/>
      </c>
      <c r="AE341" t="str">
        <f t="shared" si="144"/>
        <v xml:space="preserve">            </v>
      </c>
      <c r="AF341" t="str">
        <f t="shared" si="145"/>
        <v>0</v>
      </c>
      <c r="AG341" t="str">
        <f t="shared" si="146"/>
        <v xml:space="preserve">["VXP"] =    0; </v>
      </c>
      <c r="AH341" t="str">
        <f t="shared" si="147"/>
        <v>15</v>
      </c>
      <c r="AI341" t="str">
        <f t="shared" si="148"/>
        <v xml:space="preserve">["LP"] = 15; </v>
      </c>
      <c r="AJ341" t="str">
        <f t="shared" si="149"/>
        <v>0</v>
      </c>
      <c r="AK341" t="str">
        <f t="shared" si="150"/>
        <v xml:space="preserve">["REP"] =    0; </v>
      </c>
      <c r="AL341">
        <f>IF(LEN(Q341)&gt;0,VLOOKUP(Q341,Faction!A$2:B$77,2,),1)</f>
        <v>1</v>
      </c>
      <c r="AM341" t="str">
        <f t="shared" si="151"/>
        <v xml:space="preserve">["FACTION"] =  1; </v>
      </c>
      <c r="AN341" t="str">
        <f t="shared" si="152"/>
        <v xml:space="preserve">["TIER"] = 0; </v>
      </c>
      <c r="AO341" t="str">
        <f t="shared" si="153"/>
        <v xml:space="preserve">["MIN_LVL"] =   "1"; </v>
      </c>
      <c r="AP341" t="str">
        <f t="shared" si="154"/>
        <v/>
      </c>
      <c r="AQ341" t="str">
        <f t="shared" si="155"/>
        <v xml:space="preserve">["NAME"] = { ["EN"] = "Kindred to the Yonder-watch"; }; </v>
      </c>
      <c r="AR341" t="str">
        <f t="shared" si="156"/>
        <v xml:space="preserve">["LORE"] = { ["EN"] = "You may not have been born within its bounds, and you may not call any of the small towns throughout the Yondershire your home, but you are welcome wherever you go across the Shire."; }; </v>
      </c>
      <c r="AS341" t="str">
        <f t="shared" si="157"/>
        <v xml:space="preserve">["SUMMARY"] = { ["EN"] = "You must earn Kindred standing with the Yonder-watch"; }; </v>
      </c>
      <c r="AT341" t="str">
        <f t="shared" si="158"/>
        <v xml:space="preserve">["TITLE"] = { ["EN"] = "Kin of the Yonder-watch"; }; </v>
      </c>
      <c r="AU341" t="str">
        <f t="shared" si="159"/>
        <v/>
      </c>
      <c r="AV341" t="str">
        <f t="shared" si="160"/>
        <v>};</v>
      </c>
    </row>
    <row r="342" spans="1:48" x14ac:dyDescent="0.25">
      <c r="A342">
        <v>1879443124</v>
      </c>
      <c r="B342">
        <v>293</v>
      </c>
      <c r="C342" t="s">
        <v>3392</v>
      </c>
      <c r="D342" t="s">
        <v>30</v>
      </c>
      <c r="F342" t="s">
        <v>3392</v>
      </c>
      <c r="G342">
        <v>10</v>
      </c>
      <c r="I342" t="s">
        <v>3394</v>
      </c>
      <c r="J342" t="s">
        <v>3393</v>
      </c>
      <c r="K342">
        <v>1</v>
      </c>
      <c r="L342">
        <v>1</v>
      </c>
      <c r="T342" t="str">
        <f t="shared" si="135"/>
        <v>[341] = {["ID"] = 1879443124; }; -- Ally to the Yonder-watch</v>
      </c>
      <c r="U342" s="1" t="str">
        <f t="shared" si="136"/>
        <v>[341] = {["ID"] = 1879443124; ["SAVE_INDEX"] = 293; ["TYPE"] =  7;             ["VXP"] =    0; ["LP"] = 10; ["REP"] =    0; ["FACTION"] =  1; ["TIER"] = 1; ["MIN_LVL"] =   "1"; ["NAME"] = { ["EN"] = "Ally to the Yonder-watch"; }; ["LORE"] = { ["EN"] = "When the Yondershire is in need of aid, the Hobbits of the Yonder-watch know that you will assist them in their time of need."; }; ["SUMMARY"] = { ["EN"] = "You must earn Ally standing with the Yonder-watch"; }; ["TITLE"] = { ["EN"] = "Ally to the Yonder-watch"; }; };</v>
      </c>
      <c r="V342">
        <f t="shared" si="137"/>
        <v>341</v>
      </c>
      <c r="W342" t="str">
        <f t="shared" si="138"/>
        <v>[341] = {</v>
      </c>
      <c r="X342" t="str">
        <f t="shared" si="139"/>
        <v xml:space="preserve">["ID"] = 1879443124; </v>
      </c>
      <c r="Y342" t="str">
        <f t="shared" si="140"/>
        <v xml:space="preserve">["ID"] = 1879443124; </v>
      </c>
      <c r="Z342" t="str">
        <f t="shared" si="141"/>
        <v/>
      </c>
      <c r="AA342" s="1" t="str">
        <f t="shared" si="142"/>
        <v xml:space="preserve">["SAVE_INDEX"] = 293; </v>
      </c>
      <c r="AB342">
        <f>VLOOKUP(D342,Type!A$2:B$16,2,)</f>
        <v>7</v>
      </c>
      <c r="AC342" t="str">
        <f t="shared" si="143"/>
        <v xml:space="preserve">["TYPE"] =  7; </v>
      </c>
      <c r="AD342" t="str">
        <f>IF(NOT(ISBLANK(E342)),VLOOKUP(E342,Type!D$2:E$6,2,FALSE),"")</f>
        <v/>
      </c>
      <c r="AE342" t="str">
        <f t="shared" si="144"/>
        <v xml:space="preserve">            </v>
      </c>
      <c r="AF342" t="str">
        <f t="shared" si="145"/>
        <v>0</v>
      </c>
      <c r="AG342" t="str">
        <f t="shared" si="146"/>
        <v xml:space="preserve">["VXP"] =    0; </v>
      </c>
      <c r="AH342" t="str">
        <f t="shared" si="147"/>
        <v>10</v>
      </c>
      <c r="AI342" t="str">
        <f t="shared" si="148"/>
        <v xml:space="preserve">["LP"] = 10; </v>
      </c>
      <c r="AJ342" t="str">
        <f t="shared" si="149"/>
        <v>0</v>
      </c>
      <c r="AK342" t="str">
        <f t="shared" si="150"/>
        <v xml:space="preserve">["REP"] =    0; </v>
      </c>
      <c r="AL342">
        <f>IF(LEN(Q342)&gt;0,VLOOKUP(Q342,Faction!A$2:B$77,2,),1)</f>
        <v>1</v>
      </c>
      <c r="AM342" t="str">
        <f t="shared" si="151"/>
        <v xml:space="preserve">["FACTION"] =  1; </v>
      </c>
      <c r="AN342" t="str">
        <f t="shared" si="152"/>
        <v xml:space="preserve">["TIER"] = 1; </v>
      </c>
      <c r="AO342" t="str">
        <f t="shared" si="153"/>
        <v xml:space="preserve">["MIN_LVL"] =   "1"; </v>
      </c>
      <c r="AP342" t="str">
        <f t="shared" si="154"/>
        <v/>
      </c>
      <c r="AQ342" t="str">
        <f t="shared" si="155"/>
        <v xml:space="preserve">["NAME"] = { ["EN"] = "Ally to the Yonder-watch"; }; </v>
      </c>
      <c r="AR342" t="str">
        <f t="shared" si="156"/>
        <v xml:space="preserve">["LORE"] = { ["EN"] = "When the Yondershire is in need of aid, the Hobbits of the Yonder-watch know that you will assist them in their time of need."; }; </v>
      </c>
      <c r="AS342" t="str">
        <f t="shared" si="157"/>
        <v xml:space="preserve">["SUMMARY"] = { ["EN"] = "You must earn Ally standing with the Yonder-watch"; }; </v>
      </c>
      <c r="AT342" t="str">
        <f t="shared" si="158"/>
        <v xml:space="preserve">["TITLE"] = { ["EN"] = "Ally to the Yonder-watch"; }; </v>
      </c>
      <c r="AU342" t="str">
        <f t="shared" si="159"/>
        <v/>
      </c>
      <c r="AV342" t="str">
        <f t="shared" si="160"/>
        <v>};</v>
      </c>
    </row>
    <row r="343" spans="1:48" x14ac:dyDescent="0.25">
      <c r="A343">
        <v>1879443131</v>
      </c>
      <c r="B343">
        <v>294</v>
      </c>
      <c r="C343" t="s">
        <v>3398</v>
      </c>
      <c r="D343" t="s">
        <v>30</v>
      </c>
      <c r="F343" t="s">
        <v>3398</v>
      </c>
      <c r="G343">
        <v>5</v>
      </c>
      <c r="I343" t="s">
        <v>3400</v>
      </c>
      <c r="J343" t="s">
        <v>3399</v>
      </c>
      <c r="K343">
        <v>2</v>
      </c>
      <c r="L343">
        <v>1</v>
      </c>
      <c r="T343" t="str">
        <f t="shared" si="135"/>
        <v>[342] = {["ID"] = 1879443131; }; -- Friend to the Yonder-watch</v>
      </c>
      <c r="U343" s="1" t="str">
        <f t="shared" si="136"/>
        <v>[342] = {["ID"] = 1879443131; ["SAVE_INDEX"] = 294; ["TYPE"] =  7;             ["VXP"] =    0; ["LP"] =  5; ["REP"] =    0; ["FACTION"] =  1; ["TIER"] = 2; ["MIN_LVL"] =   "1"; ["NAME"] = { ["EN"] = "Friend to the Yonder-watch"; }; ["LORE"] = { ["EN"] = "You have done much to earn the friendship of those dwelling within the bounds of the Yondershire."; }; ["SUMMARY"] = { ["EN"] = "You must earn Friend standing with the Yonder-watch-"; }; ["TITLE"] = { ["EN"] = "Friend to the Yonder-watch"; }; };</v>
      </c>
      <c r="V343">
        <f t="shared" si="137"/>
        <v>342</v>
      </c>
      <c r="W343" t="str">
        <f t="shared" si="138"/>
        <v>[342] = {</v>
      </c>
      <c r="X343" t="str">
        <f t="shared" si="139"/>
        <v xml:space="preserve">["ID"] = 1879443131; </v>
      </c>
      <c r="Y343" t="str">
        <f t="shared" si="140"/>
        <v xml:space="preserve">["ID"] = 1879443131; </v>
      </c>
      <c r="Z343" t="str">
        <f t="shared" si="141"/>
        <v/>
      </c>
      <c r="AA343" s="1" t="str">
        <f t="shared" si="142"/>
        <v xml:space="preserve">["SAVE_INDEX"] = 294; </v>
      </c>
      <c r="AB343">
        <f>VLOOKUP(D343,Type!A$2:B$16,2,)</f>
        <v>7</v>
      </c>
      <c r="AC343" t="str">
        <f t="shared" si="143"/>
        <v xml:space="preserve">["TYPE"] =  7; </v>
      </c>
      <c r="AD343" t="str">
        <f>IF(NOT(ISBLANK(E343)),VLOOKUP(E343,Type!D$2:E$6,2,FALSE),"")</f>
        <v/>
      </c>
      <c r="AE343" t="str">
        <f t="shared" si="144"/>
        <v xml:space="preserve">            </v>
      </c>
      <c r="AF343" t="str">
        <f t="shared" si="145"/>
        <v>0</v>
      </c>
      <c r="AG343" t="str">
        <f t="shared" si="146"/>
        <v xml:space="preserve">["VXP"] =    0; </v>
      </c>
      <c r="AH343" t="str">
        <f t="shared" si="147"/>
        <v>5</v>
      </c>
      <c r="AI343" t="str">
        <f t="shared" si="148"/>
        <v xml:space="preserve">["LP"] =  5; </v>
      </c>
      <c r="AJ343" t="str">
        <f t="shared" si="149"/>
        <v>0</v>
      </c>
      <c r="AK343" t="str">
        <f t="shared" si="150"/>
        <v xml:space="preserve">["REP"] =    0; </v>
      </c>
      <c r="AL343">
        <f>IF(LEN(Q343)&gt;0,VLOOKUP(Q343,Faction!A$2:B$77,2,),1)</f>
        <v>1</v>
      </c>
      <c r="AM343" t="str">
        <f t="shared" si="151"/>
        <v xml:space="preserve">["FACTION"] =  1; </v>
      </c>
      <c r="AN343" t="str">
        <f t="shared" si="152"/>
        <v xml:space="preserve">["TIER"] = 2; </v>
      </c>
      <c r="AO343" t="str">
        <f t="shared" si="153"/>
        <v xml:space="preserve">["MIN_LVL"] =   "1"; </v>
      </c>
      <c r="AP343" t="str">
        <f t="shared" si="154"/>
        <v/>
      </c>
      <c r="AQ343" t="str">
        <f t="shared" si="155"/>
        <v xml:space="preserve">["NAME"] = { ["EN"] = "Friend to the Yonder-watch"; }; </v>
      </c>
      <c r="AR343" t="str">
        <f t="shared" si="156"/>
        <v xml:space="preserve">["LORE"] = { ["EN"] = "You have done much to earn the friendship of those dwelling within the bounds of the Yondershire."; }; </v>
      </c>
      <c r="AS343" t="str">
        <f t="shared" si="157"/>
        <v xml:space="preserve">["SUMMARY"] = { ["EN"] = "You must earn Friend standing with the Yonder-watch-"; }; </v>
      </c>
      <c r="AT343" t="str">
        <f t="shared" si="158"/>
        <v xml:space="preserve">["TITLE"] = { ["EN"] = "Friend to the Yonder-watch"; }; </v>
      </c>
      <c r="AU343" t="str">
        <f t="shared" si="159"/>
        <v/>
      </c>
      <c r="AV343" t="str">
        <f t="shared" si="160"/>
        <v>};</v>
      </c>
    </row>
    <row r="344" spans="1:48" x14ac:dyDescent="0.25">
      <c r="C344" s="2" t="s">
        <v>3428</v>
      </c>
      <c r="D344" s="2" t="s">
        <v>812</v>
      </c>
      <c r="R344">
        <v>239</v>
      </c>
      <c r="T344" t="str">
        <f t="shared" si="135"/>
        <v>[343] = {["CAT_ID"] = 239; }; -- The Dúnedain of Cardolan</v>
      </c>
      <c r="U344" s="1" t="str">
        <f t="shared" si="136"/>
        <v>[343] = {                                           ["TYPE"] = 14;             ["VXP"] =    0; ["LP"] =  0; ["REP"] =    0; ["FACTION"] =  1; ["TIER"] = 0;                      ["NAME"] = { ["EN"] = "The Dúnedain of Cardolan"; }; };</v>
      </c>
      <c r="V344">
        <f t="shared" si="137"/>
        <v>343</v>
      </c>
      <c r="W344" t="str">
        <f t="shared" si="138"/>
        <v>[343] = {</v>
      </c>
      <c r="X344" t="str">
        <f t="shared" si="139"/>
        <v xml:space="preserve">                     </v>
      </c>
      <c r="Y344" t="str">
        <f t="shared" si="140"/>
        <v/>
      </c>
      <c r="Z344" t="str">
        <f t="shared" si="141"/>
        <v xml:space="preserve">["CAT_ID"] = 239; </v>
      </c>
      <c r="AA344" s="1" t="str">
        <f t="shared" si="142"/>
        <v xml:space="preserve">                      </v>
      </c>
      <c r="AB344">
        <f>VLOOKUP(D344,Type!A$2:B$16,2,)</f>
        <v>14</v>
      </c>
      <c r="AC344" t="str">
        <f t="shared" si="143"/>
        <v xml:space="preserve">["TYPE"] = 14; </v>
      </c>
      <c r="AD344" t="str">
        <f>IF(NOT(ISBLANK(E344)),VLOOKUP(E344,Type!D$2:E$6,2,FALSE),"")</f>
        <v/>
      </c>
      <c r="AE344" t="str">
        <f t="shared" si="144"/>
        <v xml:space="preserve">            </v>
      </c>
      <c r="AF344" t="str">
        <f t="shared" si="145"/>
        <v>0</v>
      </c>
      <c r="AG344" t="str">
        <f t="shared" si="146"/>
        <v xml:space="preserve">["VXP"] =    0; </v>
      </c>
      <c r="AH344" t="str">
        <f t="shared" si="147"/>
        <v>0</v>
      </c>
      <c r="AI344" t="str">
        <f t="shared" si="148"/>
        <v xml:space="preserve">["LP"] =  0; </v>
      </c>
      <c r="AJ344" t="str">
        <f t="shared" si="149"/>
        <v>0</v>
      </c>
      <c r="AK344" t="str">
        <f t="shared" si="150"/>
        <v xml:space="preserve">["REP"] =    0; </v>
      </c>
      <c r="AL344">
        <f>IF(LEN(Q344)&gt;0,VLOOKUP(Q344,Faction!A$2:B$77,2,),1)</f>
        <v>1</v>
      </c>
      <c r="AM344" t="str">
        <f t="shared" si="151"/>
        <v xml:space="preserve">["FACTION"] =  1; </v>
      </c>
      <c r="AN344" t="str">
        <f t="shared" si="152"/>
        <v xml:space="preserve">["TIER"] = 0; </v>
      </c>
      <c r="AO344" t="str">
        <f t="shared" si="153"/>
        <v xml:space="preserve">                     </v>
      </c>
      <c r="AP344" t="str">
        <f t="shared" si="154"/>
        <v/>
      </c>
      <c r="AQ344" t="str">
        <f t="shared" si="155"/>
        <v xml:space="preserve">["NAME"] = { ["EN"] = "The Dúnedain of Cardolan"; }; </v>
      </c>
      <c r="AR344" t="str">
        <f t="shared" si="156"/>
        <v/>
      </c>
      <c r="AS344" t="str">
        <f t="shared" si="157"/>
        <v/>
      </c>
      <c r="AT344" t="str">
        <f t="shared" si="158"/>
        <v/>
      </c>
      <c r="AU344" t="str">
        <f t="shared" si="159"/>
        <v/>
      </c>
      <c r="AV344" t="str">
        <f t="shared" si="160"/>
        <v>};</v>
      </c>
    </row>
    <row r="345" spans="1:48" x14ac:dyDescent="0.25">
      <c r="A345">
        <v>1879450840</v>
      </c>
      <c r="B345">
        <v>295</v>
      </c>
      <c r="C345" t="s">
        <v>3429</v>
      </c>
      <c r="D345" t="s">
        <v>30</v>
      </c>
      <c r="F345" t="s">
        <v>3433</v>
      </c>
      <c r="G345">
        <v>20</v>
      </c>
      <c r="I345" t="s">
        <v>3435</v>
      </c>
      <c r="J345" t="s">
        <v>3434</v>
      </c>
      <c r="K345">
        <v>0</v>
      </c>
      <c r="L345">
        <v>1</v>
      </c>
      <c r="T345" t="str">
        <f t="shared" si="135"/>
        <v>[344] = {["ID"] = 1879450840; }; -- Kindred to the Dúnedain of Cardolan</v>
      </c>
      <c r="U345" s="1" t="str">
        <f t="shared" si="136"/>
        <v>[344] = {["ID"] = 1879450840; ["SAVE_INDEX"] = 295; ["TYPE"] =  7;             ["VXP"] =    0; ["LP"] = 20; ["REP"] =    0; ["FACTION"] =  1; ["TIER"] = 0; ["MIN_LVL"] =   "1"; ["NAME"] = { ["EN"] = "Kindred to the Dúnedain of Cardolan"; }; ["LORE"] = { ["EN"] = "You have proven yourself invaluable to the Dúnedain of Cardolan. For this, the Dúnedain of Cardolan now count you among their own."; }; ["SUMMARY"] = { ["EN"] = "You must earn Kindred standing with the Dúnedain of Cardolan"; }; ["TITLE"] = { ["EN"] = "Ranger of Cardolan"; }; };</v>
      </c>
      <c r="V345">
        <f t="shared" si="137"/>
        <v>344</v>
      </c>
      <c r="W345" t="str">
        <f t="shared" si="138"/>
        <v>[344] = {</v>
      </c>
      <c r="X345" t="str">
        <f t="shared" si="139"/>
        <v xml:space="preserve">["ID"] = 1879450840; </v>
      </c>
      <c r="Y345" t="str">
        <f t="shared" si="140"/>
        <v xml:space="preserve">["ID"] = 1879450840; </v>
      </c>
      <c r="Z345" t="str">
        <f t="shared" si="141"/>
        <v/>
      </c>
      <c r="AA345" s="1" t="str">
        <f t="shared" si="142"/>
        <v xml:space="preserve">["SAVE_INDEX"] = 295; </v>
      </c>
      <c r="AB345">
        <f>VLOOKUP(D345,Type!A$2:B$16,2,)</f>
        <v>7</v>
      </c>
      <c r="AC345" t="str">
        <f t="shared" si="143"/>
        <v xml:space="preserve">["TYPE"] =  7; </v>
      </c>
      <c r="AD345" t="str">
        <f>IF(NOT(ISBLANK(E345)),VLOOKUP(E345,Type!D$2:E$6,2,FALSE),"")</f>
        <v/>
      </c>
      <c r="AE345" t="str">
        <f t="shared" si="144"/>
        <v xml:space="preserve">            </v>
      </c>
      <c r="AF345" t="str">
        <f t="shared" si="145"/>
        <v>0</v>
      </c>
      <c r="AG345" t="str">
        <f t="shared" si="146"/>
        <v xml:space="preserve">["VXP"] =    0; </v>
      </c>
      <c r="AH345" t="str">
        <f t="shared" si="147"/>
        <v>20</v>
      </c>
      <c r="AI345" t="str">
        <f t="shared" si="148"/>
        <v xml:space="preserve">["LP"] = 20; </v>
      </c>
      <c r="AJ345" t="str">
        <f t="shared" si="149"/>
        <v>0</v>
      </c>
      <c r="AK345" t="str">
        <f t="shared" si="150"/>
        <v xml:space="preserve">["REP"] =    0; </v>
      </c>
      <c r="AL345">
        <f>IF(LEN(Q345)&gt;0,VLOOKUP(Q345,Faction!A$2:B$77,2,),1)</f>
        <v>1</v>
      </c>
      <c r="AM345" t="str">
        <f t="shared" si="151"/>
        <v xml:space="preserve">["FACTION"] =  1; </v>
      </c>
      <c r="AN345" t="str">
        <f t="shared" si="152"/>
        <v xml:space="preserve">["TIER"] = 0; </v>
      </c>
      <c r="AO345" t="str">
        <f t="shared" si="153"/>
        <v xml:space="preserve">["MIN_LVL"] =   "1"; </v>
      </c>
      <c r="AP345" t="str">
        <f t="shared" si="154"/>
        <v/>
      </c>
      <c r="AQ345" t="str">
        <f t="shared" si="155"/>
        <v xml:space="preserve">["NAME"] = { ["EN"] = "Kindred to the Dúnedain of Cardolan"; }; </v>
      </c>
      <c r="AR345" t="str">
        <f t="shared" si="156"/>
        <v xml:space="preserve">["LORE"] = { ["EN"] = "You have proven yourself invaluable to the Dúnedain of Cardolan. For this, the Dúnedain of Cardolan now count you among their own."; }; </v>
      </c>
      <c r="AS345" t="str">
        <f t="shared" si="157"/>
        <v xml:space="preserve">["SUMMARY"] = { ["EN"] = "You must earn Kindred standing with the Dúnedain of Cardolan"; }; </v>
      </c>
      <c r="AT345" t="str">
        <f t="shared" si="158"/>
        <v xml:space="preserve">["TITLE"] = { ["EN"] = "Ranger of Cardolan"; }; </v>
      </c>
      <c r="AU345" t="str">
        <f t="shared" si="159"/>
        <v/>
      </c>
      <c r="AV345" t="str">
        <f t="shared" si="160"/>
        <v>};</v>
      </c>
    </row>
    <row r="346" spans="1:48" x14ac:dyDescent="0.25">
      <c r="A346">
        <v>1879450839</v>
      </c>
      <c r="B346">
        <v>296</v>
      </c>
      <c r="C346" t="s">
        <v>3430</v>
      </c>
      <c r="D346" t="s">
        <v>30</v>
      </c>
      <c r="F346" t="s">
        <v>3430</v>
      </c>
      <c r="G346">
        <v>15</v>
      </c>
      <c r="I346" t="s">
        <v>3437</v>
      </c>
      <c r="J346" t="s">
        <v>3436</v>
      </c>
      <c r="K346">
        <v>1</v>
      </c>
      <c r="L346">
        <v>1</v>
      </c>
      <c r="T346" t="str">
        <f t="shared" si="135"/>
        <v>[345] = {["ID"] = 1879450839; }; -- Ally to the Dúnedain of Cardolan</v>
      </c>
      <c r="U346" s="1" t="str">
        <f t="shared" si="136"/>
        <v>[345] = {["ID"] = 1879450839; ["SAVE_INDEX"] = 296; ["TYPE"] =  7;             ["VXP"] =    0; ["LP"] = 15; ["REP"] =    0; ["FACTION"] =  1; ["TIER"] = 1; ["MIN_LVL"] =   "1"; ["NAME"] = { ["EN"] = "Ally to the Dúnedain of Cardolan"; }; ["LORE"] = { ["EN"] = "The Dúnedain of Cardolan now know to call upon you in times of strife, and they consider you a skilled ally."; }; ["SUMMARY"] = { ["EN"] = "You must earn Ally standing with the Dúnedain of Cardolan"; }; ["TITLE"] = { ["EN"] = "Ally to the Dúnedain of Cardolan"; }; };</v>
      </c>
      <c r="V346">
        <f t="shared" si="137"/>
        <v>345</v>
      </c>
      <c r="W346" t="str">
        <f t="shared" si="138"/>
        <v>[345] = {</v>
      </c>
      <c r="X346" t="str">
        <f t="shared" si="139"/>
        <v xml:space="preserve">["ID"] = 1879450839; </v>
      </c>
      <c r="Y346" t="str">
        <f t="shared" si="140"/>
        <v xml:space="preserve">["ID"] = 1879450839; </v>
      </c>
      <c r="Z346" t="str">
        <f t="shared" si="141"/>
        <v/>
      </c>
      <c r="AA346" s="1" t="str">
        <f t="shared" si="142"/>
        <v xml:space="preserve">["SAVE_INDEX"] = 296; </v>
      </c>
      <c r="AB346">
        <f>VLOOKUP(D346,Type!A$2:B$16,2,)</f>
        <v>7</v>
      </c>
      <c r="AC346" t="str">
        <f t="shared" si="143"/>
        <v xml:space="preserve">["TYPE"] =  7; </v>
      </c>
      <c r="AD346" t="str">
        <f>IF(NOT(ISBLANK(E346)),VLOOKUP(E346,Type!D$2:E$6,2,FALSE),"")</f>
        <v/>
      </c>
      <c r="AE346" t="str">
        <f t="shared" si="144"/>
        <v xml:space="preserve">            </v>
      </c>
      <c r="AF346" t="str">
        <f t="shared" si="145"/>
        <v>0</v>
      </c>
      <c r="AG346" t="str">
        <f t="shared" si="146"/>
        <v xml:space="preserve">["VXP"] =    0; </v>
      </c>
      <c r="AH346" t="str">
        <f t="shared" si="147"/>
        <v>15</v>
      </c>
      <c r="AI346" t="str">
        <f t="shared" si="148"/>
        <v xml:space="preserve">["LP"] = 15; </v>
      </c>
      <c r="AJ346" t="str">
        <f t="shared" si="149"/>
        <v>0</v>
      </c>
      <c r="AK346" t="str">
        <f t="shared" si="150"/>
        <v xml:space="preserve">["REP"] =    0; </v>
      </c>
      <c r="AL346">
        <f>IF(LEN(Q346)&gt;0,VLOOKUP(Q346,Faction!A$2:B$77,2,),1)</f>
        <v>1</v>
      </c>
      <c r="AM346" t="str">
        <f t="shared" si="151"/>
        <v xml:space="preserve">["FACTION"] =  1; </v>
      </c>
      <c r="AN346" t="str">
        <f t="shared" si="152"/>
        <v xml:space="preserve">["TIER"] = 1; </v>
      </c>
      <c r="AO346" t="str">
        <f t="shared" si="153"/>
        <v xml:space="preserve">["MIN_LVL"] =   "1"; </v>
      </c>
      <c r="AP346" t="str">
        <f t="shared" si="154"/>
        <v/>
      </c>
      <c r="AQ346" t="str">
        <f t="shared" si="155"/>
        <v xml:space="preserve">["NAME"] = { ["EN"] = "Ally to the Dúnedain of Cardolan"; }; </v>
      </c>
      <c r="AR346" t="str">
        <f t="shared" si="156"/>
        <v xml:space="preserve">["LORE"] = { ["EN"] = "The Dúnedain of Cardolan now know to call upon you in times of strife, and they consider you a skilled ally."; }; </v>
      </c>
      <c r="AS346" t="str">
        <f t="shared" si="157"/>
        <v xml:space="preserve">["SUMMARY"] = { ["EN"] = "You must earn Ally standing with the Dúnedain of Cardolan"; }; </v>
      </c>
      <c r="AT346" t="str">
        <f t="shared" si="158"/>
        <v xml:space="preserve">["TITLE"] = { ["EN"] = "Ally to the Dúnedain of Cardolan"; }; </v>
      </c>
      <c r="AU346" t="str">
        <f t="shared" si="159"/>
        <v/>
      </c>
      <c r="AV346" t="str">
        <f t="shared" si="160"/>
        <v>};</v>
      </c>
    </row>
    <row r="347" spans="1:48" x14ac:dyDescent="0.25">
      <c r="A347">
        <v>1879450842</v>
      </c>
      <c r="B347">
        <v>297</v>
      </c>
      <c r="C347" t="s">
        <v>3431</v>
      </c>
      <c r="D347" t="s">
        <v>30</v>
      </c>
      <c r="F347" t="s">
        <v>3431</v>
      </c>
      <c r="G347">
        <v>10</v>
      </c>
      <c r="I347" t="s">
        <v>3439</v>
      </c>
      <c r="J347" t="s">
        <v>3438</v>
      </c>
      <c r="K347">
        <v>2</v>
      </c>
      <c r="L347">
        <v>1</v>
      </c>
      <c r="T347" t="str">
        <f t="shared" si="135"/>
        <v>[346] = {["ID"] = 1879450842; }; -- Friend to the Dúnedain of Cardolan</v>
      </c>
      <c r="U347" s="1" t="str">
        <f t="shared" si="136"/>
        <v>[346] = {["ID"] = 1879450842; ["SAVE_INDEX"] = 297; ["TYPE"] =  7;             ["VXP"] =    0; ["LP"] = 10; ["REP"] =    0; ["FACTION"] =  1; ["TIER"] = 2; ["MIN_LVL"] =   "1"; ["NAME"] = { ["EN"] = "Friend to the Dúnedain of Cardolan"; }; ["LORE"] = { ["EN"] = "The Dúnedain of Cardolan have grown to count you among their friends."; }; ["SUMMARY"] = { ["EN"] = "You must earn Friend standing with the Dúnedain of Cardolan"; }; ["TITLE"] = { ["EN"] = "Friend to the Dúnedain of Cardolan"; }; };</v>
      </c>
      <c r="V347">
        <f t="shared" si="137"/>
        <v>346</v>
      </c>
      <c r="W347" t="str">
        <f t="shared" si="138"/>
        <v>[346] = {</v>
      </c>
      <c r="X347" t="str">
        <f t="shared" si="139"/>
        <v xml:space="preserve">["ID"] = 1879450842; </v>
      </c>
      <c r="Y347" t="str">
        <f t="shared" si="140"/>
        <v xml:space="preserve">["ID"] = 1879450842; </v>
      </c>
      <c r="Z347" t="str">
        <f t="shared" si="141"/>
        <v/>
      </c>
      <c r="AA347" s="1" t="str">
        <f t="shared" si="142"/>
        <v xml:space="preserve">["SAVE_INDEX"] = 297; </v>
      </c>
      <c r="AB347">
        <f>VLOOKUP(D347,Type!A$2:B$16,2,)</f>
        <v>7</v>
      </c>
      <c r="AC347" t="str">
        <f t="shared" si="143"/>
        <v xml:space="preserve">["TYPE"] =  7; </v>
      </c>
      <c r="AD347" t="str">
        <f>IF(NOT(ISBLANK(E347)),VLOOKUP(E347,Type!D$2:E$6,2,FALSE),"")</f>
        <v/>
      </c>
      <c r="AE347" t="str">
        <f t="shared" si="144"/>
        <v xml:space="preserve">            </v>
      </c>
      <c r="AF347" t="str">
        <f t="shared" si="145"/>
        <v>0</v>
      </c>
      <c r="AG347" t="str">
        <f t="shared" si="146"/>
        <v xml:space="preserve">["VXP"] =    0; </v>
      </c>
      <c r="AH347" t="str">
        <f t="shared" si="147"/>
        <v>10</v>
      </c>
      <c r="AI347" t="str">
        <f t="shared" si="148"/>
        <v xml:space="preserve">["LP"] = 10; </v>
      </c>
      <c r="AJ347" t="str">
        <f t="shared" si="149"/>
        <v>0</v>
      </c>
      <c r="AK347" t="str">
        <f t="shared" si="150"/>
        <v xml:space="preserve">["REP"] =    0; </v>
      </c>
      <c r="AL347">
        <f>IF(LEN(Q347)&gt;0,VLOOKUP(Q347,Faction!A$2:B$77,2,),1)</f>
        <v>1</v>
      </c>
      <c r="AM347" t="str">
        <f t="shared" si="151"/>
        <v xml:space="preserve">["FACTION"] =  1; </v>
      </c>
      <c r="AN347" t="str">
        <f t="shared" si="152"/>
        <v xml:space="preserve">["TIER"] = 2; </v>
      </c>
      <c r="AO347" t="str">
        <f t="shared" si="153"/>
        <v xml:space="preserve">["MIN_LVL"] =   "1"; </v>
      </c>
      <c r="AP347" t="str">
        <f t="shared" si="154"/>
        <v/>
      </c>
      <c r="AQ347" t="str">
        <f t="shared" si="155"/>
        <v xml:space="preserve">["NAME"] = { ["EN"] = "Friend to the Dúnedain of Cardolan"; }; </v>
      </c>
      <c r="AR347" t="str">
        <f t="shared" si="156"/>
        <v xml:space="preserve">["LORE"] = { ["EN"] = "The Dúnedain of Cardolan have grown to count you among their friends."; }; </v>
      </c>
      <c r="AS347" t="str">
        <f t="shared" si="157"/>
        <v xml:space="preserve">["SUMMARY"] = { ["EN"] = "You must earn Friend standing with the Dúnedain of Cardolan"; }; </v>
      </c>
      <c r="AT347" t="str">
        <f t="shared" si="158"/>
        <v xml:space="preserve">["TITLE"] = { ["EN"] = "Friend to the Dúnedain of Cardolan"; }; </v>
      </c>
      <c r="AU347" t="str">
        <f t="shared" si="159"/>
        <v/>
      </c>
      <c r="AV347" t="str">
        <f t="shared" si="160"/>
        <v>};</v>
      </c>
    </row>
    <row r="348" spans="1:48" x14ac:dyDescent="0.25">
      <c r="A348">
        <v>1879450841</v>
      </c>
      <c r="B348">
        <v>298</v>
      </c>
      <c r="C348" t="s">
        <v>3432</v>
      </c>
      <c r="D348" t="s">
        <v>30</v>
      </c>
      <c r="F348" t="s">
        <v>3432</v>
      </c>
      <c r="G348">
        <v>5</v>
      </c>
      <c r="I348" t="s">
        <v>3441</v>
      </c>
      <c r="J348" t="s">
        <v>3440</v>
      </c>
      <c r="K348">
        <v>3</v>
      </c>
      <c r="L348">
        <v>1</v>
      </c>
      <c r="T348" t="str">
        <f t="shared" si="135"/>
        <v>[347] = {["ID"] = 1879450841; }; -- Known to the Dúnedain of Cardolan</v>
      </c>
      <c r="U348" s="1" t="str">
        <f t="shared" si="136"/>
        <v>[347] = {["ID"] = 1879450841; ["SAVE_INDEX"] = 298; ["TYPE"] =  7;             ["VXP"] =    0; ["LP"] =  5; ["REP"] =    0; ["FACTION"] =  1; ["TIER"] = 3; ["MIN_LVL"] =   "1"; ["NAME"] = { ["EN"] = "Known to the Dúnedain of Cardolan"; }; ["LORE"] = { ["EN"] = "Your name is now known throughout Cardolan."; }; ["SUMMARY"] = { ["EN"] = "You must earn Acquaintance standing with the Dúnedain of Cardolan"; }; ["TITLE"] = { ["EN"] = "Known to the Dúnedain of Cardolan"; }; };</v>
      </c>
      <c r="V348">
        <f t="shared" si="137"/>
        <v>347</v>
      </c>
      <c r="W348" t="str">
        <f t="shared" si="138"/>
        <v>[347] = {</v>
      </c>
      <c r="X348" t="str">
        <f t="shared" si="139"/>
        <v xml:space="preserve">["ID"] = 1879450841; </v>
      </c>
      <c r="Y348" t="str">
        <f t="shared" si="140"/>
        <v xml:space="preserve">["ID"] = 1879450841; </v>
      </c>
      <c r="Z348" t="str">
        <f t="shared" si="141"/>
        <v/>
      </c>
      <c r="AA348" s="1" t="str">
        <f t="shared" si="142"/>
        <v xml:space="preserve">["SAVE_INDEX"] = 298; </v>
      </c>
      <c r="AB348">
        <f>VLOOKUP(D348,Type!A$2:B$16,2,)</f>
        <v>7</v>
      </c>
      <c r="AC348" t="str">
        <f t="shared" si="143"/>
        <v xml:space="preserve">["TYPE"] =  7; </v>
      </c>
      <c r="AD348" t="str">
        <f>IF(NOT(ISBLANK(E348)),VLOOKUP(E348,Type!D$2:E$6,2,FALSE),"")</f>
        <v/>
      </c>
      <c r="AE348" t="str">
        <f t="shared" si="144"/>
        <v xml:space="preserve">            </v>
      </c>
      <c r="AF348" t="str">
        <f t="shared" si="145"/>
        <v>0</v>
      </c>
      <c r="AG348" t="str">
        <f t="shared" si="146"/>
        <v xml:space="preserve">["VXP"] =    0; </v>
      </c>
      <c r="AH348" t="str">
        <f t="shared" si="147"/>
        <v>5</v>
      </c>
      <c r="AI348" t="str">
        <f t="shared" si="148"/>
        <v xml:space="preserve">["LP"] =  5; </v>
      </c>
      <c r="AJ348" t="str">
        <f t="shared" si="149"/>
        <v>0</v>
      </c>
      <c r="AK348" t="str">
        <f t="shared" si="150"/>
        <v xml:space="preserve">["REP"] =    0; </v>
      </c>
      <c r="AL348">
        <f>IF(LEN(Q348)&gt;0,VLOOKUP(Q348,Faction!A$2:B$77,2,),1)</f>
        <v>1</v>
      </c>
      <c r="AM348" t="str">
        <f t="shared" si="151"/>
        <v xml:space="preserve">["FACTION"] =  1; </v>
      </c>
      <c r="AN348" t="str">
        <f t="shared" si="152"/>
        <v xml:space="preserve">["TIER"] = 3; </v>
      </c>
      <c r="AO348" t="str">
        <f t="shared" si="153"/>
        <v xml:space="preserve">["MIN_LVL"] =   "1"; </v>
      </c>
      <c r="AP348" t="str">
        <f t="shared" si="154"/>
        <v/>
      </c>
      <c r="AQ348" t="str">
        <f t="shared" si="155"/>
        <v xml:space="preserve">["NAME"] = { ["EN"] = "Known to the Dúnedain of Cardolan"; }; </v>
      </c>
      <c r="AR348" t="str">
        <f t="shared" si="156"/>
        <v xml:space="preserve">["LORE"] = { ["EN"] = "Your name is now known throughout Cardolan."; }; </v>
      </c>
      <c r="AS348" t="str">
        <f t="shared" si="157"/>
        <v xml:space="preserve">["SUMMARY"] = { ["EN"] = "You must earn Acquaintance standing with the Dúnedain of Cardolan"; }; </v>
      </c>
      <c r="AT348" t="str">
        <f t="shared" si="158"/>
        <v xml:space="preserve">["TITLE"] = { ["EN"] = "Known to the Dúnedain of Cardolan"; }; </v>
      </c>
      <c r="AU348" t="str">
        <f t="shared" si="159"/>
        <v/>
      </c>
      <c r="AV348" t="str">
        <f t="shared" si="160"/>
        <v>};</v>
      </c>
    </row>
    <row r="349" spans="1:48" x14ac:dyDescent="0.25">
      <c r="C349" s="2" t="s">
        <v>3542</v>
      </c>
      <c r="D349" s="2" t="s">
        <v>812</v>
      </c>
      <c r="R349">
        <v>283</v>
      </c>
      <c r="T349" t="str">
        <f t="shared" si="135"/>
        <v>[348] = {["CAT_ID"] = 283; }; -- Stewards of the Iron-home</v>
      </c>
      <c r="U349" s="1" t="str">
        <f t="shared" si="136"/>
        <v>[348] = {                                           ["TYPE"] = 14;             ["VXP"] =    0; ["LP"] =  0; ["REP"] =    0; ["FACTION"] =  1; ["TIER"] = 0;                      ["NAME"] = { ["EN"] = "Stewards of the Iron-home"; }; };</v>
      </c>
      <c r="V349">
        <f t="shared" si="137"/>
        <v>348</v>
      </c>
      <c r="W349" t="str">
        <f t="shared" si="138"/>
        <v>[348] = {</v>
      </c>
      <c r="X349" t="str">
        <f t="shared" si="139"/>
        <v xml:space="preserve">                     </v>
      </c>
      <c r="Y349" t="str">
        <f t="shared" si="140"/>
        <v/>
      </c>
      <c r="Z349" t="str">
        <f t="shared" si="141"/>
        <v xml:space="preserve">["CAT_ID"] = 283; </v>
      </c>
      <c r="AA349" s="1" t="str">
        <f t="shared" si="142"/>
        <v xml:space="preserve">                      </v>
      </c>
      <c r="AB349">
        <f>VLOOKUP(D349,Type!A$2:B$16,2,)</f>
        <v>14</v>
      </c>
      <c r="AC349" t="str">
        <f t="shared" si="143"/>
        <v xml:space="preserve">["TYPE"] = 14; </v>
      </c>
      <c r="AD349" t="str">
        <f>IF(NOT(ISBLANK(E349)),VLOOKUP(E349,Type!D$2:E$6,2,FALSE),"")</f>
        <v/>
      </c>
      <c r="AE349" t="str">
        <f t="shared" si="144"/>
        <v xml:space="preserve">            </v>
      </c>
      <c r="AF349" t="str">
        <f t="shared" si="145"/>
        <v>0</v>
      </c>
      <c r="AG349" t="str">
        <f t="shared" si="146"/>
        <v xml:space="preserve">["VXP"] =    0; </v>
      </c>
      <c r="AH349" t="str">
        <f t="shared" si="147"/>
        <v>0</v>
      </c>
      <c r="AI349" t="str">
        <f t="shared" si="148"/>
        <v xml:space="preserve">["LP"] =  0; </v>
      </c>
      <c r="AJ349" t="str">
        <f t="shared" si="149"/>
        <v>0</v>
      </c>
      <c r="AK349" t="str">
        <f t="shared" si="150"/>
        <v xml:space="preserve">["REP"] =    0; </v>
      </c>
      <c r="AL349">
        <f>IF(LEN(Q349)&gt;0,VLOOKUP(Q349,Faction!A$2:B$77,2,),1)</f>
        <v>1</v>
      </c>
      <c r="AM349" t="str">
        <f t="shared" si="151"/>
        <v xml:space="preserve">["FACTION"] =  1; </v>
      </c>
      <c r="AN349" t="str">
        <f t="shared" si="152"/>
        <v xml:space="preserve">["TIER"] = 0; </v>
      </c>
      <c r="AO349" t="str">
        <f t="shared" si="153"/>
        <v xml:space="preserve">                     </v>
      </c>
      <c r="AP349" t="str">
        <f t="shared" si="154"/>
        <v/>
      </c>
      <c r="AQ349" t="str">
        <f t="shared" si="155"/>
        <v xml:space="preserve">["NAME"] = { ["EN"] = "Stewards of the Iron-home"; }; </v>
      </c>
      <c r="AR349" t="str">
        <f t="shared" si="156"/>
        <v/>
      </c>
      <c r="AS349" t="str">
        <f t="shared" si="157"/>
        <v/>
      </c>
      <c r="AT349" t="str">
        <f t="shared" si="158"/>
        <v/>
      </c>
      <c r="AU349" t="str">
        <f t="shared" si="159"/>
        <v/>
      </c>
      <c r="AV349" t="str">
        <f t="shared" si="160"/>
        <v>};</v>
      </c>
    </row>
    <row r="350" spans="1:48" x14ac:dyDescent="0.25">
      <c r="A350">
        <v>1879459781</v>
      </c>
      <c r="C350" t="s">
        <v>3543</v>
      </c>
      <c r="D350" t="s">
        <v>30</v>
      </c>
      <c r="K350">
        <v>0</v>
      </c>
      <c r="T350" t="str">
        <f t="shared" si="135"/>
        <v>[349] = {["ID"] = 1879459781; }; -- Kindred with the Stewards of the Iron-home</v>
      </c>
      <c r="U350" s="1" t="str">
        <f t="shared" si="136"/>
        <v>[349] = {["ID"] = 1879459781;                       ["TYPE"] =  7;             ["VXP"] =    0; ["LP"] =  0; ["REP"] =    0; ["FACTION"] =  1; ["TIER"] = 0;                      ["NAME"] = { ["EN"] = "Kindred with the Stewards of the Iron-home"; }; };</v>
      </c>
      <c r="V350">
        <f t="shared" si="137"/>
        <v>349</v>
      </c>
      <c r="W350" t="str">
        <f t="shared" si="138"/>
        <v>[349] = {</v>
      </c>
      <c r="X350" t="str">
        <f t="shared" si="139"/>
        <v xml:space="preserve">["ID"] = 1879459781; </v>
      </c>
      <c r="Y350" t="str">
        <f t="shared" si="140"/>
        <v xml:space="preserve">["ID"] = 1879459781; </v>
      </c>
      <c r="Z350" t="str">
        <f t="shared" si="141"/>
        <v/>
      </c>
      <c r="AA350" s="1" t="str">
        <f t="shared" si="142"/>
        <v xml:space="preserve">                      </v>
      </c>
      <c r="AB350">
        <f>VLOOKUP(D350,Type!A$2:B$16,2,)</f>
        <v>7</v>
      </c>
      <c r="AC350" t="str">
        <f t="shared" si="143"/>
        <v xml:space="preserve">["TYPE"] =  7; </v>
      </c>
      <c r="AD350" t="str">
        <f>IF(NOT(ISBLANK(E350)),VLOOKUP(E350,Type!D$2:E$6,2,FALSE),"")</f>
        <v/>
      </c>
      <c r="AE350" t="str">
        <f t="shared" si="144"/>
        <v xml:space="preserve">            </v>
      </c>
      <c r="AF350" t="str">
        <f t="shared" si="145"/>
        <v>0</v>
      </c>
      <c r="AG350" t="str">
        <f t="shared" si="146"/>
        <v xml:space="preserve">["VXP"] =    0; </v>
      </c>
      <c r="AH350" t="str">
        <f t="shared" si="147"/>
        <v>0</v>
      </c>
      <c r="AI350" t="str">
        <f t="shared" si="148"/>
        <v xml:space="preserve">["LP"] =  0; </v>
      </c>
      <c r="AJ350" t="str">
        <f t="shared" si="149"/>
        <v>0</v>
      </c>
      <c r="AK350" t="str">
        <f t="shared" si="150"/>
        <v xml:space="preserve">["REP"] =    0; </v>
      </c>
      <c r="AL350">
        <f>IF(LEN(Q350)&gt;0,VLOOKUP(Q350,Faction!A$2:B$77,2,),1)</f>
        <v>1</v>
      </c>
      <c r="AM350" t="str">
        <f t="shared" si="151"/>
        <v xml:space="preserve">["FACTION"] =  1; </v>
      </c>
      <c r="AN350" t="str">
        <f t="shared" si="152"/>
        <v xml:space="preserve">["TIER"] = 0; </v>
      </c>
      <c r="AO350" t="str">
        <f t="shared" si="153"/>
        <v xml:space="preserve">                     </v>
      </c>
      <c r="AP350" t="str">
        <f t="shared" si="154"/>
        <v/>
      </c>
      <c r="AQ350" t="str">
        <f t="shared" si="155"/>
        <v xml:space="preserve">["NAME"] = { ["EN"] = "Kindred with the Stewards of the Iron-home"; }; </v>
      </c>
      <c r="AR350" t="str">
        <f t="shared" si="156"/>
        <v/>
      </c>
      <c r="AS350" t="str">
        <f t="shared" si="157"/>
        <v/>
      </c>
      <c r="AT350" t="str">
        <f t="shared" si="158"/>
        <v/>
      </c>
      <c r="AU350" t="str">
        <f t="shared" si="159"/>
        <v/>
      </c>
      <c r="AV350" t="str">
        <f t="shared" si="160"/>
        <v>};</v>
      </c>
    </row>
    <row r="351" spans="1:48" x14ac:dyDescent="0.25">
      <c r="A351">
        <v>1879459782</v>
      </c>
      <c r="C351" t="s">
        <v>3544</v>
      </c>
      <c r="D351" t="s">
        <v>30</v>
      </c>
      <c r="K351">
        <v>1</v>
      </c>
      <c r="T351" t="str">
        <f t="shared" si="135"/>
        <v>[350] = {["ID"] = 1879459782; }; -- Ally to the Stewards of the Iron-home</v>
      </c>
      <c r="U351" s="1" t="str">
        <f t="shared" si="136"/>
        <v>[350] = {["ID"] = 1879459782;                       ["TYPE"] =  7;             ["VXP"] =    0; ["LP"] =  0; ["REP"] =    0; ["FACTION"] =  1; ["TIER"] = 1;                      ["NAME"] = { ["EN"] = "Ally to the Stewards of the Iron-home"; }; };</v>
      </c>
      <c r="V351">
        <f t="shared" si="137"/>
        <v>350</v>
      </c>
      <c r="W351" t="str">
        <f t="shared" si="138"/>
        <v>[350] = {</v>
      </c>
      <c r="X351" t="str">
        <f t="shared" si="139"/>
        <v xml:space="preserve">["ID"] = 1879459782; </v>
      </c>
      <c r="Y351" t="str">
        <f t="shared" si="140"/>
        <v xml:space="preserve">["ID"] = 1879459782; </v>
      </c>
      <c r="Z351" t="str">
        <f t="shared" si="141"/>
        <v/>
      </c>
      <c r="AA351" s="1" t="str">
        <f t="shared" si="142"/>
        <v xml:space="preserve">                      </v>
      </c>
      <c r="AB351">
        <f>VLOOKUP(D351,Type!A$2:B$16,2,)</f>
        <v>7</v>
      </c>
      <c r="AC351" t="str">
        <f t="shared" si="143"/>
        <v xml:space="preserve">["TYPE"] =  7; </v>
      </c>
      <c r="AD351" t="str">
        <f>IF(NOT(ISBLANK(E351)),VLOOKUP(E351,Type!D$2:E$6,2,FALSE),"")</f>
        <v/>
      </c>
      <c r="AE351" t="str">
        <f t="shared" si="144"/>
        <v xml:space="preserve">            </v>
      </c>
      <c r="AF351" t="str">
        <f t="shared" si="145"/>
        <v>0</v>
      </c>
      <c r="AG351" t="str">
        <f t="shared" si="146"/>
        <v xml:space="preserve">["VXP"] =    0; </v>
      </c>
      <c r="AH351" t="str">
        <f t="shared" si="147"/>
        <v>0</v>
      </c>
      <c r="AI351" t="str">
        <f t="shared" si="148"/>
        <v xml:space="preserve">["LP"] =  0; </v>
      </c>
      <c r="AJ351" t="str">
        <f t="shared" si="149"/>
        <v>0</v>
      </c>
      <c r="AK351" t="str">
        <f t="shared" si="150"/>
        <v xml:space="preserve">["REP"] =    0; </v>
      </c>
      <c r="AL351">
        <f>IF(LEN(Q351)&gt;0,VLOOKUP(Q351,Faction!A$2:B$77,2,),1)</f>
        <v>1</v>
      </c>
      <c r="AM351" t="str">
        <f t="shared" si="151"/>
        <v xml:space="preserve">["FACTION"] =  1; </v>
      </c>
      <c r="AN351" t="str">
        <f t="shared" si="152"/>
        <v xml:space="preserve">["TIER"] = 1; </v>
      </c>
      <c r="AO351" t="str">
        <f t="shared" si="153"/>
        <v xml:space="preserve">                     </v>
      </c>
      <c r="AP351" t="str">
        <f t="shared" si="154"/>
        <v/>
      </c>
      <c r="AQ351" t="str">
        <f t="shared" si="155"/>
        <v xml:space="preserve">["NAME"] = { ["EN"] = "Ally to the Stewards of the Iron-home"; }; </v>
      </c>
      <c r="AR351" t="str">
        <f t="shared" si="156"/>
        <v/>
      </c>
      <c r="AS351" t="str">
        <f t="shared" si="157"/>
        <v/>
      </c>
      <c r="AT351" t="str">
        <f t="shared" si="158"/>
        <v/>
      </c>
      <c r="AU351" t="str">
        <f t="shared" si="159"/>
        <v/>
      </c>
      <c r="AV351" t="str">
        <f t="shared" si="160"/>
        <v>};</v>
      </c>
    </row>
    <row r="352" spans="1:48" x14ac:dyDescent="0.25">
      <c r="A352">
        <v>1879459783</v>
      </c>
      <c r="C352" t="s">
        <v>3545</v>
      </c>
      <c r="D352" t="s">
        <v>30</v>
      </c>
      <c r="K352">
        <v>2</v>
      </c>
      <c r="T352" t="str">
        <f t="shared" si="135"/>
        <v>[351] = {["ID"] = 1879459783; }; -- Friend to the Stewards of the Iron-home</v>
      </c>
      <c r="U352" s="1" t="str">
        <f t="shared" si="136"/>
        <v>[351] = {["ID"] = 1879459783;                       ["TYPE"] =  7;             ["VXP"] =    0; ["LP"] =  0; ["REP"] =    0; ["FACTION"] =  1; ["TIER"] = 2;                      ["NAME"] = { ["EN"] = "Friend to the Stewards of the Iron-home"; }; };</v>
      </c>
      <c r="V352">
        <f t="shared" si="137"/>
        <v>351</v>
      </c>
      <c r="W352" t="str">
        <f t="shared" si="138"/>
        <v>[351] = {</v>
      </c>
      <c r="X352" t="str">
        <f t="shared" si="139"/>
        <v xml:space="preserve">["ID"] = 1879459783; </v>
      </c>
      <c r="Y352" t="str">
        <f t="shared" si="140"/>
        <v xml:space="preserve">["ID"] = 1879459783; </v>
      </c>
      <c r="Z352" t="str">
        <f t="shared" si="141"/>
        <v/>
      </c>
      <c r="AA352" s="1" t="str">
        <f t="shared" si="142"/>
        <v xml:space="preserve">                      </v>
      </c>
      <c r="AB352">
        <f>VLOOKUP(D352,Type!A$2:B$16,2,)</f>
        <v>7</v>
      </c>
      <c r="AC352" t="str">
        <f t="shared" si="143"/>
        <v xml:space="preserve">["TYPE"] =  7; </v>
      </c>
      <c r="AD352" t="str">
        <f>IF(NOT(ISBLANK(E352)),VLOOKUP(E352,Type!D$2:E$6,2,FALSE),"")</f>
        <v/>
      </c>
      <c r="AE352" t="str">
        <f t="shared" si="144"/>
        <v xml:space="preserve">            </v>
      </c>
      <c r="AF352" t="str">
        <f t="shared" si="145"/>
        <v>0</v>
      </c>
      <c r="AG352" t="str">
        <f t="shared" si="146"/>
        <v xml:space="preserve">["VXP"] =    0; </v>
      </c>
      <c r="AH352" t="str">
        <f t="shared" si="147"/>
        <v>0</v>
      </c>
      <c r="AI352" t="str">
        <f t="shared" si="148"/>
        <v xml:space="preserve">["LP"] =  0; </v>
      </c>
      <c r="AJ352" t="str">
        <f t="shared" si="149"/>
        <v>0</v>
      </c>
      <c r="AK352" t="str">
        <f t="shared" si="150"/>
        <v xml:space="preserve">["REP"] =    0; </v>
      </c>
      <c r="AL352">
        <f>IF(LEN(Q352)&gt;0,VLOOKUP(Q352,Faction!A$2:B$77,2,),1)</f>
        <v>1</v>
      </c>
      <c r="AM352" t="str">
        <f t="shared" si="151"/>
        <v xml:space="preserve">["FACTION"] =  1; </v>
      </c>
      <c r="AN352" t="str">
        <f t="shared" si="152"/>
        <v xml:space="preserve">["TIER"] = 2; </v>
      </c>
      <c r="AO352" t="str">
        <f t="shared" si="153"/>
        <v xml:space="preserve">                     </v>
      </c>
      <c r="AP352" t="str">
        <f t="shared" si="154"/>
        <v/>
      </c>
      <c r="AQ352" t="str">
        <f t="shared" si="155"/>
        <v xml:space="preserve">["NAME"] = { ["EN"] = "Friend to the Stewards of the Iron-home"; }; </v>
      </c>
      <c r="AR352" t="str">
        <f t="shared" si="156"/>
        <v/>
      </c>
      <c r="AS352" t="str">
        <f t="shared" si="157"/>
        <v/>
      </c>
      <c r="AT352" t="str">
        <f t="shared" si="158"/>
        <v/>
      </c>
      <c r="AU352" t="str">
        <f t="shared" si="159"/>
        <v/>
      </c>
      <c r="AV352" t="str">
        <f t="shared" si="160"/>
        <v>};</v>
      </c>
    </row>
    <row r="353" spans="1:48" x14ac:dyDescent="0.25">
      <c r="A353">
        <v>1879459780</v>
      </c>
      <c r="C353" t="s">
        <v>3546</v>
      </c>
      <c r="D353" t="s">
        <v>30</v>
      </c>
      <c r="K353">
        <v>3</v>
      </c>
      <c r="T353" t="str">
        <f t="shared" si="135"/>
        <v>[352] = {["ID"] = 1879459780; }; -- Known to the Stewards of the Iron-home</v>
      </c>
      <c r="U353" s="1" t="str">
        <f t="shared" si="136"/>
        <v>[352] = {["ID"] = 1879459780;                       ["TYPE"] =  7;             ["VXP"] =    0; ["LP"] =  0; ["REP"] =    0; ["FACTION"] =  1; ["TIER"] = 3;                      ["NAME"] = { ["EN"] = "Known to the Stewards of the Iron-home"; }; };</v>
      </c>
      <c r="V353">
        <f t="shared" si="137"/>
        <v>352</v>
      </c>
      <c r="W353" t="str">
        <f t="shared" si="138"/>
        <v>[352] = {</v>
      </c>
      <c r="X353" t="str">
        <f t="shared" si="139"/>
        <v xml:space="preserve">["ID"] = 1879459780; </v>
      </c>
      <c r="Y353" t="str">
        <f t="shared" si="140"/>
        <v xml:space="preserve">["ID"] = 1879459780; </v>
      </c>
      <c r="Z353" t="str">
        <f t="shared" si="141"/>
        <v/>
      </c>
      <c r="AA353" s="1" t="str">
        <f t="shared" si="142"/>
        <v xml:space="preserve">                      </v>
      </c>
      <c r="AB353">
        <f>VLOOKUP(D353,Type!A$2:B$16,2,)</f>
        <v>7</v>
      </c>
      <c r="AC353" t="str">
        <f t="shared" si="143"/>
        <v xml:space="preserve">["TYPE"] =  7; </v>
      </c>
      <c r="AD353" t="str">
        <f>IF(NOT(ISBLANK(E353)),VLOOKUP(E353,Type!D$2:E$6,2,FALSE),"")</f>
        <v/>
      </c>
      <c r="AE353" t="str">
        <f t="shared" si="144"/>
        <v xml:space="preserve">            </v>
      </c>
      <c r="AF353" t="str">
        <f t="shared" si="145"/>
        <v>0</v>
      </c>
      <c r="AG353" t="str">
        <f t="shared" si="146"/>
        <v xml:space="preserve">["VXP"] =    0; </v>
      </c>
      <c r="AH353" t="str">
        <f t="shared" si="147"/>
        <v>0</v>
      </c>
      <c r="AI353" t="str">
        <f t="shared" si="148"/>
        <v xml:space="preserve">["LP"] =  0; </v>
      </c>
      <c r="AJ353" t="str">
        <f t="shared" si="149"/>
        <v>0</v>
      </c>
      <c r="AK353" t="str">
        <f t="shared" si="150"/>
        <v xml:space="preserve">["REP"] =    0; </v>
      </c>
      <c r="AL353">
        <f>IF(LEN(Q353)&gt;0,VLOOKUP(Q353,Faction!A$2:B$77,2,),1)</f>
        <v>1</v>
      </c>
      <c r="AM353" t="str">
        <f t="shared" si="151"/>
        <v xml:space="preserve">["FACTION"] =  1; </v>
      </c>
      <c r="AN353" t="str">
        <f t="shared" si="152"/>
        <v xml:space="preserve">["TIER"] = 3; </v>
      </c>
      <c r="AO353" t="str">
        <f t="shared" si="153"/>
        <v xml:space="preserve">                     </v>
      </c>
      <c r="AP353" t="str">
        <f t="shared" si="154"/>
        <v/>
      </c>
      <c r="AQ353" t="str">
        <f t="shared" si="155"/>
        <v xml:space="preserve">["NAME"] = { ["EN"] = "Known to the Stewards of the Iron-home"; }; </v>
      </c>
      <c r="AR353" t="str">
        <f t="shared" si="156"/>
        <v/>
      </c>
      <c r="AS353" t="str">
        <f t="shared" si="157"/>
        <v/>
      </c>
      <c r="AT353" t="str">
        <f t="shared" si="158"/>
        <v/>
      </c>
      <c r="AU353" t="str">
        <f t="shared" si="159"/>
        <v/>
      </c>
      <c r="AV353" t="str">
        <f t="shared" si="160"/>
        <v>};</v>
      </c>
    </row>
    <row r="354" spans="1:48" x14ac:dyDescent="0.25">
      <c r="C354" s="2" t="s">
        <v>3547</v>
      </c>
      <c r="D354" s="2" t="s">
        <v>812</v>
      </c>
      <c r="R354">
        <v>285</v>
      </c>
      <c r="T354" t="str">
        <f t="shared" si="135"/>
        <v>[353] = {["CAT_ID"] = 285; }; -- The Renewal of Gondor</v>
      </c>
      <c r="U354" s="1" t="str">
        <f t="shared" si="136"/>
        <v>[353] = {                                           ["TYPE"] = 14;             ["VXP"] =    0; ["LP"] =  0; ["REP"] =    0; ["FACTION"] =  1; ["TIER"] = 0;                      ["NAME"] = { ["EN"] = "The Renewal of Gondor"; }; };</v>
      </c>
      <c r="V354">
        <f t="shared" si="137"/>
        <v>353</v>
      </c>
      <c r="W354" t="str">
        <f t="shared" si="138"/>
        <v>[353] = {</v>
      </c>
      <c r="X354" t="str">
        <f t="shared" si="139"/>
        <v xml:space="preserve">                     </v>
      </c>
      <c r="Y354" t="str">
        <f t="shared" si="140"/>
        <v/>
      </c>
      <c r="Z354" t="str">
        <f t="shared" si="141"/>
        <v xml:space="preserve">["CAT_ID"] = 285; </v>
      </c>
      <c r="AA354" s="1" t="str">
        <f t="shared" si="142"/>
        <v xml:space="preserve">                      </v>
      </c>
      <c r="AB354">
        <f>VLOOKUP(D354,Type!A$2:B$16,2,)</f>
        <v>14</v>
      </c>
      <c r="AC354" t="str">
        <f t="shared" si="143"/>
        <v xml:space="preserve">["TYPE"] = 14; </v>
      </c>
      <c r="AD354" t="str">
        <f>IF(NOT(ISBLANK(E354)),VLOOKUP(E354,Type!D$2:E$6,2,FALSE),"")</f>
        <v/>
      </c>
      <c r="AE354" t="str">
        <f t="shared" si="144"/>
        <v xml:space="preserve">            </v>
      </c>
      <c r="AF354" t="str">
        <f t="shared" si="145"/>
        <v>0</v>
      </c>
      <c r="AG354" t="str">
        <f t="shared" si="146"/>
        <v xml:space="preserve">["VXP"] =    0; </v>
      </c>
      <c r="AH354" t="str">
        <f t="shared" si="147"/>
        <v>0</v>
      </c>
      <c r="AI354" t="str">
        <f t="shared" si="148"/>
        <v xml:space="preserve">["LP"] =  0; </v>
      </c>
      <c r="AJ354" t="str">
        <f t="shared" si="149"/>
        <v>0</v>
      </c>
      <c r="AK354" t="str">
        <f t="shared" si="150"/>
        <v xml:space="preserve">["REP"] =    0; </v>
      </c>
      <c r="AL354">
        <f>IF(LEN(Q354)&gt;0,VLOOKUP(Q354,Faction!A$2:B$77,2,),1)</f>
        <v>1</v>
      </c>
      <c r="AM354" t="str">
        <f t="shared" si="151"/>
        <v xml:space="preserve">["FACTION"] =  1; </v>
      </c>
      <c r="AN354" t="str">
        <f t="shared" si="152"/>
        <v xml:space="preserve">["TIER"] = 0; </v>
      </c>
      <c r="AO354" t="str">
        <f t="shared" si="153"/>
        <v xml:space="preserve">                     </v>
      </c>
      <c r="AP354" t="str">
        <f t="shared" si="154"/>
        <v/>
      </c>
      <c r="AQ354" t="str">
        <f t="shared" si="155"/>
        <v xml:space="preserve">["NAME"] = { ["EN"] = "The Renewal of Gondor"; }; </v>
      </c>
      <c r="AR354" t="str">
        <f t="shared" si="156"/>
        <v/>
      </c>
      <c r="AS354" t="str">
        <f t="shared" si="157"/>
        <v/>
      </c>
      <c r="AT354" t="str">
        <f t="shared" si="158"/>
        <v/>
      </c>
      <c r="AU354" t="str">
        <f t="shared" si="159"/>
        <v/>
      </c>
      <c r="AV354" t="str">
        <f t="shared" si="160"/>
        <v>};</v>
      </c>
    </row>
    <row r="355" spans="1:48" x14ac:dyDescent="0.25">
      <c r="A355">
        <v>1879476790</v>
      </c>
      <c r="C355" t="s">
        <v>3636</v>
      </c>
      <c r="D355" t="s">
        <v>30</v>
      </c>
      <c r="K355">
        <v>0</v>
      </c>
      <c r="T355" t="str">
        <f t="shared" si="135"/>
        <v>[354] = {["ID"] = 1879476790; }; -- Respected with the Renewal of Gondor</v>
      </c>
      <c r="U355" s="1" t="str">
        <f t="shared" si="136"/>
        <v>[354] = {["ID"] = 1879476790;                       ["TYPE"] =  7;             ["VXP"] =    0; ["LP"] =  0; ["REP"] =    0; ["FACTION"] =  1; ["TIER"] = 0;                      ["NAME"] = { ["EN"] = "Respected with the Renewal of Gondor"; }; };</v>
      </c>
      <c r="V355">
        <f t="shared" si="137"/>
        <v>354</v>
      </c>
      <c r="W355" t="str">
        <f t="shared" si="138"/>
        <v>[354] = {</v>
      </c>
      <c r="X355" t="str">
        <f t="shared" si="139"/>
        <v xml:space="preserve">["ID"] = 1879476790; </v>
      </c>
      <c r="Y355" t="str">
        <f t="shared" si="140"/>
        <v xml:space="preserve">["ID"] = 1879476790; </v>
      </c>
      <c r="Z355" t="str">
        <f t="shared" si="141"/>
        <v/>
      </c>
      <c r="AA355" s="1" t="str">
        <f t="shared" si="142"/>
        <v xml:space="preserve">                      </v>
      </c>
      <c r="AB355">
        <f>VLOOKUP(D355,Type!A$2:B$16,2,)</f>
        <v>7</v>
      </c>
      <c r="AC355" t="str">
        <f t="shared" si="143"/>
        <v xml:space="preserve">["TYPE"] =  7; </v>
      </c>
      <c r="AD355" t="str">
        <f>IF(NOT(ISBLANK(E355)),VLOOKUP(E355,Type!D$2:E$6,2,FALSE),"")</f>
        <v/>
      </c>
      <c r="AE355" t="str">
        <f t="shared" si="144"/>
        <v xml:space="preserve">            </v>
      </c>
      <c r="AF355" t="str">
        <f t="shared" si="145"/>
        <v>0</v>
      </c>
      <c r="AG355" t="str">
        <f t="shared" si="146"/>
        <v xml:space="preserve">["VXP"] =    0; </v>
      </c>
      <c r="AH355" t="str">
        <f t="shared" si="147"/>
        <v>0</v>
      </c>
      <c r="AI355" t="str">
        <f t="shared" si="148"/>
        <v xml:space="preserve">["LP"] =  0; </v>
      </c>
      <c r="AJ355" t="str">
        <f t="shared" si="149"/>
        <v>0</v>
      </c>
      <c r="AK355" t="str">
        <f t="shared" si="150"/>
        <v xml:space="preserve">["REP"] =    0; </v>
      </c>
      <c r="AL355">
        <f>IF(LEN(Q355)&gt;0,VLOOKUP(Q355,Faction!A$2:B$77,2,),1)</f>
        <v>1</v>
      </c>
      <c r="AM355" t="str">
        <f t="shared" si="151"/>
        <v xml:space="preserve">["FACTION"] =  1; </v>
      </c>
      <c r="AN355" t="str">
        <f t="shared" si="152"/>
        <v xml:space="preserve">["TIER"] = 0; </v>
      </c>
      <c r="AO355" t="str">
        <f t="shared" si="153"/>
        <v xml:space="preserve">                     </v>
      </c>
      <c r="AP355" t="str">
        <f t="shared" si="154"/>
        <v/>
      </c>
      <c r="AQ355" t="str">
        <f t="shared" si="155"/>
        <v xml:space="preserve">["NAME"] = { ["EN"] = "Respected with the Renewal of Gondor"; }; </v>
      </c>
      <c r="AR355" t="str">
        <f t="shared" si="156"/>
        <v/>
      </c>
      <c r="AS355" t="str">
        <f t="shared" si="157"/>
        <v/>
      </c>
      <c r="AT355" t="str">
        <f t="shared" si="158"/>
        <v/>
      </c>
      <c r="AU355" t="str">
        <f t="shared" si="159"/>
        <v/>
      </c>
      <c r="AV355" t="str">
        <f t="shared" si="160"/>
        <v>};</v>
      </c>
    </row>
    <row r="356" spans="1:48" x14ac:dyDescent="0.25">
      <c r="A356">
        <v>1879463122</v>
      </c>
      <c r="C356" t="s">
        <v>3548</v>
      </c>
      <c r="D356" t="s">
        <v>30</v>
      </c>
      <c r="K356">
        <v>1</v>
      </c>
      <c r="T356" t="str">
        <f t="shared" si="135"/>
        <v>[355] = {["ID"] = 1879463122; }; -- Kindred with the Renewal of Gondor</v>
      </c>
      <c r="U356" s="1" t="str">
        <f t="shared" si="136"/>
        <v>[355] = {["ID"] = 1879463122;                       ["TYPE"] =  7;             ["VXP"] =    0; ["LP"] =  0; ["REP"] =    0; ["FACTION"] =  1; ["TIER"] = 1;                      ["NAME"] = { ["EN"] = "Kindred with the Renewal of Gondor"; }; };</v>
      </c>
      <c r="V356">
        <f t="shared" si="137"/>
        <v>355</v>
      </c>
      <c r="W356" t="str">
        <f t="shared" si="138"/>
        <v>[355] = {</v>
      </c>
      <c r="X356" t="str">
        <f t="shared" si="139"/>
        <v xml:space="preserve">["ID"] = 1879463122; </v>
      </c>
      <c r="Y356" t="str">
        <f t="shared" si="140"/>
        <v xml:space="preserve">["ID"] = 1879463122; </v>
      </c>
      <c r="Z356" t="str">
        <f t="shared" si="141"/>
        <v/>
      </c>
      <c r="AA356" s="1" t="str">
        <f t="shared" si="142"/>
        <v xml:space="preserve">                      </v>
      </c>
      <c r="AB356">
        <f>VLOOKUP(D356,Type!A$2:B$16,2,)</f>
        <v>7</v>
      </c>
      <c r="AC356" t="str">
        <f t="shared" si="143"/>
        <v xml:space="preserve">["TYPE"] =  7; </v>
      </c>
      <c r="AD356" t="str">
        <f>IF(NOT(ISBLANK(E356)),VLOOKUP(E356,Type!D$2:E$6,2,FALSE),"")</f>
        <v/>
      </c>
      <c r="AE356" t="str">
        <f t="shared" si="144"/>
        <v xml:space="preserve">            </v>
      </c>
      <c r="AF356" t="str">
        <f t="shared" si="145"/>
        <v>0</v>
      </c>
      <c r="AG356" t="str">
        <f t="shared" si="146"/>
        <v xml:space="preserve">["VXP"] =    0; </v>
      </c>
      <c r="AH356" t="str">
        <f t="shared" si="147"/>
        <v>0</v>
      </c>
      <c r="AI356" t="str">
        <f t="shared" si="148"/>
        <v xml:space="preserve">["LP"] =  0; </v>
      </c>
      <c r="AJ356" t="str">
        <f t="shared" si="149"/>
        <v>0</v>
      </c>
      <c r="AK356" t="str">
        <f t="shared" si="150"/>
        <v xml:space="preserve">["REP"] =    0; </v>
      </c>
      <c r="AL356">
        <f>IF(LEN(Q356)&gt;0,VLOOKUP(Q356,Faction!A$2:B$77,2,),1)</f>
        <v>1</v>
      </c>
      <c r="AM356" t="str">
        <f t="shared" si="151"/>
        <v xml:space="preserve">["FACTION"] =  1; </v>
      </c>
      <c r="AN356" t="str">
        <f t="shared" si="152"/>
        <v xml:space="preserve">["TIER"] = 1; </v>
      </c>
      <c r="AO356" t="str">
        <f t="shared" si="153"/>
        <v xml:space="preserve">                     </v>
      </c>
      <c r="AP356" t="str">
        <f t="shared" si="154"/>
        <v/>
      </c>
      <c r="AQ356" t="str">
        <f t="shared" si="155"/>
        <v xml:space="preserve">["NAME"] = { ["EN"] = "Kindred with the Renewal of Gondor"; }; </v>
      </c>
      <c r="AR356" t="str">
        <f t="shared" si="156"/>
        <v/>
      </c>
      <c r="AS356" t="str">
        <f t="shared" si="157"/>
        <v/>
      </c>
      <c r="AT356" t="str">
        <f t="shared" si="158"/>
        <v/>
      </c>
      <c r="AU356" t="str">
        <f t="shared" si="159"/>
        <v/>
      </c>
      <c r="AV356" t="str">
        <f t="shared" si="160"/>
        <v>};</v>
      </c>
    </row>
    <row r="357" spans="1:48" x14ac:dyDescent="0.25">
      <c r="A357">
        <v>1879463125</v>
      </c>
      <c r="C357" t="s">
        <v>3549</v>
      </c>
      <c r="D357" t="s">
        <v>30</v>
      </c>
      <c r="K357">
        <v>2</v>
      </c>
      <c r="T357" t="str">
        <f t="shared" si="135"/>
        <v>[356] = {["ID"] = 1879463125; }; -- Ally to the Renewal of Gondor</v>
      </c>
      <c r="U357" s="1" t="str">
        <f t="shared" si="136"/>
        <v>[356] = {["ID"] = 1879463125;                       ["TYPE"] =  7;             ["VXP"] =    0; ["LP"] =  0; ["REP"] =    0; ["FACTION"] =  1; ["TIER"] = 2;                      ["NAME"] = { ["EN"] = "Ally to the Renewal of Gondor"; }; };</v>
      </c>
      <c r="V357">
        <f t="shared" si="137"/>
        <v>356</v>
      </c>
      <c r="W357" t="str">
        <f t="shared" si="138"/>
        <v>[356] = {</v>
      </c>
      <c r="X357" t="str">
        <f t="shared" si="139"/>
        <v xml:space="preserve">["ID"] = 1879463125; </v>
      </c>
      <c r="Y357" t="str">
        <f t="shared" si="140"/>
        <v xml:space="preserve">["ID"] = 1879463125; </v>
      </c>
      <c r="Z357" t="str">
        <f t="shared" si="141"/>
        <v/>
      </c>
      <c r="AA357" s="1" t="str">
        <f t="shared" si="142"/>
        <v xml:space="preserve">                      </v>
      </c>
      <c r="AB357">
        <f>VLOOKUP(D357,Type!A$2:B$16,2,)</f>
        <v>7</v>
      </c>
      <c r="AC357" t="str">
        <f t="shared" si="143"/>
        <v xml:space="preserve">["TYPE"] =  7; </v>
      </c>
      <c r="AD357" t="str">
        <f>IF(NOT(ISBLANK(E357)),VLOOKUP(E357,Type!D$2:E$6,2,FALSE),"")</f>
        <v/>
      </c>
      <c r="AE357" t="str">
        <f t="shared" si="144"/>
        <v xml:space="preserve">            </v>
      </c>
      <c r="AF357" t="str">
        <f t="shared" si="145"/>
        <v>0</v>
      </c>
      <c r="AG357" t="str">
        <f t="shared" si="146"/>
        <v xml:space="preserve">["VXP"] =    0; </v>
      </c>
      <c r="AH357" t="str">
        <f t="shared" si="147"/>
        <v>0</v>
      </c>
      <c r="AI357" t="str">
        <f t="shared" si="148"/>
        <v xml:space="preserve">["LP"] =  0; </v>
      </c>
      <c r="AJ357" t="str">
        <f t="shared" si="149"/>
        <v>0</v>
      </c>
      <c r="AK357" t="str">
        <f t="shared" si="150"/>
        <v xml:space="preserve">["REP"] =    0; </v>
      </c>
      <c r="AL357">
        <f>IF(LEN(Q357)&gt;0,VLOOKUP(Q357,Faction!A$2:B$77,2,),1)</f>
        <v>1</v>
      </c>
      <c r="AM357" t="str">
        <f t="shared" si="151"/>
        <v xml:space="preserve">["FACTION"] =  1; </v>
      </c>
      <c r="AN357" t="str">
        <f t="shared" si="152"/>
        <v xml:space="preserve">["TIER"] = 2; </v>
      </c>
      <c r="AO357" t="str">
        <f t="shared" si="153"/>
        <v xml:space="preserve">                     </v>
      </c>
      <c r="AP357" t="str">
        <f t="shared" si="154"/>
        <v/>
      </c>
      <c r="AQ357" t="str">
        <f t="shared" si="155"/>
        <v xml:space="preserve">["NAME"] = { ["EN"] = "Ally to the Renewal of Gondor"; }; </v>
      </c>
      <c r="AR357" t="str">
        <f t="shared" si="156"/>
        <v/>
      </c>
      <c r="AS357" t="str">
        <f t="shared" si="157"/>
        <v/>
      </c>
      <c r="AT357" t="str">
        <f t="shared" si="158"/>
        <v/>
      </c>
      <c r="AU357" t="str">
        <f t="shared" si="159"/>
        <v/>
      </c>
      <c r="AV357" t="str">
        <f t="shared" si="160"/>
        <v>};</v>
      </c>
    </row>
    <row r="358" spans="1:48" x14ac:dyDescent="0.25">
      <c r="A358">
        <v>1879463119</v>
      </c>
      <c r="C358" t="s">
        <v>3550</v>
      </c>
      <c r="D358" t="s">
        <v>30</v>
      </c>
      <c r="K358">
        <v>3</v>
      </c>
      <c r="T358" t="str">
        <f t="shared" si="135"/>
        <v>[357] = {["ID"] = 1879463119; }; -- Friend to the Renewal of Gondor</v>
      </c>
      <c r="U358" s="1" t="str">
        <f t="shared" si="136"/>
        <v>[357] = {["ID"] = 1879463119;                       ["TYPE"] =  7;             ["VXP"] =    0; ["LP"] =  0; ["REP"] =    0; ["FACTION"] =  1; ["TIER"] = 3;                      ["NAME"] = { ["EN"] = "Friend to the Renewal of Gondor"; }; };</v>
      </c>
      <c r="V358">
        <f t="shared" si="137"/>
        <v>357</v>
      </c>
      <c r="W358" t="str">
        <f t="shared" si="138"/>
        <v>[357] = {</v>
      </c>
      <c r="X358" t="str">
        <f t="shared" si="139"/>
        <v xml:space="preserve">["ID"] = 1879463119; </v>
      </c>
      <c r="Y358" t="str">
        <f t="shared" si="140"/>
        <v xml:space="preserve">["ID"] = 1879463119; </v>
      </c>
      <c r="Z358" t="str">
        <f t="shared" si="141"/>
        <v/>
      </c>
      <c r="AA358" s="1" t="str">
        <f t="shared" si="142"/>
        <v xml:space="preserve">                      </v>
      </c>
      <c r="AB358">
        <f>VLOOKUP(D358,Type!A$2:B$16,2,)</f>
        <v>7</v>
      </c>
      <c r="AC358" t="str">
        <f t="shared" si="143"/>
        <v xml:space="preserve">["TYPE"] =  7; </v>
      </c>
      <c r="AD358" t="str">
        <f>IF(NOT(ISBLANK(E358)),VLOOKUP(E358,Type!D$2:E$6,2,FALSE),"")</f>
        <v/>
      </c>
      <c r="AE358" t="str">
        <f t="shared" si="144"/>
        <v xml:space="preserve">            </v>
      </c>
      <c r="AF358" t="str">
        <f t="shared" si="145"/>
        <v>0</v>
      </c>
      <c r="AG358" t="str">
        <f t="shared" si="146"/>
        <v xml:space="preserve">["VXP"] =    0; </v>
      </c>
      <c r="AH358" t="str">
        <f t="shared" si="147"/>
        <v>0</v>
      </c>
      <c r="AI358" t="str">
        <f t="shared" si="148"/>
        <v xml:space="preserve">["LP"] =  0; </v>
      </c>
      <c r="AJ358" t="str">
        <f t="shared" si="149"/>
        <v>0</v>
      </c>
      <c r="AK358" t="str">
        <f t="shared" si="150"/>
        <v xml:space="preserve">["REP"] =    0; </v>
      </c>
      <c r="AL358">
        <f>IF(LEN(Q358)&gt;0,VLOOKUP(Q358,Faction!A$2:B$77,2,),1)</f>
        <v>1</v>
      </c>
      <c r="AM358" t="str">
        <f t="shared" si="151"/>
        <v xml:space="preserve">["FACTION"] =  1; </v>
      </c>
      <c r="AN358" t="str">
        <f t="shared" si="152"/>
        <v xml:space="preserve">["TIER"] = 3; </v>
      </c>
      <c r="AO358" t="str">
        <f t="shared" si="153"/>
        <v xml:space="preserve">                     </v>
      </c>
      <c r="AP358" t="str">
        <f t="shared" si="154"/>
        <v/>
      </c>
      <c r="AQ358" t="str">
        <f t="shared" si="155"/>
        <v xml:space="preserve">["NAME"] = { ["EN"] = "Friend to the Renewal of Gondor"; }; </v>
      </c>
      <c r="AR358" t="str">
        <f t="shared" si="156"/>
        <v/>
      </c>
      <c r="AS358" t="str">
        <f t="shared" si="157"/>
        <v/>
      </c>
      <c r="AT358" t="str">
        <f t="shared" si="158"/>
        <v/>
      </c>
      <c r="AU358" t="str">
        <f t="shared" si="159"/>
        <v/>
      </c>
      <c r="AV358" t="str">
        <f t="shared" si="160"/>
        <v>};</v>
      </c>
    </row>
    <row r="359" spans="1:48" x14ac:dyDescent="0.25">
      <c r="A359">
        <v>1879463120</v>
      </c>
      <c r="C359" t="s">
        <v>3551</v>
      </c>
      <c r="D359" t="s">
        <v>30</v>
      </c>
      <c r="K359">
        <v>4</v>
      </c>
      <c r="T359" t="str">
        <f t="shared" si="135"/>
        <v>[358] = {["ID"] = 1879463120; }; -- Known to the Renewal of Gondor</v>
      </c>
      <c r="U359" s="1" t="str">
        <f t="shared" si="136"/>
        <v>[358] = {["ID"] = 1879463120;                       ["TYPE"] =  7;             ["VXP"] =    0; ["LP"] =  0; ["REP"] =    0; ["FACTION"] =  1; ["TIER"] = 4;                      ["NAME"] = { ["EN"] = "Known to the Renewal of Gondor"; }; };</v>
      </c>
      <c r="V359">
        <f t="shared" si="137"/>
        <v>358</v>
      </c>
      <c r="W359" t="str">
        <f t="shared" si="138"/>
        <v>[358] = {</v>
      </c>
      <c r="X359" t="str">
        <f t="shared" si="139"/>
        <v xml:space="preserve">["ID"] = 1879463120; </v>
      </c>
      <c r="Y359" t="str">
        <f t="shared" si="140"/>
        <v xml:space="preserve">["ID"] = 1879463120; </v>
      </c>
      <c r="Z359" t="str">
        <f t="shared" si="141"/>
        <v/>
      </c>
      <c r="AA359" s="1" t="str">
        <f t="shared" si="142"/>
        <v xml:space="preserve">                      </v>
      </c>
      <c r="AB359">
        <f>VLOOKUP(D359,Type!A$2:B$16,2,)</f>
        <v>7</v>
      </c>
      <c r="AC359" t="str">
        <f t="shared" si="143"/>
        <v xml:space="preserve">["TYPE"] =  7; </v>
      </c>
      <c r="AD359" t="str">
        <f>IF(NOT(ISBLANK(E359)),VLOOKUP(E359,Type!D$2:E$6,2,FALSE),"")</f>
        <v/>
      </c>
      <c r="AE359" t="str">
        <f t="shared" si="144"/>
        <v xml:space="preserve">            </v>
      </c>
      <c r="AF359" t="str">
        <f t="shared" si="145"/>
        <v>0</v>
      </c>
      <c r="AG359" t="str">
        <f t="shared" si="146"/>
        <v xml:space="preserve">["VXP"] =    0; </v>
      </c>
      <c r="AH359" t="str">
        <f t="shared" si="147"/>
        <v>0</v>
      </c>
      <c r="AI359" t="str">
        <f t="shared" si="148"/>
        <v xml:space="preserve">["LP"] =  0; </v>
      </c>
      <c r="AJ359" t="str">
        <f t="shared" si="149"/>
        <v>0</v>
      </c>
      <c r="AK359" t="str">
        <f t="shared" si="150"/>
        <v xml:space="preserve">["REP"] =    0; </v>
      </c>
      <c r="AL359">
        <f>IF(LEN(Q359)&gt;0,VLOOKUP(Q359,Faction!A$2:B$77,2,),1)</f>
        <v>1</v>
      </c>
      <c r="AM359" t="str">
        <f t="shared" si="151"/>
        <v xml:space="preserve">["FACTION"] =  1; </v>
      </c>
      <c r="AN359" t="str">
        <f t="shared" si="152"/>
        <v xml:space="preserve">["TIER"] = 4; </v>
      </c>
      <c r="AO359" t="str">
        <f t="shared" si="153"/>
        <v xml:space="preserve">                     </v>
      </c>
      <c r="AP359" t="str">
        <f t="shared" si="154"/>
        <v/>
      </c>
      <c r="AQ359" t="str">
        <f t="shared" si="155"/>
        <v xml:space="preserve">["NAME"] = { ["EN"] = "Known to the Renewal of Gondor"; }; </v>
      </c>
      <c r="AR359" t="str">
        <f t="shared" si="156"/>
        <v/>
      </c>
      <c r="AS359" t="str">
        <f t="shared" si="157"/>
        <v/>
      </c>
      <c r="AT359" t="str">
        <f t="shared" si="158"/>
        <v/>
      </c>
      <c r="AU359" t="str">
        <f t="shared" si="159"/>
        <v/>
      </c>
      <c r="AV359" t="str">
        <f t="shared" si="160"/>
        <v>};</v>
      </c>
    </row>
    <row r="360" spans="1:48" x14ac:dyDescent="0.25">
      <c r="C360" s="2" t="s">
        <v>3632</v>
      </c>
      <c r="D360" s="2" t="s">
        <v>812</v>
      </c>
      <c r="R360">
        <v>290</v>
      </c>
      <c r="T360" t="str">
        <f t="shared" si="135"/>
        <v>[359] = {["CAT_ID"] = 290; }; -- Citizens of Umbar Baharbêl</v>
      </c>
      <c r="U360" s="1" t="str">
        <f t="shared" si="136"/>
        <v>[359] = {                                           ["TYPE"] = 14;             ["VXP"] =    0; ["LP"] =  0; ["REP"] =    0; ["FACTION"] =  1; ["TIER"] = 0;                      ["NAME"] = { ["EN"] = "Citizens of Umbar Baharbêl"; }; };</v>
      </c>
      <c r="V360">
        <f t="shared" si="137"/>
        <v>359</v>
      </c>
      <c r="W360" t="str">
        <f t="shared" si="138"/>
        <v>[359] = {</v>
      </c>
      <c r="X360" t="str">
        <f t="shared" si="139"/>
        <v xml:space="preserve">                     </v>
      </c>
      <c r="Y360" t="str">
        <f t="shared" si="140"/>
        <v/>
      </c>
      <c r="Z360" t="str">
        <f t="shared" si="141"/>
        <v xml:space="preserve">["CAT_ID"] = 290; </v>
      </c>
      <c r="AA360" s="1" t="str">
        <f t="shared" si="142"/>
        <v xml:space="preserve">                      </v>
      </c>
      <c r="AB360">
        <f>VLOOKUP(D360,Type!A$2:B$16,2,)</f>
        <v>14</v>
      </c>
      <c r="AC360" t="str">
        <f t="shared" si="143"/>
        <v xml:space="preserve">["TYPE"] = 14; </v>
      </c>
      <c r="AD360" t="str">
        <f>IF(NOT(ISBLANK(E360)),VLOOKUP(E360,Type!D$2:E$6,2,FALSE),"")</f>
        <v/>
      </c>
      <c r="AE360" t="str">
        <f t="shared" si="144"/>
        <v xml:space="preserve">            </v>
      </c>
      <c r="AF360" t="str">
        <f t="shared" si="145"/>
        <v>0</v>
      </c>
      <c r="AG360" t="str">
        <f t="shared" si="146"/>
        <v xml:space="preserve">["VXP"] =    0; </v>
      </c>
      <c r="AH360" t="str">
        <f t="shared" si="147"/>
        <v>0</v>
      </c>
      <c r="AI360" t="str">
        <f t="shared" si="148"/>
        <v xml:space="preserve">["LP"] =  0; </v>
      </c>
      <c r="AJ360" t="str">
        <f t="shared" si="149"/>
        <v>0</v>
      </c>
      <c r="AK360" t="str">
        <f t="shared" si="150"/>
        <v xml:space="preserve">["REP"] =    0; </v>
      </c>
      <c r="AL360">
        <f>IF(LEN(Q360)&gt;0,VLOOKUP(Q360,Faction!A$2:B$77,2,),1)</f>
        <v>1</v>
      </c>
      <c r="AM360" t="str">
        <f t="shared" si="151"/>
        <v xml:space="preserve">["FACTION"] =  1; </v>
      </c>
      <c r="AN360" t="str">
        <f t="shared" si="152"/>
        <v xml:space="preserve">["TIER"] = 0; </v>
      </c>
      <c r="AO360" t="str">
        <f t="shared" si="153"/>
        <v xml:space="preserve">                     </v>
      </c>
      <c r="AP360" t="str">
        <f t="shared" si="154"/>
        <v/>
      </c>
      <c r="AQ360" t="str">
        <f t="shared" si="155"/>
        <v xml:space="preserve">["NAME"] = { ["EN"] = "Citizens of Umbar Baharbêl"; }; </v>
      </c>
      <c r="AR360" t="str">
        <f t="shared" si="156"/>
        <v/>
      </c>
      <c r="AS360" t="str">
        <f t="shared" si="157"/>
        <v/>
      </c>
      <c r="AT360" t="str">
        <f t="shared" si="158"/>
        <v/>
      </c>
      <c r="AU360" t="str">
        <f t="shared" si="159"/>
        <v/>
      </c>
      <c r="AV360" t="str">
        <f t="shared" si="160"/>
        <v>};</v>
      </c>
    </row>
    <row r="361" spans="1:48" x14ac:dyDescent="0.25">
      <c r="A361">
        <v>1879465760</v>
      </c>
      <c r="C361" s="5" t="s">
        <v>3700</v>
      </c>
      <c r="D361" t="s">
        <v>30</v>
      </c>
      <c r="K361">
        <v>0</v>
      </c>
      <c r="T361" t="str">
        <f t="shared" si="135"/>
        <v>[360] = {["ID"] = 1879465760; }; -- Kindred to the Citizens of Umbar Baharbêl</v>
      </c>
      <c r="U361" s="1" t="str">
        <f t="shared" si="136"/>
        <v>[360] = {["ID"] = 1879465760;                       ["TYPE"] =  7;             ["VXP"] =    0; ["LP"] =  0; ["REP"] =    0; ["FACTION"] =  1; ["TIER"] = 0;                      ["NAME"] = { ["EN"] = "Kindred to the Citizens of Umbar Baharbêl"; }; };</v>
      </c>
      <c r="V361">
        <f t="shared" si="137"/>
        <v>360</v>
      </c>
      <c r="W361" t="str">
        <f t="shared" si="138"/>
        <v>[360] = {</v>
      </c>
      <c r="X361" t="str">
        <f t="shared" si="139"/>
        <v xml:space="preserve">["ID"] = 1879465760; </v>
      </c>
      <c r="Y361" t="str">
        <f t="shared" si="140"/>
        <v xml:space="preserve">["ID"] = 1879465760; </v>
      </c>
      <c r="Z361" t="str">
        <f t="shared" si="141"/>
        <v/>
      </c>
      <c r="AA361" s="1" t="str">
        <f t="shared" si="142"/>
        <v xml:space="preserve">                      </v>
      </c>
      <c r="AB361">
        <f>VLOOKUP(D361,Type!A$2:B$16,2,)</f>
        <v>7</v>
      </c>
      <c r="AC361" t="str">
        <f t="shared" si="143"/>
        <v xml:space="preserve">["TYPE"] =  7; </v>
      </c>
      <c r="AD361" t="str">
        <f>IF(NOT(ISBLANK(E361)),VLOOKUP(E361,Type!D$2:E$6,2,FALSE),"")</f>
        <v/>
      </c>
      <c r="AE361" t="str">
        <f t="shared" si="144"/>
        <v xml:space="preserve">            </v>
      </c>
      <c r="AF361" t="str">
        <f t="shared" si="145"/>
        <v>0</v>
      </c>
      <c r="AG361" t="str">
        <f t="shared" si="146"/>
        <v xml:space="preserve">["VXP"] =    0; </v>
      </c>
      <c r="AH361" t="str">
        <f t="shared" si="147"/>
        <v>0</v>
      </c>
      <c r="AI361" t="str">
        <f t="shared" si="148"/>
        <v xml:space="preserve">["LP"] =  0; </v>
      </c>
      <c r="AJ361" t="str">
        <f t="shared" si="149"/>
        <v>0</v>
      </c>
      <c r="AK361" t="str">
        <f t="shared" si="150"/>
        <v xml:space="preserve">["REP"] =    0; </v>
      </c>
      <c r="AL361">
        <f>IF(LEN(Q361)&gt;0,VLOOKUP(Q361,Faction!A$2:B$77,2,),1)</f>
        <v>1</v>
      </c>
      <c r="AM361" t="str">
        <f t="shared" si="151"/>
        <v xml:space="preserve">["FACTION"] =  1; </v>
      </c>
      <c r="AN361" t="str">
        <f t="shared" si="152"/>
        <v xml:space="preserve">["TIER"] = 0; </v>
      </c>
      <c r="AO361" t="str">
        <f t="shared" si="153"/>
        <v xml:space="preserve">                     </v>
      </c>
      <c r="AP361" t="str">
        <f t="shared" si="154"/>
        <v/>
      </c>
      <c r="AQ361" t="str">
        <f t="shared" si="155"/>
        <v xml:space="preserve">["NAME"] = { ["EN"] = "Kindred to the Citizens of Umbar Baharbêl"; }; </v>
      </c>
      <c r="AR361" t="str">
        <f t="shared" si="156"/>
        <v/>
      </c>
      <c r="AS361" t="str">
        <f t="shared" si="157"/>
        <v/>
      </c>
      <c r="AT361" t="str">
        <f t="shared" si="158"/>
        <v/>
      </c>
      <c r="AU361" t="str">
        <f t="shared" si="159"/>
        <v/>
      </c>
      <c r="AV361" t="str">
        <f t="shared" si="160"/>
        <v>};</v>
      </c>
    </row>
    <row r="362" spans="1:48" x14ac:dyDescent="0.25">
      <c r="A362">
        <v>1879465759</v>
      </c>
      <c r="C362" s="5" t="s">
        <v>3699</v>
      </c>
      <c r="D362" t="s">
        <v>30</v>
      </c>
      <c r="K362">
        <v>1</v>
      </c>
      <c r="T362" t="str">
        <f t="shared" si="135"/>
        <v>[361] = {["ID"] = 1879465759; }; -- Ally to the Citizens of Umbar Baharbêl</v>
      </c>
      <c r="U362" s="1" t="str">
        <f t="shared" si="136"/>
        <v>[361] = {["ID"] = 1879465759;                       ["TYPE"] =  7;             ["VXP"] =    0; ["LP"] =  0; ["REP"] =    0; ["FACTION"] =  1; ["TIER"] = 1;                      ["NAME"] = { ["EN"] = "Ally to the Citizens of Umbar Baharbêl"; }; };</v>
      </c>
      <c r="V362">
        <f t="shared" si="137"/>
        <v>361</v>
      </c>
      <c r="W362" t="str">
        <f t="shared" si="138"/>
        <v>[361] = {</v>
      </c>
      <c r="X362" t="str">
        <f t="shared" si="139"/>
        <v xml:space="preserve">["ID"] = 1879465759; </v>
      </c>
      <c r="Y362" t="str">
        <f t="shared" si="140"/>
        <v xml:space="preserve">["ID"] = 1879465759; </v>
      </c>
      <c r="Z362" t="str">
        <f t="shared" si="141"/>
        <v/>
      </c>
      <c r="AA362" s="1" t="str">
        <f t="shared" si="142"/>
        <v xml:space="preserve">                      </v>
      </c>
      <c r="AB362">
        <f>VLOOKUP(D362,Type!A$2:B$16,2,)</f>
        <v>7</v>
      </c>
      <c r="AC362" t="str">
        <f t="shared" si="143"/>
        <v xml:space="preserve">["TYPE"] =  7; </v>
      </c>
      <c r="AD362" t="str">
        <f>IF(NOT(ISBLANK(E362)),VLOOKUP(E362,Type!D$2:E$6,2,FALSE),"")</f>
        <v/>
      </c>
      <c r="AE362" t="str">
        <f t="shared" si="144"/>
        <v xml:space="preserve">            </v>
      </c>
      <c r="AF362" t="str">
        <f t="shared" si="145"/>
        <v>0</v>
      </c>
      <c r="AG362" t="str">
        <f t="shared" si="146"/>
        <v xml:space="preserve">["VXP"] =    0; </v>
      </c>
      <c r="AH362" t="str">
        <f t="shared" si="147"/>
        <v>0</v>
      </c>
      <c r="AI362" t="str">
        <f t="shared" si="148"/>
        <v xml:space="preserve">["LP"] =  0; </v>
      </c>
      <c r="AJ362" t="str">
        <f t="shared" si="149"/>
        <v>0</v>
      </c>
      <c r="AK362" t="str">
        <f t="shared" si="150"/>
        <v xml:space="preserve">["REP"] =    0; </v>
      </c>
      <c r="AL362">
        <f>IF(LEN(Q362)&gt;0,VLOOKUP(Q362,Faction!A$2:B$77,2,),1)</f>
        <v>1</v>
      </c>
      <c r="AM362" t="str">
        <f t="shared" si="151"/>
        <v xml:space="preserve">["FACTION"] =  1; </v>
      </c>
      <c r="AN362" t="str">
        <f t="shared" si="152"/>
        <v xml:space="preserve">["TIER"] = 1; </v>
      </c>
      <c r="AO362" t="str">
        <f t="shared" si="153"/>
        <v xml:space="preserve">                     </v>
      </c>
      <c r="AP362" t="str">
        <f t="shared" si="154"/>
        <v/>
      </c>
      <c r="AQ362" t="str">
        <f t="shared" si="155"/>
        <v xml:space="preserve">["NAME"] = { ["EN"] = "Ally to the Citizens of Umbar Baharbêl"; }; </v>
      </c>
      <c r="AR362" t="str">
        <f t="shared" si="156"/>
        <v/>
      </c>
      <c r="AS362" t="str">
        <f t="shared" si="157"/>
        <v/>
      </c>
      <c r="AT362" t="str">
        <f t="shared" si="158"/>
        <v/>
      </c>
      <c r="AU362" t="str">
        <f t="shared" si="159"/>
        <v/>
      </c>
      <c r="AV362" t="str">
        <f t="shared" si="160"/>
        <v>};</v>
      </c>
    </row>
    <row r="363" spans="1:48" x14ac:dyDescent="0.25">
      <c r="A363">
        <v>1879465758</v>
      </c>
      <c r="C363" t="s">
        <v>3634</v>
      </c>
      <c r="D363" t="s">
        <v>30</v>
      </c>
      <c r="K363">
        <v>2</v>
      </c>
      <c r="T363" t="str">
        <f t="shared" si="135"/>
        <v>[362] = {["ID"] = 1879465758; }; -- Friend to the Citizens of Umbar Baharbêl</v>
      </c>
      <c r="U363" s="1" t="str">
        <f t="shared" si="136"/>
        <v>[362] = {["ID"] = 1879465758;                       ["TYPE"] =  7;             ["VXP"] =    0; ["LP"] =  0; ["REP"] =    0; ["FACTION"] =  1; ["TIER"] = 2;                      ["NAME"] = { ["EN"] = "Friend to the Citizens of Umbar Baharbêl"; }; };</v>
      </c>
      <c r="V363">
        <f t="shared" si="137"/>
        <v>362</v>
      </c>
      <c r="W363" t="str">
        <f t="shared" si="138"/>
        <v>[362] = {</v>
      </c>
      <c r="X363" t="str">
        <f t="shared" si="139"/>
        <v xml:space="preserve">["ID"] = 1879465758; </v>
      </c>
      <c r="Y363" t="str">
        <f t="shared" si="140"/>
        <v xml:space="preserve">["ID"] = 1879465758; </v>
      </c>
      <c r="Z363" t="str">
        <f t="shared" si="141"/>
        <v/>
      </c>
      <c r="AA363" s="1" t="str">
        <f t="shared" si="142"/>
        <v xml:space="preserve">                      </v>
      </c>
      <c r="AB363">
        <f>VLOOKUP(D363,Type!A$2:B$16,2,)</f>
        <v>7</v>
      </c>
      <c r="AC363" t="str">
        <f t="shared" si="143"/>
        <v xml:space="preserve">["TYPE"] =  7; </v>
      </c>
      <c r="AD363" t="str">
        <f>IF(NOT(ISBLANK(E363)),VLOOKUP(E363,Type!D$2:E$6,2,FALSE),"")</f>
        <v/>
      </c>
      <c r="AE363" t="str">
        <f t="shared" si="144"/>
        <v xml:space="preserve">            </v>
      </c>
      <c r="AF363" t="str">
        <f t="shared" si="145"/>
        <v>0</v>
      </c>
      <c r="AG363" t="str">
        <f t="shared" si="146"/>
        <v xml:space="preserve">["VXP"] =    0; </v>
      </c>
      <c r="AH363" t="str">
        <f t="shared" si="147"/>
        <v>0</v>
      </c>
      <c r="AI363" t="str">
        <f t="shared" si="148"/>
        <v xml:space="preserve">["LP"] =  0; </v>
      </c>
      <c r="AJ363" t="str">
        <f t="shared" si="149"/>
        <v>0</v>
      </c>
      <c r="AK363" t="str">
        <f t="shared" si="150"/>
        <v xml:space="preserve">["REP"] =    0; </v>
      </c>
      <c r="AL363">
        <f>IF(LEN(Q363)&gt;0,VLOOKUP(Q363,Faction!A$2:B$77,2,),1)</f>
        <v>1</v>
      </c>
      <c r="AM363" t="str">
        <f t="shared" si="151"/>
        <v xml:space="preserve">["FACTION"] =  1; </v>
      </c>
      <c r="AN363" t="str">
        <f t="shared" si="152"/>
        <v xml:space="preserve">["TIER"] = 2; </v>
      </c>
      <c r="AO363" t="str">
        <f t="shared" si="153"/>
        <v xml:space="preserve">                     </v>
      </c>
      <c r="AP363" t="str">
        <f t="shared" si="154"/>
        <v/>
      </c>
      <c r="AQ363" t="str">
        <f t="shared" si="155"/>
        <v xml:space="preserve">["NAME"] = { ["EN"] = "Friend to the Citizens of Umbar Baharbêl"; }; </v>
      </c>
      <c r="AR363" t="str">
        <f t="shared" si="156"/>
        <v/>
      </c>
      <c r="AS363" t="str">
        <f t="shared" si="157"/>
        <v/>
      </c>
      <c r="AT363" t="str">
        <f t="shared" si="158"/>
        <v/>
      </c>
      <c r="AU363" t="str">
        <f t="shared" si="159"/>
        <v/>
      </c>
      <c r="AV363" t="str">
        <f t="shared" si="160"/>
        <v>};</v>
      </c>
    </row>
    <row r="364" spans="1:48" x14ac:dyDescent="0.25">
      <c r="A364">
        <v>1879465761</v>
      </c>
      <c r="C364" t="s">
        <v>3633</v>
      </c>
      <c r="D364" t="s">
        <v>30</v>
      </c>
      <c r="K364">
        <v>3</v>
      </c>
      <c r="T364" t="str">
        <f t="shared" si="135"/>
        <v>[363] = {["ID"] = 1879465761; }; -- Known to the Citizens of Umbar Baharbêl</v>
      </c>
      <c r="U364" s="1" t="str">
        <f t="shared" si="136"/>
        <v>[363] = {["ID"] = 1879465761;                       ["TYPE"] =  7;             ["VXP"] =    0; ["LP"] =  0; ["REP"] =    0; ["FACTION"] =  1; ["TIER"] = 3;                      ["NAME"] = { ["EN"] = "Known to the Citizens of Umbar Baharbêl"; }; };</v>
      </c>
      <c r="V364">
        <f t="shared" si="137"/>
        <v>363</v>
      </c>
      <c r="W364" t="str">
        <f t="shared" si="138"/>
        <v>[363] = {</v>
      </c>
      <c r="X364" t="str">
        <f t="shared" si="139"/>
        <v xml:space="preserve">["ID"] = 1879465761; </v>
      </c>
      <c r="Y364" t="str">
        <f t="shared" si="140"/>
        <v xml:space="preserve">["ID"] = 1879465761; </v>
      </c>
      <c r="Z364" t="str">
        <f t="shared" si="141"/>
        <v/>
      </c>
      <c r="AA364" s="1" t="str">
        <f t="shared" si="142"/>
        <v xml:space="preserve">                      </v>
      </c>
      <c r="AB364">
        <f>VLOOKUP(D364,Type!A$2:B$16,2,)</f>
        <v>7</v>
      </c>
      <c r="AC364" t="str">
        <f t="shared" si="143"/>
        <v xml:space="preserve">["TYPE"] =  7; </v>
      </c>
      <c r="AD364" t="str">
        <f>IF(NOT(ISBLANK(E364)),VLOOKUP(E364,Type!D$2:E$6,2,FALSE),"")</f>
        <v/>
      </c>
      <c r="AE364" t="str">
        <f t="shared" si="144"/>
        <v xml:space="preserve">            </v>
      </c>
      <c r="AF364" t="str">
        <f t="shared" si="145"/>
        <v>0</v>
      </c>
      <c r="AG364" t="str">
        <f t="shared" si="146"/>
        <v xml:space="preserve">["VXP"] =    0; </v>
      </c>
      <c r="AH364" t="str">
        <f t="shared" si="147"/>
        <v>0</v>
      </c>
      <c r="AI364" t="str">
        <f t="shared" si="148"/>
        <v xml:space="preserve">["LP"] =  0; </v>
      </c>
      <c r="AJ364" t="str">
        <f t="shared" si="149"/>
        <v>0</v>
      </c>
      <c r="AK364" t="str">
        <f t="shared" si="150"/>
        <v xml:space="preserve">["REP"] =    0; </v>
      </c>
      <c r="AL364">
        <f>IF(LEN(Q364)&gt;0,VLOOKUP(Q364,Faction!A$2:B$77,2,),1)</f>
        <v>1</v>
      </c>
      <c r="AM364" t="str">
        <f t="shared" si="151"/>
        <v xml:space="preserve">["FACTION"] =  1; </v>
      </c>
      <c r="AN364" t="str">
        <f t="shared" si="152"/>
        <v xml:space="preserve">["TIER"] = 3; </v>
      </c>
      <c r="AO364" t="str">
        <f t="shared" si="153"/>
        <v xml:space="preserve">                     </v>
      </c>
      <c r="AP364" t="str">
        <f t="shared" si="154"/>
        <v/>
      </c>
      <c r="AQ364" t="str">
        <f t="shared" si="155"/>
        <v xml:space="preserve">["NAME"] = { ["EN"] = "Known to the Citizens of Umbar Baharbêl"; }; </v>
      </c>
      <c r="AR364" t="str">
        <f t="shared" si="156"/>
        <v/>
      </c>
      <c r="AS364" t="str">
        <f t="shared" si="157"/>
        <v/>
      </c>
      <c r="AT364" t="str">
        <f t="shared" si="158"/>
        <v/>
      </c>
      <c r="AU364" t="str">
        <f t="shared" si="159"/>
        <v/>
      </c>
      <c r="AV364" t="str">
        <f t="shared" si="160"/>
        <v>};</v>
      </c>
    </row>
    <row r="365" spans="1:48" x14ac:dyDescent="0.25">
      <c r="A365">
        <v>1879469614</v>
      </c>
      <c r="C365" t="s">
        <v>3635</v>
      </c>
      <c r="D365" t="s">
        <v>30</v>
      </c>
      <c r="K365">
        <v>4</v>
      </c>
      <c r="T365" t="str">
        <f t="shared" si="135"/>
        <v>[364] = {["ID"] = 1879469614; }; -- Neutral to the Citizens of Umbar Baharbêl</v>
      </c>
      <c r="U365" s="1" t="str">
        <f t="shared" si="136"/>
        <v>[364] = {["ID"] = 1879469614;                       ["TYPE"] =  7;             ["VXP"] =    0; ["LP"] =  0; ["REP"] =    0; ["FACTION"] =  1; ["TIER"] = 4;                      ["NAME"] = { ["EN"] = "Neutral to the Citizens of Umbar Baharbêl"; }; };</v>
      </c>
      <c r="V365">
        <f t="shared" si="137"/>
        <v>364</v>
      </c>
      <c r="W365" t="str">
        <f t="shared" si="138"/>
        <v>[364] = {</v>
      </c>
      <c r="X365" t="str">
        <f t="shared" si="139"/>
        <v xml:space="preserve">["ID"] = 1879469614; </v>
      </c>
      <c r="Y365" t="str">
        <f t="shared" si="140"/>
        <v xml:space="preserve">["ID"] = 1879469614; </v>
      </c>
      <c r="Z365" t="str">
        <f t="shared" si="141"/>
        <v/>
      </c>
      <c r="AA365" s="1" t="str">
        <f t="shared" si="142"/>
        <v xml:space="preserve">                      </v>
      </c>
      <c r="AB365">
        <f>VLOOKUP(D365,Type!A$2:B$16,2,)</f>
        <v>7</v>
      </c>
      <c r="AC365" t="str">
        <f t="shared" si="143"/>
        <v xml:space="preserve">["TYPE"] =  7; </v>
      </c>
      <c r="AD365" t="str">
        <f>IF(NOT(ISBLANK(E365)),VLOOKUP(E365,Type!D$2:E$6,2,FALSE),"")</f>
        <v/>
      </c>
      <c r="AE365" t="str">
        <f t="shared" si="144"/>
        <v xml:space="preserve">            </v>
      </c>
      <c r="AF365" t="str">
        <f t="shared" si="145"/>
        <v>0</v>
      </c>
      <c r="AG365" t="str">
        <f t="shared" si="146"/>
        <v xml:space="preserve">["VXP"] =    0; </v>
      </c>
      <c r="AH365" t="str">
        <f t="shared" si="147"/>
        <v>0</v>
      </c>
      <c r="AI365" t="str">
        <f t="shared" si="148"/>
        <v xml:space="preserve">["LP"] =  0; </v>
      </c>
      <c r="AJ365" t="str">
        <f t="shared" si="149"/>
        <v>0</v>
      </c>
      <c r="AK365" t="str">
        <f t="shared" si="150"/>
        <v xml:space="preserve">["REP"] =    0; </v>
      </c>
      <c r="AL365">
        <f>IF(LEN(Q365)&gt;0,VLOOKUP(Q365,Faction!A$2:B$77,2,),1)</f>
        <v>1</v>
      </c>
      <c r="AM365" t="str">
        <f t="shared" si="151"/>
        <v xml:space="preserve">["FACTION"] =  1; </v>
      </c>
      <c r="AN365" t="str">
        <f t="shared" si="152"/>
        <v xml:space="preserve">["TIER"] = 4; </v>
      </c>
      <c r="AO365" t="str">
        <f t="shared" si="153"/>
        <v xml:space="preserve">                     </v>
      </c>
      <c r="AP365" t="str">
        <f t="shared" si="154"/>
        <v/>
      </c>
      <c r="AQ365" t="str">
        <f t="shared" si="155"/>
        <v xml:space="preserve">["NAME"] = { ["EN"] = "Neutral to the Citizens of Umbar Baharbêl"; }; </v>
      </c>
      <c r="AR365" t="str">
        <f t="shared" si="156"/>
        <v/>
      </c>
      <c r="AS365" t="str">
        <f t="shared" si="157"/>
        <v/>
      </c>
      <c r="AT365" t="str">
        <f t="shared" si="158"/>
        <v/>
      </c>
      <c r="AU365" t="str">
        <f t="shared" si="159"/>
        <v/>
      </c>
      <c r="AV365" t="str">
        <f t="shared" si="160"/>
        <v>};</v>
      </c>
    </row>
    <row r="366" spans="1:48" x14ac:dyDescent="0.25">
      <c r="A366">
        <v>1879485102</v>
      </c>
      <c r="C366" t="s">
        <v>3701</v>
      </c>
      <c r="D366" t="s">
        <v>30</v>
      </c>
      <c r="K366">
        <v>0</v>
      </c>
      <c r="T366" t="str">
        <f t="shared" si="135"/>
        <v>[365] = {["ID"] = 1879485102; }; -- Brine-belly</v>
      </c>
      <c r="U366" s="1" t="str">
        <f t="shared" si="136"/>
        <v>[365] = {["ID"] = 1879485102;                       ["TYPE"] =  7;             ["VXP"] =    0; ["LP"] =  0; ["REP"] =    0; ["FACTION"] =  1; ["TIER"] = 0;                      ["NAME"] = { ["EN"] = "Brine-belly"; }; };</v>
      </c>
      <c r="V366">
        <f t="shared" si="137"/>
        <v>365</v>
      </c>
      <c r="W366" t="str">
        <f t="shared" si="138"/>
        <v>[365] = {</v>
      </c>
      <c r="X366" t="str">
        <f t="shared" si="139"/>
        <v xml:space="preserve">["ID"] = 1879485102; </v>
      </c>
      <c r="Y366" t="str">
        <f t="shared" si="140"/>
        <v xml:space="preserve">["ID"] = 1879485102; </v>
      </c>
      <c r="Z366" t="str">
        <f t="shared" si="141"/>
        <v/>
      </c>
      <c r="AA366" s="1" t="str">
        <f t="shared" si="142"/>
        <v xml:space="preserve">                      </v>
      </c>
      <c r="AB366">
        <f>VLOOKUP(D366,Type!A$2:B$16,2,)</f>
        <v>7</v>
      </c>
      <c r="AC366" t="str">
        <f t="shared" si="143"/>
        <v xml:space="preserve">["TYPE"] =  7; </v>
      </c>
      <c r="AD366" t="str">
        <f>IF(NOT(ISBLANK(E366)),VLOOKUP(E366,Type!D$2:E$6,2,FALSE),"")</f>
        <v/>
      </c>
      <c r="AE366" t="str">
        <f t="shared" si="144"/>
        <v xml:space="preserve">            </v>
      </c>
      <c r="AF366" t="str">
        <f t="shared" si="145"/>
        <v>0</v>
      </c>
      <c r="AG366" t="str">
        <f t="shared" si="146"/>
        <v xml:space="preserve">["VXP"] =    0; </v>
      </c>
      <c r="AH366" t="str">
        <f t="shared" si="147"/>
        <v>0</v>
      </c>
      <c r="AI366" t="str">
        <f t="shared" si="148"/>
        <v xml:space="preserve">["LP"] =  0; </v>
      </c>
      <c r="AJ366" t="str">
        <f t="shared" si="149"/>
        <v>0</v>
      </c>
      <c r="AK366" t="str">
        <f t="shared" si="150"/>
        <v xml:space="preserve">["REP"] =    0; </v>
      </c>
      <c r="AL366">
        <f>IF(LEN(Q366)&gt;0,VLOOKUP(Q366,Faction!A$2:B$77,2,),1)</f>
        <v>1</v>
      </c>
      <c r="AM366" t="str">
        <f t="shared" si="151"/>
        <v xml:space="preserve">["FACTION"] =  1; </v>
      </c>
      <c r="AN366" t="str">
        <f t="shared" si="152"/>
        <v xml:space="preserve">["TIER"] = 0; </v>
      </c>
      <c r="AO366" t="str">
        <f t="shared" si="153"/>
        <v xml:space="preserve">                     </v>
      </c>
      <c r="AP366" t="str">
        <f t="shared" si="154"/>
        <v/>
      </c>
      <c r="AQ366" t="str">
        <f t="shared" si="155"/>
        <v xml:space="preserve">["NAME"] = { ["EN"] = "Brine-belly"; }; </v>
      </c>
      <c r="AR366" t="str">
        <f t="shared" si="156"/>
        <v/>
      </c>
      <c r="AS366" t="str">
        <f t="shared" si="157"/>
        <v/>
      </c>
      <c r="AT366" t="str">
        <f t="shared" si="158"/>
        <v/>
      </c>
      <c r="AU366" t="str">
        <f t="shared" si="159"/>
        <v/>
      </c>
      <c r="AV366" t="str">
        <f t="shared" si="160"/>
        <v>};</v>
      </c>
    </row>
    <row r="367" spans="1:48" x14ac:dyDescent="0.25">
      <c r="C367" s="2" t="s">
        <v>2334</v>
      </c>
      <c r="D367" s="2" t="s">
        <v>812</v>
      </c>
      <c r="R367">
        <v>240</v>
      </c>
      <c r="T367" t="str">
        <f t="shared" si="135"/>
        <v>[366] = {["CAT_ID"] = 240; }; -- Not Actively Achievable</v>
      </c>
      <c r="U367" s="1" t="str">
        <f t="shared" si="136"/>
        <v>[366] = {                                           ["TYPE"] = 14;             ["VXP"] =    0; ["LP"] =  0; ["REP"] =    0; ["FACTION"] =  1; ["TIER"] = 0;                      ["NAME"] = { ["EN"] = "Not Actively Achievable"; }; };</v>
      </c>
      <c r="V367">
        <f t="shared" si="137"/>
        <v>366</v>
      </c>
      <c r="W367" t="str">
        <f t="shared" si="138"/>
        <v>[366] = {</v>
      </c>
      <c r="X367" t="str">
        <f t="shared" si="139"/>
        <v xml:space="preserve">                     </v>
      </c>
      <c r="Y367" t="str">
        <f t="shared" si="140"/>
        <v/>
      </c>
      <c r="Z367" t="str">
        <f t="shared" si="141"/>
        <v xml:space="preserve">["CAT_ID"] = 240; </v>
      </c>
      <c r="AA367" s="1" t="str">
        <f t="shared" si="142"/>
        <v xml:space="preserve">                      </v>
      </c>
      <c r="AB367">
        <f>VLOOKUP(D367,Type!A$2:B$16,2,)</f>
        <v>14</v>
      </c>
      <c r="AC367" t="str">
        <f t="shared" si="143"/>
        <v xml:space="preserve">["TYPE"] = 14; </v>
      </c>
      <c r="AD367" t="str">
        <f>IF(NOT(ISBLANK(E367)),VLOOKUP(E367,Type!D$2:E$6,2,FALSE),"")</f>
        <v/>
      </c>
      <c r="AE367" t="str">
        <f t="shared" si="144"/>
        <v xml:space="preserve">            </v>
      </c>
      <c r="AF367" t="str">
        <f t="shared" si="145"/>
        <v>0</v>
      </c>
      <c r="AG367" t="str">
        <f t="shared" si="146"/>
        <v xml:space="preserve">["VXP"] =    0; </v>
      </c>
      <c r="AH367" t="str">
        <f t="shared" si="147"/>
        <v>0</v>
      </c>
      <c r="AI367" t="str">
        <f t="shared" si="148"/>
        <v xml:space="preserve">["LP"] =  0; </v>
      </c>
      <c r="AJ367" t="str">
        <f t="shared" si="149"/>
        <v>0</v>
      </c>
      <c r="AK367" t="str">
        <f t="shared" si="150"/>
        <v xml:space="preserve">["REP"] =    0; </v>
      </c>
      <c r="AL367">
        <f>IF(LEN(Q367)&gt;0,VLOOKUP(Q367,Faction!A$2:B$77,2,),1)</f>
        <v>1</v>
      </c>
      <c r="AM367" t="str">
        <f t="shared" si="151"/>
        <v xml:space="preserve">["FACTION"] =  1; </v>
      </c>
      <c r="AN367" t="str">
        <f t="shared" si="152"/>
        <v xml:space="preserve">["TIER"] = 0; </v>
      </c>
      <c r="AO367" t="str">
        <f t="shared" si="153"/>
        <v xml:space="preserve">                     </v>
      </c>
      <c r="AP367" t="str">
        <f t="shared" si="154"/>
        <v/>
      </c>
      <c r="AQ367" t="str">
        <f t="shared" si="155"/>
        <v xml:space="preserve">["NAME"] = { ["EN"] = "Not Actively Achievable"; }; </v>
      </c>
      <c r="AR367" t="str">
        <f t="shared" si="156"/>
        <v/>
      </c>
      <c r="AS367" t="str">
        <f t="shared" si="157"/>
        <v/>
      </c>
      <c r="AT367" t="str">
        <f t="shared" si="158"/>
        <v/>
      </c>
      <c r="AU367" t="str">
        <f t="shared" si="159"/>
        <v/>
      </c>
      <c r="AV367" t="str">
        <f t="shared" si="160"/>
        <v>};</v>
      </c>
    </row>
    <row r="368" spans="1:48" x14ac:dyDescent="0.25">
      <c r="C368" s="3" t="s">
        <v>2940</v>
      </c>
      <c r="D368" s="2" t="s">
        <v>812</v>
      </c>
      <c r="K368">
        <v>1</v>
      </c>
      <c r="R368">
        <v>241</v>
      </c>
      <c r="T368" t="str">
        <f t="shared" si="135"/>
        <v>[367] = {["CAT_ID"] = 241; }; -- - The Tournament of the Twins -</v>
      </c>
      <c r="U368" s="1" t="str">
        <f t="shared" si="136"/>
        <v>[367] = {                                           ["TYPE"] = 14;             ["VXP"] =    0; ["LP"] =  0; ["REP"] =    0; ["FACTION"] =  1; ["TIER"] = 1;                      ["NAME"] = { ["EN"] = "- The Tournament of the Twins -"; }; };</v>
      </c>
      <c r="V368">
        <f t="shared" si="137"/>
        <v>367</v>
      </c>
      <c r="W368" t="str">
        <f t="shared" si="138"/>
        <v>[367] = {</v>
      </c>
      <c r="X368" t="str">
        <f t="shared" si="139"/>
        <v xml:space="preserve">                     </v>
      </c>
      <c r="Y368" t="str">
        <f t="shared" si="140"/>
        <v/>
      </c>
      <c r="Z368" t="str">
        <f t="shared" si="141"/>
        <v xml:space="preserve">["CAT_ID"] = 241; </v>
      </c>
      <c r="AA368" s="1" t="str">
        <f t="shared" si="142"/>
        <v xml:space="preserve">                      </v>
      </c>
      <c r="AB368">
        <f>VLOOKUP(D368,Type!A$2:B$16,2,)</f>
        <v>14</v>
      </c>
      <c r="AC368" t="str">
        <f t="shared" si="143"/>
        <v xml:space="preserve">["TYPE"] = 14; </v>
      </c>
      <c r="AD368" t="str">
        <f>IF(NOT(ISBLANK(E368)),VLOOKUP(E368,Type!D$2:E$6,2,FALSE),"")</f>
        <v/>
      </c>
      <c r="AE368" t="str">
        <f t="shared" si="144"/>
        <v xml:space="preserve">            </v>
      </c>
      <c r="AF368" t="str">
        <f t="shared" si="145"/>
        <v>0</v>
      </c>
      <c r="AG368" t="str">
        <f t="shared" si="146"/>
        <v xml:space="preserve">["VXP"] =    0; </v>
      </c>
      <c r="AH368" t="str">
        <f t="shared" si="147"/>
        <v>0</v>
      </c>
      <c r="AI368" t="str">
        <f t="shared" si="148"/>
        <v xml:space="preserve">["LP"] =  0; </v>
      </c>
      <c r="AJ368" t="str">
        <f t="shared" si="149"/>
        <v>0</v>
      </c>
      <c r="AK368" t="str">
        <f t="shared" si="150"/>
        <v xml:space="preserve">["REP"] =    0; </v>
      </c>
      <c r="AL368">
        <f>IF(LEN(Q368)&gt;0,VLOOKUP(Q368,Faction!A$2:B$77,2,),1)</f>
        <v>1</v>
      </c>
      <c r="AM368" t="str">
        <f t="shared" si="151"/>
        <v xml:space="preserve">["FACTION"] =  1; </v>
      </c>
      <c r="AN368" t="str">
        <f t="shared" si="152"/>
        <v xml:space="preserve">["TIER"] = 1; </v>
      </c>
      <c r="AO368" t="str">
        <f t="shared" si="153"/>
        <v xml:space="preserve">                     </v>
      </c>
      <c r="AP368" t="str">
        <f t="shared" si="154"/>
        <v/>
      </c>
      <c r="AQ368" t="str">
        <f t="shared" si="155"/>
        <v xml:space="preserve">["NAME"] = { ["EN"] = "- The Tournament of the Twins -"; }; </v>
      </c>
      <c r="AR368" t="str">
        <f t="shared" si="156"/>
        <v/>
      </c>
      <c r="AS368" t="str">
        <f t="shared" si="157"/>
        <v/>
      </c>
      <c r="AT368" t="str">
        <f t="shared" si="158"/>
        <v/>
      </c>
      <c r="AU368" t="str">
        <f t="shared" si="159"/>
        <v/>
      </c>
      <c r="AV368" t="str">
        <f t="shared" si="160"/>
        <v>};</v>
      </c>
    </row>
    <row r="369" spans="1:48" x14ac:dyDescent="0.25">
      <c r="A369">
        <v>1879407709</v>
      </c>
      <c r="B369">
        <v>267</v>
      </c>
      <c r="C369" t="s">
        <v>2405</v>
      </c>
      <c r="D369" t="s">
        <v>24</v>
      </c>
      <c r="E369" t="s">
        <v>2324</v>
      </c>
      <c r="F369" t="s">
        <v>2425</v>
      </c>
      <c r="I369" t="s">
        <v>2429</v>
      </c>
      <c r="K369">
        <v>0</v>
      </c>
      <c r="L369">
        <v>1</v>
      </c>
      <c r="O369">
        <v>2000</v>
      </c>
      <c r="T369" t="str">
        <f t="shared" si="135"/>
        <v>[368] = {["ID"] = 1879407709; }; -- The Tournament of the Twins - Exalted Champion of Rivendell</v>
      </c>
      <c r="U369" s="1" t="str">
        <f t="shared" si="136"/>
        <v>[368] = {["ID"] = 1879407709; ["SAVE_INDEX"] = 267; ["TYPE"] = 12; ["NA"] = 3; ["VXP"] = 2000; ["LP"] =  0; ["REP"] =    0; ["FACTION"] =  1; ["TIER"] = 0; ["MIN_LVL"] =   "1"; ["NAME"] = { ["EN"] = "The Tournament of the Twins - Exalted Champion of Rivendell"; }; ["SUMMARY"] = { ["EN"] = "Earn 22500 Honour by completing Deeds in Eriador"; }; ["TITLE"] = { ["EN"] = "Exalted Champion of Rivendell"; }; };</v>
      </c>
      <c r="V369">
        <f t="shared" si="137"/>
        <v>368</v>
      </c>
      <c r="W369" t="str">
        <f t="shared" si="138"/>
        <v>[368] = {</v>
      </c>
      <c r="X369" t="str">
        <f t="shared" si="139"/>
        <v xml:space="preserve">["ID"] = 1879407709; </v>
      </c>
      <c r="Y369" t="str">
        <f t="shared" si="140"/>
        <v xml:space="preserve">["ID"] = 1879407709; </v>
      </c>
      <c r="Z369" t="str">
        <f t="shared" si="141"/>
        <v/>
      </c>
      <c r="AA369" s="1" t="str">
        <f t="shared" si="142"/>
        <v xml:space="preserve">["SAVE_INDEX"] = 267; </v>
      </c>
      <c r="AB369">
        <f>VLOOKUP(D369,Type!A$2:B$16,2,)</f>
        <v>12</v>
      </c>
      <c r="AC369" t="str">
        <f t="shared" si="143"/>
        <v xml:space="preserve">["TYPE"] = 12; </v>
      </c>
      <c r="AD369">
        <f>IF(NOT(ISBLANK(E369)),VLOOKUP(E369,Type!D$2:E$6,2,FALSE),"")</f>
        <v>3</v>
      </c>
      <c r="AE369" t="str">
        <f t="shared" si="144"/>
        <v xml:space="preserve">["NA"] = 3; </v>
      </c>
      <c r="AF369" t="str">
        <f t="shared" si="145"/>
        <v>2000</v>
      </c>
      <c r="AG369" t="str">
        <f t="shared" si="146"/>
        <v xml:space="preserve">["VXP"] = 2000; </v>
      </c>
      <c r="AH369" t="str">
        <f t="shared" si="147"/>
        <v>0</v>
      </c>
      <c r="AI369" t="str">
        <f t="shared" si="148"/>
        <v xml:space="preserve">["LP"] =  0; </v>
      </c>
      <c r="AJ369" t="str">
        <f t="shared" si="149"/>
        <v>0</v>
      </c>
      <c r="AK369" t="str">
        <f t="shared" si="150"/>
        <v xml:space="preserve">["REP"] =    0; </v>
      </c>
      <c r="AL369">
        <f>IF(LEN(Q369)&gt;0,VLOOKUP(Q369,Faction!A$2:B$77,2,),1)</f>
        <v>1</v>
      </c>
      <c r="AM369" t="str">
        <f t="shared" si="151"/>
        <v xml:space="preserve">["FACTION"] =  1; </v>
      </c>
      <c r="AN369" t="str">
        <f t="shared" si="152"/>
        <v xml:space="preserve">["TIER"] = 0; </v>
      </c>
      <c r="AO369" t="str">
        <f t="shared" si="153"/>
        <v xml:space="preserve">["MIN_LVL"] =   "1"; </v>
      </c>
      <c r="AP369" t="str">
        <f t="shared" si="154"/>
        <v/>
      </c>
      <c r="AQ369" t="str">
        <f t="shared" si="155"/>
        <v xml:space="preserve">["NAME"] = { ["EN"] = "The Tournament of the Twins - Exalted Champion of Rivendell"; }; </v>
      </c>
      <c r="AR369" t="str">
        <f t="shared" si="156"/>
        <v/>
      </c>
      <c r="AS369" t="str">
        <f t="shared" si="157"/>
        <v xml:space="preserve">["SUMMARY"] = { ["EN"] = "Earn 22500 Honour by completing Deeds in Eriador"; }; </v>
      </c>
      <c r="AT369" t="str">
        <f t="shared" si="158"/>
        <v xml:space="preserve">["TITLE"] = { ["EN"] = "Exalted Champion of Rivendell"; }; </v>
      </c>
      <c r="AU369" t="str">
        <f t="shared" si="159"/>
        <v/>
      </c>
      <c r="AV369" t="str">
        <f t="shared" si="160"/>
        <v>};</v>
      </c>
    </row>
    <row r="370" spans="1:48" x14ac:dyDescent="0.25">
      <c r="A370">
        <v>1879407711</v>
      </c>
      <c r="B370">
        <v>268</v>
      </c>
      <c r="C370" t="s">
        <v>2407</v>
      </c>
      <c r="D370" t="s">
        <v>24</v>
      </c>
      <c r="E370" t="s">
        <v>2324</v>
      </c>
      <c r="F370" t="s">
        <v>2426</v>
      </c>
      <c r="I370" t="s">
        <v>2430</v>
      </c>
      <c r="K370">
        <v>1</v>
      </c>
      <c r="L370">
        <v>1</v>
      </c>
      <c r="O370">
        <v>2000</v>
      </c>
      <c r="T370" t="str">
        <f t="shared" si="135"/>
        <v>[369] = {["ID"] = 1879407711; }; -- The Tournament of the Twins - Champion of Rivendell</v>
      </c>
      <c r="U370" s="1" t="str">
        <f t="shared" si="136"/>
        <v>[369] = {["ID"] = 1879407711; ["SAVE_INDEX"] = 268; ["TYPE"] = 12; ["NA"] = 3; ["VXP"] = 2000; ["LP"] =  0; ["REP"] =    0; ["FACTION"] =  1; ["TIER"] = 1; ["MIN_LVL"] =   "1"; ["NAME"] = { ["EN"] = "The Tournament of the Twins - Champion of Rivendell"; }; ["SUMMARY"] = { ["EN"] = "Earn 20000 Honour by completing Deeds in Eriador"; }; ["TITLE"] = { ["EN"] = "Champion of Rivendell"; }; };</v>
      </c>
      <c r="V370">
        <f t="shared" si="137"/>
        <v>369</v>
      </c>
      <c r="W370" t="str">
        <f t="shared" si="138"/>
        <v>[369] = {</v>
      </c>
      <c r="X370" t="str">
        <f t="shared" si="139"/>
        <v xml:space="preserve">["ID"] = 1879407711; </v>
      </c>
      <c r="Y370" t="str">
        <f t="shared" si="140"/>
        <v xml:space="preserve">["ID"] = 1879407711; </v>
      </c>
      <c r="Z370" t="str">
        <f t="shared" si="141"/>
        <v/>
      </c>
      <c r="AA370" s="1" t="str">
        <f t="shared" si="142"/>
        <v xml:space="preserve">["SAVE_INDEX"] = 268; </v>
      </c>
      <c r="AB370">
        <f>VLOOKUP(D370,Type!A$2:B$16,2,)</f>
        <v>12</v>
      </c>
      <c r="AC370" t="str">
        <f t="shared" si="143"/>
        <v xml:space="preserve">["TYPE"] = 12; </v>
      </c>
      <c r="AD370">
        <f>IF(NOT(ISBLANK(E370)),VLOOKUP(E370,Type!D$2:E$6,2,FALSE),"")</f>
        <v>3</v>
      </c>
      <c r="AE370" t="str">
        <f t="shared" si="144"/>
        <v xml:space="preserve">["NA"] = 3; </v>
      </c>
      <c r="AF370" t="str">
        <f t="shared" si="145"/>
        <v>2000</v>
      </c>
      <c r="AG370" t="str">
        <f t="shared" si="146"/>
        <v xml:space="preserve">["VXP"] = 2000; </v>
      </c>
      <c r="AH370" t="str">
        <f t="shared" si="147"/>
        <v>0</v>
      </c>
      <c r="AI370" t="str">
        <f t="shared" si="148"/>
        <v xml:space="preserve">["LP"] =  0; </v>
      </c>
      <c r="AJ370" t="str">
        <f t="shared" si="149"/>
        <v>0</v>
      </c>
      <c r="AK370" t="str">
        <f t="shared" si="150"/>
        <v xml:space="preserve">["REP"] =    0; </v>
      </c>
      <c r="AL370">
        <f>IF(LEN(Q370)&gt;0,VLOOKUP(Q370,Faction!A$2:B$77,2,),1)</f>
        <v>1</v>
      </c>
      <c r="AM370" t="str">
        <f t="shared" si="151"/>
        <v xml:space="preserve">["FACTION"] =  1; </v>
      </c>
      <c r="AN370" t="str">
        <f t="shared" si="152"/>
        <v xml:space="preserve">["TIER"] = 1; </v>
      </c>
      <c r="AO370" t="str">
        <f t="shared" si="153"/>
        <v xml:space="preserve">["MIN_LVL"] =   "1"; </v>
      </c>
      <c r="AP370" t="str">
        <f t="shared" si="154"/>
        <v/>
      </c>
      <c r="AQ370" t="str">
        <f t="shared" si="155"/>
        <v xml:space="preserve">["NAME"] = { ["EN"] = "The Tournament of the Twins - Champion of Rivendell"; }; </v>
      </c>
      <c r="AR370" t="str">
        <f t="shared" si="156"/>
        <v/>
      </c>
      <c r="AS370" t="str">
        <f t="shared" si="157"/>
        <v xml:space="preserve">["SUMMARY"] = { ["EN"] = "Earn 20000 Honour by completing Deeds in Eriador"; }; </v>
      </c>
      <c r="AT370" t="str">
        <f t="shared" si="158"/>
        <v xml:space="preserve">["TITLE"] = { ["EN"] = "Champion of Rivendell"; }; </v>
      </c>
      <c r="AU370" t="str">
        <f t="shared" si="159"/>
        <v/>
      </c>
      <c r="AV370" t="str">
        <f t="shared" si="160"/>
        <v>};</v>
      </c>
    </row>
    <row r="371" spans="1:48" x14ac:dyDescent="0.25">
      <c r="A371">
        <v>1879407713</v>
      </c>
      <c r="B371">
        <v>269</v>
      </c>
      <c r="C371" t="s">
        <v>2408</v>
      </c>
      <c r="D371" t="s">
        <v>24</v>
      </c>
      <c r="E371" t="s">
        <v>2324</v>
      </c>
      <c r="I371" t="s">
        <v>2431</v>
      </c>
      <c r="K371">
        <v>2</v>
      </c>
      <c r="L371">
        <v>1</v>
      </c>
      <c r="O371">
        <v>2000</v>
      </c>
      <c r="T371" t="str">
        <f t="shared" si="135"/>
        <v>[370] = {["ID"] = 1879407713; }; -- The Tournament of the Twins - Hero's Frame</v>
      </c>
      <c r="U371" s="1" t="str">
        <f t="shared" si="136"/>
        <v>[370] = {["ID"] = 1879407713; ["SAVE_INDEX"] = 269; ["TYPE"] = 12; ["NA"] = 3; ["VXP"] = 2000; ["LP"] =  0; ["REP"] =    0; ["FACTION"] =  1; ["TIER"] = 2; ["MIN_LVL"] =   "1"; ["NAME"] = { ["EN"] = "The Tournament of the Twins - Hero's Frame"; }; ["SUMMARY"] = { ["EN"] = "Earn 17500 Honour by completing Deeds in Eriador"; }; };</v>
      </c>
      <c r="V371">
        <f t="shared" si="137"/>
        <v>370</v>
      </c>
      <c r="W371" t="str">
        <f t="shared" si="138"/>
        <v>[370] = {</v>
      </c>
      <c r="X371" t="str">
        <f t="shared" si="139"/>
        <v xml:space="preserve">["ID"] = 1879407713; </v>
      </c>
      <c r="Y371" t="str">
        <f t="shared" si="140"/>
        <v xml:space="preserve">["ID"] = 1879407713; </v>
      </c>
      <c r="Z371" t="str">
        <f t="shared" si="141"/>
        <v/>
      </c>
      <c r="AA371" s="1" t="str">
        <f t="shared" si="142"/>
        <v xml:space="preserve">["SAVE_INDEX"] = 269; </v>
      </c>
      <c r="AB371">
        <f>VLOOKUP(D371,Type!A$2:B$16,2,)</f>
        <v>12</v>
      </c>
      <c r="AC371" t="str">
        <f t="shared" si="143"/>
        <v xml:space="preserve">["TYPE"] = 12; </v>
      </c>
      <c r="AD371">
        <f>IF(NOT(ISBLANK(E371)),VLOOKUP(E371,Type!D$2:E$6,2,FALSE),"")</f>
        <v>3</v>
      </c>
      <c r="AE371" t="str">
        <f t="shared" si="144"/>
        <v xml:space="preserve">["NA"] = 3; </v>
      </c>
      <c r="AF371" t="str">
        <f t="shared" si="145"/>
        <v>2000</v>
      </c>
      <c r="AG371" t="str">
        <f t="shared" si="146"/>
        <v xml:space="preserve">["VXP"] = 2000; </v>
      </c>
      <c r="AH371" t="str">
        <f t="shared" si="147"/>
        <v>0</v>
      </c>
      <c r="AI371" t="str">
        <f t="shared" si="148"/>
        <v xml:space="preserve">["LP"] =  0; </v>
      </c>
      <c r="AJ371" t="str">
        <f t="shared" si="149"/>
        <v>0</v>
      </c>
      <c r="AK371" t="str">
        <f t="shared" si="150"/>
        <v xml:space="preserve">["REP"] =    0; </v>
      </c>
      <c r="AL371">
        <f>IF(LEN(Q371)&gt;0,VLOOKUP(Q371,Faction!A$2:B$77,2,),1)</f>
        <v>1</v>
      </c>
      <c r="AM371" t="str">
        <f t="shared" si="151"/>
        <v xml:space="preserve">["FACTION"] =  1; </v>
      </c>
      <c r="AN371" t="str">
        <f t="shared" si="152"/>
        <v xml:space="preserve">["TIER"] = 2; </v>
      </c>
      <c r="AO371" t="str">
        <f t="shared" si="153"/>
        <v xml:space="preserve">["MIN_LVL"] =   "1"; </v>
      </c>
      <c r="AP371" t="str">
        <f t="shared" si="154"/>
        <v/>
      </c>
      <c r="AQ371" t="str">
        <f t="shared" si="155"/>
        <v xml:space="preserve">["NAME"] = { ["EN"] = "The Tournament of the Twins - Hero's Frame"; }; </v>
      </c>
      <c r="AR371" t="str">
        <f t="shared" si="156"/>
        <v/>
      </c>
      <c r="AS371" t="str">
        <f t="shared" si="157"/>
        <v xml:space="preserve">["SUMMARY"] = { ["EN"] = "Earn 17500 Honour by completing Deeds in Eriador"; }; </v>
      </c>
      <c r="AT371" t="str">
        <f t="shared" si="158"/>
        <v/>
      </c>
      <c r="AU371" t="str">
        <f t="shared" si="159"/>
        <v/>
      </c>
      <c r="AV371" t="str">
        <f t="shared" si="160"/>
        <v>};</v>
      </c>
    </row>
    <row r="372" spans="1:48" x14ac:dyDescent="0.25">
      <c r="A372">
        <v>1879407714</v>
      </c>
      <c r="B372">
        <v>270</v>
      </c>
      <c r="C372" t="s">
        <v>2409</v>
      </c>
      <c r="D372" t="s">
        <v>24</v>
      </c>
      <c r="E372" t="s">
        <v>2324</v>
      </c>
      <c r="F372" t="s">
        <v>2427</v>
      </c>
      <c r="I372" t="s">
        <v>2432</v>
      </c>
      <c r="K372">
        <v>3</v>
      </c>
      <c r="L372">
        <v>1</v>
      </c>
      <c r="O372">
        <v>1000</v>
      </c>
      <c r="T372" t="str">
        <f t="shared" si="135"/>
        <v>[371] = {["ID"] = 1879407714; }; -- The Tournament of the Twins - Favoured of Elrond</v>
      </c>
      <c r="U372" s="1" t="str">
        <f t="shared" si="136"/>
        <v>[371] = {["ID"] = 1879407714; ["SAVE_INDEX"] = 270; ["TYPE"] = 12; ["NA"] = 3; ["VXP"] = 1000; ["LP"] =  0; ["REP"] =    0; ["FACTION"] =  1; ["TIER"] = 3; ["MIN_LVL"] =   "1"; ["NAME"] = { ["EN"] = "The Tournament of the Twins - Favoured of Elrond"; }; ["SUMMARY"] = { ["EN"] = "Earn 15000 Honour by completing Deeds in Eriador"; }; ["TITLE"] = { ["EN"] = "Favoured of Elrond"; }; };</v>
      </c>
      <c r="V372">
        <f t="shared" si="137"/>
        <v>371</v>
      </c>
      <c r="W372" t="str">
        <f t="shared" si="138"/>
        <v>[371] = {</v>
      </c>
      <c r="X372" t="str">
        <f t="shared" si="139"/>
        <v xml:space="preserve">["ID"] = 1879407714; </v>
      </c>
      <c r="Y372" t="str">
        <f t="shared" si="140"/>
        <v xml:space="preserve">["ID"] = 1879407714; </v>
      </c>
      <c r="Z372" t="str">
        <f t="shared" si="141"/>
        <v/>
      </c>
      <c r="AA372" s="1" t="str">
        <f t="shared" si="142"/>
        <v xml:space="preserve">["SAVE_INDEX"] = 270; </v>
      </c>
      <c r="AB372">
        <f>VLOOKUP(D372,Type!A$2:B$16,2,)</f>
        <v>12</v>
      </c>
      <c r="AC372" t="str">
        <f t="shared" si="143"/>
        <v xml:space="preserve">["TYPE"] = 12; </v>
      </c>
      <c r="AD372">
        <f>IF(NOT(ISBLANK(E372)),VLOOKUP(E372,Type!D$2:E$6,2,FALSE),"")</f>
        <v>3</v>
      </c>
      <c r="AE372" t="str">
        <f t="shared" si="144"/>
        <v xml:space="preserve">["NA"] = 3; </v>
      </c>
      <c r="AF372" t="str">
        <f t="shared" si="145"/>
        <v>1000</v>
      </c>
      <c r="AG372" t="str">
        <f t="shared" si="146"/>
        <v xml:space="preserve">["VXP"] = 1000; </v>
      </c>
      <c r="AH372" t="str">
        <f t="shared" si="147"/>
        <v>0</v>
      </c>
      <c r="AI372" t="str">
        <f t="shared" si="148"/>
        <v xml:space="preserve">["LP"] =  0; </v>
      </c>
      <c r="AJ372" t="str">
        <f t="shared" si="149"/>
        <v>0</v>
      </c>
      <c r="AK372" t="str">
        <f t="shared" si="150"/>
        <v xml:space="preserve">["REP"] =    0; </v>
      </c>
      <c r="AL372">
        <f>IF(LEN(Q372)&gt;0,VLOOKUP(Q372,Faction!A$2:B$77,2,),1)</f>
        <v>1</v>
      </c>
      <c r="AM372" t="str">
        <f t="shared" si="151"/>
        <v xml:space="preserve">["FACTION"] =  1; </v>
      </c>
      <c r="AN372" t="str">
        <f t="shared" si="152"/>
        <v xml:space="preserve">["TIER"] = 3; </v>
      </c>
      <c r="AO372" t="str">
        <f t="shared" si="153"/>
        <v xml:space="preserve">["MIN_LVL"] =   "1"; </v>
      </c>
      <c r="AP372" t="str">
        <f t="shared" si="154"/>
        <v/>
      </c>
      <c r="AQ372" t="str">
        <f t="shared" si="155"/>
        <v xml:space="preserve">["NAME"] = { ["EN"] = "The Tournament of the Twins - Favoured of Elrond"; }; </v>
      </c>
      <c r="AR372" t="str">
        <f t="shared" si="156"/>
        <v/>
      </c>
      <c r="AS372" t="str">
        <f t="shared" si="157"/>
        <v xml:space="preserve">["SUMMARY"] = { ["EN"] = "Earn 15000 Honour by completing Deeds in Eriador"; }; </v>
      </c>
      <c r="AT372" t="str">
        <f t="shared" si="158"/>
        <v xml:space="preserve">["TITLE"] = { ["EN"] = "Favoured of Elrond"; }; </v>
      </c>
      <c r="AU372" t="str">
        <f t="shared" si="159"/>
        <v/>
      </c>
      <c r="AV372" t="str">
        <f t="shared" si="160"/>
        <v>};</v>
      </c>
    </row>
    <row r="373" spans="1:48" x14ac:dyDescent="0.25">
      <c r="A373">
        <v>1879407719</v>
      </c>
      <c r="B373">
        <v>271</v>
      </c>
      <c r="C373" t="s">
        <v>2410</v>
      </c>
      <c r="D373" t="s">
        <v>24</v>
      </c>
      <c r="E373" t="s">
        <v>2324</v>
      </c>
      <c r="I373" t="s">
        <v>2433</v>
      </c>
      <c r="K373">
        <v>4</v>
      </c>
      <c r="L373">
        <v>1</v>
      </c>
      <c r="O373">
        <v>1000</v>
      </c>
      <c r="T373" t="str">
        <f t="shared" si="135"/>
        <v>[372] = {["ID"] = 1879407719; }; -- The Tournament of the Twins - Gladiator's Frame</v>
      </c>
      <c r="U373" s="1" t="str">
        <f t="shared" si="136"/>
        <v>[372] = {["ID"] = 1879407719; ["SAVE_INDEX"] = 271; ["TYPE"] = 12; ["NA"] = 3; ["VXP"] = 1000; ["LP"] =  0; ["REP"] =    0; ["FACTION"] =  1; ["TIER"] = 4; ["MIN_LVL"] =   "1"; ["NAME"] = { ["EN"] = "The Tournament of the Twins - Gladiator's Frame"; }; ["SUMMARY"] = { ["EN"] = "Earn 12500 Honour by completing Deeds in Eriador"; }; };</v>
      </c>
      <c r="V373">
        <f t="shared" si="137"/>
        <v>372</v>
      </c>
      <c r="W373" t="str">
        <f t="shared" si="138"/>
        <v>[372] = {</v>
      </c>
      <c r="X373" t="str">
        <f t="shared" si="139"/>
        <v xml:space="preserve">["ID"] = 1879407719; </v>
      </c>
      <c r="Y373" t="str">
        <f t="shared" si="140"/>
        <v xml:space="preserve">["ID"] = 1879407719; </v>
      </c>
      <c r="Z373" t="str">
        <f t="shared" si="141"/>
        <v/>
      </c>
      <c r="AA373" s="1" t="str">
        <f t="shared" si="142"/>
        <v xml:space="preserve">["SAVE_INDEX"] = 271; </v>
      </c>
      <c r="AB373">
        <f>VLOOKUP(D373,Type!A$2:B$16,2,)</f>
        <v>12</v>
      </c>
      <c r="AC373" t="str">
        <f t="shared" si="143"/>
        <v xml:space="preserve">["TYPE"] = 12; </v>
      </c>
      <c r="AD373">
        <f>IF(NOT(ISBLANK(E373)),VLOOKUP(E373,Type!D$2:E$6,2,FALSE),"")</f>
        <v>3</v>
      </c>
      <c r="AE373" t="str">
        <f t="shared" si="144"/>
        <v xml:space="preserve">["NA"] = 3; </v>
      </c>
      <c r="AF373" t="str">
        <f t="shared" si="145"/>
        <v>1000</v>
      </c>
      <c r="AG373" t="str">
        <f t="shared" si="146"/>
        <v xml:space="preserve">["VXP"] = 1000; </v>
      </c>
      <c r="AH373" t="str">
        <f t="shared" si="147"/>
        <v>0</v>
      </c>
      <c r="AI373" t="str">
        <f t="shared" si="148"/>
        <v xml:space="preserve">["LP"] =  0; </v>
      </c>
      <c r="AJ373" t="str">
        <f t="shared" si="149"/>
        <v>0</v>
      </c>
      <c r="AK373" t="str">
        <f t="shared" si="150"/>
        <v xml:space="preserve">["REP"] =    0; </v>
      </c>
      <c r="AL373">
        <f>IF(LEN(Q373)&gt;0,VLOOKUP(Q373,Faction!A$2:B$77,2,),1)</f>
        <v>1</v>
      </c>
      <c r="AM373" t="str">
        <f t="shared" si="151"/>
        <v xml:space="preserve">["FACTION"] =  1; </v>
      </c>
      <c r="AN373" t="str">
        <f t="shared" si="152"/>
        <v xml:space="preserve">["TIER"] = 4; </v>
      </c>
      <c r="AO373" t="str">
        <f t="shared" si="153"/>
        <v xml:space="preserve">["MIN_LVL"] =   "1"; </v>
      </c>
      <c r="AP373" t="str">
        <f t="shared" si="154"/>
        <v/>
      </c>
      <c r="AQ373" t="str">
        <f t="shared" si="155"/>
        <v xml:space="preserve">["NAME"] = { ["EN"] = "The Tournament of the Twins - Gladiator's Frame"; }; </v>
      </c>
      <c r="AR373" t="str">
        <f t="shared" si="156"/>
        <v/>
      </c>
      <c r="AS373" t="str">
        <f t="shared" si="157"/>
        <v xml:space="preserve">["SUMMARY"] = { ["EN"] = "Earn 12500 Honour by completing Deeds in Eriador"; }; </v>
      </c>
      <c r="AT373" t="str">
        <f t="shared" si="158"/>
        <v/>
      </c>
      <c r="AU373" t="str">
        <f t="shared" si="159"/>
        <v/>
      </c>
      <c r="AV373" t="str">
        <f t="shared" si="160"/>
        <v>};</v>
      </c>
    </row>
    <row r="374" spans="1:48" x14ac:dyDescent="0.25">
      <c r="A374">
        <v>1879407720</v>
      </c>
      <c r="B374">
        <v>272</v>
      </c>
      <c r="C374" t="s">
        <v>2411</v>
      </c>
      <c r="D374" t="s">
        <v>24</v>
      </c>
      <c r="E374" t="s">
        <v>2324</v>
      </c>
      <c r="F374" t="s">
        <v>2428</v>
      </c>
      <c r="I374" t="s">
        <v>2434</v>
      </c>
      <c r="K374">
        <v>5</v>
      </c>
      <c r="L374">
        <v>1</v>
      </c>
      <c r="O374">
        <v>1000</v>
      </c>
      <c r="T374" t="str">
        <f t="shared" si="135"/>
        <v>[373] = {["ID"] = 1879407720; }; -- The Tournament of the Twins - Herald of Rivendell</v>
      </c>
      <c r="U374" s="1" t="str">
        <f t="shared" si="136"/>
        <v>[373] = {["ID"] = 1879407720; ["SAVE_INDEX"] = 272; ["TYPE"] = 12; ["NA"] = 3; ["VXP"] = 1000; ["LP"] =  0; ["REP"] =    0; ["FACTION"] =  1; ["TIER"] = 5; ["MIN_LVL"] =   "1"; ["NAME"] = { ["EN"] = "The Tournament of the Twins - Herald of Rivendell"; }; ["SUMMARY"] = { ["EN"] = "Earn 10000 Honour by completing Deeds in Eriador"; }; ["TITLE"] = { ["EN"] = "Herald of Rivendell"; }; };</v>
      </c>
      <c r="V374">
        <f t="shared" si="137"/>
        <v>373</v>
      </c>
      <c r="W374" t="str">
        <f t="shared" si="138"/>
        <v>[373] = {</v>
      </c>
      <c r="X374" t="str">
        <f t="shared" si="139"/>
        <v xml:space="preserve">["ID"] = 1879407720; </v>
      </c>
      <c r="Y374" t="str">
        <f t="shared" si="140"/>
        <v xml:space="preserve">["ID"] = 1879407720; </v>
      </c>
      <c r="Z374" t="str">
        <f t="shared" si="141"/>
        <v/>
      </c>
      <c r="AA374" s="1" t="str">
        <f t="shared" si="142"/>
        <v xml:space="preserve">["SAVE_INDEX"] = 272; </v>
      </c>
      <c r="AB374">
        <f>VLOOKUP(D374,Type!A$2:B$16,2,)</f>
        <v>12</v>
      </c>
      <c r="AC374" t="str">
        <f t="shared" si="143"/>
        <v xml:space="preserve">["TYPE"] = 12; </v>
      </c>
      <c r="AD374">
        <f>IF(NOT(ISBLANK(E374)),VLOOKUP(E374,Type!D$2:E$6,2,FALSE),"")</f>
        <v>3</v>
      </c>
      <c r="AE374" t="str">
        <f t="shared" si="144"/>
        <v xml:space="preserve">["NA"] = 3; </v>
      </c>
      <c r="AF374" t="str">
        <f t="shared" si="145"/>
        <v>1000</v>
      </c>
      <c r="AG374" t="str">
        <f t="shared" si="146"/>
        <v xml:space="preserve">["VXP"] = 1000; </v>
      </c>
      <c r="AH374" t="str">
        <f t="shared" si="147"/>
        <v>0</v>
      </c>
      <c r="AI374" t="str">
        <f t="shared" si="148"/>
        <v xml:space="preserve">["LP"] =  0; </v>
      </c>
      <c r="AJ374" t="str">
        <f t="shared" si="149"/>
        <v>0</v>
      </c>
      <c r="AK374" t="str">
        <f t="shared" si="150"/>
        <v xml:space="preserve">["REP"] =    0; </v>
      </c>
      <c r="AL374">
        <f>IF(LEN(Q374)&gt;0,VLOOKUP(Q374,Faction!A$2:B$77,2,),1)</f>
        <v>1</v>
      </c>
      <c r="AM374" t="str">
        <f t="shared" si="151"/>
        <v xml:space="preserve">["FACTION"] =  1; </v>
      </c>
      <c r="AN374" t="str">
        <f t="shared" si="152"/>
        <v xml:space="preserve">["TIER"] = 5; </v>
      </c>
      <c r="AO374" t="str">
        <f t="shared" si="153"/>
        <v xml:space="preserve">["MIN_LVL"] =   "1"; </v>
      </c>
      <c r="AP374" t="str">
        <f t="shared" si="154"/>
        <v/>
      </c>
      <c r="AQ374" t="str">
        <f t="shared" si="155"/>
        <v xml:space="preserve">["NAME"] = { ["EN"] = "The Tournament of the Twins - Herald of Rivendell"; }; </v>
      </c>
      <c r="AR374" t="str">
        <f t="shared" si="156"/>
        <v/>
      </c>
      <c r="AS374" t="str">
        <f t="shared" si="157"/>
        <v xml:space="preserve">["SUMMARY"] = { ["EN"] = "Earn 10000 Honour by completing Deeds in Eriador"; }; </v>
      </c>
      <c r="AT374" t="str">
        <f t="shared" si="158"/>
        <v xml:space="preserve">["TITLE"] = { ["EN"] = "Herald of Rivendell"; }; </v>
      </c>
      <c r="AU374" t="str">
        <f t="shared" si="159"/>
        <v/>
      </c>
      <c r="AV374" t="str">
        <f t="shared" si="160"/>
        <v>};</v>
      </c>
    </row>
    <row r="375" spans="1:48" x14ac:dyDescent="0.25">
      <c r="A375">
        <v>1879407705</v>
      </c>
      <c r="B375">
        <v>273</v>
      </c>
      <c r="C375" t="s">
        <v>2403</v>
      </c>
      <c r="D375" t="s">
        <v>24</v>
      </c>
      <c r="E375" t="s">
        <v>2324</v>
      </c>
      <c r="I375" t="s">
        <v>2422</v>
      </c>
      <c r="K375">
        <v>6</v>
      </c>
      <c r="L375">
        <v>1</v>
      </c>
      <c r="O375">
        <v>1000</v>
      </c>
      <c r="T375" t="str">
        <f t="shared" si="135"/>
        <v>[374] = {["ID"] = 1879407705; }; -- The Tournament of the Twins - Contender's Frame</v>
      </c>
      <c r="U375" s="1" t="str">
        <f t="shared" si="136"/>
        <v>[374] = {["ID"] = 1879407705; ["SAVE_INDEX"] = 273; ["TYPE"] = 12; ["NA"] = 3; ["VXP"] = 1000; ["LP"] =  0; ["REP"] =    0; ["FACTION"] =  1; ["TIER"] = 6; ["MIN_LVL"] =   "1"; ["NAME"] = { ["EN"] = "The Tournament of the Twins - Contender's Frame"; }; ["SUMMARY"] = { ["EN"] = "Earn 7500 Honour by completing Deeds in Eriador"; }; };</v>
      </c>
      <c r="V375">
        <f t="shared" si="137"/>
        <v>374</v>
      </c>
      <c r="W375" t="str">
        <f t="shared" si="138"/>
        <v>[374] = {</v>
      </c>
      <c r="X375" t="str">
        <f t="shared" si="139"/>
        <v xml:space="preserve">["ID"] = 1879407705; </v>
      </c>
      <c r="Y375" t="str">
        <f t="shared" si="140"/>
        <v xml:space="preserve">["ID"] = 1879407705; </v>
      </c>
      <c r="Z375" t="str">
        <f t="shared" si="141"/>
        <v/>
      </c>
      <c r="AA375" s="1" t="str">
        <f t="shared" si="142"/>
        <v xml:space="preserve">["SAVE_INDEX"] = 273; </v>
      </c>
      <c r="AB375">
        <f>VLOOKUP(D375,Type!A$2:B$16,2,)</f>
        <v>12</v>
      </c>
      <c r="AC375" t="str">
        <f t="shared" si="143"/>
        <v xml:space="preserve">["TYPE"] = 12; </v>
      </c>
      <c r="AD375">
        <f>IF(NOT(ISBLANK(E375)),VLOOKUP(E375,Type!D$2:E$6,2,FALSE),"")</f>
        <v>3</v>
      </c>
      <c r="AE375" t="str">
        <f t="shared" si="144"/>
        <v xml:space="preserve">["NA"] = 3; </v>
      </c>
      <c r="AF375" t="str">
        <f t="shared" si="145"/>
        <v>1000</v>
      </c>
      <c r="AG375" t="str">
        <f t="shared" si="146"/>
        <v xml:space="preserve">["VXP"] = 1000; </v>
      </c>
      <c r="AH375" t="str">
        <f t="shared" si="147"/>
        <v>0</v>
      </c>
      <c r="AI375" t="str">
        <f t="shared" si="148"/>
        <v xml:space="preserve">["LP"] =  0; </v>
      </c>
      <c r="AJ375" t="str">
        <f t="shared" si="149"/>
        <v>0</v>
      </c>
      <c r="AK375" t="str">
        <f t="shared" si="150"/>
        <v xml:space="preserve">["REP"] =    0; </v>
      </c>
      <c r="AL375">
        <f>IF(LEN(Q375)&gt;0,VLOOKUP(Q375,Faction!A$2:B$77,2,),1)</f>
        <v>1</v>
      </c>
      <c r="AM375" t="str">
        <f t="shared" si="151"/>
        <v xml:space="preserve">["FACTION"] =  1; </v>
      </c>
      <c r="AN375" t="str">
        <f t="shared" si="152"/>
        <v xml:space="preserve">["TIER"] = 6; </v>
      </c>
      <c r="AO375" t="str">
        <f t="shared" si="153"/>
        <v xml:space="preserve">["MIN_LVL"] =   "1"; </v>
      </c>
      <c r="AP375" t="str">
        <f t="shared" si="154"/>
        <v/>
      </c>
      <c r="AQ375" t="str">
        <f t="shared" si="155"/>
        <v xml:space="preserve">["NAME"] = { ["EN"] = "The Tournament of the Twins - Contender's Frame"; }; </v>
      </c>
      <c r="AR375" t="str">
        <f t="shared" si="156"/>
        <v/>
      </c>
      <c r="AS375" t="str">
        <f t="shared" si="157"/>
        <v xml:space="preserve">["SUMMARY"] = { ["EN"] = "Earn 7500 Honour by completing Deeds in Eriador"; }; </v>
      </c>
      <c r="AT375" t="str">
        <f t="shared" si="158"/>
        <v/>
      </c>
      <c r="AU375" t="str">
        <f t="shared" si="159"/>
        <v/>
      </c>
      <c r="AV375" t="str">
        <f t="shared" si="160"/>
        <v>};</v>
      </c>
    </row>
    <row r="376" spans="1:48" x14ac:dyDescent="0.25">
      <c r="A376">
        <v>1879407706</v>
      </c>
      <c r="B376">
        <v>274</v>
      </c>
      <c r="C376" t="s">
        <v>2404</v>
      </c>
      <c r="D376" t="s">
        <v>24</v>
      </c>
      <c r="E376" t="s">
        <v>2324</v>
      </c>
      <c r="F376" t="s">
        <v>2424</v>
      </c>
      <c r="I376" t="s">
        <v>2423</v>
      </c>
      <c r="K376">
        <v>7</v>
      </c>
      <c r="L376">
        <v>1</v>
      </c>
      <c r="O376">
        <v>1000</v>
      </c>
      <c r="T376" t="str">
        <f t="shared" si="135"/>
        <v>[375] = {["ID"] = 1879407706; }; -- The Tournament of the Twins - Honourable Contender</v>
      </c>
      <c r="U376" s="1" t="str">
        <f t="shared" si="136"/>
        <v>[375] = {["ID"] = 1879407706; ["SAVE_INDEX"] = 274; ["TYPE"] = 12; ["NA"] = 3; ["VXP"] = 1000; ["LP"] =  0; ["REP"] =    0; ["FACTION"] =  1; ["TIER"] = 7; ["MIN_LVL"] =   "1"; ["NAME"] = { ["EN"] = "The Tournament of the Twins - Honourable Contender"; }; ["SUMMARY"] = { ["EN"] = "Earn 5000 Honour by completing Deeds in Eriador"; }; ["TITLE"] = { ["EN"] = "Honourable Contender"; }; };</v>
      </c>
      <c r="V376">
        <f t="shared" si="137"/>
        <v>375</v>
      </c>
      <c r="W376" t="str">
        <f t="shared" si="138"/>
        <v>[375] = {</v>
      </c>
      <c r="X376" t="str">
        <f t="shared" si="139"/>
        <v xml:space="preserve">["ID"] = 1879407706; </v>
      </c>
      <c r="Y376" t="str">
        <f t="shared" si="140"/>
        <v xml:space="preserve">["ID"] = 1879407706; </v>
      </c>
      <c r="Z376" t="str">
        <f t="shared" si="141"/>
        <v/>
      </c>
      <c r="AA376" s="1" t="str">
        <f t="shared" si="142"/>
        <v xml:space="preserve">["SAVE_INDEX"] = 274; </v>
      </c>
      <c r="AB376">
        <f>VLOOKUP(D376,Type!A$2:B$16,2,)</f>
        <v>12</v>
      </c>
      <c r="AC376" t="str">
        <f t="shared" si="143"/>
        <v xml:space="preserve">["TYPE"] = 12; </v>
      </c>
      <c r="AD376">
        <f>IF(NOT(ISBLANK(E376)),VLOOKUP(E376,Type!D$2:E$6,2,FALSE),"")</f>
        <v>3</v>
      </c>
      <c r="AE376" t="str">
        <f t="shared" si="144"/>
        <v xml:space="preserve">["NA"] = 3; </v>
      </c>
      <c r="AF376" t="str">
        <f t="shared" si="145"/>
        <v>1000</v>
      </c>
      <c r="AG376" t="str">
        <f t="shared" si="146"/>
        <v xml:space="preserve">["VXP"] = 1000; </v>
      </c>
      <c r="AH376" t="str">
        <f t="shared" si="147"/>
        <v>0</v>
      </c>
      <c r="AI376" t="str">
        <f t="shared" si="148"/>
        <v xml:space="preserve">["LP"] =  0; </v>
      </c>
      <c r="AJ376" t="str">
        <f t="shared" si="149"/>
        <v>0</v>
      </c>
      <c r="AK376" t="str">
        <f t="shared" si="150"/>
        <v xml:space="preserve">["REP"] =    0; </v>
      </c>
      <c r="AL376">
        <f>IF(LEN(Q376)&gt;0,VLOOKUP(Q376,Faction!A$2:B$77,2,),1)</f>
        <v>1</v>
      </c>
      <c r="AM376" t="str">
        <f t="shared" si="151"/>
        <v xml:space="preserve">["FACTION"] =  1; </v>
      </c>
      <c r="AN376" t="str">
        <f t="shared" si="152"/>
        <v xml:space="preserve">["TIER"] = 7; </v>
      </c>
      <c r="AO376" t="str">
        <f t="shared" si="153"/>
        <v xml:space="preserve">["MIN_LVL"] =   "1"; </v>
      </c>
      <c r="AP376" t="str">
        <f t="shared" si="154"/>
        <v/>
      </c>
      <c r="AQ376" t="str">
        <f t="shared" si="155"/>
        <v xml:space="preserve">["NAME"] = { ["EN"] = "The Tournament of the Twins - Honourable Contender"; }; </v>
      </c>
      <c r="AR376" t="str">
        <f t="shared" si="156"/>
        <v/>
      </c>
      <c r="AS376" t="str">
        <f t="shared" si="157"/>
        <v xml:space="preserve">["SUMMARY"] = { ["EN"] = "Earn 5000 Honour by completing Deeds in Eriador"; }; </v>
      </c>
      <c r="AT376" t="str">
        <f t="shared" si="158"/>
        <v xml:space="preserve">["TITLE"] = { ["EN"] = "Honourable Contender"; }; </v>
      </c>
      <c r="AU376" t="str">
        <f t="shared" si="159"/>
        <v/>
      </c>
      <c r="AV376" t="str">
        <f t="shared" si="160"/>
        <v>};</v>
      </c>
    </row>
    <row r="377" spans="1:48" x14ac:dyDescent="0.25">
      <c r="A377">
        <v>1879407675</v>
      </c>
      <c r="B377">
        <v>275</v>
      </c>
      <c r="C377" t="s">
        <v>2402</v>
      </c>
      <c r="D377" t="s">
        <v>24</v>
      </c>
      <c r="E377" t="s">
        <v>2324</v>
      </c>
      <c r="I377" t="s">
        <v>2435</v>
      </c>
      <c r="K377">
        <v>0</v>
      </c>
      <c r="L377">
        <v>1</v>
      </c>
      <c r="T377" t="str">
        <f t="shared" si="135"/>
        <v>[376] = {["ID"] = 1879407675; }; -- The Tournament of the Twins - The Cloak of Elrohir</v>
      </c>
      <c r="U377" s="1" t="str">
        <f t="shared" si="136"/>
        <v>[376] = {["ID"] = 1879407675; ["SAVE_INDEX"] = 275; ["TYPE"] = 12; ["NA"] = 3; ["VXP"] =    0; ["LP"] =  0; ["REP"] =    0; ["FACTION"] =  1; ["TIER"] = 0; ["MIN_LVL"] =   "1"; ["NAME"] = { ["EN"] = "The Tournament of the Twins - The Cloak of Elrohir"; }; ["SUMMARY"] = { ["EN"] = "Earn 2500 Honour by completing Deeds in Eriador for Elrohir"; }; };</v>
      </c>
      <c r="V377">
        <f t="shared" si="137"/>
        <v>376</v>
      </c>
      <c r="W377" t="str">
        <f t="shared" si="138"/>
        <v>[376] = {</v>
      </c>
      <c r="X377" t="str">
        <f t="shared" si="139"/>
        <v xml:space="preserve">["ID"] = 1879407675; </v>
      </c>
      <c r="Y377" t="str">
        <f t="shared" si="140"/>
        <v xml:space="preserve">["ID"] = 1879407675; </v>
      </c>
      <c r="Z377" t="str">
        <f t="shared" si="141"/>
        <v/>
      </c>
      <c r="AA377" s="1" t="str">
        <f t="shared" si="142"/>
        <v xml:space="preserve">["SAVE_INDEX"] = 275; </v>
      </c>
      <c r="AB377">
        <f>VLOOKUP(D377,Type!A$2:B$16,2,)</f>
        <v>12</v>
      </c>
      <c r="AC377" t="str">
        <f t="shared" si="143"/>
        <v xml:space="preserve">["TYPE"] = 12; </v>
      </c>
      <c r="AD377">
        <f>IF(NOT(ISBLANK(E377)),VLOOKUP(E377,Type!D$2:E$6,2,FALSE),"")</f>
        <v>3</v>
      </c>
      <c r="AE377" t="str">
        <f t="shared" si="144"/>
        <v xml:space="preserve">["NA"] = 3; </v>
      </c>
      <c r="AF377" t="str">
        <f t="shared" si="145"/>
        <v>0</v>
      </c>
      <c r="AG377" t="str">
        <f t="shared" si="146"/>
        <v xml:space="preserve">["VXP"] =    0; </v>
      </c>
      <c r="AH377" t="str">
        <f t="shared" si="147"/>
        <v>0</v>
      </c>
      <c r="AI377" t="str">
        <f t="shared" si="148"/>
        <v xml:space="preserve">["LP"] =  0; </v>
      </c>
      <c r="AJ377" t="str">
        <f t="shared" si="149"/>
        <v>0</v>
      </c>
      <c r="AK377" t="str">
        <f t="shared" si="150"/>
        <v xml:space="preserve">["REP"] =    0; </v>
      </c>
      <c r="AL377">
        <f>IF(LEN(Q377)&gt;0,VLOOKUP(Q377,Faction!A$2:B$77,2,),1)</f>
        <v>1</v>
      </c>
      <c r="AM377" t="str">
        <f t="shared" si="151"/>
        <v xml:space="preserve">["FACTION"] =  1; </v>
      </c>
      <c r="AN377" t="str">
        <f t="shared" si="152"/>
        <v xml:space="preserve">["TIER"] = 0; </v>
      </c>
      <c r="AO377" t="str">
        <f t="shared" si="153"/>
        <v xml:space="preserve">["MIN_LVL"] =   "1"; </v>
      </c>
      <c r="AP377" t="str">
        <f t="shared" si="154"/>
        <v/>
      </c>
      <c r="AQ377" t="str">
        <f t="shared" si="155"/>
        <v xml:space="preserve">["NAME"] = { ["EN"] = "The Tournament of the Twins - The Cloak of Elrohir"; }; </v>
      </c>
      <c r="AR377" t="str">
        <f t="shared" si="156"/>
        <v/>
      </c>
      <c r="AS377" t="str">
        <f t="shared" si="157"/>
        <v xml:space="preserve">["SUMMARY"] = { ["EN"] = "Earn 2500 Honour by completing Deeds in Eriador for Elrohir"; }; </v>
      </c>
      <c r="AT377" t="str">
        <f t="shared" si="158"/>
        <v/>
      </c>
      <c r="AU377" t="str">
        <f t="shared" si="159"/>
        <v/>
      </c>
      <c r="AV377" t="str">
        <f t="shared" si="160"/>
        <v>};</v>
      </c>
    </row>
    <row r="378" spans="1:48" x14ac:dyDescent="0.25">
      <c r="A378">
        <v>1879407710</v>
      </c>
      <c r="B378">
        <v>276</v>
      </c>
      <c r="C378" t="s">
        <v>2406</v>
      </c>
      <c r="D378" t="s">
        <v>24</v>
      </c>
      <c r="E378" t="s">
        <v>2324</v>
      </c>
      <c r="I378" t="s">
        <v>2436</v>
      </c>
      <c r="K378">
        <v>0</v>
      </c>
      <c r="L378">
        <v>1</v>
      </c>
      <c r="T378" t="str">
        <f t="shared" si="135"/>
        <v>[377] = {["ID"] = 1879407710; }; -- The Tournament of the Twins - The Cloak of Elladan</v>
      </c>
      <c r="U378" s="1" t="str">
        <f t="shared" si="136"/>
        <v>[377] = {["ID"] = 1879407710; ["SAVE_INDEX"] = 276; ["TYPE"] = 12; ["NA"] = 3; ["VXP"] =    0; ["LP"] =  0; ["REP"] =    0; ["FACTION"] =  1; ["TIER"] = 0; ["MIN_LVL"] =   "1"; ["NAME"] = { ["EN"] = "The Tournament of the Twins - The Cloak of Elladan"; }; ["SUMMARY"] = { ["EN"] = "Earn 2500 Honour by completing Deeds in Eriador for Elladan"; }; };</v>
      </c>
      <c r="V378">
        <f t="shared" si="137"/>
        <v>377</v>
      </c>
      <c r="W378" t="str">
        <f t="shared" si="138"/>
        <v>[377] = {</v>
      </c>
      <c r="X378" t="str">
        <f t="shared" si="139"/>
        <v xml:space="preserve">["ID"] = 1879407710; </v>
      </c>
      <c r="Y378" t="str">
        <f t="shared" si="140"/>
        <v xml:space="preserve">["ID"] = 1879407710; </v>
      </c>
      <c r="Z378" t="str">
        <f t="shared" si="141"/>
        <v/>
      </c>
      <c r="AA378" s="1" t="str">
        <f t="shared" si="142"/>
        <v xml:space="preserve">["SAVE_INDEX"] = 276; </v>
      </c>
      <c r="AB378">
        <f>VLOOKUP(D378,Type!A$2:B$16,2,)</f>
        <v>12</v>
      </c>
      <c r="AC378" t="str">
        <f t="shared" si="143"/>
        <v xml:space="preserve">["TYPE"] = 12; </v>
      </c>
      <c r="AD378">
        <f>IF(NOT(ISBLANK(E378)),VLOOKUP(E378,Type!D$2:E$6,2,FALSE),"")</f>
        <v>3</v>
      </c>
      <c r="AE378" t="str">
        <f t="shared" si="144"/>
        <v xml:space="preserve">["NA"] = 3; </v>
      </c>
      <c r="AF378" t="str">
        <f t="shared" si="145"/>
        <v>0</v>
      </c>
      <c r="AG378" t="str">
        <f t="shared" si="146"/>
        <v xml:space="preserve">["VXP"] =    0; </v>
      </c>
      <c r="AH378" t="str">
        <f t="shared" si="147"/>
        <v>0</v>
      </c>
      <c r="AI378" t="str">
        <f t="shared" si="148"/>
        <v xml:space="preserve">["LP"] =  0; </v>
      </c>
      <c r="AJ378" t="str">
        <f t="shared" si="149"/>
        <v>0</v>
      </c>
      <c r="AK378" t="str">
        <f t="shared" si="150"/>
        <v xml:space="preserve">["REP"] =    0; </v>
      </c>
      <c r="AL378">
        <f>IF(LEN(Q378)&gt;0,VLOOKUP(Q378,Faction!A$2:B$77,2,),1)</f>
        <v>1</v>
      </c>
      <c r="AM378" t="str">
        <f t="shared" si="151"/>
        <v xml:space="preserve">["FACTION"] =  1; </v>
      </c>
      <c r="AN378" t="str">
        <f t="shared" si="152"/>
        <v xml:space="preserve">["TIER"] = 0; </v>
      </c>
      <c r="AO378" t="str">
        <f t="shared" si="153"/>
        <v xml:space="preserve">["MIN_LVL"] =   "1"; </v>
      </c>
      <c r="AP378" t="str">
        <f t="shared" si="154"/>
        <v/>
      </c>
      <c r="AQ378" t="str">
        <f t="shared" si="155"/>
        <v xml:space="preserve">["NAME"] = { ["EN"] = "The Tournament of the Twins - The Cloak of Elladan"; }; </v>
      </c>
      <c r="AR378" t="str">
        <f t="shared" si="156"/>
        <v/>
      </c>
      <c r="AS378" t="str">
        <f t="shared" si="157"/>
        <v xml:space="preserve">["SUMMARY"] = { ["EN"] = "Earn 2500 Honour by completing Deeds in Eriador for Elladan"; }; </v>
      </c>
      <c r="AT378" t="str">
        <f t="shared" si="158"/>
        <v/>
      </c>
      <c r="AU378" t="str">
        <f t="shared" si="159"/>
        <v/>
      </c>
      <c r="AV378" t="str">
        <f t="shared" si="160"/>
        <v>};</v>
      </c>
    </row>
    <row r="379" spans="1:48" x14ac:dyDescent="0.25">
      <c r="C379" s="3" t="s">
        <v>2941</v>
      </c>
      <c r="D379" s="2" t="s">
        <v>812</v>
      </c>
      <c r="E379" s="2"/>
      <c r="K379">
        <v>1</v>
      </c>
      <c r="R379">
        <v>242</v>
      </c>
      <c r="T379" t="str">
        <f t="shared" si="135"/>
        <v>[378] = {["CAT_ID"] = 242; }; -- - Townsfolk of the Eastfold -</v>
      </c>
      <c r="U379" s="1" t="str">
        <f t="shared" si="136"/>
        <v>[378] = {                                           ["TYPE"] = 14;             ["VXP"] =    0; ["LP"] =  0; ["REP"] =    0; ["FACTION"] =  1; ["TIER"] = 1;                      ["NAME"] = { ["EN"] = "- Townsfolk of the Eastfold -"; }; };</v>
      </c>
      <c r="V379">
        <f t="shared" si="137"/>
        <v>378</v>
      </c>
      <c r="W379" t="str">
        <f t="shared" si="138"/>
        <v>[378] = {</v>
      </c>
      <c r="X379" t="str">
        <f t="shared" si="139"/>
        <v xml:space="preserve">                     </v>
      </c>
      <c r="Y379" t="str">
        <f t="shared" si="140"/>
        <v/>
      </c>
      <c r="Z379" t="str">
        <f t="shared" si="141"/>
        <v xml:space="preserve">["CAT_ID"] = 242; </v>
      </c>
      <c r="AA379" s="1" t="str">
        <f t="shared" si="142"/>
        <v xml:space="preserve">                      </v>
      </c>
      <c r="AB379">
        <f>VLOOKUP(D379,Type!A$2:B$16,2,)</f>
        <v>14</v>
      </c>
      <c r="AC379" t="str">
        <f t="shared" si="143"/>
        <v xml:space="preserve">["TYPE"] = 14; </v>
      </c>
      <c r="AD379" t="str">
        <f>IF(NOT(ISBLANK(E379)),VLOOKUP(E379,Type!D$2:E$6,2,FALSE),"")</f>
        <v/>
      </c>
      <c r="AE379" t="str">
        <f t="shared" si="144"/>
        <v xml:space="preserve">            </v>
      </c>
      <c r="AF379" t="str">
        <f t="shared" si="145"/>
        <v>0</v>
      </c>
      <c r="AG379" t="str">
        <f t="shared" si="146"/>
        <v xml:space="preserve">["VXP"] =    0; </v>
      </c>
      <c r="AH379" t="str">
        <f t="shared" si="147"/>
        <v>0</v>
      </c>
      <c r="AI379" t="str">
        <f t="shared" si="148"/>
        <v xml:space="preserve">["LP"] =  0; </v>
      </c>
      <c r="AJ379" t="str">
        <f t="shared" si="149"/>
        <v>0</v>
      </c>
      <c r="AK379" t="str">
        <f t="shared" si="150"/>
        <v xml:space="preserve">["REP"] =    0; </v>
      </c>
      <c r="AL379">
        <f>IF(LEN(Q379)&gt;0,VLOOKUP(Q379,Faction!A$2:B$77,2,),1)</f>
        <v>1</v>
      </c>
      <c r="AM379" t="str">
        <f t="shared" si="151"/>
        <v xml:space="preserve">["FACTION"] =  1; </v>
      </c>
      <c r="AN379" t="str">
        <f t="shared" si="152"/>
        <v xml:space="preserve">["TIER"] = 1; </v>
      </c>
      <c r="AO379" t="str">
        <f t="shared" si="153"/>
        <v xml:space="preserve">                     </v>
      </c>
      <c r="AP379" t="str">
        <f t="shared" si="154"/>
        <v/>
      </c>
      <c r="AQ379" t="str">
        <f t="shared" si="155"/>
        <v xml:space="preserve">["NAME"] = { ["EN"] = "- Townsfolk of the Eastfold -"; }; </v>
      </c>
      <c r="AR379" t="str">
        <f t="shared" si="156"/>
        <v/>
      </c>
      <c r="AS379" t="str">
        <f t="shared" si="157"/>
        <v/>
      </c>
      <c r="AT379" t="str">
        <f t="shared" si="158"/>
        <v/>
      </c>
      <c r="AU379" t="str">
        <f t="shared" si="159"/>
        <v/>
      </c>
      <c r="AV379" t="str">
        <f t="shared" si="160"/>
        <v>};</v>
      </c>
    </row>
    <row r="380" spans="1:48" x14ac:dyDescent="0.25">
      <c r="A380">
        <v>1879400834</v>
      </c>
      <c r="B380">
        <v>105</v>
      </c>
      <c r="C380" t="s">
        <v>1413</v>
      </c>
      <c r="D380" t="s">
        <v>30</v>
      </c>
      <c r="E380" t="s">
        <v>2326</v>
      </c>
      <c r="F380" t="s">
        <v>3531</v>
      </c>
      <c r="I380" t="s">
        <v>1190</v>
      </c>
      <c r="J380" t="s">
        <v>1458</v>
      </c>
      <c r="K380">
        <v>0</v>
      </c>
      <c r="T380" t="str">
        <f t="shared" si="135"/>
        <v>[379] = {["ID"] = 1879400834; }; -- Kindred with the Townsfolk of the Eastfold Neighbourhoods</v>
      </c>
      <c r="U380" s="1" t="str">
        <f t="shared" si="136"/>
        <v>[379] = {["ID"] = 1879400834; ["SAVE_INDEX"] = 105; ["TYPE"] =  7; ["NA"] = 5; ["VXP"] =    0; ["LP"] =  0; ["REP"] =    0; ["FACTION"] =  1; ["TIER"] = 0;                      ["NAME"] = { ["EN"] = "Kindred with the Townsfolk of the Eastfold Neighbourhoods"; }; ["LORE"] = { ["EN"] = "The Townsfolk of the Eastfold Neighbourhoods consider you to be one of the post important members of the community. You are a kindred soul and an upstanding citizen."; }; ["SUMMARY"] = { ["EN"] = "Gain 10000 reputation"; }; ["TITLE"] = { ["EN"] = "the Mighty Neighbourly"; }; };</v>
      </c>
      <c r="V380">
        <f t="shared" si="137"/>
        <v>379</v>
      </c>
      <c r="W380" t="str">
        <f t="shared" si="138"/>
        <v>[379] = {</v>
      </c>
      <c r="X380" t="str">
        <f t="shared" si="139"/>
        <v xml:space="preserve">["ID"] = 1879400834; </v>
      </c>
      <c r="Y380" t="str">
        <f t="shared" si="140"/>
        <v xml:space="preserve">["ID"] = 1879400834; </v>
      </c>
      <c r="Z380" t="str">
        <f t="shared" si="141"/>
        <v/>
      </c>
      <c r="AA380" s="1" t="str">
        <f t="shared" si="142"/>
        <v xml:space="preserve">["SAVE_INDEX"] = 105; </v>
      </c>
      <c r="AB380">
        <f>VLOOKUP(D380,Type!A$2:B$16,2,)</f>
        <v>7</v>
      </c>
      <c r="AC380" t="str">
        <f t="shared" si="143"/>
        <v xml:space="preserve">["TYPE"] =  7; </v>
      </c>
      <c r="AD380">
        <f>IF(NOT(ISBLANK(E380)),VLOOKUP(E380,Type!D$2:E$6,2,FALSE),"")</f>
        <v>5</v>
      </c>
      <c r="AE380" t="str">
        <f t="shared" si="144"/>
        <v xml:space="preserve">["NA"] = 5; </v>
      </c>
      <c r="AF380" t="str">
        <f t="shared" si="145"/>
        <v>0</v>
      </c>
      <c r="AG380" t="str">
        <f t="shared" si="146"/>
        <v xml:space="preserve">["VXP"] =    0; </v>
      </c>
      <c r="AH380" t="str">
        <f t="shared" si="147"/>
        <v>0</v>
      </c>
      <c r="AI380" t="str">
        <f t="shared" si="148"/>
        <v xml:space="preserve">["LP"] =  0; </v>
      </c>
      <c r="AJ380" t="str">
        <f t="shared" si="149"/>
        <v>0</v>
      </c>
      <c r="AK380" t="str">
        <f t="shared" si="150"/>
        <v xml:space="preserve">["REP"] =    0; </v>
      </c>
      <c r="AL380">
        <f>IF(LEN(Q380)&gt;0,VLOOKUP(Q380,Faction!A$2:B$77,2,),1)</f>
        <v>1</v>
      </c>
      <c r="AM380" t="str">
        <f t="shared" si="151"/>
        <v xml:space="preserve">["FACTION"] =  1; </v>
      </c>
      <c r="AN380" t="str">
        <f t="shared" si="152"/>
        <v xml:space="preserve">["TIER"] = 0; </v>
      </c>
      <c r="AO380" t="str">
        <f t="shared" si="153"/>
        <v xml:space="preserve">                     </v>
      </c>
      <c r="AP380" t="str">
        <f t="shared" si="154"/>
        <v/>
      </c>
      <c r="AQ380" t="str">
        <f t="shared" si="155"/>
        <v xml:space="preserve">["NAME"] = { ["EN"] = "Kindred with the Townsfolk of the Eastfold Neighbourhoods"; }; </v>
      </c>
      <c r="AR380" t="str">
        <f t="shared" si="156"/>
        <v xml:space="preserve">["LORE"] = { ["EN"] = "The Townsfolk of the Eastfold Neighbourhoods consider you to be one of the post important members of the community. You are a kindred soul and an upstanding citizen."; }; </v>
      </c>
      <c r="AS380" t="str">
        <f t="shared" si="157"/>
        <v xml:space="preserve">["SUMMARY"] = { ["EN"] = "Gain 10000 reputation"; }; </v>
      </c>
      <c r="AT380" t="str">
        <f t="shared" si="158"/>
        <v xml:space="preserve">["TITLE"] = { ["EN"] = "the Mighty Neighbourly"; }; </v>
      </c>
      <c r="AU380" t="str">
        <f t="shared" si="159"/>
        <v/>
      </c>
      <c r="AV380" t="str">
        <f t="shared" si="160"/>
        <v>};</v>
      </c>
    </row>
    <row r="381" spans="1:48" x14ac:dyDescent="0.25">
      <c r="A381">
        <v>1879400836</v>
      </c>
      <c r="B381">
        <v>106</v>
      </c>
      <c r="C381" t="s">
        <v>1411</v>
      </c>
      <c r="D381" t="s">
        <v>30</v>
      </c>
      <c r="E381" t="s">
        <v>2326</v>
      </c>
      <c r="I381" t="s">
        <v>1407</v>
      </c>
      <c r="J381" t="s">
        <v>1412</v>
      </c>
      <c r="K381">
        <v>1</v>
      </c>
      <c r="T381" t="str">
        <f t="shared" si="135"/>
        <v>[380] = {["ID"] = 1879400836; }; -- Ally to the Townsfolk of the Eastfold Neighbourhoods</v>
      </c>
      <c r="U381" s="1" t="str">
        <f t="shared" si="136"/>
        <v>[380] = {["ID"] = 1879400836; ["SAVE_INDEX"] = 106; ["TYPE"] =  7; ["NA"] = 5; ["VXP"] =    0; ["LP"] =  0; ["REP"] =    0; ["FACTION"] =  1; ["TIER"] = 1;                      ["NAME"] = { ["EN"] = "Ally to the Townsfolk of the Eastfold Neighbourhoods"; }; ["LORE"] = { ["EN"] = "Your continued loyalty to the Eastfold neighbourhoods endears you to the community there."; }; ["SUMMARY"] = { ["EN"] = "Gain 8000 reputation"; }; };</v>
      </c>
      <c r="V381">
        <f t="shared" si="137"/>
        <v>380</v>
      </c>
      <c r="W381" t="str">
        <f t="shared" si="138"/>
        <v>[380] = {</v>
      </c>
      <c r="X381" t="str">
        <f t="shared" si="139"/>
        <v xml:space="preserve">["ID"] = 1879400836; </v>
      </c>
      <c r="Y381" t="str">
        <f t="shared" si="140"/>
        <v xml:space="preserve">["ID"] = 1879400836; </v>
      </c>
      <c r="Z381" t="str">
        <f t="shared" si="141"/>
        <v/>
      </c>
      <c r="AA381" s="1" t="str">
        <f t="shared" si="142"/>
        <v xml:space="preserve">["SAVE_INDEX"] = 106; </v>
      </c>
      <c r="AB381">
        <f>VLOOKUP(D381,Type!A$2:B$16,2,)</f>
        <v>7</v>
      </c>
      <c r="AC381" t="str">
        <f t="shared" si="143"/>
        <v xml:space="preserve">["TYPE"] =  7; </v>
      </c>
      <c r="AD381">
        <f>IF(NOT(ISBLANK(E381)),VLOOKUP(E381,Type!D$2:E$6,2,FALSE),"")</f>
        <v>5</v>
      </c>
      <c r="AE381" t="str">
        <f t="shared" si="144"/>
        <v xml:space="preserve">["NA"] = 5; </v>
      </c>
      <c r="AF381" t="str">
        <f t="shared" si="145"/>
        <v>0</v>
      </c>
      <c r="AG381" t="str">
        <f t="shared" si="146"/>
        <v xml:space="preserve">["VXP"] =    0; </v>
      </c>
      <c r="AH381" t="str">
        <f t="shared" si="147"/>
        <v>0</v>
      </c>
      <c r="AI381" t="str">
        <f t="shared" si="148"/>
        <v xml:space="preserve">["LP"] =  0; </v>
      </c>
      <c r="AJ381" t="str">
        <f t="shared" si="149"/>
        <v>0</v>
      </c>
      <c r="AK381" t="str">
        <f t="shared" si="150"/>
        <v xml:space="preserve">["REP"] =    0; </v>
      </c>
      <c r="AL381">
        <f>IF(LEN(Q381)&gt;0,VLOOKUP(Q381,Faction!A$2:B$77,2,),1)</f>
        <v>1</v>
      </c>
      <c r="AM381" t="str">
        <f t="shared" si="151"/>
        <v xml:space="preserve">["FACTION"] =  1; </v>
      </c>
      <c r="AN381" t="str">
        <f t="shared" si="152"/>
        <v xml:space="preserve">["TIER"] = 1; </v>
      </c>
      <c r="AO381" t="str">
        <f t="shared" si="153"/>
        <v xml:space="preserve">                     </v>
      </c>
      <c r="AP381" t="str">
        <f t="shared" si="154"/>
        <v/>
      </c>
      <c r="AQ381" t="str">
        <f t="shared" si="155"/>
        <v xml:space="preserve">["NAME"] = { ["EN"] = "Ally to the Townsfolk of the Eastfold Neighbourhoods"; }; </v>
      </c>
      <c r="AR381" t="str">
        <f t="shared" si="156"/>
        <v xml:space="preserve">["LORE"] = { ["EN"] = "Your continued loyalty to the Eastfold neighbourhoods endears you to the community there."; }; </v>
      </c>
      <c r="AS381" t="str">
        <f t="shared" si="157"/>
        <v xml:space="preserve">["SUMMARY"] = { ["EN"] = "Gain 8000 reputation"; }; </v>
      </c>
      <c r="AT381" t="str">
        <f t="shared" si="158"/>
        <v/>
      </c>
      <c r="AU381" t="str">
        <f t="shared" si="159"/>
        <v/>
      </c>
      <c r="AV381" t="str">
        <f t="shared" si="160"/>
        <v>};</v>
      </c>
    </row>
    <row r="382" spans="1:48" x14ac:dyDescent="0.25">
      <c r="A382">
        <v>1879400832</v>
      </c>
      <c r="B382">
        <v>107</v>
      </c>
      <c r="C382" t="s">
        <v>1410</v>
      </c>
      <c r="D382" t="s">
        <v>30</v>
      </c>
      <c r="E382" t="s">
        <v>2326</v>
      </c>
      <c r="F382" t="s">
        <v>1409</v>
      </c>
      <c r="I382" t="s">
        <v>1406</v>
      </c>
      <c r="J382" t="s">
        <v>1408</v>
      </c>
      <c r="K382">
        <v>2</v>
      </c>
      <c r="T382" t="str">
        <f t="shared" si="135"/>
        <v>[381] = {["ID"] = 1879400832; }; -- Friend to the Townsfolk of the Eastfold Neighbourhoods</v>
      </c>
      <c r="U382" s="1" t="str">
        <f t="shared" si="136"/>
        <v>[381] = {["ID"] = 1879400832; ["SAVE_INDEX"] = 107; ["TYPE"] =  7; ["NA"] = 5; ["VXP"] =    0; ["LP"] =  0; ["REP"] =    0; ["FACTION"] =  1; ["TIER"] = 2;                      ["NAME"] = { ["EN"] = "Friend to the Townsfolk of the Eastfold Neighbourhoods"; }; ["LORE"] = { ["EN"] = "All you have done within the neighbourhoods of the Eastfold has made the folk who live there friendly to you."; }; ["SUMMARY"] = { ["EN"] = "Gain 4000 reputation"; }; ["TITLE"] = { ["EN"] = "Citizen of the Eastfold"; }; };</v>
      </c>
      <c r="V382">
        <f t="shared" si="137"/>
        <v>381</v>
      </c>
      <c r="W382" t="str">
        <f t="shared" si="138"/>
        <v>[381] = {</v>
      </c>
      <c r="X382" t="str">
        <f t="shared" si="139"/>
        <v xml:space="preserve">["ID"] = 1879400832; </v>
      </c>
      <c r="Y382" t="str">
        <f t="shared" si="140"/>
        <v xml:space="preserve">["ID"] = 1879400832; </v>
      </c>
      <c r="Z382" t="str">
        <f t="shared" si="141"/>
        <v/>
      </c>
      <c r="AA382" s="1" t="str">
        <f t="shared" si="142"/>
        <v xml:space="preserve">["SAVE_INDEX"] = 107; </v>
      </c>
      <c r="AB382">
        <f>VLOOKUP(D382,Type!A$2:B$16,2,)</f>
        <v>7</v>
      </c>
      <c r="AC382" t="str">
        <f t="shared" si="143"/>
        <v xml:space="preserve">["TYPE"] =  7; </v>
      </c>
      <c r="AD382">
        <f>IF(NOT(ISBLANK(E382)),VLOOKUP(E382,Type!D$2:E$6,2,FALSE),"")</f>
        <v>5</v>
      </c>
      <c r="AE382" t="str">
        <f t="shared" si="144"/>
        <v xml:space="preserve">["NA"] = 5; </v>
      </c>
      <c r="AF382" t="str">
        <f t="shared" si="145"/>
        <v>0</v>
      </c>
      <c r="AG382" t="str">
        <f t="shared" si="146"/>
        <v xml:space="preserve">["VXP"] =    0; </v>
      </c>
      <c r="AH382" t="str">
        <f t="shared" si="147"/>
        <v>0</v>
      </c>
      <c r="AI382" t="str">
        <f t="shared" si="148"/>
        <v xml:space="preserve">["LP"] =  0; </v>
      </c>
      <c r="AJ382" t="str">
        <f t="shared" si="149"/>
        <v>0</v>
      </c>
      <c r="AK382" t="str">
        <f t="shared" si="150"/>
        <v xml:space="preserve">["REP"] =    0; </v>
      </c>
      <c r="AL382">
        <f>IF(LEN(Q382)&gt;0,VLOOKUP(Q382,Faction!A$2:B$77,2,),1)</f>
        <v>1</v>
      </c>
      <c r="AM382" t="str">
        <f t="shared" si="151"/>
        <v xml:space="preserve">["FACTION"] =  1; </v>
      </c>
      <c r="AN382" t="str">
        <f t="shared" si="152"/>
        <v xml:space="preserve">["TIER"] = 2; </v>
      </c>
      <c r="AO382" t="str">
        <f t="shared" si="153"/>
        <v xml:space="preserve">                     </v>
      </c>
      <c r="AP382" t="str">
        <f t="shared" si="154"/>
        <v/>
      </c>
      <c r="AQ382" t="str">
        <f t="shared" si="155"/>
        <v xml:space="preserve">["NAME"] = { ["EN"] = "Friend to the Townsfolk of the Eastfold Neighbourhoods"; }; </v>
      </c>
      <c r="AR382" t="str">
        <f t="shared" si="156"/>
        <v xml:space="preserve">["LORE"] = { ["EN"] = "All you have done within the neighbourhoods of the Eastfold has made the folk who live there friendly to you."; }; </v>
      </c>
      <c r="AS382" t="str">
        <f t="shared" si="157"/>
        <v xml:space="preserve">["SUMMARY"] = { ["EN"] = "Gain 4000 reputation"; }; </v>
      </c>
      <c r="AT382" t="str">
        <f t="shared" si="158"/>
        <v xml:space="preserve">["TITLE"] = { ["EN"] = "Citizen of the Eastfold"; }; </v>
      </c>
      <c r="AU382" t="str">
        <f t="shared" si="159"/>
        <v/>
      </c>
      <c r="AV382" t="str">
        <f t="shared" si="160"/>
        <v>};</v>
      </c>
    </row>
    <row r="383" spans="1:48" x14ac:dyDescent="0.25">
      <c r="A383">
        <v>1879400833</v>
      </c>
      <c r="B383">
        <v>108</v>
      </c>
      <c r="C383" t="s">
        <v>1404</v>
      </c>
      <c r="D383" t="s">
        <v>30</v>
      </c>
      <c r="E383" t="s">
        <v>2326</v>
      </c>
      <c r="I383" t="s">
        <v>1406</v>
      </c>
      <c r="J383" t="s">
        <v>1405</v>
      </c>
      <c r="K383">
        <v>3</v>
      </c>
      <c r="T383" t="str">
        <f t="shared" si="135"/>
        <v>[382] = {["ID"] = 1879400833; }; -- Known to the Townsfolk of the Eastfold Neighbourhoods</v>
      </c>
      <c r="U383" s="1" t="str">
        <f t="shared" si="136"/>
        <v>[382] = {["ID"] = 1879400833; ["SAVE_INDEX"] = 108; ["TYPE"] =  7; ["NA"] = 5; ["VXP"] =    0; ["LP"] =  0; ["REP"] =    0; ["FACTION"] =  1; ["TIER"] = 3;                      ["NAME"] = { ["EN"] = "Known to the Townsfolk of the Eastfold Neighbourhoods"; }; ["LORE"] = { ["EN"] = "Your name is now known throughout the neighbourhoods of the Eastfold and you have been welcomed as part of the community."; }; ["SUMMARY"] = { ["EN"] = "Gain 4000 reputation"; }; };</v>
      </c>
      <c r="V383">
        <f t="shared" si="137"/>
        <v>382</v>
      </c>
      <c r="W383" t="str">
        <f t="shared" si="138"/>
        <v>[382] = {</v>
      </c>
      <c r="X383" t="str">
        <f t="shared" si="139"/>
        <v xml:space="preserve">["ID"] = 1879400833; </v>
      </c>
      <c r="Y383" t="str">
        <f t="shared" si="140"/>
        <v xml:space="preserve">["ID"] = 1879400833; </v>
      </c>
      <c r="Z383" t="str">
        <f t="shared" si="141"/>
        <v/>
      </c>
      <c r="AA383" s="1" t="str">
        <f t="shared" si="142"/>
        <v xml:space="preserve">["SAVE_INDEX"] = 108; </v>
      </c>
      <c r="AB383">
        <f>VLOOKUP(D383,Type!A$2:B$16,2,)</f>
        <v>7</v>
      </c>
      <c r="AC383" t="str">
        <f t="shared" si="143"/>
        <v xml:space="preserve">["TYPE"] =  7; </v>
      </c>
      <c r="AD383">
        <f>IF(NOT(ISBLANK(E383)),VLOOKUP(E383,Type!D$2:E$6,2,FALSE),"")</f>
        <v>5</v>
      </c>
      <c r="AE383" t="str">
        <f t="shared" si="144"/>
        <v xml:space="preserve">["NA"] = 5; </v>
      </c>
      <c r="AF383" t="str">
        <f t="shared" si="145"/>
        <v>0</v>
      </c>
      <c r="AG383" t="str">
        <f t="shared" si="146"/>
        <v xml:space="preserve">["VXP"] =    0; </v>
      </c>
      <c r="AH383" t="str">
        <f t="shared" si="147"/>
        <v>0</v>
      </c>
      <c r="AI383" t="str">
        <f t="shared" si="148"/>
        <v xml:space="preserve">["LP"] =  0; </v>
      </c>
      <c r="AJ383" t="str">
        <f t="shared" si="149"/>
        <v>0</v>
      </c>
      <c r="AK383" t="str">
        <f t="shared" si="150"/>
        <v xml:space="preserve">["REP"] =    0; </v>
      </c>
      <c r="AL383">
        <f>IF(LEN(Q383)&gt;0,VLOOKUP(Q383,Faction!A$2:B$77,2,),1)</f>
        <v>1</v>
      </c>
      <c r="AM383" t="str">
        <f t="shared" si="151"/>
        <v xml:space="preserve">["FACTION"] =  1; </v>
      </c>
      <c r="AN383" t="str">
        <f t="shared" si="152"/>
        <v xml:space="preserve">["TIER"] = 3; </v>
      </c>
      <c r="AO383" t="str">
        <f t="shared" si="153"/>
        <v xml:space="preserve">                     </v>
      </c>
      <c r="AP383" t="str">
        <f t="shared" si="154"/>
        <v/>
      </c>
      <c r="AQ383" t="str">
        <f t="shared" si="155"/>
        <v xml:space="preserve">["NAME"] = { ["EN"] = "Known to the Townsfolk of the Eastfold Neighbourhoods"; }; </v>
      </c>
      <c r="AR383" t="str">
        <f t="shared" si="156"/>
        <v xml:space="preserve">["LORE"] = { ["EN"] = "Your name is now known throughout the neighbourhoods of the Eastfold and you have been welcomed as part of the community."; }; </v>
      </c>
      <c r="AS383" t="str">
        <f t="shared" si="157"/>
        <v xml:space="preserve">["SUMMARY"] = { ["EN"] = "Gain 4000 reputation"; }; </v>
      </c>
      <c r="AT383" t="str">
        <f t="shared" si="158"/>
        <v/>
      </c>
      <c r="AU383" t="str">
        <f t="shared" si="159"/>
        <v/>
      </c>
      <c r="AV383" t="str">
        <f t="shared" si="160"/>
        <v>};</v>
      </c>
    </row>
    <row r="384" spans="1:48" x14ac:dyDescent="0.25">
      <c r="C384" s="3" t="s">
        <v>2942</v>
      </c>
      <c r="D384" s="2" t="s">
        <v>812</v>
      </c>
      <c r="E384" s="2"/>
      <c r="K384">
        <v>1</v>
      </c>
      <c r="R384">
        <v>243</v>
      </c>
      <c r="T384" t="str">
        <f t="shared" si="135"/>
        <v>[383] = {["CAT_ID"] = 243; }; -- - Townsfolk of the Kingstead -</v>
      </c>
      <c r="U384" s="1" t="str">
        <f t="shared" si="136"/>
        <v>[383] = {                                           ["TYPE"] = 14;             ["VXP"] =    0; ["LP"] =  0; ["REP"] =    0; ["FACTION"] =  1; ["TIER"] = 1;                      ["NAME"] = { ["EN"] = "- Townsfolk of the Kingstead -"; }; };</v>
      </c>
      <c r="V384">
        <f t="shared" si="137"/>
        <v>383</v>
      </c>
      <c r="W384" t="str">
        <f t="shared" si="138"/>
        <v>[383] = {</v>
      </c>
      <c r="X384" t="str">
        <f t="shared" si="139"/>
        <v xml:space="preserve">                     </v>
      </c>
      <c r="Y384" t="str">
        <f t="shared" si="140"/>
        <v/>
      </c>
      <c r="Z384" t="str">
        <f t="shared" si="141"/>
        <v xml:space="preserve">["CAT_ID"] = 243; </v>
      </c>
      <c r="AA384" s="1" t="str">
        <f t="shared" si="142"/>
        <v xml:space="preserve">                      </v>
      </c>
      <c r="AB384">
        <f>VLOOKUP(D384,Type!A$2:B$16,2,)</f>
        <v>14</v>
      </c>
      <c r="AC384" t="str">
        <f t="shared" si="143"/>
        <v xml:space="preserve">["TYPE"] = 14; </v>
      </c>
      <c r="AD384" t="str">
        <f>IF(NOT(ISBLANK(E384)),VLOOKUP(E384,Type!D$2:E$6,2,FALSE),"")</f>
        <v/>
      </c>
      <c r="AE384" t="str">
        <f t="shared" si="144"/>
        <v xml:space="preserve">            </v>
      </c>
      <c r="AF384" t="str">
        <f t="shared" si="145"/>
        <v>0</v>
      </c>
      <c r="AG384" t="str">
        <f t="shared" si="146"/>
        <v xml:space="preserve">["VXP"] =    0; </v>
      </c>
      <c r="AH384" t="str">
        <f t="shared" si="147"/>
        <v>0</v>
      </c>
      <c r="AI384" t="str">
        <f t="shared" si="148"/>
        <v xml:space="preserve">["LP"] =  0; </v>
      </c>
      <c r="AJ384" t="str">
        <f t="shared" si="149"/>
        <v>0</v>
      </c>
      <c r="AK384" t="str">
        <f t="shared" si="150"/>
        <v xml:space="preserve">["REP"] =    0; </v>
      </c>
      <c r="AL384">
        <f>IF(LEN(Q384)&gt;0,VLOOKUP(Q384,Faction!A$2:B$77,2,),1)</f>
        <v>1</v>
      </c>
      <c r="AM384" t="str">
        <f t="shared" si="151"/>
        <v xml:space="preserve">["FACTION"] =  1; </v>
      </c>
      <c r="AN384" t="str">
        <f t="shared" si="152"/>
        <v xml:space="preserve">["TIER"] = 1; </v>
      </c>
      <c r="AO384" t="str">
        <f t="shared" si="153"/>
        <v xml:space="preserve">                     </v>
      </c>
      <c r="AP384" t="str">
        <f t="shared" si="154"/>
        <v/>
      </c>
      <c r="AQ384" t="str">
        <f t="shared" si="155"/>
        <v xml:space="preserve">["NAME"] = { ["EN"] = "- Townsfolk of the Kingstead -"; }; </v>
      </c>
      <c r="AR384" t="str">
        <f t="shared" si="156"/>
        <v/>
      </c>
      <c r="AS384" t="str">
        <f t="shared" si="157"/>
        <v/>
      </c>
      <c r="AT384" t="str">
        <f t="shared" si="158"/>
        <v/>
      </c>
      <c r="AU384" t="str">
        <f t="shared" si="159"/>
        <v/>
      </c>
      <c r="AV384" t="str">
        <f t="shared" si="160"/>
        <v>};</v>
      </c>
    </row>
    <row r="385" spans="1:48" x14ac:dyDescent="0.25">
      <c r="A385">
        <v>1879400839</v>
      </c>
      <c r="B385">
        <v>109</v>
      </c>
      <c r="C385" t="s">
        <v>1414</v>
      </c>
      <c r="D385" t="s">
        <v>30</v>
      </c>
      <c r="E385" t="s">
        <v>2326</v>
      </c>
      <c r="F385" t="s">
        <v>1422</v>
      </c>
      <c r="I385" t="s">
        <v>1190</v>
      </c>
      <c r="J385" t="s">
        <v>1421</v>
      </c>
      <c r="K385">
        <v>0</v>
      </c>
      <c r="T385" t="str">
        <f t="shared" si="135"/>
        <v>[384] = {["ID"] = 1879400839; }; -- Kindred with the Townsfolk of the Kingstead Neighbourhoods</v>
      </c>
      <c r="U385" s="1" t="str">
        <f t="shared" si="136"/>
        <v>[384] = {["ID"] = 1879400839; ["SAVE_INDEX"] = 109; ["TYPE"] =  7; ["NA"] = 5; ["VXP"] =    0; ["LP"] =  0; ["REP"] =    0; ["FACTION"] =  1; ["TIER"] = 0;                      ["NAME"] = { ["EN"] = "Kindred with the Townsfolk of the Kingstead Neighbourhoods"; }; ["LORE"] = { ["EN"] = "The Townsfolk of the Kingstead Neighbourhoods consider you to be one of the post important members of the community. You are a kindred soul and an upstanding citizen."; }; ["SUMMARY"] = { ["EN"] = "Gain 10000 reputation"; }; ["TITLE"] = { ["EN"] = "Horse-lord"; }; };</v>
      </c>
      <c r="V385">
        <f t="shared" si="137"/>
        <v>384</v>
      </c>
      <c r="W385" t="str">
        <f t="shared" si="138"/>
        <v>[384] = {</v>
      </c>
      <c r="X385" t="str">
        <f t="shared" si="139"/>
        <v xml:space="preserve">["ID"] = 1879400839; </v>
      </c>
      <c r="Y385" t="str">
        <f t="shared" si="140"/>
        <v xml:space="preserve">["ID"] = 1879400839; </v>
      </c>
      <c r="Z385" t="str">
        <f t="shared" si="141"/>
        <v/>
      </c>
      <c r="AA385" s="1" t="str">
        <f t="shared" si="142"/>
        <v xml:space="preserve">["SAVE_INDEX"] = 109; </v>
      </c>
      <c r="AB385">
        <f>VLOOKUP(D385,Type!A$2:B$16,2,)</f>
        <v>7</v>
      </c>
      <c r="AC385" t="str">
        <f t="shared" si="143"/>
        <v xml:space="preserve">["TYPE"] =  7; </v>
      </c>
      <c r="AD385">
        <f>IF(NOT(ISBLANK(E385)),VLOOKUP(E385,Type!D$2:E$6,2,FALSE),"")</f>
        <v>5</v>
      </c>
      <c r="AE385" t="str">
        <f t="shared" si="144"/>
        <v xml:space="preserve">["NA"] = 5; </v>
      </c>
      <c r="AF385" t="str">
        <f t="shared" si="145"/>
        <v>0</v>
      </c>
      <c r="AG385" t="str">
        <f t="shared" si="146"/>
        <v xml:space="preserve">["VXP"] =    0; </v>
      </c>
      <c r="AH385" t="str">
        <f t="shared" si="147"/>
        <v>0</v>
      </c>
      <c r="AI385" t="str">
        <f t="shared" si="148"/>
        <v xml:space="preserve">["LP"] =  0; </v>
      </c>
      <c r="AJ385" t="str">
        <f t="shared" si="149"/>
        <v>0</v>
      </c>
      <c r="AK385" t="str">
        <f t="shared" si="150"/>
        <v xml:space="preserve">["REP"] =    0; </v>
      </c>
      <c r="AL385">
        <f>IF(LEN(Q385)&gt;0,VLOOKUP(Q385,Faction!A$2:B$77,2,),1)</f>
        <v>1</v>
      </c>
      <c r="AM385" t="str">
        <f t="shared" si="151"/>
        <v xml:space="preserve">["FACTION"] =  1; </v>
      </c>
      <c r="AN385" t="str">
        <f t="shared" si="152"/>
        <v xml:space="preserve">["TIER"] = 0; </v>
      </c>
      <c r="AO385" t="str">
        <f t="shared" si="153"/>
        <v xml:space="preserve">                     </v>
      </c>
      <c r="AP385" t="str">
        <f t="shared" si="154"/>
        <v/>
      </c>
      <c r="AQ385" t="str">
        <f t="shared" si="155"/>
        <v xml:space="preserve">["NAME"] = { ["EN"] = "Kindred with the Townsfolk of the Kingstead Neighbourhoods"; }; </v>
      </c>
      <c r="AR385" t="str">
        <f t="shared" si="156"/>
        <v xml:space="preserve">["LORE"] = { ["EN"] = "The Townsfolk of the Kingstead Neighbourhoods consider you to be one of the post important members of the community. You are a kindred soul and an upstanding citizen."; }; </v>
      </c>
      <c r="AS385" t="str">
        <f t="shared" si="157"/>
        <v xml:space="preserve">["SUMMARY"] = { ["EN"] = "Gain 10000 reputation"; }; </v>
      </c>
      <c r="AT385" t="str">
        <f t="shared" si="158"/>
        <v xml:space="preserve">["TITLE"] = { ["EN"] = "Horse-lord"; }; </v>
      </c>
      <c r="AU385" t="str">
        <f t="shared" si="159"/>
        <v/>
      </c>
      <c r="AV385" t="str">
        <f t="shared" si="160"/>
        <v>};</v>
      </c>
    </row>
    <row r="386" spans="1:48" x14ac:dyDescent="0.25">
      <c r="A386">
        <v>1879400838</v>
      </c>
      <c r="B386">
        <v>110</v>
      </c>
      <c r="C386" t="s">
        <v>1415</v>
      </c>
      <c r="D386" t="s">
        <v>30</v>
      </c>
      <c r="E386" t="s">
        <v>2326</v>
      </c>
      <c r="I386" t="s">
        <v>1407</v>
      </c>
      <c r="J386" t="s">
        <v>1420</v>
      </c>
      <c r="K386">
        <v>1</v>
      </c>
      <c r="T386" t="str">
        <f t="shared" si="135"/>
        <v>[385] = {["ID"] = 1879400838; }; -- Ally to the Townsfolk of the Kingstead Neighbourhoods</v>
      </c>
      <c r="U386" s="1" t="str">
        <f t="shared" si="136"/>
        <v>[385] = {["ID"] = 1879400838; ["SAVE_INDEX"] = 110; ["TYPE"] =  7; ["NA"] = 5; ["VXP"] =    0; ["LP"] =  0; ["REP"] =    0; ["FACTION"] =  1; ["TIER"] = 1;                      ["NAME"] = { ["EN"] = "Ally to the Townsfolk of the Kingstead Neighbourhoods"; }; ["LORE"] = { ["EN"] = "Your continued loyalty to the Townsfolk of the Kingstead Neighbourhoods endears you to the community there."; }; ["SUMMARY"] = { ["EN"] = "Gain 8000 reputation"; }; };</v>
      </c>
      <c r="V386">
        <f t="shared" si="137"/>
        <v>385</v>
      </c>
      <c r="W386" t="str">
        <f t="shared" si="138"/>
        <v>[385] = {</v>
      </c>
      <c r="X386" t="str">
        <f t="shared" si="139"/>
        <v xml:space="preserve">["ID"] = 1879400838; </v>
      </c>
      <c r="Y386" t="str">
        <f t="shared" si="140"/>
        <v xml:space="preserve">["ID"] = 1879400838; </v>
      </c>
      <c r="Z386" t="str">
        <f t="shared" si="141"/>
        <v/>
      </c>
      <c r="AA386" s="1" t="str">
        <f t="shared" si="142"/>
        <v xml:space="preserve">["SAVE_INDEX"] = 110; </v>
      </c>
      <c r="AB386">
        <f>VLOOKUP(D386,Type!A$2:B$16,2,)</f>
        <v>7</v>
      </c>
      <c r="AC386" t="str">
        <f t="shared" si="143"/>
        <v xml:space="preserve">["TYPE"] =  7; </v>
      </c>
      <c r="AD386">
        <f>IF(NOT(ISBLANK(E386)),VLOOKUP(E386,Type!D$2:E$6,2,FALSE),"")</f>
        <v>5</v>
      </c>
      <c r="AE386" t="str">
        <f t="shared" si="144"/>
        <v xml:space="preserve">["NA"] = 5; </v>
      </c>
      <c r="AF386" t="str">
        <f t="shared" si="145"/>
        <v>0</v>
      </c>
      <c r="AG386" t="str">
        <f t="shared" si="146"/>
        <v xml:space="preserve">["VXP"] =    0; </v>
      </c>
      <c r="AH386" t="str">
        <f t="shared" si="147"/>
        <v>0</v>
      </c>
      <c r="AI386" t="str">
        <f t="shared" si="148"/>
        <v xml:space="preserve">["LP"] =  0; </v>
      </c>
      <c r="AJ386" t="str">
        <f t="shared" si="149"/>
        <v>0</v>
      </c>
      <c r="AK386" t="str">
        <f t="shared" si="150"/>
        <v xml:space="preserve">["REP"] =    0; </v>
      </c>
      <c r="AL386">
        <f>IF(LEN(Q386)&gt;0,VLOOKUP(Q386,Faction!A$2:B$77,2,),1)</f>
        <v>1</v>
      </c>
      <c r="AM386" t="str">
        <f t="shared" si="151"/>
        <v xml:space="preserve">["FACTION"] =  1; </v>
      </c>
      <c r="AN386" t="str">
        <f t="shared" si="152"/>
        <v xml:space="preserve">["TIER"] = 1; </v>
      </c>
      <c r="AO386" t="str">
        <f t="shared" si="153"/>
        <v xml:space="preserve">                     </v>
      </c>
      <c r="AP386" t="str">
        <f t="shared" si="154"/>
        <v/>
      </c>
      <c r="AQ386" t="str">
        <f t="shared" si="155"/>
        <v xml:space="preserve">["NAME"] = { ["EN"] = "Ally to the Townsfolk of the Kingstead Neighbourhoods"; }; </v>
      </c>
      <c r="AR386" t="str">
        <f t="shared" si="156"/>
        <v xml:space="preserve">["LORE"] = { ["EN"] = "Your continued loyalty to the Townsfolk of the Kingstead Neighbourhoods endears you to the community there."; }; </v>
      </c>
      <c r="AS386" t="str">
        <f t="shared" si="157"/>
        <v xml:space="preserve">["SUMMARY"] = { ["EN"] = "Gain 8000 reputation"; }; </v>
      </c>
      <c r="AT386" t="str">
        <f t="shared" si="158"/>
        <v/>
      </c>
      <c r="AU386" t="str">
        <f t="shared" si="159"/>
        <v/>
      </c>
      <c r="AV386" t="str">
        <f t="shared" si="160"/>
        <v>};</v>
      </c>
    </row>
    <row r="387" spans="1:48" x14ac:dyDescent="0.25">
      <c r="A387">
        <v>1879400837</v>
      </c>
      <c r="B387">
        <v>111</v>
      </c>
      <c r="C387" t="s">
        <v>1416</v>
      </c>
      <c r="D387" t="s">
        <v>30</v>
      </c>
      <c r="E387" t="s">
        <v>2326</v>
      </c>
      <c r="F387" t="s">
        <v>1423</v>
      </c>
      <c r="I387" t="s">
        <v>1406</v>
      </c>
      <c r="J387" t="s">
        <v>1419</v>
      </c>
      <c r="K387">
        <v>2</v>
      </c>
      <c r="T387" t="str">
        <f t="shared" ref="T387:T403" si="161">CONCATENATE(W387,Y387,Z387,AV387," -- ",C387)</f>
        <v>[386] = {["ID"] = 1879400837; }; -- Friend to the Townsfolk of the Kingstead Neighbourhoods</v>
      </c>
      <c r="U387" s="1" t="str">
        <f t="shared" ref="U387:U403" si="162">CONCATENATE(W387,X387,AA387,AC387,AE387,AG387,AI387,AK387,AM387,AN387,AO387,AP387,AQ387,AR387,AS387,AT387,AU387,AV387)</f>
        <v>[386] = {["ID"] = 1879400837; ["SAVE_INDEX"] = 111; ["TYPE"] =  7; ["NA"] = 5; ["VXP"] =    0; ["LP"] =  0; ["REP"] =    0; ["FACTION"] =  1; ["TIER"] = 2;                      ["NAME"] = { ["EN"] = "Friend to the Townsfolk of the Kingstead Neighbourhoods"; }; ["LORE"] = { ["EN"] = "All you have done throughout the neighbourhoods of the Kingstead has made the folk who live there friendly to you."; }; ["SUMMARY"] = { ["EN"] = "Gain 4000 reputation"; }; ["TITLE"] = { ["EN"] = "Citizen of the Kingstead"; }; };</v>
      </c>
      <c r="V387">
        <f t="shared" ref="V387:V403" si="163">ROW()-1</f>
        <v>386</v>
      </c>
      <c r="W387" t="str">
        <f t="shared" ref="W387:W403" si="164">CONCATENATE(REPT(" ",3-LEN(V387)),"[",V387,"] = {")</f>
        <v>[386] = {</v>
      </c>
      <c r="X387" t="str">
        <f t="shared" ref="X387:X403" si="165">IF(LEN(A387)&gt;0,CONCATENATE("[""ID""] = ",A387,"; "),"                     ")</f>
        <v xml:space="preserve">["ID"] = 1879400837; </v>
      </c>
      <c r="Y387" t="str">
        <f t="shared" ref="Y387:Y403" si="166">IF(LEN(A387)&gt;0,CONCATENATE("[""ID""] = ",A387,"; "),"")</f>
        <v xml:space="preserve">["ID"] = 1879400837; </v>
      </c>
      <c r="Z387" t="str">
        <f t="shared" ref="Z387:Z403" si="167">IF(LEN(R387)&gt;0,CONCATENATE("[""CAT_ID""] = ",R387,"; "),"")</f>
        <v/>
      </c>
      <c r="AA387" s="1" t="str">
        <f t="shared" ref="AA387:AA403" si="168">IF(LEN(B387)&gt;0,CONCATENATE("[""SAVE_INDEX""] = ",REPT(" ",3-LEN(B387)),B387,"; "),"                      ")</f>
        <v xml:space="preserve">["SAVE_INDEX"] = 111; </v>
      </c>
      <c r="AB387">
        <f>VLOOKUP(D387,Type!A$2:B$16,2,)</f>
        <v>7</v>
      </c>
      <c r="AC387" t="str">
        <f t="shared" ref="AC387:AC403" si="169">CONCATENATE("[""TYPE""] = ",REPT(" ",2-LEN(AB387)),AB387,"; ")</f>
        <v xml:space="preserve">["TYPE"] =  7; </v>
      </c>
      <c r="AD387">
        <f>IF(NOT(ISBLANK(E387)),VLOOKUP(E387,Type!D$2:E$6,2,FALSE),"")</f>
        <v>5</v>
      </c>
      <c r="AE387" t="str">
        <f t="shared" ref="AE387:AE403" si="170">IF(NOT(ISBLANK(E387)),CONCATENATE("[""NA""] = ",AD387,"; "),"            ")</f>
        <v xml:space="preserve">["NA"] = 5; </v>
      </c>
      <c r="AF387" t="str">
        <f t="shared" ref="AF387:AF403" si="171">TEXT(O387,0)</f>
        <v>0</v>
      </c>
      <c r="AG387" t="str">
        <f t="shared" ref="AG387:AG403" si="172">CONCATENATE("[""VXP""] = ",REPT(" ",4-LEN(AF387)),TEXT(AF387,"0"),"; ")</f>
        <v xml:space="preserve">["VXP"] =    0; </v>
      </c>
      <c r="AH387" t="str">
        <f t="shared" ref="AH387:AH403" si="173">TEXT(G387,0)</f>
        <v>0</v>
      </c>
      <c r="AI387" t="str">
        <f t="shared" ref="AI387:AI403" si="174">CONCATENATE("[""LP""] = ",REPT(" ",2-LEN(AH387)),TEXT(AH387,"0"),"; ")</f>
        <v xml:space="preserve">["LP"] =  0; </v>
      </c>
      <c r="AJ387" t="str">
        <f t="shared" ref="AJ387:AJ403" si="175">TEXT(P387,0)</f>
        <v>0</v>
      </c>
      <c r="AK387" t="str">
        <f t="shared" ref="AK387:AK403" si="176">CONCATENATE("[""REP""] = ",REPT(" ",4-LEN(AJ387)),TEXT(AJ387,"0"),"; ")</f>
        <v xml:space="preserve">["REP"] =    0; </v>
      </c>
      <c r="AL387">
        <f>IF(LEN(Q387)&gt;0,VLOOKUP(Q387,Faction!A$2:B$77,2,),1)</f>
        <v>1</v>
      </c>
      <c r="AM387" t="str">
        <f t="shared" ref="AM387:AM403" si="177">CONCATENATE("[""FACTION""] = ",REPT(" ",2-LEN(AL387)),TEXT(AL387,"0"),"; ")</f>
        <v xml:space="preserve">["FACTION"] =  1; </v>
      </c>
      <c r="AN387" t="str">
        <f t="shared" ref="AN387:AN403" si="178">CONCATENATE("[""TIER""] = ",TEXT(K387,"0"),"; ")</f>
        <v xml:space="preserve">["TIER"] = 2; </v>
      </c>
      <c r="AO387" t="str">
        <f t="shared" ref="AO387:AO403" si="179">IF(LEN(L387)&gt;0,CONCATENATE("[""MIN_LVL""] = ",REPT(" ",3-LEN(L387)),"""",L387,"""; "),"                     ")</f>
        <v xml:space="preserve">                     </v>
      </c>
      <c r="AP387" t="str">
        <f t="shared" ref="AP387:AP403" si="180">IF(LEN(M387)&gt;0,CONCATENATE("[""MIN_LVL""] = ",REPT(" ",3-LEN(M387)),"""",M387,"""; "),"")</f>
        <v/>
      </c>
      <c r="AQ387" t="str">
        <f t="shared" ref="AQ387:AQ403" si="181">CONCATENATE("[""NAME""] = { [""EN""] = """,C387,"""; }; ")</f>
        <v xml:space="preserve">["NAME"] = { ["EN"] = "Friend to the Townsfolk of the Kingstead Neighbourhoods"; }; </v>
      </c>
      <c r="AR387" t="str">
        <f t="shared" ref="AR387:AR403" si="182">IF(LEN(J387)&gt;0,CONCATENATE("[""LORE""] = { [""EN""] = """,J387,"""; }; "),"")</f>
        <v xml:space="preserve">["LORE"] = { ["EN"] = "All you have done throughout the neighbourhoods of the Kingstead has made the folk who live there friendly to you."; }; </v>
      </c>
      <c r="AS387" t="str">
        <f t="shared" ref="AS387:AS403" si="183">IF(LEN(I387)&gt;0,CONCATENATE("[""SUMMARY""] = { [""EN""] = """,I387,"""; }; "),"")</f>
        <v xml:space="preserve">["SUMMARY"] = { ["EN"] = "Gain 4000 reputation"; }; </v>
      </c>
      <c r="AT387" t="str">
        <f t="shared" ref="AT387:AT403" si="184">IF(LEN(F387)&gt;0,CONCATENATE("[""TITLE""] = { [""EN""] = """,F387,"""; }; "),"")</f>
        <v xml:space="preserve">["TITLE"] = { ["EN"] = "Citizen of the Kingstead"; }; </v>
      </c>
      <c r="AU387" t="str">
        <f t="shared" ref="AU387:AU403" si="185">IF(LEN(N387)&gt;0,CONCATENATE("[""PAIRED""] = { ",N387, " }; "),"")</f>
        <v/>
      </c>
      <c r="AV387" t="str">
        <f t="shared" ref="AV387:AV403" si="186">CONCATENATE("};")</f>
        <v>};</v>
      </c>
    </row>
    <row r="388" spans="1:48" x14ac:dyDescent="0.25">
      <c r="A388">
        <v>1879400835</v>
      </c>
      <c r="B388">
        <v>112</v>
      </c>
      <c r="C388" t="s">
        <v>1417</v>
      </c>
      <c r="D388" t="s">
        <v>30</v>
      </c>
      <c r="E388" t="s">
        <v>2326</v>
      </c>
      <c r="I388" t="s">
        <v>1406</v>
      </c>
      <c r="J388" t="s">
        <v>1418</v>
      </c>
      <c r="K388">
        <v>3</v>
      </c>
      <c r="T388" t="str">
        <f t="shared" si="161"/>
        <v>[387] = {["ID"] = 1879400835; }; -- Known to the Townsfolk of the Kingstead Neighbourhoods</v>
      </c>
      <c r="U388" s="1" t="str">
        <f t="shared" si="162"/>
        <v>[387] = {["ID"] = 1879400835; ["SAVE_INDEX"] = 112; ["TYPE"] =  7; ["NA"] = 5; ["VXP"] =    0; ["LP"] =  0; ["REP"] =    0; ["FACTION"] =  1; ["TIER"] = 3;                      ["NAME"] = { ["EN"] = "Known to the Townsfolk of the Kingstead Neighbourhoods"; }; ["LORE"] = { ["EN"] = "Your name is now known throughout the neighbourhoods of the Kingstead and you have been welcomed as a part of the community."; }; ["SUMMARY"] = { ["EN"] = "Gain 4000 reputation"; }; };</v>
      </c>
      <c r="V388">
        <f t="shared" si="163"/>
        <v>387</v>
      </c>
      <c r="W388" t="str">
        <f t="shared" si="164"/>
        <v>[387] = {</v>
      </c>
      <c r="X388" t="str">
        <f t="shared" si="165"/>
        <v xml:space="preserve">["ID"] = 1879400835; </v>
      </c>
      <c r="Y388" t="str">
        <f t="shared" si="166"/>
        <v xml:space="preserve">["ID"] = 1879400835; </v>
      </c>
      <c r="Z388" t="str">
        <f t="shared" si="167"/>
        <v/>
      </c>
      <c r="AA388" s="1" t="str">
        <f t="shared" si="168"/>
        <v xml:space="preserve">["SAVE_INDEX"] = 112; </v>
      </c>
      <c r="AB388">
        <f>VLOOKUP(D388,Type!A$2:B$16,2,)</f>
        <v>7</v>
      </c>
      <c r="AC388" t="str">
        <f t="shared" si="169"/>
        <v xml:space="preserve">["TYPE"] =  7; </v>
      </c>
      <c r="AD388">
        <f>IF(NOT(ISBLANK(E388)),VLOOKUP(E388,Type!D$2:E$6,2,FALSE),"")</f>
        <v>5</v>
      </c>
      <c r="AE388" t="str">
        <f t="shared" si="170"/>
        <v xml:space="preserve">["NA"] = 5; </v>
      </c>
      <c r="AF388" t="str">
        <f t="shared" si="171"/>
        <v>0</v>
      </c>
      <c r="AG388" t="str">
        <f t="shared" si="172"/>
        <v xml:space="preserve">["VXP"] =    0; </v>
      </c>
      <c r="AH388" t="str">
        <f t="shared" si="173"/>
        <v>0</v>
      </c>
      <c r="AI388" t="str">
        <f t="shared" si="174"/>
        <v xml:space="preserve">["LP"] =  0; </v>
      </c>
      <c r="AJ388" t="str">
        <f t="shared" si="175"/>
        <v>0</v>
      </c>
      <c r="AK388" t="str">
        <f t="shared" si="176"/>
        <v xml:space="preserve">["REP"] =    0; </v>
      </c>
      <c r="AL388">
        <f>IF(LEN(Q388)&gt;0,VLOOKUP(Q388,Faction!A$2:B$77,2,),1)</f>
        <v>1</v>
      </c>
      <c r="AM388" t="str">
        <f t="shared" si="177"/>
        <v xml:space="preserve">["FACTION"] =  1; </v>
      </c>
      <c r="AN388" t="str">
        <f t="shared" si="178"/>
        <v xml:space="preserve">["TIER"] = 3; </v>
      </c>
      <c r="AO388" t="str">
        <f t="shared" si="179"/>
        <v xml:space="preserve">                     </v>
      </c>
      <c r="AP388" t="str">
        <f t="shared" si="180"/>
        <v/>
      </c>
      <c r="AQ388" t="str">
        <f t="shared" si="181"/>
        <v xml:space="preserve">["NAME"] = { ["EN"] = "Known to the Townsfolk of the Kingstead Neighbourhoods"; }; </v>
      </c>
      <c r="AR388" t="str">
        <f t="shared" si="182"/>
        <v xml:space="preserve">["LORE"] = { ["EN"] = "Your name is now known throughout the neighbourhoods of the Kingstead and you have been welcomed as a part of the community."; }; </v>
      </c>
      <c r="AS388" t="str">
        <f t="shared" si="183"/>
        <v xml:space="preserve">["SUMMARY"] = { ["EN"] = "Gain 4000 reputation"; }; </v>
      </c>
      <c r="AT388" t="str">
        <f t="shared" si="184"/>
        <v/>
      </c>
      <c r="AU388" t="str">
        <f t="shared" si="185"/>
        <v/>
      </c>
      <c r="AV388" t="str">
        <f t="shared" si="186"/>
        <v>};</v>
      </c>
    </row>
    <row r="389" spans="1:48" x14ac:dyDescent="0.25">
      <c r="C389" s="3" t="s">
        <v>3578</v>
      </c>
      <c r="R389">
        <v>289</v>
      </c>
      <c r="T389" t="str">
        <f t="shared" si="161"/>
        <v>[388] = {["CAT_ID"] = 289; }; -- - Forester Competition -</v>
      </c>
      <c r="U389" s="1" t="e">
        <f t="shared" si="162"/>
        <v>#N/A</v>
      </c>
      <c r="V389">
        <f t="shared" si="163"/>
        <v>388</v>
      </c>
      <c r="W389" t="str">
        <f t="shared" si="164"/>
        <v>[388] = {</v>
      </c>
      <c r="X389" t="str">
        <f t="shared" si="165"/>
        <v xml:space="preserve">                     </v>
      </c>
      <c r="Y389" t="str">
        <f t="shared" si="166"/>
        <v/>
      </c>
      <c r="Z389" t="str">
        <f t="shared" si="167"/>
        <v xml:space="preserve">["CAT_ID"] = 289; </v>
      </c>
      <c r="AA389" s="1" t="str">
        <f t="shared" si="168"/>
        <v xml:space="preserve">                      </v>
      </c>
      <c r="AB389" t="e">
        <f>VLOOKUP(D389,Type!A$2:B$16,2,)</f>
        <v>#N/A</v>
      </c>
      <c r="AC389" t="e">
        <f t="shared" si="169"/>
        <v>#N/A</v>
      </c>
      <c r="AD389" t="str">
        <f>IF(NOT(ISBLANK(E389)),VLOOKUP(E389,Type!D$2:E$6,2,FALSE),"")</f>
        <v/>
      </c>
      <c r="AE389" t="str">
        <f t="shared" si="170"/>
        <v xml:space="preserve">            </v>
      </c>
      <c r="AF389" t="str">
        <f t="shared" si="171"/>
        <v>0</v>
      </c>
      <c r="AG389" t="str">
        <f t="shared" si="172"/>
        <v xml:space="preserve">["VXP"] =    0; </v>
      </c>
      <c r="AH389" t="str">
        <f t="shared" si="173"/>
        <v>0</v>
      </c>
      <c r="AI389" t="str">
        <f t="shared" si="174"/>
        <v xml:space="preserve">["LP"] =  0; </v>
      </c>
      <c r="AJ389" t="str">
        <f t="shared" si="175"/>
        <v>0</v>
      </c>
      <c r="AK389" t="str">
        <f t="shared" si="176"/>
        <v xml:space="preserve">["REP"] =    0; </v>
      </c>
      <c r="AL389">
        <f>IF(LEN(Q389)&gt;0,VLOOKUP(Q389,Faction!A$2:B$77,2,),1)</f>
        <v>1</v>
      </c>
      <c r="AM389" t="str">
        <f t="shared" si="177"/>
        <v xml:space="preserve">["FACTION"] =  1; </v>
      </c>
      <c r="AN389" t="str">
        <f t="shared" si="178"/>
        <v xml:space="preserve">["TIER"] = 0; </v>
      </c>
      <c r="AO389" t="str">
        <f t="shared" si="179"/>
        <v xml:space="preserve">                     </v>
      </c>
      <c r="AP389" t="str">
        <f t="shared" si="180"/>
        <v/>
      </c>
      <c r="AQ389" t="str">
        <f t="shared" si="181"/>
        <v xml:space="preserve">["NAME"] = { ["EN"] = "- Forester Competition -"; }; </v>
      </c>
      <c r="AR389" t="str">
        <f t="shared" si="182"/>
        <v/>
      </c>
      <c r="AS389" t="str">
        <f t="shared" si="183"/>
        <v/>
      </c>
      <c r="AT389" t="str">
        <f t="shared" si="184"/>
        <v/>
      </c>
      <c r="AU389" t="str">
        <f t="shared" si="185"/>
        <v/>
      </c>
      <c r="AV389" t="str">
        <f t="shared" si="186"/>
        <v>};</v>
      </c>
    </row>
    <row r="390" spans="1:48" x14ac:dyDescent="0.25">
      <c r="A390">
        <v>1879467122</v>
      </c>
      <c r="C390" t="s">
        <v>3579</v>
      </c>
      <c r="D390" t="s">
        <v>24</v>
      </c>
      <c r="E390" t="s">
        <v>2325</v>
      </c>
      <c r="I390" t="s">
        <v>3580</v>
      </c>
      <c r="T390" t="str">
        <f t="shared" si="161"/>
        <v>[389] = {["ID"] = 1879467122; }; -- Is a Lumberjack</v>
      </c>
      <c r="U390" s="1" t="str">
        <f t="shared" si="162"/>
        <v>[389] = {["ID"] = 1879467122;                       ["TYPE"] = 12; ["NA"] = 4; ["VXP"] =    0; ["LP"] =  0; ["REP"] =    0; ["FACTION"] =  1; ["TIER"] = 0;                      ["NAME"] = { ["EN"] = "Is a Lumberjack"; }; ["SUMMARY"] = { ["EN"] = "Obtain Title Writ - Is a Lumberjack"; }; };</v>
      </c>
      <c r="V390">
        <f t="shared" si="163"/>
        <v>389</v>
      </c>
      <c r="W390" t="str">
        <f t="shared" si="164"/>
        <v>[389] = {</v>
      </c>
      <c r="X390" t="str">
        <f t="shared" si="165"/>
        <v xml:space="preserve">["ID"] = 1879467122; </v>
      </c>
      <c r="Y390" t="str">
        <f t="shared" si="166"/>
        <v xml:space="preserve">["ID"] = 1879467122; </v>
      </c>
      <c r="Z390" t="str">
        <f t="shared" si="167"/>
        <v/>
      </c>
      <c r="AA390" s="1" t="str">
        <f t="shared" si="168"/>
        <v xml:space="preserve">                      </v>
      </c>
      <c r="AB390">
        <f>VLOOKUP(D390,Type!A$2:B$16,2,)</f>
        <v>12</v>
      </c>
      <c r="AC390" t="str">
        <f t="shared" si="169"/>
        <v xml:space="preserve">["TYPE"] = 12; </v>
      </c>
      <c r="AD390">
        <f>IF(NOT(ISBLANK(E390)),VLOOKUP(E390,Type!D$2:E$6,2,FALSE),"")</f>
        <v>4</v>
      </c>
      <c r="AE390" t="str">
        <f t="shared" si="170"/>
        <v xml:space="preserve">["NA"] = 4; </v>
      </c>
      <c r="AF390" t="str">
        <f t="shared" si="171"/>
        <v>0</v>
      </c>
      <c r="AG390" t="str">
        <f t="shared" si="172"/>
        <v xml:space="preserve">["VXP"] =    0; </v>
      </c>
      <c r="AH390" t="str">
        <f t="shared" si="173"/>
        <v>0</v>
      </c>
      <c r="AI390" t="str">
        <f t="shared" si="174"/>
        <v xml:space="preserve">["LP"] =  0; </v>
      </c>
      <c r="AJ390" t="str">
        <f t="shared" si="175"/>
        <v>0</v>
      </c>
      <c r="AK390" t="str">
        <f t="shared" si="176"/>
        <v xml:space="preserve">["REP"] =    0; </v>
      </c>
      <c r="AL390">
        <f>IF(LEN(Q390)&gt;0,VLOOKUP(Q390,Faction!A$2:B$77,2,),1)</f>
        <v>1</v>
      </c>
      <c r="AM390" t="str">
        <f t="shared" si="177"/>
        <v xml:space="preserve">["FACTION"] =  1; </v>
      </c>
      <c r="AN390" t="str">
        <f t="shared" si="178"/>
        <v xml:space="preserve">["TIER"] = 0; </v>
      </c>
      <c r="AO390" t="str">
        <f t="shared" si="179"/>
        <v xml:space="preserve">                     </v>
      </c>
      <c r="AP390" t="str">
        <f t="shared" si="180"/>
        <v/>
      </c>
      <c r="AQ390" t="str">
        <f t="shared" si="181"/>
        <v xml:space="preserve">["NAME"] = { ["EN"] = "Is a Lumberjack"; }; </v>
      </c>
      <c r="AR390" t="str">
        <f t="shared" si="182"/>
        <v/>
      </c>
      <c r="AS390" t="str">
        <f t="shared" si="183"/>
        <v xml:space="preserve">["SUMMARY"] = { ["EN"] = "Obtain Title Writ - Is a Lumberjack"; }; </v>
      </c>
      <c r="AT390" t="str">
        <f t="shared" si="184"/>
        <v/>
      </c>
      <c r="AU390" t="str">
        <f t="shared" si="185"/>
        <v/>
      </c>
      <c r="AV390" t="str">
        <f t="shared" si="186"/>
        <v>};</v>
      </c>
    </row>
    <row r="391" spans="1:48" x14ac:dyDescent="0.25">
      <c r="A391">
        <v>1879467125</v>
      </c>
      <c r="C391" t="s">
        <v>3581</v>
      </c>
      <c r="D391" t="s">
        <v>24</v>
      </c>
      <c r="E391" t="s">
        <v>2325</v>
      </c>
      <c r="I391" t="s">
        <v>3582</v>
      </c>
      <c r="T391" t="str">
        <f t="shared" si="161"/>
        <v>[390] = {["ID"] = 1879467125; }; -- Sleep at Night</v>
      </c>
      <c r="U391" s="1" t="str">
        <f t="shared" si="162"/>
        <v>[390] = {["ID"] = 1879467125;                       ["TYPE"] = 12; ["NA"] = 4; ["VXP"] =    0; ["LP"] =  0; ["REP"] =    0; ["FACTION"] =  1; ["TIER"] = 0;                      ["NAME"] = { ["EN"] = "Sleep at Night"; }; ["SUMMARY"] = { ["EN"] = "Obtain Title Writ - Sleeps at Night"; }; };</v>
      </c>
      <c r="V391">
        <f t="shared" si="163"/>
        <v>390</v>
      </c>
      <c r="W391" t="str">
        <f t="shared" si="164"/>
        <v>[390] = {</v>
      </c>
      <c r="X391" t="str">
        <f t="shared" si="165"/>
        <v xml:space="preserve">["ID"] = 1879467125; </v>
      </c>
      <c r="Y391" t="str">
        <f t="shared" si="166"/>
        <v xml:space="preserve">["ID"] = 1879467125; </v>
      </c>
      <c r="Z391" t="str">
        <f t="shared" si="167"/>
        <v/>
      </c>
      <c r="AA391" s="1" t="str">
        <f t="shared" si="168"/>
        <v xml:space="preserve">                      </v>
      </c>
      <c r="AB391">
        <f>VLOOKUP(D391,Type!A$2:B$16,2,)</f>
        <v>12</v>
      </c>
      <c r="AC391" t="str">
        <f t="shared" si="169"/>
        <v xml:space="preserve">["TYPE"] = 12; </v>
      </c>
      <c r="AD391">
        <f>IF(NOT(ISBLANK(E391)),VLOOKUP(E391,Type!D$2:E$6,2,FALSE),"")</f>
        <v>4</v>
      </c>
      <c r="AE391" t="str">
        <f t="shared" si="170"/>
        <v xml:space="preserve">["NA"] = 4; </v>
      </c>
      <c r="AF391" t="str">
        <f t="shared" si="171"/>
        <v>0</v>
      </c>
      <c r="AG391" t="str">
        <f t="shared" si="172"/>
        <v xml:space="preserve">["VXP"] =    0; </v>
      </c>
      <c r="AH391" t="str">
        <f t="shared" si="173"/>
        <v>0</v>
      </c>
      <c r="AI391" t="str">
        <f t="shared" si="174"/>
        <v xml:space="preserve">["LP"] =  0; </v>
      </c>
      <c r="AJ391" t="str">
        <f t="shared" si="175"/>
        <v>0</v>
      </c>
      <c r="AK391" t="str">
        <f t="shared" si="176"/>
        <v xml:space="preserve">["REP"] =    0; </v>
      </c>
      <c r="AL391">
        <f>IF(LEN(Q391)&gt;0,VLOOKUP(Q391,Faction!A$2:B$77,2,),1)</f>
        <v>1</v>
      </c>
      <c r="AM391" t="str">
        <f t="shared" si="177"/>
        <v xml:space="preserve">["FACTION"] =  1; </v>
      </c>
      <c r="AN391" t="str">
        <f t="shared" si="178"/>
        <v xml:space="preserve">["TIER"] = 0; </v>
      </c>
      <c r="AO391" t="str">
        <f t="shared" si="179"/>
        <v xml:space="preserve">                     </v>
      </c>
      <c r="AP391" t="str">
        <f t="shared" si="180"/>
        <v/>
      </c>
      <c r="AQ391" t="str">
        <f t="shared" si="181"/>
        <v xml:space="preserve">["NAME"] = { ["EN"] = "Sleep at Night"; }; </v>
      </c>
      <c r="AR391" t="str">
        <f t="shared" si="182"/>
        <v/>
      </c>
      <c r="AS391" t="str">
        <f t="shared" si="183"/>
        <v xml:space="preserve">["SUMMARY"] = { ["EN"] = "Obtain Title Writ - Sleeps at Night"; }; </v>
      </c>
      <c r="AT391" t="str">
        <f t="shared" si="184"/>
        <v/>
      </c>
      <c r="AU391" t="str">
        <f t="shared" si="185"/>
        <v/>
      </c>
      <c r="AV391" t="str">
        <f t="shared" si="186"/>
        <v>};</v>
      </c>
    </row>
    <row r="392" spans="1:48" x14ac:dyDescent="0.25">
      <c r="A392">
        <v>1879467127</v>
      </c>
      <c r="C392" t="s">
        <v>3583</v>
      </c>
      <c r="D392" t="s">
        <v>24</v>
      </c>
      <c r="E392" t="s">
        <v>2325</v>
      </c>
      <c r="I392" t="s">
        <v>3584</v>
      </c>
      <c r="T392" t="str">
        <f t="shared" si="161"/>
        <v>[391] = {["ID"] = 1879467127; }; -- Eats Their Bread</v>
      </c>
      <c r="U392" s="1" t="str">
        <f t="shared" si="162"/>
        <v>[391] = {["ID"] = 1879467127;                       ["TYPE"] = 12; ["NA"] = 4; ["VXP"] =    0; ["LP"] =  0; ["REP"] =    0; ["FACTION"] =  1; ["TIER"] = 0;                      ["NAME"] = { ["EN"] = "Eats Their Bread"; }; ["SUMMARY"] = { ["EN"] = "Obtain Title Writ - Eats Their Lunch"; }; };</v>
      </c>
      <c r="V392">
        <f t="shared" si="163"/>
        <v>391</v>
      </c>
      <c r="W392" t="str">
        <f t="shared" si="164"/>
        <v>[391] = {</v>
      </c>
      <c r="X392" t="str">
        <f t="shared" si="165"/>
        <v xml:space="preserve">["ID"] = 1879467127; </v>
      </c>
      <c r="Y392" t="str">
        <f t="shared" si="166"/>
        <v xml:space="preserve">["ID"] = 1879467127; </v>
      </c>
      <c r="Z392" t="str">
        <f t="shared" si="167"/>
        <v/>
      </c>
      <c r="AA392" s="1" t="str">
        <f t="shared" si="168"/>
        <v xml:space="preserve">                      </v>
      </c>
      <c r="AB392">
        <f>VLOOKUP(D392,Type!A$2:B$16,2,)</f>
        <v>12</v>
      </c>
      <c r="AC392" t="str">
        <f t="shared" si="169"/>
        <v xml:space="preserve">["TYPE"] = 12; </v>
      </c>
      <c r="AD392">
        <f>IF(NOT(ISBLANK(E392)),VLOOKUP(E392,Type!D$2:E$6,2,FALSE),"")</f>
        <v>4</v>
      </c>
      <c r="AE392" t="str">
        <f t="shared" si="170"/>
        <v xml:space="preserve">["NA"] = 4; </v>
      </c>
      <c r="AF392" t="str">
        <f t="shared" si="171"/>
        <v>0</v>
      </c>
      <c r="AG392" t="str">
        <f t="shared" si="172"/>
        <v xml:space="preserve">["VXP"] =    0; </v>
      </c>
      <c r="AH392" t="str">
        <f t="shared" si="173"/>
        <v>0</v>
      </c>
      <c r="AI392" t="str">
        <f t="shared" si="174"/>
        <v xml:space="preserve">["LP"] =  0; </v>
      </c>
      <c r="AJ392" t="str">
        <f t="shared" si="175"/>
        <v>0</v>
      </c>
      <c r="AK392" t="str">
        <f t="shared" si="176"/>
        <v xml:space="preserve">["REP"] =    0; </v>
      </c>
      <c r="AL392">
        <f>IF(LEN(Q392)&gt;0,VLOOKUP(Q392,Faction!A$2:B$77,2,),1)</f>
        <v>1</v>
      </c>
      <c r="AM392" t="str">
        <f t="shared" si="177"/>
        <v xml:space="preserve">["FACTION"] =  1; </v>
      </c>
      <c r="AN392" t="str">
        <f t="shared" si="178"/>
        <v xml:space="preserve">["TIER"] = 0; </v>
      </c>
      <c r="AO392" t="str">
        <f t="shared" si="179"/>
        <v xml:space="preserve">                     </v>
      </c>
      <c r="AP392" t="str">
        <f t="shared" si="180"/>
        <v/>
      </c>
      <c r="AQ392" t="str">
        <f t="shared" si="181"/>
        <v xml:space="preserve">["NAME"] = { ["EN"] = "Eats Their Bread"; }; </v>
      </c>
      <c r="AR392" t="str">
        <f t="shared" si="182"/>
        <v/>
      </c>
      <c r="AS392" t="str">
        <f t="shared" si="183"/>
        <v xml:space="preserve">["SUMMARY"] = { ["EN"] = "Obtain Title Writ - Eats Their Lunch"; }; </v>
      </c>
      <c r="AT392" t="str">
        <f t="shared" si="184"/>
        <v/>
      </c>
      <c r="AU392" t="str">
        <f t="shared" si="185"/>
        <v/>
      </c>
      <c r="AV392" t="str">
        <f t="shared" si="186"/>
        <v>};</v>
      </c>
    </row>
    <row r="393" spans="1:48" x14ac:dyDescent="0.25">
      <c r="A393">
        <v>1879467133</v>
      </c>
      <c r="C393" t="s">
        <v>3585</v>
      </c>
      <c r="D393" t="s">
        <v>24</v>
      </c>
      <c r="E393" t="s">
        <v>2325</v>
      </c>
      <c r="I393" t="s">
        <v>3586</v>
      </c>
      <c r="T393" t="str">
        <f t="shared" si="161"/>
        <v>[392] = {["ID"] = 1879467133; }; -- Hangs in Taverns</v>
      </c>
      <c r="U393" s="1" t="str">
        <f t="shared" si="162"/>
        <v>[392] = {["ID"] = 1879467133;                       ["TYPE"] = 12; ["NA"] = 4; ["VXP"] =    0; ["LP"] =  0; ["REP"] =    0; ["FACTION"] =  1; ["TIER"] = 0;                      ["NAME"] = { ["EN"] = "Hangs in Taverns"; }; ["SUMMARY"] = { ["EN"] = "Obtain Title Writ - Hangs in Taverns"; }; };</v>
      </c>
      <c r="V393">
        <f t="shared" si="163"/>
        <v>392</v>
      </c>
      <c r="W393" t="str">
        <f t="shared" si="164"/>
        <v>[392] = {</v>
      </c>
      <c r="X393" t="str">
        <f t="shared" si="165"/>
        <v xml:space="preserve">["ID"] = 1879467133; </v>
      </c>
      <c r="Y393" t="str">
        <f t="shared" si="166"/>
        <v xml:space="preserve">["ID"] = 1879467133; </v>
      </c>
      <c r="Z393" t="str">
        <f t="shared" si="167"/>
        <v/>
      </c>
      <c r="AA393" s="1" t="str">
        <f t="shared" si="168"/>
        <v xml:space="preserve">                      </v>
      </c>
      <c r="AB393">
        <f>VLOOKUP(D393,Type!A$2:B$16,2,)</f>
        <v>12</v>
      </c>
      <c r="AC393" t="str">
        <f t="shared" si="169"/>
        <v xml:space="preserve">["TYPE"] = 12; </v>
      </c>
      <c r="AD393">
        <f>IF(NOT(ISBLANK(E393)),VLOOKUP(E393,Type!D$2:E$6,2,FALSE),"")</f>
        <v>4</v>
      </c>
      <c r="AE393" t="str">
        <f t="shared" si="170"/>
        <v xml:space="preserve">["NA"] = 4; </v>
      </c>
      <c r="AF393" t="str">
        <f t="shared" si="171"/>
        <v>0</v>
      </c>
      <c r="AG393" t="str">
        <f t="shared" si="172"/>
        <v xml:space="preserve">["VXP"] =    0; </v>
      </c>
      <c r="AH393" t="str">
        <f t="shared" si="173"/>
        <v>0</v>
      </c>
      <c r="AI393" t="str">
        <f t="shared" si="174"/>
        <v xml:space="preserve">["LP"] =  0; </v>
      </c>
      <c r="AJ393" t="str">
        <f t="shared" si="175"/>
        <v>0</v>
      </c>
      <c r="AK393" t="str">
        <f t="shared" si="176"/>
        <v xml:space="preserve">["REP"] =    0; </v>
      </c>
      <c r="AL393">
        <f>IF(LEN(Q393)&gt;0,VLOOKUP(Q393,Faction!A$2:B$77,2,),1)</f>
        <v>1</v>
      </c>
      <c r="AM393" t="str">
        <f t="shared" si="177"/>
        <v xml:space="preserve">["FACTION"] =  1; </v>
      </c>
      <c r="AN393" t="str">
        <f t="shared" si="178"/>
        <v xml:space="preserve">["TIER"] = 0; </v>
      </c>
      <c r="AO393" t="str">
        <f t="shared" si="179"/>
        <v xml:space="preserve">                     </v>
      </c>
      <c r="AP393" t="str">
        <f t="shared" si="180"/>
        <v/>
      </c>
      <c r="AQ393" t="str">
        <f t="shared" si="181"/>
        <v xml:space="preserve">["NAME"] = { ["EN"] = "Hangs in Taverns"; }; </v>
      </c>
      <c r="AR393" t="str">
        <f t="shared" si="182"/>
        <v/>
      </c>
      <c r="AS393" t="str">
        <f t="shared" si="183"/>
        <v xml:space="preserve">["SUMMARY"] = { ["EN"] = "Obtain Title Writ - Hangs in Taverns"; }; </v>
      </c>
      <c r="AT393" t="str">
        <f t="shared" si="184"/>
        <v/>
      </c>
      <c r="AU393" t="str">
        <f t="shared" si="185"/>
        <v/>
      </c>
      <c r="AV393" t="str">
        <f t="shared" si="186"/>
        <v>};</v>
      </c>
    </row>
    <row r="394" spans="1:48" x14ac:dyDescent="0.25">
      <c r="A394">
        <v>1879467139</v>
      </c>
      <c r="C394" t="s">
        <v>3587</v>
      </c>
      <c r="D394" t="s">
        <v>24</v>
      </c>
      <c r="E394" t="s">
        <v>2325</v>
      </c>
      <c r="I394" t="s">
        <v>3588</v>
      </c>
      <c r="T394" t="str">
        <f t="shared" si="161"/>
        <v>[393] = {["ID"] = 1879467139; }; -- Hacks All Day</v>
      </c>
      <c r="U394" s="1" t="str">
        <f t="shared" si="162"/>
        <v>[393] = {["ID"] = 1879467139;                       ["TYPE"] = 12; ["NA"] = 4; ["VXP"] =    0; ["LP"] =  0; ["REP"] =    0; ["FACTION"] =  1; ["TIER"] = 0;                      ["NAME"] = { ["EN"] = "Hacks All Day"; }; ["SUMMARY"] = { ["EN"] = "Obtain Title Writ - Hacks All Day"; }; };</v>
      </c>
      <c r="V394">
        <f t="shared" si="163"/>
        <v>393</v>
      </c>
      <c r="W394" t="str">
        <f t="shared" si="164"/>
        <v>[393] = {</v>
      </c>
      <c r="X394" t="str">
        <f t="shared" si="165"/>
        <v xml:space="preserve">["ID"] = 1879467139; </v>
      </c>
      <c r="Y394" t="str">
        <f t="shared" si="166"/>
        <v xml:space="preserve">["ID"] = 1879467139; </v>
      </c>
      <c r="Z394" t="str">
        <f t="shared" si="167"/>
        <v/>
      </c>
      <c r="AA394" s="1" t="str">
        <f t="shared" si="168"/>
        <v xml:space="preserve">                      </v>
      </c>
      <c r="AB394">
        <f>VLOOKUP(D394,Type!A$2:B$16,2,)</f>
        <v>12</v>
      </c>
      <c r="AC394" t="str">
        <f t="shared" si="169"/>
        <v xml:space="preserve">["TYPE"] = 12; </v>
      </c>
      <c r="AD394">
        <f>IF(NOT(ISBLANK(E394)),VLOOKUP(E394,Type!D$2:E$6,2,FALSE),"")</f>
        <v>4</v>
      </c>
      <c r="AE394" t="str">
        <f t="shared" si="170"/>
        <v xml:space="preserve">["NA"] = 4; </v>
      </c>
      <c r="AF394" t="str">
        <f t="shared" si="171"/>
        <v>0</v>
      </c>
      <c r="AG394" t="str">
        <f t="shared" si="172"/>
        <v xml:space="preserve">["VXP"] =    0; </v>
      </c>
      <c r="AH394" t="str">
        <f t="shared" si="173"/>
        <v>0</v>
      </c>
      <c r="AI394" t="str">
        <f t="shared" si="174"/>
        <v xml:space="preserve">["LP"] =  0; </v>
      </c>
      <c r="AJ394" t="str">
        <f t="shared" si="175"/>
        <v>0</v>
      </c>
      <c r="AK394" t="str">
        <f t="shared" si="176"/>
        <v xml:space="preserve">["REP"] =    0; </v>
      </c>
      <c r="AL394">
        <f>IF(LEN(Q394)&gt;0,VLOOKUP(Q394,Faction!A$2:B$77,2,),1)</f>
        <v>1</v>
      </c>
      <c r="AM394" t="str">
        <f t="shared" si="177"/>
        <v xml:space="preserve">["FACTION"] =  1; </v>
      </c>
      <c r="AN394" t="str">
        <f t="shared" si="178"/>
        <v xml:space="preserve">["TIER"] = 0; </v>
      </c>
      <c r="AO394" t="str">
        <f t="shared" si="179"/>
        <v xml:space="preserve">                     </v>
      </c>
      <c r="AP394" t="str">
        <f t="shared" si="180"/>
        <v/>
      </c>
      <c r="AQ394" t="str">
        <f t="shared" si="181"/>
        <v xml:space="preserve">["NAME"] = { ["EN"] = "Hacks All Day"; }; </v>
      </c>
      <c r="AR394" t="str">
        <f t="shared" si="182"/>
        <v/>
      </c>
      <c r="AS394" t="str">
        <f t="shared" si="183"/>
        <v xml:space="preserve">["SUMMARY"] = { ["EN"] = "Obtain Title Writ - Hacks All Day"; }; </v>
      </c>
      <c r="AT394" t="str">
        <f t="shared" si="184"/>
        <v/>
      </c>
      <c r="AU394" t="str">
        <f t="shared" si="185"/>
        <v/>
      </c>
      <c r="AV394" t="str">
        <f t="shared" si="186"/>
        <v>};</v>
      </c>
    </row>
    <row r="395" spans="1:48" x14ac:dyDescent="0.25">
      <c r="A395">
        <v>1879467142</v>
      </c>
      <c r="C395" t="s">
        <v>3589</v>
      </c>
      <c r="D395" t="s">
        <v>24</v>
      </c>
      <c r="E395" t="s">
        <v>2325</v>
      </c>
      <c r="I395" t="s">
        <v>3590</v>
      </c>
      <c r="T395" t="str">
        <f t="shared" si="161"/>
        <v>[394] = {["ID"] = 1879467142; }; -- Drinks Their Bread</v>
      </c>
      <c r="U395" s="1" t="str">
        <f t="shared" si="162"/>
        <v>[394] = {["ID"] = 1879467142;                       ["TYPE"] = 12; ["NA"] = 4; ["VXP"] =    0; ["LP"] =  0; ["REP"] =    0; ["FACTION"] =  1; ["TIER"] = 0;                      ["NAME"] = { ["EN"] = "Drinks Their Bread"; }; ["SUMMARY"] = { ["EN"] = "Obtain Title Writ - Drinks Their Bread"; }; };</v>
      </c>
      <c r="V395">
        <f t="shared" si="163"/>
        <v>394</v>
      </c>
      <c r="W395" t="str">
        <f t="shared" si="164"/>
        <v>[394] = {</v>
      </c>
      <c r="X395" t="str">
        <f t="shared" si="165"/>
        <v xml:space="preserve">["ID"] = 1879467142; </v>
      </c>
      <c r="Y395" t="str">
        <f t="shared" si="166"/>
        <v xml:space="preserve">["ID"] = 1879467142; </v>
      </c>
      <c r="Z395" t="str">
        <f t="shared" si="167"/>
        <v/>
      </c>
      <c r="AA395" s="1" t="str">
        <f t="shared" si="168"/>
        <v xml:space="preserve">                      </v>
      </c>
      <c r="AB395">
        <f>VLOOKUP(D395,Type!A$2:B$16,2,)</f>
        <v>12</v>
      </c>
      <c r="AC395" t="str">
        <f t="shared" si="169"/>
        <v xml:space="preserve">["TYPE"] = 12; </v>
      </c>
      <c r="AD395">
        <f>IF(NOT(ISBLANK(E395)),VLOOKUP(E395,Type!D$2:E$6,2,FALSE),"")</f>
        <v>4</v>
      </c>
      <c r="AE395" t="str">
        <f t="shared" si="170"/>
        <v xml:space="preserve">["NA"] = 4; </v>
      </c>
      <c r="AF395" t="str">
        <f t="shared" si="171"/>
        <v>0</v>
      </c>
      <c r="AG395" t="str">
        <f t="shared" si="172"/>
        <v xml:space="preserve">["VXP"] =    0; </v>
      </c>
      <c r="AH395" t="str">
        <f t="shared" si="173"/>
        <v>0</v>
      </c>
      <c r="AI395" t="str">
        <f t="shared" si="174"/>
        <v xml:space="preserve">["LP"] =  0; </v>
      </c>
      <c r="AJ395" t="str">
        <f t="shared" si="175"/>
        <v>0</v>
      </c>
      <c r="AK395" t="str">
        <f t="shared" si="176"/>
        <v xml:space="preserve">["REP"] =    0; </v>
      </c>
      <c r="AL395">
        <f>IF(LEN(Q395)&gt;0,VLOOKUP(Q395,Faction!A$2:B$77,2,),1)</f>
        <v>1</v>
      </c>
      <c r="AM395" t="str">
        <f t="shared" si="177"/>
        <v xml:space="preserve">["FACTION"] =  1; </v>
      </c>
      <c r="AN395" t="str">
        <f t="shared" si="178"/>
        <v xml:space="preserve">["TIER"] = 0; </v>
      </c>
      <c r="AO395" t="str">
        <f t="shared" si="179"/>
        <v xml:space="preserve">                     </v>
      </c>
      <c r="AP395" t="str">
        <f t="shared" si="180"/>
        <v/>
      </c>
      <c r="AQ395" t="str">
        <f t="shared" si="181"/>
        <v xml:space="preserve">["NAME"] = { ["EN"] = "Drinks Their Bread"; }; </v>
      </c>
      <c r="AR395" t="str">
        <f t="shared" si="182"/>
        <v/>
      </c>
      <c r="AS395" t="str">
        <f t="shared" si="183"/>
        <v xml:space="preserve">["SUMMARY"] = { ["EN"] = "Obtain Title Writ - Drinks Their Bread"; }; </v>
      </c>
      <c r="AT395" t="str">
        <f t="shared" si="184"/>
        <v/>
      </c>
      <c r="AU395" t="str">
        <f t="shared" si="185"/>
        <v/>
      </c>
      <c r="AV395" t="str">
        <f t="shared" si="186"/>
        <v>};</v>
      </c>
    </row>
    <row r="396" spans="1:48" x14ac:dyDescent="0.25">
      <c r="A396">
        <v>1879467151</v>
      </c>
      <c r="C396" t="s">
        <v>3591</v>
      </c>
      <c r="D396" t="s">
        <v>24</v>
      </c>
      <c r="E396" t="s">
        <v>2325</v>
      </c>
      <c r="I396" t="s">
        <v>3592</v>
      </c>
      <c r="T396" t="str">
        <f t="shared" si="161"/>
        <v>[395] = {["ID"] = 1879467151; }; -- Cuts Down Trees</v>
      </c>
      <c r="U396" s="1" t="str">
        <f t="shared" si="162"/>
        <v>[395] = {["ID"] = 1879467151;                       ["TYPE"] = 12; ["NA"] = 4; ["VXP"] =    0; ["LP"] =  0; ["REP"] =    0; ["FACTION"] =  1; ["TIER"] = 0;                      ["NAME"] = { ["EN"] = "Cuts Down Trees"; }; ["SUMMARY"] = { ["EN"] = "Obtain Title Writ - Cuts Down Trees"; }; };</v>
      </c>
      <c r="V396">
        <f t="shared" si="163"/>
        <v>395</v>
      </c>
      <c r="W396" t="str">
        <f t="shared" si="164"/>
        <v>[395] = {</v>
      </c>
      <c r="X396" t="str">
        <f t="shared" si="165"/>
        <v xml:space="preserve">["ID"] = 1879467151; </v>
      </c>
      <c r="Y396" t="str">
        <f t="shared" si="166"/>
        <v xml:space="preserve">["ID"] = 1879467151; </v>
      </c>
      <c r="Z396" t="str">
        <f t="shared" si="167"/>
        <v/>
      </c>
      <c r="AA396" s="1" t="str">
        <f t="shared" si="168"/>
        <v xml:space="preserve">                      </v>
      </c>
      <c r="AB396">
        <f>VLOOKUP(D396,Type!A$2:B$16,2,)</f>
        <v>12</v>
      </c>
      <c r="AC396" t="str">
        <f t="shared" si="169"/>
        <v xml:space="preserve">["TYPE"] = 12; </v>
      </c>
      <c r="AD396">
        <f>IF(NOT(ISBLANK(E396)),VLOOKUP(E396,Type!D$2:E$6,2,FALSE),"")</f>
        <v>4</v>
      </c>
      <c r="AE396" t="str">
        <f t="shared" si="170"/>
        <v xml:space="preserve">["NA"] = 4; </v>
      </c>
      <c r="AF396" t="str">
        <f t="shared" si="171"/>
        <v>0</v>
      </c>
      <c r="AG396" t="str">
        <f t="shared" si="172"/>
        <v xml:space="preserve">["VXP"] =    0; </v>
      </c>
      <c r="AH396" t="str">
        <f t="shared" si="173"/>
        <v>0</v>
      </c>
      <c r="AI396" t="str">
        <f t="shared" si="174"/>
        <v xml:space="preserve">["LP"] =  0; </v>
      </c>
      <c r="AJ396" t="str">
        <f t="shared" si="175"/>
        <v>0</v>
      </c>
      <c r="AK396" t="str">
        <f t="shared" si="176"/>
        <v xml:space="preserve">["REP"] =    0; </v>
      </c>
      <c r="AL396">
        <f>IF(LEN(Q396)&gt;0,VLOOKUP(Q396,Faction!A$2:B$77,2,),1)</f>
        <v>1</v>
      </c>
      <c r="AM396" t="str">
        <f t="shared" si="177"/>
        <v xml:space="preserve">["FACTION"] =  1; </v>
      </c>
      <c r="AN396" t="str">
        <f t="shared" si="178"/>
        <v xml:space="preserve">["TIER"] = 0; </v>
      </c>
      <c r="AO396" t="str">
        <f t="shared" si="179"/>
        <v xml:space="preserve">                     </v>
      </c>
      <c r="AP396" t="str">
        <f t="shared" si="180"/>
        <v/>
      </c>
      <c r="AQ396" t="str">
        <f t="shared" si="181"/>
        <v xml:space="preserve">["NAME"] = { ["EN"] = "Cuts Down Trees"; }; </v>
      </c>
      <c r="AR396" t="str">
        <f t="shared" si="182"/>
        <v/>
      </c>
      <c r="AS396" t="str">
        <f t="shared" si="183"/>
        <v xml:space="preserve">["SUMMARY"] = { ["EN"] = "Obtain Title Writ - Cuts Down Trees"; }; </v>
      </c>
      <c r="AT396" t="str">
        <f t="shared" si="184"/>
        <v/>
      </c>
      <c r="AU396" t="str">
        <f t="shared" si="185"/>
        <v/>
      </c>
      <c r="AV396" t="str">
        <f t="shared" si="186"/>
        <v>};</v>
      </c>
    </row>
    <row r="397" spans="1:48" x14ac:dyDescent="0.25">
      <c r="A397">
        <v>1879467152</v>
      </c>
      <c r="C397" t="s">
        <v>3593</v>
      </c>
      <c r="D397" t="s">
        <v>24</v>
      </c>
      <c r="E397" t="s">
        <v>2325</v>
      </c>
      <c r="I397" t="s">
        <v>3594</v>
      </c>
      <c r="T397" t="str">
        <f t="shared" si="161"/>
        <v>[396] = {["ID"] = 1879467152; }; -- Feels Strong</v>
      </c>
      <c r="U397" s="1" t="str">
        <f t="shared" si="162"/>
        <v>[396] = {["ID"] = 1879467152;                       ["TYPE"] = 12; ["NA"] = 4; ["VXP"] =    0; ["LP"] =  0; ["REP"] =    0; ["FACTION"] =  1; ["TIER"] = 0;                      ["NAME"] = { ["EN"] = "Feels Strong"; }; ["SUMMARY"] = { ["EN"] = "Obtain Title Writ - Feels Strong"; }; };</v>
      </c>
      <c r="V397">
        <f t="shared" si="163"/>
        <v>396</v>
      </c>
      <c r="W397" t="str">
        <f t="shared" si="164"/>
        <v>[396] = {</v>
      </c>
      <c r="X397" t="str">
        <f t="shared" si="165"/>
        <v xml:space="preserve">["ID"] = 1879467152; </v>
      </c>
      <c r="Y397" t="str">
        <f t="shared" si="166"/>
        <v xml:space="preserve">["ID"] = 1879467152; </v>
      </c>
      <c r="Z397" t="str">
        <f t="shared" si="167"/>
        <v/>
      </c>
      <c r="AA397" s="1" t="str">
        <f t="shared" si="168"/>
        <v xml:space="preserve">                      </v>
      </c>
      <c r="AB397">
        <f>VLOOKUP(D397,Type!A$2:B$16,2,)</f>
        <v>12</v>
      </c>
      <c r="AC397" t="str">
        <f t="shared" si="169"/>
        <v xml:space="preserve">["TYPE"] = 12; </v>
      </c>
      <c r="AD397">
        <f>IF(NOT(ISBLANK(E397)),VLOOKUP(E397,Type!D$2:E$6,2,FALSE),"")</f>
        <v>4</v>
      </c>
      <c r="AE397" t="str">
        <f t="shared" si="170"/>
        <v xml:space="preserve">["NA"] = 4; </v>
      </c>
      <c r="AF397" t="str">
        <f t="shared" si="171"/>
        <v>0</v>
      </c>
      <c r="AG397" t="str">
        <f t="shared" si="172"/>
        <v xml:space="preserve">["VXP"] =    0; </v>
      </c>
      <c r="AH397" t="str">
        <f t="shared" si="173"/>
        <v>0</v>
      </c>
      <c r="AI397" t="str">
        <f t="shared" si="174"/>
        <v xml:space="preserve">["LP"] =  0; </v>
      </c>
      <c r="AJ397" t="str">
        <f t="shared" si="175"/>
        <v>0</v>
      </c>
      <c r="AK397" t="str">
        <f t="shared" si="176"/>
        <v xml:space="preserve">["REP"] =    0; </v>
      </c>
      <c r="AL397">
        <f>IF(LEN(Q397)&gt;0,VLOOKUP(Q397,Faction!A$2:B$77,2,),1)</f>
        <v>1</v>
      </c>
      <c r="AM397" t="str">
        <f t="shared" si="177"/>
        <v xml:space="preserve">["FACTION"] =  1; </v>
      </c>
      <c r="AN397" t="str">
        <f t="shared" si="178"/>
        <v xml:space="preserve">["TIER"] = 0; </v>
      </c>
      <c r="AO397" t="str">
        <f t="shared" si="179"/>
        <v xml:space="preserve">                     </v>
      </c>
      <c r="AP397" t="str">
        <f t="shared" si="180"/>
        <v/>
      </c>
      <c r="AQ397" t="str">
        <f t="shared" si="181"/>
        <v xml:space="preserve">["NAME"] = { ["EN"] = "Feels Strong"; }; </v>
      </c>
      <c r="AR397" t="str">
        <f t="shared" si="182"/>
        <v/>
      </c>
      <c r="AS397" t="str">
        <f t="shared" si="183"/>
        <v xml:space="preserve">["SUMMARY"] = { ["EN"] = "Obtain Title Writ - Feels Strong"; }; </v>
      </c>
      <c r="AT397" t="str">
        <f t="shared" si="184"/>
        <v/>
      </c>
      <c r="AU397" t="str">
        <f t="shared" si="185"/>
        <v/>
      </c>
      <c r="AV397" t="str">
        <f t="shared" si="186"/>
        <v>};</v>
      </c>
    </row>
    <row r="398" spans="1:48" x14ac:dyDescent="0.25">
      <c r="A398">
        <v>1879467129</v>
      </c>
      <c r="C398" t="s">
        <v>3595</v>
      </c>
      <c r="D398" t="s">
        <v>30</v>
      </c>
      <c r="E398" t="s">
        <v>2325</v>
      </c>
      <c r="I398" t="s">
        <v>3600</v>
      </c>
      <c r="K398">
        <v>0</v>
      </c>
      <c r="T398" t="str">
        <f t="shared" si="161"/>
        <v>[397] = {["ID"] = 1879467129; }; -- The Competitive Forester - Tier V</v>
      </c>
      <c r="U398" s="1" t="str">
        <f t="shared" si="162"/>
        <v>[397] = {["ID"] = 1879467129;                       ["TYPE"] =  7; ["NA"] = 4; ["VXP"] =    0; ["LP"] =  0; ["REP"] =    0; ["FACTION"] =  1; ["TIER"] = 0;                      ["NAME"] = { ["EN"] = "The Competitive Forester - Tier V"; }; ["SUMMARY"] = { ["EN"] = "Complete the quest 'Combe: I'm a Lumberjack' 100 times"; }; };</v>
      </c>
      <c r="V398">
        <f t="shared" si="163"/>
        <v>397</v>
      </c>
      <c r="W398" t="str">
        <f t="shared" si="164"/>
        <v>[397] = {</v>
      </c>
      <c r="X398" t="str">
        <f t="shared" si="165"/>
        <v xml:space="preserve">["ID"] = 1879467129; </v>
      </c>
      <c r="Y398" t="str">
        <f t="shared" si="166"/>
        <v xml:space="preserve">["ID"] = 1879467129; </v>
      </c>
      <c r="Z398" t="str">
        <f t="shared" si="167"/>
        <v/>
      </c>
      <c r="AA398" s="1" t="str">
        <f t="shared" si="168"/>
        <v xml:space="preserve">                      </v>
      </c>
      <c r="AB398">
        <f>VLOOKUP(D398,Type!A$2:B$16,2,)</f>
        <v>7</v>
      </c>
      <c r="AC398" t="str">
        <f t="shared" si="169"/>
        <v xml:space="preserve">["TYPE"] =  7; </v>
      </c>
      <c r="AD398">
        <f>IF(NOT(ISBLANK(E398)),VLOOKUP(E398,Type!D$2:E$6,2,FALSE),"")</f>
        <v>4</v>
      </c>
      <c r="AE398" t="str">
        <f t="shared" si="170"/>
        <v xml:space="preserve">["NA"] = 4; </v>
      </c>
      <c r="AF398" t="str">
        <f t="shared" si="171"/>
        <v>0</v>
      </c>
      <c r="AG398" t="str">
        <f t="shared" si="172"/>
        <v xml:space="preserve">["VXP"] =    0; </v>
      </c>
      <c r="AH398" t="str">
        <f t="shared" si="173"/>
        <v>0</v>
      </c>
      <c r="AI398" t="str">
        <f t="shared" si="174"/>
        <v xml:space="preserve">["LP"] =  0; </v>
      </c>
      <c r="AJ398" t="str">
        <f t="shared" si="175"/>
        <v>0</v>
      </c>
      <c r="AK398" t="str">
        <f t="shared" si="176"/>
        <v xml:space="preserve">["REP"] =    0; </v>
      </c>
      <c r="AL398">
        <f>IF(LEN(Q398)&gt;0,VLOOKUP(Q398,Faction!A$2:B$77,2,),1)</f>
        <v>1</v>
      </c>
      <c r="AM398" t="str">
        <f t="shared" si="177"/>
        <v xml:space="preserve">["FACTION"] =  1; </v>
      </c>
      <c r="AN398" t="str">
        <f t="shared" si="178"/>
        <v xml:space="preserve">["TIER"] = 0; </v>
      </c>
      <c r="AO398" t="str">
        <f t="shared" si="179"/>
        <v xml:space="preserve">                     </v>
      </c>
      <c r="AP398" t="str">
        <f t="shared" si="180"/>
        <v/>
      </c>
      <c r="AQ398" t="str">
        <f t="shared" si="181"/>
        <v xml:space="preserve">["NAME"] = { ["EN"] = "The Competitive Forester - Tier V"; }; </v>
      </c>
      <c r="AR398" t="str">
        <f t="shared" si="182"/>
        <v/>
      </c>
      <c r="AS398" t="str">
        <f t="shared" si="183"/>
        <v xml:space="preserve">["SUMMARY"] = { ["EN"] = "Complete the quest 'Combe: I'm a Lumberjack' 100 times"; }; </v>
      </c>
      <c r="AT398" t="str">
        <f t="shared" si="184"/>
        <v/>
      </c>
      <c r="AU398" t="str">
        <f t="shared" si="185"/>
        <v/>
      </c>
      <c r="AV398" t="str">
        <f t="shared" si="186"/>
        <v>};</v>
      </c>
    </row>
    <row r="399" spans="1:48" x14ac:dyDescent="0.25">
      <c r="A399">
        <v>1879467126</v>
      </c>
      <c r="C399" t="s">
        <v>3702</v>
      </c>
      <c r="D399" t="s">
        <v>30</v>
      </c>
      <c r="E399" t="s">
        <v>2325</v>
      </c>
      <c r="I399" t="s">
        <v>3599</v>
      </c>
      <c r="K399">
        <v>1</v>
      </c>
      <c r="T399" t="str">
        <f t="shared" si="161"/>
        <v>[398] = {["ID"] = 1879467126; }; -- The Competitive Forester - Tier IV</v>
      </c>
      <c r="U399" s="1" t="str">
        <f t="shared" si="162"/>
        <v>[398] = {["ID"] = 1879467126;                       ["TYPE"] =  7; ["NA"] = 4; ["VXP"] =    0; ["LP"] =  0; ["REP"] =    0; ["FACTION"] =  1; ["TIER"] = 1;                      ["NAME"] = { ["EN"] = "The Competitive Forester - Tier IV"; }; ["SUMMARY"] = { ["EN"] = "Complete the quest 'Combe: I'm a Lumberjack' 50 times"; }; };</v>
      </c>
      <c r="V399">
        <f t="shared" si="163"/>
        <v>398</v>
      </c>
      <c r="W399" t="str">
        <f t="shared" si="164"/>
        <v>[398] = {</v>
      </c>
      <c r="X399" t="str">
        <f t="shared" si="165"/>
        <v xml:space="preserve">["ID"] = 1879467126; </v>
      </c>
      <c r="Y399" t="str">
        <f t="shared" si="166"/>
        <v xml:space="preserve">["ID"] = 1879467126; </v>
      </c>
      <c r="Z399" t="str">
        <f t="shared" si="167"/>
        <v/>
      </c>
      <c r="AA399" s="1" t="str">
        <f t="shared" si="168"/>
        <v xml:space="preserve">                      </v>
      </c>
      <c r="AB399">
        <f>VLOOKUP(D399,Type!A$2:B$16,2,)</f>
        <v>7</v>
      </c>
      <c r="AC399" t="str">
        <f t="shared" si="169"/>
        <v xml:space="preserve">["TYPE"] =  7; </v>
      </c>
      <c r="AD399">
        <f>IF(NOT(ISBLANK(E399)),VLOOKUP(E399,Type!D$2:E$6,2,FALSE),"")</f>
        <v>4</v>
      </c>
      <c r="AE399" t="str">
        <f t="shared" si="170"/>
        <v xml:space="preserve">["NA"] = 4; </v>
      </c>
      <c r="AF399" t="str">
        <f t="shared" si="171"/>
        <v>0</v>
      </c>
      <c r="AG399" t="str">
        <f t="shared" si="172"/>
        <v xml:space="preserve">["VXP"] =    0; </v>
      </c>
      <c r="AH399" t="str">
        <f t="shared" si="173"/>
        <v>0</v>
      </c>
      <c r="AI399" t="str">
        <f t="shared" si="174"/>
        <v xml:space="preserve">["LP"] =  0; </v>
      </c>
      <c r="AJ399" t="str">
        <f t="shared" si="175"/>
        <v>0</v>
      </c>
      <c r="AK399" t="str">
        <f t="shared" si="176"/>
        <v xml:space="preserve">["REP"] =    0; </v>
      </c>
      <c r="AL399">
        <f>IF(LEN(Q399)&gt;0,VLOOKUP(Q399,Faction!A$2:B$77,2,),1)</f>
        <v>1</v>
      </c>
      <c r="AM399" t="str">
        <f t="shared" si="177"/>
        <v xml:space="preserve">["FACTION"] =  1; </v>
      </c>
      <c r="AN399" t="str">
        <f t="shared" si="178"/>
        <v xml:space="preserve">["TIER"] = 1; </v>
      </c>
      <c r="AO399" t="str">
        <f t="shared" si="179"/>
        <v xml:space="preserve">                     </v>
      </c>
      <c r="AP399" t="str">
        <f t="shared" si="180"/>
        <v/>
      </c>
      <c r="AQ399" t="str">
        <f t="shared" si="181"/>
        <v xml:space="preserve">["NAME"] = { ["EN"] = "The Competitive Forester - Tier IV"; }; </v>
      </c>
      <c r="AR399" t="str">
        <f t="shared" si="182"/>
        <v/>
      </c>
      <c r="AS399" t="str">
        <f t="shared" si="183"/>
        <v xml:space="preserve">["SUMMARY"] = { ["EN"] = "Complete the quest 'Combe: I'm a Lumberjack' 50 times"; }; </v>
      </c>
      <c r="AT399" t="str">
        <f t="shared" si="184"/>
        <v/>
      </c>
      <c r="AU399" t="str">
        <f t="shared" si="185"/>
        <v/>
      </c>
      <c r="AV399" t="str">
        <f t="shared" si="186"/>
        <v>};</v>
      </c>
    </row>
    <row r="400" spans="1:48" x14ac:dyDescent="0.25">
      <c r="A400">
        <v>1879467145</v>
      </c>
      <c r="C400" t="s">
        <v>3596</v>
      </c>
      <c r="D400" t="s">
        <v>30</v>
      </c>
      <c r="E400" t="s">
        <v>2325</v>
      </c>
      <c r="I400" t="s">
        <v>3602</v>
      </c>
      <c r="K400">
        <v>2</v>
      </c>
      <c r="T400" t="str">
        <f t="shared" si="161"/>
        <v>[399] = {["ID"] = 1879467145; }; -- The Competitive Forester - Tier III</v>
      </c>
      <c r="U400" s="1" t="str">
        <f t="shared" si="162"/>
        <v>[399] = {["ID"] = 1879467145;                       ["TYPE"] =  7; ["NA"] = 4; ["VXP"] =    0; ["LP"] =  0; ["REP"] =    0; ["FACTION"] =  1; ["TIER"] = 2;                      ["NAME"] = { ["EN"] = "The Competitive Forester - Tier III"; }; ["SUMMARY"] = { ["EN"] = "Complete the quest 'Combe: I'm a Lumberjack' 25 times"; }; };</v>
      </c>
      <c r="V400">
        <f t="shared" si="163"/>
        <v>399</v>
      </c>
      <c r="W400" t="str">
        <f t="shared" si="164"/>
        <v>[399] = {</v>
      </c>
      <c r="X400" t="str">
        <f t="shared" si="165"/>
        <v xml:space="preserve">["ID"] = 1879467145; </v>
      </c>
      <c r="Y400" t="str">
        <f t="shared" si="166"/>
        <v xml:space="preserve">["ID"] = 1879467145; </v>
      </c>
      <c r="Z400" t="str">
        <f t="shared" si="167"/>
        <v/>
      </c>
      <c r="AA400" s="1" t="str">
        <f t="shared" si="168"/>
        <v xml:space="preserve">                      </v>
      </c>
      <c r="AB400">
        <f>VLOOKUP(D400,Type!A$2:B$16,2,)</f>
        <v>7</v>
      </c>
      <c r="AC400" t="str">
        <f t="shared" si="169"/>
        <v xml:space="preserve">["TYPE"] =  7; </v>
      </c>
      <c r="AD400">
        <f>IF(NOT(ISBLANK(E400)),VLOOKUP(E400,Type!D$2:E$6,2,FALSE),"")</f>
        <v>4</v>
      </c>
      <c r="AE400" t="str">
        <f t="shared" si="170"/>
        <v xml:space="preserve">["NA"] = 4; </v>
      </c>
      <c r="AF400" t="str">
        <f t="shared" si="171"/>
        <v>0</v>
      </c>
      <c r="AG400" t="str">
        <f t="shared" si="172"/>
        <v xml:space="preserve">["VXP"] =    0; </v>
      </c>
      <c r="AH400" t="str">
        <f t="shared" si="173"/>
        <v>0</v>
      </c>
      <c r="AI400" t="str">
        <f t="shared" si="174"/>
        <v xml:space="preserve">["LP"] =  0; </v>
      </c>
      <c r="AJ400" t="str">
        <f t="shared" si="175"/>
        <v>0</v>
      </c>
      <c r="AK400" t="str">
        <f t="shared" si="176"/>
        <v xml:space="preserve">["REP"] =    0; </v>
      </c>
      <c r="AL400">
        <f>IF(LEN(Q400)&gt;0,VLOOKUP(Q400,Faction!A$2:B$77,2,),1)</f>
        <v>1</v>
      </c>
      <c r="AM400" t="str">
        <f t="shared" si="177"/>
        <v xml:space="preserve">["FACTION"] =  1; </v>
      </c>
      <c r="AN400" t="str">
        <f t="shared" si="178"/>
        <v xml:space="preserve">["TIER"] = 2; </v>
      </c>
      <c r="AO400" t="str">
        <f t="shared" si="179"/>
        <v xml:space="preserve">                     </v>
      </c>
      <c r="AP400" t="str">
        <f t="shared" si="180"/>
        <v/>
      </c>
      <c r="AQ400" t="str">
        <f t="shared" si="181"/>
        <v xml:space="preserve">["NAME"] = { ["EN"] = "The Competitive Forester - Tier III"; }; </v>
      </c>
      <c r="AR400" t="str">
        <f t="shared" si="182"/>
        <v/>
      </c>
      <c r="AS400" t="str">
        <f t="shared" si="183"/>
        <v xml:space="preserve">["SUMMARY"] = { ["EN"] = "Complete the quest 'Combe: I'm a Lumberjack' 25 times"; }; </v>
      </c>
      <c r="AT400" t="str">
        <f t="shared" si="184"/>
        <v/>
      </c>
      <c r="AU400" t="str">
        <f t="shared" si="185"/>
        <v/>
      </c>
      <c r="AV400" t="str">
        <f t="shared" si="186"/>
        <v>};</v>
      </c>
    </row>
    <row r="401" spans="1:48" x14ac:dyDescent="0.25">
      <c r="A401">
        <v>1879467140</v>
      </c>
      <c r="C401" t="s">
        <v>3597</v>
      </c>
      <c r="D401" t="s">
        <v>30</v>
      </c>
      <c r="E401" t="s">
        <v>2325</v>
      </c>
      <c r="I401" t="s">
        <v>3601</v>
      </c>
      <c r="K401">
        <v>3</v>
      </c>
      <c r="T401" t="str">
        <f t="shared" si="161"/>
        <v>[400] = {["ID"] = 1879467140; }; -- The Competitive Forester - Tier II</v>
      </c>
      <c r="U401" s="1" t="str">
        <f t="shared" si="162"/>
        <v>[400] = {["ID"] = 1879467140;                       ["TYPE"] =  7; ["NA"] = 4; ["VXP"] =    0; ["LP"] =  0; ["REP"] =    0; ["FACTION"] =  1; ["TIER"] = 3;                      ["NAME"] = { ["EN"] = "The Competitive Forester - Tier II"; }; ["SUMMARY"] = { ["EN"] = "Complete the quest 'Combe: I'm a Lumberjack' 10 times"; }; };</v>
      </c>
      <c r="V401">
        <f t="shared" si="163"/>
        <v>400</v>
      </c>
      <c r="W401" t="str">
        <f t="shared" si="164"/>
        <v>[400] = {</v>
      </c>
      <c r="X401" t="str">
        <f t="shared" si="165"/>
        <v xml:space="preserve">["ID"] = 1879467140; </v>
      </c>
      <c r="Y401" t="str">
        <f t="shared" si="166"/>
        <v xml:space="preserve">["ID"] = 1879467140; </v>
      </c>
      <c r="Z401" t="str">
        <f t="shared" si="167"/>
        <v/>
      </c>
      <c r="AA401" s="1" t="str">
        <f t="shared" si="168"/>
        <v xml:space="preserve">                      </v>
      </c>
      <c r="AB401">
        <f>VLOOKUP(D401,Type!A$2:B$16,2,)</f>
        <v>7</v>
      </c>
      <c r="AC401" t="str">
        <f t="shared" si="169"/>
        <v xml:space="preserve">["TYPE"] =  7; </v>
      </c>
      <c r="AD401">
        <f>IF(NOT(ISBLANK(E401)),VLOOKUP(E401,Type!D$2:E$6,2,FALSE),"")</f>
        <v>4</v>
      </c>
      <c r="AE401" t="str">
        <f t="shared" si="170"/>
        <v xml:space="preserve">["NA"] = 4; </v>
      </c>
      <c r="AF401" t="str">
        <f t="shared" si="171"/>
        <v>0</v>
      </c>
      <c r="AG401" t="str">
        <f t="shared" si="172"/>
        <v xml:space="preserve">["VXP"] =    0; </v>
      </c>
      <c r="AH401" t="str">
        <f t="shared" si="173"/>
        <v>0</v>
      </c>
      <c r="AI401" t="str">
        <f t="shared" si="174"/>
        <v xml:space="preserve">["LP"] =  0; </v>
      </c>
      <c r="AJ401" t="str">
        <f t="shared" si="175"/>
        <v>0</v>
      </c>
      <c r="AK401" t="str">
        <f t="shared" si="176"/>
        <v xml:space="preserve">["REP"] =    0; </v>
      </c>
      <c r="AL401">
        <f>IF(LEN(Q401)&gt;0,VLOOKUP(Q401,Faction!A$2:B$77,2,),1)</f>
        <v>1</v>
      </c>
      <c r="AM401" t="str">
        <f t="shared" si="177"/>
        <v xml:space="preserve">["FACTION"] =  1; </v>
      </c>
      <c r="AN401" t="str">
        <f t="shared" si="178"/>
        <v xml:space="preserve">["TIER"] = 3; </v>
      </c>
      <c r="AO401" t="str">
        <f t="shared" si="179"/>
        <v xml:space="preserve">                     </v>
      </c>
      <c r="AP401" t="str">
        <f t="shared" si="180"/>
        <v/>
      </c>
      <c r="AQ401" t="str">
        <f t="shared" si="181"/>
        <v xml:space="preserve">["NAME"] = { ["EN"] = "The Competitive Forester - Tier II"; }; </v>
      </c>
      <c r="AR401" t="str">
        <f t="shared" si="182"/>
        <v/>
      </c>
      <c r="AS401" t="str">
        <f t="shared" si="183"/>
        <v xml:space="preserve">["SUMMARY"] = { ["EN"] = "Complete the quest 'Combe: I'm a Lumberjack' 10 times"; }; </v>
      </c>
      <c r="AT401" t="str">
        <f t="shared" si="184"/>
        <v/>
      </c>
      <c r="AU401" t="str">
        <f t="shared" si="185"/>
        <v/>
      </c>
      <c r="AV401" t="str">
        <f t="shared" si="186"/>
        <v>};</v>
      </c>
    </row>
    <row r="402" spans="1:48" x14ac:dyDescent="0.25">
      <c r="A402">
        <v>1879467149</v>
      </c>
      <c r="C402" t="s">
        <v>3598</v>
      </c>
      <c r="D402" t="s">
        <v>30</v>
      </c>
      <c r="E402" t="s">
        <v>2325</v>
      </c>
      <c r="I402" t="s">
        <v>3603</v>
      </c>
      <c r="K402">
        <v>4</v>
      </c>
      <c r="T402" t="str">
        <f t="shared" si="161"/>
        <v>[401] = {["ID"] = 1879467149; }; -- The Competitive Forester - Tier I</v>
      </c>
      <c r="U402" s="1" t="str">
        <f t="shared" si="162"/>
        <v>[401] = {["ID"] = 1879467149;                       ["TYPE"] =  7; ["NA"] = 4; ["VXP"] =    0; ["LP"] =  0; ["REP"] =    0; ["FACTION"] =  1; ["TIER"] = 4;                      ["NAME"] = { ["EN"] = "The Competitive Forester - Tier I"; }; ["SUMMARY"] = { ["EN"] = "Complete the quest 'Combe: I'm a Lumberjack' 1 time"; }; };</v>
      </c>
      <c r="V402">
        <f t="shared" si="163"/>
        <v>401</v>
      </c>
      <c r="W402" t="str">
        <f t="shared" si="164"/>
        <v>[401] = {</v>
      </c>
      <c r="X402" t="str">
        <f t="shared" si="165"/>
        <v xml:space="preserve">["ID"] = 1879467149; </v>
      </c>
      <c r="Y402" t="str">
        <f t="shared" si="166"/>
        <v xml:space="preserve">["ID"] = 1879467149; </v>
      </c>
      <c r="Z402" t="str">
        <f t="shared" si="167"/>
        <v/>
      </c>
      <c r="AA402" s="1" t="str">
        <f t="shared" si="168"/>
        <v xml:space="preserve">                      </v>
      </c>
      <c r="AB402">
        <f>VLOOKUP(D402,Type!A$2:B$16,2,)</f>
        <v>7</v>
      </c>
      <c r="AC402" t="str">
        <f t="shared" si="169"/>
        <v xml:space="preserve">["TYPE"] =  7; </v>
      </c>
      <c r="AD402">
        <f>IF(NOT(ISBLANK(E402)),VLOOKUP(E402,Type!D$2:E$6,2,FALSE),"")</f>
        <v>4</v>
      </c>
      <c r="AE402" t="str">
        <f t="shared" si="170"/>
        <v xml:space="preserve">["NA"] = 4; </v>
      </c>
      <c r="AF402" t="str">
        <f t="shared" si="171"/>
        <v>0</v>
      </c>
      <c r="AG402" t="str">
        <f t="shared" si="172"/>
        <v xml:space="preserve">["VXP"] =    0; </v>
      </c>
      <c r="AH402" t="str">
        <f t="shared" si="173"/>
        <v>0</v>
      </c>
      <c r="AI402" t="str">
        <f t="shared" si="174"/>
        <v xml:space="preserve">["LP"] =  0; </v>
      </c>
      <c r="AJ402" t="str">
        <f t="shared" si="175"/>
        <v>0</v>
      </c>
      <c r="AK402" t="str">
        <f t="shared" si="176"/>
        <v xml:space="preserve">["REP"] =    0; </v>
      </c>
      <c r="AL402">
        <f>IF(LEN(Q402)&gt;0,VLOOKUP(Q402,Faction!A$2:B$77,2,),1)</f>
        <v>1</v>
      </c>
      <c r="AM402" t="str">
        <f t="shared" si="177"/>
        <v xml:space="preserve">["FACTION"] =  1; </v>
      </c>
      <c r="AN402" t="str">
        <f t="shared" si="178"/>
        <v xml:space="preserve">["TIER"] = 4; </v>
      </c>
      <c r="AO402" t="str">
        <f t="shared" si="179"/>
        <v xml:space="preserve">                     </v>
      </c>
      <c r="AP402" t="str">
        <f t="shared" si="180"/>
        <v/>
      </c>
      <c r="AQ402" t="str">
        <f t="shared" si="181"/>
        <v xml:space="preserve">["NAME"] = { ["EN"] = "The Competitive Forester - Tier I"; }; </v>
      </c>
      <c r="AR402" t="str">
        <f t="shared" si="182"/>
        <v/>
      </c>
      <c r="AS402" t="str">
        <f t="shared" si="183"/>
        <v xml:space="preserve">["SUMMARY"] = { ["EN"] = "Complete the quest 'Combe: I'm a Lumberjack' 1 time"; }; </v>
      </c>
      <c r="AT402" t="str">
        <f t="shared" si="184"/>
        <v/>
      </c>
      <c r="AU402" t="str">
        <f t="shared" si="185"/>
        <v/>
      </c>
      <c r="AV402" t="str">
        <f t="shared" si="186"/>
        <v>};</v>
      </c>
    </row>
    <row r="403" spans="1:48" x14ac:dyDescent="0.25">
      <c r="T403" t="str">
        <f t="shared" si="161"/>
        <v xml:space="preserve">[402] = {}; -- </v>
      </c>
      <c r="U403" s="1" t="e">
        <f t="shared" si="162"/>
        <v>#N/A</v>
      </c>
      <c r="V403">
        <f t="shared" si="163"/>
        <v>402</v>
      </c>
      <c r="W403" t="str">
        <f t="shared" si="164"/>
        <v>[402] = {</v>
      </c>
      <c r="X403" t="str">
        <f t="shared" si="165"/>
        <v xml:space="preserve">                     </v>
      </c>
      <c r="Y403" t="str">
        <f t="shared" si="166"/>
        <v/>
      </c>
      <c r="Z403" t="str">
        <f t="shared" si="167"/>
        <v/>
      </c>
      <c r="AA403" s="1" t="str">
        <f t="shared" si="168"/>
        <v xml:space="preserve">                      </v>
      </c>
      <c r="AB403" t="e">
        <f>VLOOKUP(D403,Type!A$2:B$16,2,)</f>
        <v>#N/A</v>
      </c>
      <c r="AC403" t="e">
        <f t="shared" si="169"/>
        <v>#N/A</v>
      </c>
      <c r="AD403" t="str">
        <f>IF(NOT(ISBLANK(E403)),VLOOKUP(E403,Type!D$2:E$6,2,FALSE),"")</f>
        <v/>
      </c>
      <c r="AE403" t="str">
        <f t="shared" si="170"/>
        <v xml:space="preserve">            </v>
      </c>
      <c r="AF403" t="str">
        <f t="shared" si="171"/>
        <v>0</v>
      </c>
      <c r="AG403" t="str">
        <f t="shared" si="172"/>
        <v xml:space="preserve">["VXP"] =    0; </v>
      </c>
      <c r="AH403" t="str">
        <f t="shared" si="173"/>
        <v>0</v>
      </c>
      <c r="AI403" t="str">
        <f t="shared" si="174"/>
        <v xml:space="preserve">["LP"] =  0; </v>
      </c>
      <c r="AJ403" t="str">
        <f t="shared" si="175"/>
        <v>0</v>
      </c>
      <c r="AK403" t="str">
        <f t="shared" si="176"/>
        <v xml:space="preserve">["REP"] =    0; </v>
      </c>
      <c r="AL403">
        <f>IF(LEN(Q403)&gt;0,VLOOKUP(Q403,Faction!A$2:B$77,2,),1)</f>
        <v>1</v>
      </c>
      <c r="AM403" t="str">
        <f t="shared" si="177"/>
        <v xml:space="preserve">["FACTION"] =  1; </v>
      </c>
      <c r="AN403" t="str">
        <f t="shared" si="178"/>
        <v xml:space="preserve">["TIER"] = 0; </v>
      </c>
      <c r="AO403" t="str">
        <f t="shared" si="179"/>
        <v xml:space="preserve">                     </v>
      </c>
      <c r="AP403" t="str">
        <f t="shared" si="180"/>
        <v/>
      </c>
      <c r="AQ403" t="str">
        <f t="shared" si="181"/>
        <v xml:space="preserve">["NAME"] = { ["EN"] = ""; }; </v>
      </c>
      <c r="AR403" t="str">
        <f t="shared" si="182"/>
        <v/>
      </c>
      <c r="AS403" t="str">
        <f t="shared" si="183"/>
        <v/>
      </c>
      <c r="AT403" t="str">
        <f t="shared" si="184"/>
        <v/>
      </c>
      <c r="AU403" t="str">
        <f t="shared" si="185"/>
        <v/>
      </c>
      <c r="AV403" t="str">
        <f t="shared" si="186"/>
        <v>};</v>
      </c>
    </row>
    <row r="406" spans="1:48" x14ac:dyDescent="0.25">
      <c r="A406" t="s">
        <v>3308</v>
      </c>
    </row>
    <row r="407" spans="1:48" x14ac:dyDescent="0.25">
      <c r="A407">
        <f>MAX(B2:B405)+1</f>
        <v>299</v>
      </c>
    </row>
  </sheetData>
  <sortState xmlns:xlrd2="http://schemas.microsoft.com/office/spreadsheetml/2017/richdata2" ref="B33:AV36">
    <sortCondition ref="K33:K36"/>
  </sortState>
  <conditionalFormatting sqref="B1:B2">
    <cfRule type="duplicateValues" dxfId="17" priority="13"/>
  </conditionalFormatting>
  <conditionalFormatting sqref="B1:B204 B228:B1048576">
    <cfRule type="duplicateValues" dxfId="16" priority="9"/>
    <cfRule type="duplicateValues" dxfId="15" priority="10"/>
  </conditionalFormatting>
  <conditionalFormatting sqref="B1:B1048576">
    <cfRule type="duplicateValues" dxfId="14" priority="2"/>
    <cfRule type="containsBlanks" dxfId="13" priority="3">
      <formula>LEN(TRIM(B1))=0</formula>
    </cfRule>
    <cfRule type="duplicateValues" dxfId="12" priority="4"/>
    <cfRule type="duplicateValues" dxfId="11" priority="5"/>
    <cfRule type="duplicateValues" dxfId="10" priority="6"/>
  </conditionalFormatting>
  <conditionalFormatting sqref="B205:B227">
    <cfRule type="duplicateValues" dxfId="9" priority="7"/>
    <cfRule type="duplicateValues" dxfId="8" priority="8"/>
  </conditionalFormatting>
  <conditionalFormatting sqref="R2:R404">
    <cfRule type="duplicateValues" dxfId="7"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Type</vt:lpstr>
      <vt:lpstr>Faction</vt:lpstr>
      <vt:lpstr>Class</vt:lpstr>
      <vt:lpstr>Race</vt:lpstr>
      <vt:lpstr>Vocation</vt:lpstr>
      <vt:lpstr>Class Deeds</vt:lpstr>
      <vt:lpstr>Race &amp; Social</vt:lpstr>
      <vt:lpstr>Epic</vt:lpstr>
      <vt:lpstr>Reputation</vt:lpstr>
      <vt:lpstr>Allegiances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bkckx</dc:creator>
  <cp:lastModifiedBy>William van Ark</cp:lastModifiedBy>
  <dcterms:created xsi:type="dcterms:W3CDTF">2020-12-14T02:27:01Z</dcterms:created>
  <dcterms:modified xsi:type="dcterms:W3CDTF">2024-06-09T20:46:32Z</dcterms:modified>
</cp:coreProperties>
</file>